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f18a8fe3bb5161/Documentos/Bootcamp/Modules/Module 1. Excel/Starter_Code/Starter_Code/"/>
    </mc:Choice>
  </mc:AlternateContent>
  <xr:revisionPtr revIDLastSave="869" documentId="13_ncr:40009_{11C9D2FE-BDF6-5C46-B9DE-A4DF0C4A6734}" xr6:coauthVersionLast="47" xr6:coauthVersionMax="47" xr10:uidLastSave="{D780A0EE-9E38-495A-8D0A-19E562747B2B}"/>
  <bookViews>
    <workbookView xWindow="-98" yWindow="-98" windowWidth="23236" windowHeight="13875" tabRatio="722" firstSheet="1" activeTab="1" xr2:uid="{00000000-000D-0000-FFFF-FFFF00000000}"/>
  </bookViews>
  <sheets>
    <sheet name="Crowdfunding" sheetId="1" r:id="rId1"/>
    <sheet name="Crowdfunding 2" sheetId="2" r:id="rId2"/>
    <sheet name="Pivot Table 1" sheetId="3" r:id="rId3"/>
    <sheet name="Pivot Chart 1" sheetId="5" r:id="rId4"/>
    <sheet name="Pivot Table 2" sheetId="8" r:id="rId5"/>
    <sheet name="Crowfunding Goal Analysis" sheetId="9" r:id="rId6"/>
    <sheet name="Statistical Analysis" sheetId="10" r:id="rId7"/>
    <sheet name="Extra Pivot Table" sheetId="12" r:id="rId8"/>
  </sheets>
  <definedNames>
    <definedName name="_xlnm._FilterDatabase" localSheetId="1" hidden="1">'Crowdfunding 2'!$A$1:$T$1001</definedName>
    <definedName name="_xlcn.WorksheetConnection_Crowdfunding2AT1" hidden="1">'Crowdfunding 2'!$A:$T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 (2)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tion" columnId="date created convertion">
                <x16:calculatedTimeColumn columnName="date created convertion (Year)" columnId="date created convertion (Year)" contentType="years" isSelected="1"/>
                <x16:calculatedTimeColumn columnName="date created convertion (Quarter)" columnId="date created convertion (Quarter)" contentType="quarters" isSelected="1"/>
                <x16:calculatedTimeColumn columnName="date created convertion (Month Index)" columnId="date created convertion (Month Index)" contentType="monthsindex" isSelected="1"/>
                <x16:calculatedTimeColumn columnName="date created convertion (Month)" columnId="date created convert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0" l="1"/>
  <c r="G6" i="10"/>
  <c r="H7" i="10" l="1"/>
  <c r="H5" i="10"/>
  <c r="H4" i="10"/>
  <c r="H3" i="10"/>
  <c r="H2" i="10"/>
  <c r="G7" i="10"/>
  <c r="G5" i="10"/>
  <c r="G4" i="10"/>
  <c r="G2" i="10"/>
  <c r="G3" i="10"/>
  <c r="D2" i="9"/>
  <c r="C2" i="9"/>
  <c r="D13" i="9"/>
  <c r="D12" i="9"/>
  <c r="D11" i="9"/>
  <c r="D10" i="9"/>
  <c r="D9" i="9"/>
  <c r="D8" i="9"/>
  <c r="D7" i="9"/>
  <c r="D6" i="9"/>
  <c r="D5" i="9"/>
  <c r="D4" i="9"/>
  <c r="D3" i="9"/>
  <c r="C13" i="9"/>
  <c r="C12" i="9"/>
  <c r="C11" i="9"/>
  <c r="C10" i="9"/>
  <c r="C9" i="9"/>
  <c r="C8" i="9"/>
  <c r="C7" i="9"/>
  <c r="C6" i="9"/>
  <c r="C5" i="9"/>
  <c r="C4" i="9"/>
  <c r="C3" i="9"/>
  <c r="B6" i="9"/>
  <c r="B7" i="9"/>
  <c r="E7" i="9" s="1"/>
  <c r="B8" i="9"/>
  <c r="B9" i="9"/>
  <c r="B10" i="9"/>
  <c r="B12" i="9"/>
  <c r="B11" i="9"/>
  <c r="B5" i="9"/>
  <c r="B4" i="9"/>
  <c r="E4" i="9" s="1"/>
  <c r="B3" i="9"/>
  <c r="B13" i="9"/>
  <c r="B2" i="9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2" i="2"/>
  <c r="S2" i="2"/>
  <c r="S3" i="2"/>
  <c r="S4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2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F3" i="2"/>
  <c r="H7" i="9" l="1"/>
  <c r="E6" i="9"/>
  <c r="H6" i="9" s="1"/>
  <c r="G6" i="9"/>
  <c r="G7" i="9"/>
  <c r="E3" i="9"/>
  <c r="G3" i="9" s="1"/>
  <c r="H3" i="9"/>
  <c r="E5" i="9"/>
  <c r="H5" i="9" s="1"/>
  <c r="G4" i="9"/>
  <c r="H13" i="9"/>
  <c r="G2" i="9"/>
  <c r="H2" i="9"/>
  <c r="F13" i="9"/>
  <c r="G12" i="9"/>
  <c r="G13" i="9"/>
  <c r="G10" i="9"/>
  <c r="F2" i="9"/>
  <c r="H4" i="9"/>
  <c r="F7" i="9"/>
  <c r="F6" i="9"/>
  <c r="E2" i="9"/>
  <c r="E13" i="9"/>
  <c r="F4" i="9"/>
  <c r="E12" i="9"/>
  <c r="F12" i="9" s="1"/>
  <c r="F3" i="9"/>
  <c r="E11" i="9"/>
  <c r="G11" i="9" s="1"/>
  <c r="E10" i="9"/>
  <c r="F10" i="9" s="1"/>
  <c r="E9" i="9"/>
  <c r="F9" i="9" s="1"/>
  <c r="E8" i="9"/>
  <c r="H8" i="9" s="1"/>
  <c r="F5" i="9" l="1"/>
  <c r="G5" i="9"/>
  <c r="G9" i="9"/>
  <c r="G8" i="9"/>
  <c r="H12" i="9"/>
  <c r="H11" i="9"/>
  <c r="H10" i="9"/>
  <c r="H9" i="9"/>
  <c r="F8" i="9"/>
  <c r="F1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9F1B13-51EB-48B4-9452-09F86B69DC3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326050E-8F70-46BA-AABC-E910729F9640}" name="WorksheetConnection_Crowdfunding (2)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2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t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<sst xmlns="http://schemas.openxmlformats.org/spreadsheetml/2006/main" count="13094" uniqueCount="2133">
  <si>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</si>
  <si>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</si>
  <si>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</si>
  <si>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</si>
  <si>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</si>
  <si>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</si>
  <si>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</si>
  <si>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</si>
  <si>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</si>
  <si>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</si>
  <si>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</si>
  <si>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</si>
  <si>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</si>
  <si>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</si>
  <si>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</si>
  <si>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</si>
  <si>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</si>
  <si>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</si>
  <si>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</si>
  <si>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</si>
  <si>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</si>
  <si>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</si>
  <si>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</si>
  <si>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</si>
  <si>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</si>
  <si>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</si>
  <si>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</si>
  <si>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</si>
  <si>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</si>
  <si>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</si>
  <si>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</si>
  <si>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</si>
  <si>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</si>
  <si>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</si>
  <si>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</si>
  <si>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</si>
  <si>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</si>
  <si>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</si>
  <si>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</si>
  <si>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</si>
  <si>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</si>
  <si>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</si>
  <si>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</si>
  <si>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</si>
  <si>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</si>
  <si>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</si>
  <si>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</si>
  <si>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</si>
  <si>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</si>
  <si>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</si>
  <si>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</si>
  <si>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</si>
  <si>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</si>
  <si>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</si>
  <si>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</si>
  <si>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</si>
  <si>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</si>
  <si>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</si>
  <si>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</si>
  <si>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</si>
  <si>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</si>
  <si>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</si>
  <si>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</si>
  <si>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</si>
  <si>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</si>
  <si>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</si>
  <si>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</si>
  <si>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</si>
  <si>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</si>
  <si>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</si>
  <si>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</si>
  <si>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</si>
  <si>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</si>
  <si>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</si>
  <si>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</si>
  <si>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</si>
  <si>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</si>
  <si>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</si>
  <si>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</si>
  <si>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</si>
  <si>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</si>
  <si>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</si>
  <si>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</si>
  <si>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</si>
  <si>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</si>
  <si>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</si>
  <si>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</si>
  <si>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</si>
  <si>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</si>
  <si>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</si>
  <si>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</si>
  <si>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</si>
  <si>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</si>
  <si>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</si>
  <si>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</si>
  <si>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</si>
  <si>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</si>
  <si>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</si>
  <si>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</si>
  <si>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</si>
  <si>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</si>
  <si>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</si>
  <si>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</si>
  <si>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</si>
  <si>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</si>
  <si>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</si>
  <si>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</si>
  <si>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</si>
  <si>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</si>
  <si>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</si>
  <si>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</si>
  <si>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</si>
  <si>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</si>
  <si>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</si>
  <si>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</si>
  <si>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</si>
  <si>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</si>
  <si>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</si>
  <si>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</si>
  <si>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</si>
  <si>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</si>
  <si>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</si>
  <si>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</si>
  <si>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</si>
  <si>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</si>
  <si>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</si>
  <si>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</si>
  <si>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</si>
  <si>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</si>
  <si>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</si>
  <si>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</si>
  <si>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</si>
  <si>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</si>
  <si>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</si>
  <si>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</si>
  <si>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</si>
  <si>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</si>
  <si>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</si>
  <si>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</si>
  <si>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</si>
  <si>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</si>
  <si>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</si>
  <si>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</si>
  <si>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</si>
  <si>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</si>
  <si>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</si>
  <si>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</si>
  <si>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</si>
  <si>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</si>
  <si>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</si>
  <si>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</si>
  <si>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</si>
  <si>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</si>
  <si>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</si>
  <si>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</si>
  <si>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</si>
  <si>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</si>
  <si>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</si>
  <si>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</si>
  <si>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</si>
  <si>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</si>
  <si>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</si>
  <si>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</si>
  <si>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</si>
  <si>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</si>
  <si>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</si>
  <si>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</si>
  <si>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</si>
  <si>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</si>
  <si>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</si>
  <si>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</si>
  <si>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</si>
  <si>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</si>
  <si>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</si>
  <si>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</si>
  <si>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</si>
  <si>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</si>
  <si>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</si>
  <si>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</si>
  <si>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</si>
  <si>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</si>
  <si>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</si>
  <si>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</si>
  <si>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</si>
  <si>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</si>
  <si>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</si>
  <si>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</si>
  <si>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</si>
  <si>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</si>
  <si>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</si>
  <si>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</si>
  <si>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</si>
  <si>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</si>
  <si>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</si>
  <si>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</si>
  <si>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</si>
  <si>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</si>
  <si>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</si>
  <si>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</si>
  <si>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</si>
  <si>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</si>
  <si>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</si>
  <si>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</si>
  <si>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</si>
  <si>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</si>
  <si>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</si>
  <si>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</si>
  <si>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</si>
  <si>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</si>
  <si>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</si>
  <si>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</si>
  <si>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</si>
  <si>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</si>
  <si>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</si>
  <si>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</si>
  <si>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</si>
  <si>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</si>
  <si>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</si>
  <si>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</si>
  <si>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</si>
  <si>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</si>
  <si>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</si>
  <si>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</si>
  <si>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</si>
  <si>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</si>
  <si>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</si>
  <si>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</si>
  <si>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</si>
  <si>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</si>
  <si>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</si>
  <si>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</si>
  <si>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</si>
  <si>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</si>
  <si>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</si>
  <si>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</si>
  <si>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</si>
  <si>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</si>
  <si>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</si>
  <si>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</si>
  <si>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</si>
  <si>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</si>
  <si>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</si>
  <si>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</si>
  <si>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</si>
  <si>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</si>
  <si>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</si>
  <si>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</si>
  <si>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</si>
  <si>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</si>
  <si>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</si>
  <si>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</si>
  <si>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</si>
  <si>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</si>
  <si>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</si>
  <si>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</si>
  <si>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</si>
  <si>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</si>
  <si>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</si>
  <si>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</si>
  <si>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</si>
  <si>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</si>
  <si>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</si>
  <si>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</si>
  <si>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</si>
  <si>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</si>
  <si>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</si>
  <si>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</si>
  <si>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</si>
  <si>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</si>
  <si>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</si>
  <si>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</si>
  <si>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</si>
  <si>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</si>
  <si>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</si>
  <si>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</si>
  <si>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</si>
  <si>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</si>
  <si>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</si>
  <si>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</si>
  <si>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</si>
  <si>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</si>
  <si>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</si>
  <si>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</si>
  <si>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</si>
  <si>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</si>
  <si>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</si>
  <si>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</si>
  <si>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</si>
  <si>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</si>
  <si>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</si>
  <si>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</si>
  <si>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</si>
  <si>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</si>
  <si>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</si>
  <si>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</si>
  <si>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</si>
  <si>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</si>
  <si>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</si>
  <si>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</si>
  <si>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</si>
  <si>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</si>
  <si>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</si>
  <si>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</si>
  <si>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</si>
  <si>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</si>
  <si>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</si>
  <si>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</si>
  <si>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</si>
  <si>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</si>
  <si>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</si>
  <si>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</si>
  <si>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</si>
  <si>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</si>
  <si>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</si>
  <si>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</si>
  <si>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</si>
  <si>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</si>
  <si>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</si>
  <si>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</si>
  <si>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</si>
  <si>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</si>
  <si>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</si>
  <si>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</si>
  <si>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</si>
  <si>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</si>
  <si>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</si>
  <si>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</si>
  <si>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</si>
  <si>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</si>
  <si>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</si>
  <si>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</si>
  <si>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</si>
  <si>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</si>
  <si>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</si>
  <si>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</si>
  <si>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</si>
  <si>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</si>
  <si>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</si>
  <si>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</si>
  <si>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</si>
  <si>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</si>
  <si>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</si>
  <si>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</si>
  <si>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</si>
  <si>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</si>
  <si>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</si>
  <si>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</si>
  <si>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</si>
  <si>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</si>
  <si>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</si>
  <si>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</si>
  <si>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</si>
  <si>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</si>
  <si>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</si>
  <si>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</si>
  <si>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</si>
  <si>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</si>
  <si>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</si>
  <si>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</si>
  <si>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</si>
  <si>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</si>
  <si>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</si>
  <si>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</si>
  <si>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</si>
  <si>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</si>
  <si>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</si>
  <si>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</si>
  <si>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</si>
  <si>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</si>
  <si>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</si>
  <si>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</si>
  <si>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</si>
  <si>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</si>
  <si>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</si>
  <si>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</si>
  <si>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</si>
  <si>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</si>
  <si>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</si>
  <si>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</si>
  <si>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</si>
  <si>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</si>
  <si>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</si>
  <si>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</si>
  <si>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</si>
  <si>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</si>
  <si>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</si>
  <si>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</si>
  <si>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</si>
  <si>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</si>
  <si>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</si>
  <si>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</si>
  <si>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</si>
  <si>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</si>
  <si>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</si>
  <si>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</si>
  <si>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</si>
  <si>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</si>
  <si>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</si>
  <si>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</si>
  <si>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</si>
  <si>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</si>
  <si>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</si>
  <si>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</si>
  <si>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</si>
  <si>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</si>
  <si>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</si>
  <si>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</si>
  <si>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</si>
  <si>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</si>
  <si>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</si>
  <si>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</si>
  <si>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</si>
  <si>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</si>
  <si>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</si>
  <si>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</si>
  <si>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</si>
  <si>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</si>
  <si>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</si>
  <si>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</si>
  <si>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</si>
  <si>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</si>
  <si>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</si>
  <si>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</si>
  <si>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</si>
  <si>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</si>
  <si>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</si>
  <si>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</si>
  <si>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</si>
  <si>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</si>
  <si>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</si>
  <si>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</si>
  <si>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</si>
  <si>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</si>
  <si>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</si>
  <si>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</si>
  <si>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</si>
  <si>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</si>
  <si>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</si>
  <si>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</si>
  <si>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</si>
  <si>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</si>
  <si>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</si>
  <si>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</si>
  <si>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</si>
  <si>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</si>
  <si>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</si>
  <si>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</si>
  <si>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</si>
  <si>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</si>
  <si>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</si>
  <si>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</si>
  <si>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</si>
  <si>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</si>
  <si>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</si>
  <si>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</si>
  <si>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</si>
  <si>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</si>
  <si>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</si>
  <si>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</si>
  <si>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</si>
  <si>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</si>
  <si>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</si>
  <si>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</si>
  <si>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</si>
  <si>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</si>
  <si>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</si>
  <si>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</si>
  <si>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</si>
  <si>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</si>
  <si>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</si>
  <si>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</si>
  <si>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</si>
  <si>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</si>
  <si>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</si>
  <si>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</si>
  <si>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</si>
  <si>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</si>
  <si>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</si>
  <si>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</si>
  <si>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</si>
  <si>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</si>
  <si>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</si>
  <si>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</si>
  <si>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</si>
  <si>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</si>
  <si>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</si>
  <si>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</si>
  <si>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</si>
  <si>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</si>
  <si>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</si>
  <si>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</si>
  <si>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</si>
  <si>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</si>
  <si>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</si>
  <si>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</si>
  <si>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</si>
  <si>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</si>
  <si>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</si>
  <si>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</si>
  <si>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</si>
  <si>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</si>
  <si>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</si>
  <si>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</si>
  <si>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</si>
  <si>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</si>
  <si>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</si>
  <si>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</si>
  <si>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</si>
  <si>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</si>
  <si>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</si>
  <si>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</si>
  <si>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</si>
  <si>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</si>
  <si>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</si>
  <si>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</si>
  <si>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</si>
  <si>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</si>
  <si>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</si>
  <si>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</si>
  <si>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</si>
  <si>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</si>
  <si>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</si>
  <si>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</si>
  <si>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</si>
  <si>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</si>
  <si>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</si>
  <si>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</si>
  <si>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</si>
  <si>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</si>
  <si>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</si>
  <si>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</si>
  <si>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</si>
  <si>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</si>
  <si>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</si>
  <si>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</si>
  <si>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</si>
  <si>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</si>
  <si>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</si>
  <si>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</si>
  <si>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</si>
  <si>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</si>
  <si>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</si>
  <si>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</si>
  <si>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</si>
  <si>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</si>
  <si>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</si>
  <si>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</si>
  <si>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</si>
  <si>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</si>
  <si>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</si>
  <si>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</si>
  <si>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</si>
  <si>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</si>
  <si>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</si>
  <si>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</si>
  <si>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</si>
  <si>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</si>
  <si>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</si>
  <si>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</si>
  <si>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</si>
  <si>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</si>
  <si>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</si>
  <si>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</si>
  <si>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</si>
  <si>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</si>
  <si>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</si>
  <si>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</si>
  <si>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</si>
  <si>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</si>
  <si>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</si>
  <si>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</si>
  <si>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</si>
  <si>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</si>
  <si>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</si>
  <si>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</si>
  <si>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</si>
  <si>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</si>
  <si>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</si>
  <si>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</si>
  <si>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</si>
  <si>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</si>
  <si>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</si>
  <si>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</si>
  <si>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</si>
  <si>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</si>
  <si>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</si>
  <si>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</si>
  <si>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</si>
  <si>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</si>
  <si>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</si>
  <si>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</si>
  <si>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</si>
  <si>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</si>
  <si>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</si>
  <si>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</si>
  <si>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</si>
  <si>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</si>
  <si>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</si>
  <si>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</si>
  <si>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</si>
  <si>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</si>
  <si>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</si>
  <si>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</si>
  <si>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</si>
  <si>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</si>
  <si>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</si>
  <si>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</si>
  <si>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</si>
  <si>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</si>
  <si>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</si>
  <si>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</si>
  <si>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</si>
  <si>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</si>
  <si>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</si>
  <si>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</si>
  <si>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</si>
  <si>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</si>
  <si>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</si>
  <si>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</si>
  <si>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</si>
  <si>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</si>
  <si>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</si>
  <si>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</si>
  <si>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</si>
  <si>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</si>
  <si>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</si>
  <si>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</si>
  <si>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</si>
  <si>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</si>
  <si>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</si>
  <si>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</si>
  <si>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</si>
  <si>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</si>
  <si>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</si>
  <si>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</si>
  <si>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</si>
  <si>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</si>
  <si>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</si>
  <si>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</si>
  <si>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</si>
  <si>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</si>
  <si>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</si>
  <si>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</si>
  <si>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</si>
  <si>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</si>
  <si>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</si>
  <si>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</si>
  <si>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</si>
  <si>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</si>
  <si>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</si>
  <si>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</si>
  <si>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</si>
  <si>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</si>
  <si>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</si>
  <si>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</si>
  <si>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</si>
  <si>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</si>
  <si>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</si>
  <si>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</si>
  <si>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</si>
  <si>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</si>
  <si>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</si>
  <si>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</si>
  <si>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</si>
  <si>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</si>
  <si>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</si>
  <si>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</si>
  <si>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</si>
  <si>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</si>
  <si>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</si>
  <si>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</si>
  <si>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</si>
  <si>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</si>
  <si>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</si>
  <si>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</si>
  <si>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</si>
  <si>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</si>
  <si>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</si>
  <si>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</si>
  <si>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</si>
  <si>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</si>
  <si>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</si>
  <si>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</si>
  <si>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</si>
  <si>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</si>
  <si>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</si>
  <si>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</si>
  <si>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</si>
  <si>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</si>
  <si>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</si>
  <si>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</si>
  <si>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</si>
  <si>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</si>
  <si>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</si>
  <si>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</si>
  <si>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</si>
  <si>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</si>
  <si>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</si>
  <si>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</si>
  <si>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</si>
  <si>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</si>
  <si>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</si>
  <si>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</si>
  <si>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</si>
  <si>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</si>
  <si>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</si>
  <si>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</si>
  <si>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</si>
  <si>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</si>
  <si>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</si>
  <si>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</si>
  <si>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</si>
  <si>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</si>
  <si>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</si>
  <si>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</si>
  <si>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</si>
  <si>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</si>
  <si>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</si>
  <si>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</si>
  <si>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</si>
  <si>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</si>
  <si>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</si>
  <si>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</si>
  <si>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</si>
  <si>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</si>
  <si>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</si>
  <si>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</si>
  <si>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</si>
  <si>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</si>
  <si>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</si>
  <si>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</si>
  <si>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</si>
  <si>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</si>
  <si>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</si>
  <si>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</si>
  <si>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</si>
  <si>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</si>
  <si>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</si>
  <si>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</si>
  <si>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</si>
  <si>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</si>
  <si>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</si>
  <si>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</si>
  <si>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</si>
  <si>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</si>
  <si>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</si>
  <si>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</si>
  <si>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</si>
  <si>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</si>
  <si>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</si>
  <si>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</si>
  <si>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</si>
  <si>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</si>
  <si>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</si>
  <si>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</si>
  <si>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</si>
  <si>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</si>
  <si>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</si>
  <si>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</si>
  <si>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</si>
  <si>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</si>
  <si>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</si>
  <si>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</si>
  <si>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</si>
  <si>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</si>
  <si>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</si>
  <si>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</si>
  <si>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</si>
  <si>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</si>
  <si>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</si>
  <si>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</si>
  <si>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</si>
  <si>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</si>
  <si>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</si>
  <si>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</si>
  <si>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</si>
  <si>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</si>
  <si>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</si>
  <si>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</si>
  <si>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</si>
  <si>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</si>
  <si>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</si>
  <si>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</si>
  <si>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</si>
  <si>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</si>
  <si>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</si>
  <si>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</si>
  <si>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</si>
  <si>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</si>
  <si>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</si>
  <si>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</si>
  <si>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</si>
  <si>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</si>
  <si>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</si>
  <si>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</si>
  <si>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</si>
  <si>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</si>
  <si>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</si>
  <si>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</si>
  <si>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</si>
  <si>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</si>
  <si>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</si>
  <si>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</si>
  <si>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</si>
  <si>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</si>
  <si>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</si>
  <si>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</si>
  <si>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</si>
  <si>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</si>
  <si>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</si>
  <si>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</si>
  <si>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</si>
  <si>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</si>
  <si>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</si>
  <si>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</si>
  <si>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</si>
  <si>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</si>
  <si>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</si>
  <si>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</si>
  <si>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</si>
  <si>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</si>
  <si>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</si>
  <si>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</si>
  <si>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</si>
  <si>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</si>
  <si>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</si>
  <si>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</si>
  <si>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</si>
  <si>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</si>
  <si>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</si>
  <si>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</si>
  <si>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</si>
  <si>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</si>
  <si>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</si>
  <si>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</si>
  <si>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</si>
  <si>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</si>
  <si>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</si>
  <si>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</si>
  <si>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</si>
  <si>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</si>
  <si>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</si>
  <si>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</si>
  <si>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</si>
  <si>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</si>
  <si>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</si>
  <si>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</si>
  <si>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</si>
  <si>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</si>
  <si>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</si>
  <si>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</si>
  <si>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</si>
  <si>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</si>
  <si>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</si>
  <si>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</si>
  <si>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</si>
  <si>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</si>
  <si>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</si>
  <si>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</si>
  <si>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</si>
  <si>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</si>
  <si>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</si>
  <si>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</si>
  <si>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</si>
  <si>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</si>
  <si>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</si>
  <si>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</si>
  <si>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</si>
  <si>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</si>
  <si>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</si>
  <si>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</si>
  <si>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</si>
  <si>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</si>
  <si>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</si>
  <si>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</si>
  <si>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</si>
  <si>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</si>
  <si>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</si>
  <si>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</si>
  <si>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</si>
  <si>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</si>
  <si>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</si>
  <si>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</si>
  <si>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</si>
  <si>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</si>
  <si>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</si>
  <si>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</si>
  <si>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</si>
  <si>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</si>
  <si>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</si>
  <si>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</si>
  <si>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</si>
  <si>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</si>
  <si>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</si>
  <si>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</si>
  <si>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</si>
  <si>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</si>
  <si>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</si>
  <si>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</si>
  <si>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</si>
  <si>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</si>
  <si>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</si>
  <si>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</si>
  <si>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</si>
  <si>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</si>
  <si>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</si>
  <si>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</si>
  <si>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</si>
  <si>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</si>
  <si>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</si>
  <si>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</si>
  <si>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</si>
  <si>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</si>
  <si>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</si>
  <si>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</si>
  <si>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</si>
  <si>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</si>
  <si>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</si>
  <si>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</si>
  <si>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</si>
  <si>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</si>
  <si>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</si>
  <si>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</si>
  <si>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</si>
  <si>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</si>
  <si>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</si>
  <si>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</si>
  <si>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</si>
  <si>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</si>
  <si>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</si>
  <si>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</si>
  <si>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</si>
  <si>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</si>
  <si>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</si>
  <si>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</si>
  <si>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</si>
  <si>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</si>
  <si>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</si>
  <si>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</si>
  <si>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</si>
  <si>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</si>
  <si>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</si>
  <si>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</si>
  <si>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</si>
  <si>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</si>
  <si>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</si>
  <si>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</si>
  <si>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</si>
  <si>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</si>
  <si>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</si>
  <si>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</si>
  <si>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</si>
  <si>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</si>
  <si>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</si>
  <si>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</si>
  <si>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</si>
  <si>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</si>
  <si>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</si>
  <si>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</si>
  <si>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</si>
  <si>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</si>
  <si>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</si>
  <si>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</si>
  <si>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</si>
  <si>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</si>
  <si>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</si>
  <si>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</si>
  <si>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</si>
  <si>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</si>
  <si>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</si>
  <si>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</si>
  <si>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</si>
  <si>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</si>
  <si>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</si>
  <si>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</si>
  <si>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</si>
  <si>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</si>
  <si>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</si>
  <si>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</si>
  <si>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</si>
  <si>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</si>
  <si>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</si>
  <si>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</si>
  <si>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</si>
  <si>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</si>
  <si>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</si>
  <si>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</si>
  <si>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</si>
  <si>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</si>
  <si>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</si>
  <si>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</si>
  <si>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</si>
  <si>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</si>
  <si>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</si>
  <si>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</si>
  <si>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</si>
  <si>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</si>
  <si>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</si>
  <si>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</si>
  <si>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</si>
  <si>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</si>
  <si>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</si>
  <si>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</si>
  <si>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</si>
  <si>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</si>
  <si>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</si>
  <si>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</si>
  <si>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</si>
  <si>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</si>
  <si>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</si>
  <si>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</si>
  <si>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</si>
  <si>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</si>
  <si>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</si>
  <si>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</si>
  <si>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</si>
  <si>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</si>
  <si>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</si>
  <si>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</si>
  <si>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</si>
  <si>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</si>
  <si>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</si>
  <si>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</si>
  <si>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</si>
  <si>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</si>
  <si>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</si>
  <si>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</si>
  <si>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</si>
  <si>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</si>
  <si>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</si>
  <si>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</si>
  <si>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</si>
  <si>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</si>
  <si>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</si>
  <si>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</si>
  <si>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</si>
  <si>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</si>
  <si>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</si>
  <si>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</si>
  <si>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</si>
  <si>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</si>
  <si>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</si>
  <si>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</si>
  <si>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</si>
  <si>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</si>
  <si>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</si>
  <si>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</si>
  <si>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</si>
  <si>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</si>
  <si>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</si>
  <si>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</si>
  <si>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</si>
  <si>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</si>
  <si>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</si>
  <si>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</si>
  <si>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</si>
  <si>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</si>
  <si>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</si>
  <si>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</si>
  <si>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</si>
  <si>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</si>
  <si>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</si>
  <si>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</si>
  <si>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</si>
  <si>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</si>
  <si>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</si>
  <si>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</si>
  <si>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</si>
  <si>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</si>
  <si>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</si>
  <si>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</si>
  <si>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</si>
  <si>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</si>
  <si>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</si>
  <si>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</si>
  <si>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</si>
  <si>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</si>
  <si>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</si>
  <si>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</si>
  <si>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</si>
  <si>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</si>
  <si>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</si>
  <si>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</si>
  <si>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</si>
  <si>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</si>
  <si>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</si>
  <si>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</si>
  <si>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</si>
  <si>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</si>
  <si>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</si>
  <si>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</si>
  <si>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</si>
  <si>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</si>
  <si>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</si>
  <si>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</si>
  <si>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</si>
  <si>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</si>
  <si>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</si>
  <si>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</si>
  <si>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</si>
  <si>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</si>
  <si>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</si>
  <si>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</si>
  <si>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</si>
  <si>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</si>
  <si>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</si>
  <si>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</si>
  <si>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</si>
  <si>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</si>
  <si>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</si>
  <si>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</si>
  <si>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</si>
  <si>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</si>
  <si>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</si>
  <si>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</si>
  <si>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</si>
  <si>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</si>
  <si>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</si>
  <si>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</si>
  <si>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</si>
  <si>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</si>
  <si>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</si>
  <si>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</si>
  <si>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</si>
  <si>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</si>
  <si>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</si>
  <si>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</si>
  <si>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</si>
  <si>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</si>
  <si>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</si>
  <si>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</si>
  <si>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</si>
  <si>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</si>
  <si>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</si>
  <si>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</si>
  <si>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</si>
  <si>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</si>
  <si>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</si>
  <si>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</si>
  <si>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</si>
  <si>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</si>
  <si>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</si>
  <si>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</si>
  <si>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</si>
  <si>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</si>
  <si>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</si>
  <si>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</si>
  <si>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</si>
  <si>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</si>
  <si>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</si>
  <si>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</si>
  <si>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</si>
  <si>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</si>
  <si>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</si>
  <si>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</si>
  <si>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</si>
  <si>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</si>
  <si>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</si>
  <si>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</si>
  <si>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</si>
  <si>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</si>
  <si>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</si>
  <si>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</si>
  <si>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</si>
  <si>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</si>
  <si>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</si>
  <si>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</si>
  <si>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</si>
  <si>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</si>
  <si>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</si>
  <si>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</si>
  <si>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</si>
  <si>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</si>
  <si>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</si>
  <si>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</si>
  <si>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</si>
  <si>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</si>
  <si>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</si>
  <si>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</si>
  <si>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</si>
  <si>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</si>
  <si>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</si>
  <si>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</si>
  <si>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</si>
  <si>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</si>
  <si>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</si>
  <si>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</si>
  <si>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</si>
  <si>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</si>
  <si>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</si>
  <si>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</si>
  <si>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</si>
  <si>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</si>
  <si>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</si>
  <si>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</si>
  <si>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</si>
  <si>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</si>
  <si>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</si>
  <si>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</si>
  <si>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</si>
  <si>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</si>
  <si>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</si>
  <si>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</si>
  <si>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</si>
  <si>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</si>
  <si>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</si>
  <si>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</si>
  <si>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</si>
  <si>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</si>
  <si>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</si>
  <si>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</si>
  <si>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</si>
  <si>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</si>
  <si>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</si>
  <si>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</si>
  <si>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</si>
  <si>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</si>
  <si>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</si>
  <si>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</si>
  <si>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</si>
  <si>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</si>
  <si>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</si>
  <si>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</si>
  <si>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</si>
  <si>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</si>
  <si>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</si>
  <si>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</si>
  <si>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</si>
  <si>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</si>
  <si>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</si>
  <si>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</si>
  <si>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</si>
  <si>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</si>
  <si>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</si>
  <si>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</si>
  <si>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</si>
  <si>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</si>
  <si>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</si>
  <si>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</si>
  <si>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</si>
  <si>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</si>
  <si>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</si>
  <si>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</si>
  <si>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</si>
  <si>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</si>
  <si>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</si>
  <si>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</si>
  <si>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</si>
  <si>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</si>
  <si>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</si>
  <si>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</si>
  <si>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</si>
  <si>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</si>
  <si>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</si>
  <si>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</si>
  <si>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</si>
  <si>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</si>
  <si>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</si>
  <si>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</si>
  <si>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</si>
  <si>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</si>
  <si>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</si>
  <si>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</si>
  <si>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</si>
  <si>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</si>
  <si>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</si>
  <si>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</si>
  <si>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</si>
  <si>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</si>
  <si>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</si>
  <si>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</si>
  <si>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</si>
  <si>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</si>
  <si>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</si>
  <si>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</si>
  <si>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</si>
  <si>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</si>
  <si>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</si>
  <si>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</si>
  <si>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</si>
  <si>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</si>
  <si>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</si>
  <si>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</si>
  <si>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</si>
  <si>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</si>
  <si>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</si>
  <si>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</si>
  <si>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</si>
  <si>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</si>
  <si>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</si>
  <si>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</si>
  <si>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</si>
  <si>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</si>
  <si>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</si>
  <si>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</si>
  <si>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</si>
  <si>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</si>
  <si>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</si>
  <si>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</si>
  <si>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</si>
  <si>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</si>
  <si>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</si>
  <si>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</si>
  <si>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</si>
  <si>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</si>
  <si>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</si>
  <si>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</si>
  <si>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</si>
  <si>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</si>
  <si>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</si>
  <si>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</si>
  <si>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</si>
  <si>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</si>
  <si>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</si>
  <si>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</si>
  <si>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</si>
  <si>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</si>
  <si>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</si>
  <si>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</si>
  <si>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</si>
  <si>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</si>
  <si>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</si>
  <si>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</si>
  <si>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</si>
  <si>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</si>
  <si>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</si>
  <si>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</si>
  <si>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</si>
  <si>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</si>
  <si>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</si>
  <si>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</si>
  <si>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</si>
  <si>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</si>
  <si>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</si>
  <si>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</si>
  <si>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</si>
  <si>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</si>
  <si>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</si>
  <si>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</si>
  <si>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</si>
  <si>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</si>
  <si>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</si>
  <si>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</si>
  <si>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</si>
  <si>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</si>
  <si>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</si>
  <si>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</si>
  <si>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</si>
  <si>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</si>
  <si>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</si>
  <si>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</si>
  <si>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</si>
  <si>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</si>
  <si>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</si>
  <si>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</si>
  <si>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</si>
  <si>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</si>
  <si>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</si>
  <si>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</si>
  <si>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</si>
  <si>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</si>
  <si>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</si>
  <si>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</si>
  <si>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</si>
  <si>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</si>
  <si>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</si>
  <si>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</si>
  <si>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</si>
  <si>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</si>
  <si>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</si>
  <si>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</si>
  <si>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</si>
  <si>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</si>
  <si>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</si>
  <si>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</si>
  <si>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</si>
  <si>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</si>
  <si>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</si>
  <si>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</si>
  <si>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</si>
  <si>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</si>
  <si>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</si>
  <si>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</si>
  <si>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</si>
  <si>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</si>
  <si>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</si>
  <si>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</si>
  <si>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</si>
  <si>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</si>
  <si>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</si>
  <si>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</si>
  <si>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</si>
  <si>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</si>
  <si>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</si>
  <si>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</si>
  <si>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</si>
  <si>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</si>
  <si>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</si>
  <si>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</si>
  <si>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</si>
  <si>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</si>
  <si>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</si>
  <si>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</si>
  <si>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</si>
  <si>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</si>
  <si>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</si>
  <si>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</si>
  <si>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</si>
  <si>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</si>
  <si>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</si>
  <si>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</si>
  <si>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</si>
  <si>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</si>
  <si>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</si>
  <si>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</si>
  <si>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</si>
  <si>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</si>
  <si>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</si>
  <si>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</si>
  <si>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</si>
  <si>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</si>
  <si>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</si>
  <si>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</si>
  <si>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</si>
  <si>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</si>
  <si>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</si>
  <si>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</si>
  <si>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</si>
  <si>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</si>
  <si>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</si>
  <si>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</si>
  <si>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</si>
  <si>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</si>
  <si>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</si>
  <si>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</si>
  <si>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</si>
  <si>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</si>
  <si>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</si>
  <si>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</si>
  <si>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</si>
  <si>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</si>
  <si>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</si>
  <si>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</si>
  <si>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</si>
  <si>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</si>
  <si>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</si>
  <si>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</si>
  <si>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</si>
  <si>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</si>
  <si>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</si>
  <si>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</si>
  <si>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</si>
  <si>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</si>
  <si>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</si>
  <si>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</si>
  <si>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</si>
  <si>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</si>
  <si>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</si>
  <si>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</si>
  <si>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</si>
  <si>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</si>
  <si>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</si>
  <si>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</si>
  <si>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</si>
  <si>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</si>
  <si>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</si>
  <si>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</si>
  <si>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</si>
  <si>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</si>
  <si>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</si>
  <si>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</si>
  <si>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</si>
  <si>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</si>
  <si>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</si>
  <si>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</si>
  <si>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</si>
  <si>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</si>
  <si>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</si>
  <si>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</si>
  <si>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</si>
  <si>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</si>
  <si>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</si>
  <si>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</si>
  <si>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</si>
  <si>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</si>
  <si>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</si>
  <si>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</si>
  <si>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</si>
  <si>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</si>
  <si>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</si>
  <si>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</si>
  <si>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</si>
  <si>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</si>
  <si>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</si>
  <si>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</si>
  <si>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</si>
  <si>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</si>
  <si>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</si>
  <si>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</si>
  <si>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</si>
  <si>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</si>
  <si>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</si>
  <si>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</si>
  <si>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</si>
  <si>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</si>
  <si>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</si>
  <si>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</si>
  <si>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</si>
  <si>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</si>
  <si>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</si>
  <si>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</si>
  <si>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</si>
  <si>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</si>
  <si>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</si>
  <si>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</si>
  <si>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</si>
  <si>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</si>
  <si>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</si>
  <si>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</si>
  <si>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</si>
  <si>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</si>
  <si>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</si>
  <si>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</si>
  <si>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</si>
  <si>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</si>
  <si>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</si>
  <si>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</si>
  <si>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</si>
  <si>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</si>
  <si>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</si>
  <si>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</si>
  <si>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</si>
  <si>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</si>
  <si>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</si>
  <si>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</si>
  <si>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</si>
  <si>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</si>
  <si>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</si>
  <si>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</si>
  <si>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</si>
  <si>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</si>
  <si>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</si>
  <si>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</si>
  <si>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</si>
  <si>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</si>
  <si>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</si>
  <si>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</si>
  <si>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</si>
  <si>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</si>
  <si>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</si>
  <si>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</si>
  <si>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</si>
  <si>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</si>
  <si>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</si>
  <si>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</si>
  <si>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</si>
  <si>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</si>
  <si>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</si>
  <si>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</si>
  <si>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</si>
  <si>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</si>
  <si>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</si>
  <si>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</si>
  <si>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</si>
  <si>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</si>
  <si>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</si>
  <si>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</si>
  <si>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</si>
  <si>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</si>
  <si>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</si>
  <si>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</si>
  <si>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</si>
  <si>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</si>
  <si>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</si>
  <si>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</si>
  <si>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</si>
  <si>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</si>
  <si>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</si>
  <si>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</si>
  <si>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</si>
  <si>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</si>
  <si>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</si>
  <si>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</si>
  <si>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</si>
  <si>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</si>
  <si>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</si>
  <si>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</si>
  <si>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</si>
  <si>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</si>
  <si>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</si>
  <si>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</si>
  <si>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</si>
  <si>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</si>
  <si>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</si>
  <si>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</si>
  <si>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</si>
  <si>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</si>
  <si>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</si>
  <si>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</si>
  <si>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</si>
  <si>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</si>
  <si>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</si>
  <si>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</si>
  <si>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</si>
  <si>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</si>
  <si>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</si>
  <si>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</si>
  <si>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</si>
  <si>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</si>
  <si>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</si>
  <si>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</si>
  <si>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</si>
  <si>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</si>
  <si>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</si>
  <si>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</si>
  <si>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</si>
  <si>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</si>
  <si>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</si>
  <si>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</si>
  <si>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</si>
  <si>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</si>
  <si>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</si>
  <si>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</si>
  <si>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</si>
  <si>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</si>
  <si>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</si>
  <si>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</si>
  <si>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</si>
  <si>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</si>
  <si>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</si>
  <si>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</si>
  <si>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</si>
  <si>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</si>
  <si>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</si>
  <si>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</si>
  <si>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</si>
  <si>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</si>
  <si>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</si>
  <si>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</si>
  <si>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</si>
  <si>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</si>
  <si>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</si>
  <si>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</si>
  <si>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</si>
  <si>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</si>
  <si>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</si>
  <si>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</si>
  <si>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</si>
  <si>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</si>
  <si>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</si>
  <si>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</si>
  <si>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</si>
  <si>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</si>
  <si>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</si>
  <si>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</si>
  <si>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</si>
  <si>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</si>
  <si>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</si>
  <si>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</si>
  <si>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</si>
  <si>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</si>
  <si>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</si>
  <si>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</si>
  <si>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</si>
  <si>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</si>
  <si>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</si>
  <si>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</si>
  <si>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</si>
  <si>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</si>
  <si>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</si>
  <si>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</si>
  <si>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</si>
  <si>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</si>
  <si>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</si>
  <si>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</si>
  <si>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</si>
  <si>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</si>
  <si>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</si>
  <si>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</si>
  <si>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</si>
  <si>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</si>
  <si>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</si>
  <si>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</si>
  <si>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</si>
  <si>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</si>
  <si>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</si>
  <si>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</si>
  <si>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</si>
  <si>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</si>
  <si>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</si>
  <si>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</si>
  <si>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</si>
  <si>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</si>
  <si>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</si>
  <si>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</si>
  <si>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</si>
  <si>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</si>
  <si>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</si>
  <si>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</si>
  <si>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</si>
  <si>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</si>
  <si>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</si>
  <si>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</si>
  <si>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</si>
  <si>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</si>
  <si>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</si>
  <si>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</si>
  <si>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</si>
  <si>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</si>
  <si>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</si>
  <si>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</si>
  <si>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</si>
  <si>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</si>
  <si>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</si>
  <si>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</si>
  <si>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</si>
  <si>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</si>
  <si>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</si>
  <si>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</si>
  <si>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</si>
  <si>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</si>
  <si>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</si>
  <si>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</si>
  <si>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</si>
  <si>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</si>
  <si>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</si>
  <si>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</si>
  <si>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</si>
  <si>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</si>
  <si>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</si>
  <si>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</si>
  <si>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</si>
  <si>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</si>
  <si>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</si>
  <si>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</si>
  <si>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</si>
  <si>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</si>
  <si>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</si>
  <si>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</si>
  <si>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</si>
  <si>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</si>
  <si>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</si>
  <si>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</si>
  <si>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</si>
  <si>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</si>
  <si>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</si>
  <si>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</si>
  <si>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</si>
  <si>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</si>
  <si>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</si>
  <si>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</si>
  <si>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</si>
  <si>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</si>
  <si>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</si>
  <si>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</si>
  <si>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</si>
  <si>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</si>
  <si>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</si>
  <si>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</si>
  <si>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</si>
  <si>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</si>
  <si>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</si>
  <si>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</si>
  <si>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</si>
  <si>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</si>
  <si>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</si>
  <si>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</si>
  <si>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</si>
  <si>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</si>
  <si>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</si>
  <si>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</si>
  <si>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</si>
  <si>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</si>
  <si>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</si>
  <si>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</si>
  <si>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</si>
  <si>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</si>
  <si>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</si>
  <si>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</si>
  <si>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</si>
  <si>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</si>
  <si>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</si>
  <si>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</si>
  <si>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</si>
  <si>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</si>
  <si>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</si>
  <si>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</si>
  <si>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</si>
  <si>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</si>
  <si>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</si>
  <si>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</si>
  <si>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</si>
  <si>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</si>
  <si>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</si>
  <si>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</si>
  <si>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</si>
  <si>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</si>
  <si>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</si>
  <si>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</si>
  <si>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</si>
  <si>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</si>
  <si>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</si>
  <si>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</si>
  <si>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</si>
  <si>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</si>
  <si>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</si>
  <si>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</si>
  <si>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</si>
  <si>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</si>
  <si>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</si>
  <si>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</si>
  <si>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</si>
  <si>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</si>
  <si>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</si>
  <si>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</si>
  <si>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</si>
  <si>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</si>
  <si>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</si>
  <si>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</si>
  <si>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</si>
  <si>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</si>
  <si>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</si>
  <si>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</si>
  <si>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</si>
  <si>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</si>
  <si>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</si>
  <si>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</si>
  <si>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</si>
  <si>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</si>
  <si>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</si>
  <si>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</si>
  <si>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</si>
  <si>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</si>
  <si>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</si>
  <si>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</si>
  <si>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</si>
  <si>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</si>
  <si>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</si>
  <si>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</si>
  <si>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</si>
  <si>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</si>
  <si>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</si>
  <si>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</si>
  <si>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</si>
  <si>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</si>
  <si>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</si>
  <si>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</si>
  <si>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</si>
  <si>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</si>
  <si>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</si>
  <si>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</si>
  <si>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</si>
  <si>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</si>
  <si>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</si>
  <si>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</si>
  <si>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</si>
  <si>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</si>
  <si>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</si>
  <si>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</si>
  <si>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</si>
  <si>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</si>
  <si>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</si>
  <si>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</si>
  <si>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</si>
  <si>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</si>
  <si>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</si>
  <si>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</si>
  <si>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</si>
  <si>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</si>
  <si>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</si>
  <si>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</si>
  <si>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</si>
  <si>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</si>
  <si>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</si>
  <si>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</si>
  <si>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</si>
  <si>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</si>
  <si>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</si>
  <si>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</si>
  <si>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</si>
  <si>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</si>
  <si>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</si>
  <si>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</si>
  <si>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</si>
  <si>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</si>
  <si>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</si>
  <si>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</si>
  <si>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</si>
  <si>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</si>
  <si>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</si>
  <si>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</si>
  <si>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</si>
  <si>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</si>
  <si>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</si>
  <si>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</si>
  <si>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</si>
  <si>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</si>
  <si>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</si>
  <si>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</si>
  <si>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</si>
  <si>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</si>
  <si>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</si>
  <si>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</si>
  <si>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</si>
  <si>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</si>
  <si>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</si>
  <si>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</si>
  <si>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</si>
  <si>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</si>
  <si>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</si>
  <si>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</si>
  <si>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</si>
  <si>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</si>
  <si>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</si>
  <si>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</si>
  <si>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</si>
  <si>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</si>
  <si>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</si>
  <si>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</si>
  <si>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</si>
  <si>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</si>
  <si>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</si>
  <si>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</si>
  <si>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</si>
  <si>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</si>
  <si>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</si>
  <si>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</si>
  <si>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</si>
  <si>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</si>
  <si>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</si>
  <si>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</si>
  <si>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</si>
  <si>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</si>
  <si>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</si>
  <si>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</si>
  <si>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</si>
  <si>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</si>
  <si>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</si>
  <si>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</si>
  <si>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</si>
  <si>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</si>
  <si>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</si>
  <si>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</si>
  <si>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</si>
  <si>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</si>
  <si>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</si>
  <si>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</si>
  <si>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</si>
  <si>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</si>
  <si>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</si>
  <si>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</si>
  <si>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</si>
  <si>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</si>
  <si>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</si>
  <si>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</si>
  <si>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</si>
  <si>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</si>
  <si>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</si>
  <si>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</si>
  <si>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</si>
  <si>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</si>
  <si>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</si>
  <si>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</si>
  <si>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</si>
  <si>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</si>
  <si>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</si>
  <si>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</si>
  <si>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</si>
  <si>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</si>
  <si>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</si>
  <si>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</si>
  <si>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</si>
  <si>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</si>
  <si>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</si>
  <si>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</si>
  <si>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</si>
  <si>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</si>
  <si>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</si>
  <si>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</si>
  <si>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</si>
  <si>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</si>
  <si>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</si>
  <si>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</si>
  <si>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</si>
  <si>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</si>
  <si>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</si>
  <si>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</si>
  <si>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</si>
  <si>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</si>
  <si>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</si>
  <si>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</si>
  <si>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</si>
  <si>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</si>
  <si>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</si>
  <si>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</si>
  <si>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</si>
  <si>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</si>
  <si>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</si>
  <si>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</si>
  <si>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</si>
  <si>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</si>
  <si>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</si>
  <si>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</si>
  <si>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</si>
  <si>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</si>
  <si>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</si>
  <si>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</si>
  <si>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</si>
  <si>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</si>
  <si>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</si>
  <si>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</si>
  <si>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</si>
  <si>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</si>
  <si>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</si>
  <si>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</si>
  <si>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</si>
  <si>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</si>
  <si>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</si>
  <si>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</si>
  <si>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</si>
  <si>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</si>
  <si>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</si>
  <si>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</si>
  <si>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</si>
  <si>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</si>
  <si>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</si>
  <si>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</si>
  <si>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</si>
  <si>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</si>
  <si>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</si>
  <si>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</si>
  <si>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</si>
  <si>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</si>
  <si>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</si>
  <si>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</si>
  <si>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</si>
  <si>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</si>
  <si>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</si>
  <si>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</si>
  <si>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</si>
  <si>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</si>
  <si>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</si>
  <si>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</si>
  <si>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</si>
  <si>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</si>
  <si>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</si>
  <si>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</si>
  <si>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</si>
  <si>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</si>
  <si>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</si>
  <si>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</si>
  <si>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</si>
  <si>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</si>
  <si>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</si>
  <si>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</si>
  <si>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</si>
  <si>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</si>
  <si>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</si>
  <si>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</si>
  <si>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</si>
  <si>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</si>
  <si>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</si>
  <si>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</si>
  <si>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</si>
  <si>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Row Labels</t>
  </si>
  <si>
    <t>Grand Total</t>
  </si>
  <si>
    <t>Column Labels</t>
  </si>
  <si>
    <t>Count of outcome</t>
  </si>
  <si>
    <t>(All)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</si>
  <si>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</si>
  <si>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</si>
  <si>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</si>
  <si>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</si>
  <si>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</si>
  <si>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</si>
  <si>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</si>
  <si>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</si>
  <si>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</si>
  <si>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</si>
  <si>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</si>
  <si>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</si>
  <si>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All</t>
  </si>
  <si>
    <t>date created convertion (Year)</t>
  </si>
  <si>
    <t>Goal</t>
  </si>
  <si>
    <t>Number Succesful</t>
  </si>
  <si>
    <t>Number  Failed</t>
  </si>
  <si>
    <t>Total Projects</t>
  </si>
  <si>
    <t>Percentage Succesful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</si>
  <si>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</si>
  <si>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</si>
  <si>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</si>
  <si>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</si>
  <si>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</si>
  <si>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</si>
  <si>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</si>
  <si>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</si>
  <si>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</si>
  <si>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</si>
  <si>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</si>
  <si>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</si>
  <si>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</si>
  <si>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</si>
  <si>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</si>
  <si>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</si>
  <si>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Unsuccessful Campaigns</t>
  </si>
  <si>
    <t>Mean</t>
  </si>
  <si>
    <t>Median</t>
  </si>
  <si>
    <t>Maximum</t>
  </si>
  <si>
    <t>Menimum</t>
  </si>
  <si>
    <t>Variance</t>
  </si>
  <si>
    <t>Standar Deviation</t>
  </si>
  <si>
    <t>Measures</t>
  </si>
  <si>
    <t>Count of pledged</t>
  </si>
  <si>
    <t>Name</t>
  </si>
  <si>
    <t>Blurb</t>
  </si>
  <si>
    <t>Pledged</t>
  </si>
  <si>
    <t>Outcome</t>
  </si>
  <si>
    <t>Backers Count</t>
  </si>
  <si>
    <t>Average Donation</t>
  </si>
  <si>
    <t>Country</t>
  </si>
  <si>
    <t>Currency</t>
  </si>
  <si>
    <t>Launched At</t>
  </si>
  <si>
    <t>Deadline</t>
  </si>
  <si>
    <t>Date Created Convertion</t>
  </si>
  <si>
    <t>Date Ended Convertion</t>
  </si>
  <si>
    <t>Staff Pick</t>
  </si>
  <si>
    <t>Spotlight</t>
  </si>
  <si>
    <t>Category &amp; Sub-Category</t>
  </si>
  <si>
    <t>Parent Category</t>
  </si>
  <si>
    <t>Sub-Category</t>
  </si>
  <si>
    <t>ID</t>
  </si>
  <si>
    <t>There is more variability in the successful campaings because there is a greater difference between the minimum value and the maximum value than has the unsuccsseful campaigns.</t>
  </si>
  <si>
    <t>The median it determine a better summarize because is a skewed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</si>
</sst>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9" fontId="0" fillId="0" borderId="0" xfId="42" applyFont="1"/>
    <xf numFmtId="0" fontId="16" fillId="0" borderId="10" xfId="0" applyFont="1" applyBorder="1"/>
    <xf numFmtId="1" fontId="0" fillId="0" borderId="14" xfId="0" applyNumberForma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1" fontId="0" fillId="0" borderId="19" xfId="0" applyNumberFormat="1" applyBorder="1"/>
    <xf numFmtId="0" fontId="16" fillId="0" borderId="20" xfId="0" applyFont="1" applyBorder="1"/>
    <xf numFmtId="1" fontId="0" fillId="0" borderId="21" xfId="0" applyNumberFormat="1" applyBorder="1"/>
    <xf numFmtId="1" fontId="0" fillId="0" borderId="22" xfId="0" applyNumberFormat="1" applyBorder="1"/>
    <xf numFmtId="0" fontId="0" fillId="0" borderId="31" xfId="0" pivotButton="1" applyBorder="1"/>
    <xf numFmtId="0" fontId="0" fillId="0" borderId="32" xfId="0" applyBorder="1"/>
    <xf numFmtId="0" fontId="0" fillId="0" borderId="23" xfId="0" pivotButton="1" applyBorder="1"/>
    <xf numFmtId="0" fontId="0" fillId="0" borderId="24" xfId="0" pivotButton="1" applyBorder="1"/>
    <xf numFmtId="0" fontId="0" fillId="0" borderId="24" xfId="0" applyBorder="1"/>
    <xf numFmtId="0" fontId="0" fillId="0" borderId="25" xfId="0" applyBorder="1"/>
    <xf numFmtId="0" fontId="0" fillId="0" borderId="26" xfId="0" pivotButton="1" applyBorder="1"/>
    <xf numFmtId="0" fontId="0" fillId="0" borderId="27" xfId="0" applyBorder="1"/>
    <xf numFmtId="0" fontId="0" fillId="0" borderId="26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/>
    <xf numFmtId="0" fontId="0" fillId="0" borderId="30" xfId="0" applyBorder="1"/>
    <xf numFmtId="0" fontId="0" fillId="0" borderId="28" xfId="0" pivotButton="1" applyBorder="1"/>
    <xf numFmtId="9" fontId="0" fillId="0" borderId="27" xfId="42" applyFont="1" applyBorder="1"/>
    <xf numFmtId="9" fontId="0" fillId="0" borderId="30" xfId="42" applyFont="1" applyBorder="1"/>
    <xf numFmtId="9" fontId="16" fillId="0" borderId="10" xfId="42" applyFont="1" applyBorder="1"/>
    <xf numFmtId="0" fontId="16" fillId="0" borderId="33" xfId="0" applyFont="1" applyBorder="1"/>
    <xf numFmtId="9" fontId="0" fillId="0" borderId="12" xfId="42" applyFont="1" applyBorder="1"/>
    <xf numFmtId="9" fontId="0" fillId="0" borderId="34" xfId="42" applyFont="1" applyBorder="1"/>
    <xf numFmtId="0" fontId="0" fillId="0" borderId="35" xfId="0" applyBorder="1"/>
    <xf numFmtId="0" fontId="0" fillId="0" borderId="18" xfId="0" applyBorder="1"/>
    <xf numFmtId="0" fontId="0" fillId="0" borderId="20" xfId="0" applyBorder="1"/>
    <xf numFmtId="9" fontId="0" fillId="0" borderId="11" xfId="42" applyFont="1" applyBorder="1"/>
    <xf numFmtId="0" fontId="0" fillId="0" borderId="13" xfId="0" applyBorder="1"/>
    <xf numFmtId="0" fontId="0" fillId="0" borderId="14" xfId="0" applyBorder="1"/>
    <xf numFmtId="0" fontId="0" fillId="0" borderId="21" xfId="0" applyBorder="1"/>
    <xf numFmtId="9" fontId="0" fillId="0" borderId="13" xfId="42" applyFont="1" applyBorder="1"/>
    <xf numFmtId="9" fontId="0" fillId="0" borderId="14" xfId="42" applyFont="1" applyBorder="1"/>
    <xf numFmtId="9" fontId="0" fillId="0" borderId="21" xfId="42" applyFont="1" applyBorder="1"/>
    <xf numFmtId="0" fontId="18" fillId="0" borderId="2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 patternType="solid">
          <bgColor theme="4" tint="0.599963377788628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 patternType="solid">
          <bgColor theme="4" tint="0.59996337778862885"/>
        </patternFill>
      </fill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6-408E-94B8-263DEED3056B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6-408E-94B8-263DEED3056B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06-408E-94B8-263DEED3056B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06-408E-94B8-263DEED30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059952"/>
        <c:axId val="514022032"/>
      </c:barChart>
      <c:catAx>
        <c:axId val="5610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22032"/>
        <c:crosses val="autoZero"/>
        <c:auto val="1"/>
        <c:lblAlgn val="ctr"/>
        <c:lblOffset val="100"/>
        <c:noMultiLvlLbl val="0"/>
      </c:catAx>
      <c:valAx>
        <c:axId val="5140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5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 1!PivotTable2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1'!$A$6:$A$30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1'!$B$6:$B$30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E-4D21-985A-7F9E77058438}"/>
            </c:ext>
          </c:extLst>
        </c:ser>
        <c:ser>
          <c:idx val="1"/>
          <c:order val="1"/>
          <c:tx>
            <c:strRef>
              <c:f>'Pivot Chart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Chart 1'!$A$6:$A$30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1'!$C$6:$C$30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E-4D21-985A-7F9E77058438}"/>
            </c:ext>
          </c:extLst>
        </c:ser>
        <c:ser>
          <c:idx val="2"/>
          <c:order val="2"/>
          <c:tx>
            <c:strRef>
              <c:f>'Pivot Chart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Chart 1'!$A$6:$A$30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1'!$D$6:$D$30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BE-4D21-985A-7F9E77058438}"/>
            </c:ext>
          </c:extLst>
        </c:ser>
        <c:ser>
          <c:idx val="3"/>
          <c:order val="3"/>
          <c:tx>
            <c:strRef>
              <c:f>'Pivot Chart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Chart 1'!$A$6:$A$30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1'!$E$6:$E$30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BE-4D21-985A-7F9E77058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886336"/>
        <c:axId val="441551488"/>
      </c:barChart>
      <c:catAx>
        <c:axId val="6428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51488"/>
        <c:crosses val="autoZero"/>
        <c:auto val="1"/>
        <c:lblAlgn val="ctr"/>
        <c:lblOffset val="100"/>
        <c:noMultiLvlLbl val="0"/>
      </c:catAx>
      <c:valAx>
        <c:axId val="4415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2!PivotTable5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>
                <a:alpha val="99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>
                  <a:alpha val="99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'Pivot 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2'!$B$6:$B$18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3-42F0-809B-B7FEC05155F0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'Pivot 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2'!$C$6:$C$18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3-42F0-809B-B7FEC05155F0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'Pivot 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3-42F0-809B-B7FEC05155F0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9000"/>
                  </a:schemeClr>
                </a:solidFill>
              </a:ln>
              <a:effectLst/>
            </c:spPr>
          </c:marker>
          <c:cat>
            <c:strRef>
              <c:f>'Pivot 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2'!$E$6:$E$18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3-42F0-809B-B7FEC0515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334624"/>
        <c:axId val="411171936"/>
      </c:lineChart>
      <c:catAx>
        <c:axId val="6863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71936"/>
        <c:crosses val="autoZero"/>
        <c:auto val="1"/>
        <c:lblAlgn val="ctr"/>
        <c:lblOffset val="100"/>
        <c:noMultiLvlLbl val="0"/>
      </c:catAx>
      <c:valAx>
        <c:axId val="4111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'Crowfunding Goal Analysis'!$F$1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80-45C9-AD49-2B999C115275}"/>
            </c:ext>
          </c:extLst>
        </c:ser>
        <c:ser>
          <c:idx val="5"/>
          <c:order val="5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80-45C9-AD49-2B999C115275}"/>
            </c:ext>
          </c:extLst>
        </c:ser>
        <c:ser>
          <c:idx val="6"/>
          <c:order val="6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80-45C9-AD49-2B999C11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074224"/>
        <c:axId val="514002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080-45C9-AD49-2B999C11527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080-45C9-AD49-2B999C11527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080-45C9-AD49-2B999C11527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080-45C9-AD49-2B999C115275}"/>
                  </c:ext>
                </c:extLst>
              </c15:ser>
            </c15:filteredLineSeries>
          </c:ext>
        </c:extLst>
      </c:lineChart>
      <c:catAx>
        <c:axId val="7980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02352"/>
        <c:crosses val="autoZero"/>
        <c:auto val="1"/>
        <c:lblAlgn val="ctr"/>
        <c:lblOffset val="100"/>
        <c:noMultiLvlLbl val="0"/>
      </c:catAx>
      <c:valAx>
        <c:axId val="5140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[CrowdfundingBook.xlsx]Extra Pivot Table!PivotTable1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'Extra Pivot Table'!$B$4:$B$5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'Extra Pivot Table'!$A$6:$A$13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'Extra Pivot Table'!$B$6:$B$13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  <c:pt idx="6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5-409D-8612-9A7F75594645}"/>
            </c:ext>
          </c:extLst>
        </c:ser>
        <c:ser>
          <c:idx val="1"/>
          <c:order val="1"/>
          <c:tx>
            <c:strRef>
              <c:f>'Extra Pivot Table'!$C$4:$C$5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'Extra Pivot Table'!$A$6:$A$13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'Extra Pivot Table'!$C$6:$C$13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12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5-409D-8612-9A7F75594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358911"/>
        <c:axId val="117305055"/>
      </c:lineChart>
      <c:catAx>
        <c:axId val="35035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5055"/>
        <c:crosses val="autoZero"/>
        <c:auto val="1"/>
        <c:lblAlgn val="ctr"/>
        <c:lblOffset val="100"/>
        <c:noMultiLvlLbl val="0"/>
      </c:catAx>
      <c:valAx>
        <c:axId val="1173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5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23813</xdr:rowOff>
    </xdr:from>
    <xdr:to>
      <xdr:col>11</xdr:col>
      <xdr:colOff>519112</xdr:colOff>
      <xdr:row>16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04E2F-0CBD-453D-3016-E2D4C9C56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61910</xdr:colOff>
      <xdr:row>3</xdr:row>
      <xdr:rowOff>33338</xdr:rowOff>
    </xdr:from>
    <xdr:to>
      <xdr:col>17</xdr:col>
      <xdr:colOff>119061</xdr:colOff>
      <xdr:row>30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8B701-2A7C-0A7E-FC9F-2BDC2A574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4</xdr:row>
      <xdr:rowOff>42863</xdr:rowOff>
    </xdr:from>
    <xdr:to>
      <xdr:col>10</xdr:col>
      <xdr:colOff>671512</xdr:colOff>
      <xdr:row>17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FF28BF-29F0-CB12-5BBF-28AC5C0BD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319086</xdr:colOff>
      <xdr:row>13</xdr:row>
      <xdr:rowOff>133350</xdr:rowOff>
    </xdr:from>
    <xdr:to>
      <xdr:col>5</xdr:col>
      <xdr:colOff>547686</xdr:colOff>
      <xdr:row>29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3ED808-6F18-79E9-3EE1-25634F8F1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109538</xdr:rowOff>
    </xdr:from>
    <xdr:to>
      <xdr:col>8</xdr:col>
      <xdr:colOff>42863</xdr:colOff>
      <xdr:row>15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F0FD1-642A-B5EF-C761-6FE97EAE2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olfo" refreshedDate="45017.736080671297" createdVersion="8" refreshedVersion="8" minRefreshableVersion="3" recordCount="1001" xr:uid="{984E578F-5EDB-413A-BB47-ADE207DA3866}">
  <cacheSource type="worksheet">
    <worksheetSource ref="A1:T1048576" sheet="Crowdfunding 2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Percent Funded" numFmtId="1">
      <sharedItems containsString="0" containsBlank="1" containsNumber="1" minValue="0" maxValue="2338.8333333333335" count="987">
        <n v="0"/>
        <n v="1040"/>
        <n v="131.47878228782287"/>
        <n v="58.976190476190474"/>
        <n v="69.276315789473685"/>
        <n v="173.61842105263159"/>
        <n v="20.96153846153846"/>
        <n v="327.57777777777778"/>
        <n v="19.932788374205266"/>
        <n v="51.741935483870968"/>
        <n v="266.11538461538464"/>
        <n v="48.095238095238095"/>
        <n v="89.349206349206355"/>
        <n v="245.11904761904762"/>
        <n v="66.769503546099287"/>
        <n v="47.307881773399018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2"/>
        <n v="112.83225108225108"/>
        <n v="216.43636363636364"/>
        <n v="48.199069767441863"/>
        <n v="79.95"/>
        <n v="105.22553516819572"/>
        <n v="328.89978213507624"/>
        <n v="160.61111111111111"/>
        <n v="310"/>
        <n v="86.807920792079202"/>
        <n v="377.82071713147411"/>
        <n v="150.80645161290323"/>
        <n v="150.30119521912351"/>
        <n v="157.28571428571428"/>
        <n v="139.98765432098764"/>
        <n v="325.32258064516128"/>
        <n v="50.777777777777779"/>
        <n v="169.06818181818181"/>
        <n v="212.92857142857142"/>
        <n v="443.94444444444446"/>
        <n v="185.9390243902439"/>
        <n v="658.8125"/>
        <n v="47.684210526315788"/>
        <n v="114.78378378378379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1"/>
        <n v="275.07142857142856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"/>
        <n v="108.06666666666666"/>
        <n v="670.33333333333337"/>
        <n v="660.92857142857144"/>
        <n v="122.46153846153847"/>
        <n v="150.57731958762886"/>
        <n v="78.106590724165983"/>
        <n v="46.94736842105263"/>
        <n v="300.8"/>
        <n v="69.598615916955012"/>
        <n v="637.4545454545455"/>
        <n v="225.33928571428572"/>
        <n v="1497.3"/>
        <n v="37.590225563909776"/>
        <n v="132.36942675159236"/>
        <n v="131.22448979591837"/>
        <n v="167.63513513513513"/>
        <n v="61.984886649874056"/>
        <n v="260.75"/>
        <n v="252.58823529411765"/>
        <n v="78.615384615384613"/>
        <n v="48.404406999351913"/>
        <n v="258.875"/>
        <n v="60.548713235294116"/>
        <n v="303.68965517241378"/>
        <n v="113"/>
        <n v="217.37876614060258"/>
        <n v="926.69230769230774"/>
        <n v="33.692229038854805"/>
        <n v="196.72368421052633"/>
        <n v="1"/>
        <n v="1021.4444444444445"/>
        <n v="281.67567567567568"/>
        <n v="24.61"/>
        <n v="143.14010067114094"/>
        <n v="144.54411764705881"/>
        <n v="359.12820512820514"/>
        <n v="186.48571428571429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311"/>
        <n v="88"/>
        <n v="173.9387755102041"/>
        <n v="117.61111111111111"/>
        <n v="214.96"/>
        <n v="149.49667110519309"/>
        <n v="219.33995584988963"/>
        <n v="64.367690058479539"/>
        <n v="18.622397298818232"/>
        <n v="367.76923076923077"/>
        <n v="159.90566037735849"/>
        <n v="38.633185349611544"/>
        <n v="51.421511627906973"/>
        <n v="60.334277620396598"/>
        <n v="3.2026936026936026"/>
        <n v="155.46875"/>
        <n v="100.85974499089254"/>
        <n v="116.18181818181819"/>
        <n v="310.77777777777777"/>
        <n v="89.73668341708543"/>
        <n v="71.272727272727266"/>
        <n v="3.2862318840579712"/>
        <n v="261.77777777777777"/>
        <n v="96"/>
        <n v="20.896851248642779"/>
        <n v="223.16363636363636"/>
        <n v="101.59097978227061"/>
        <n v="230.04"/>
        <n v="135.59259259259258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8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7"/>
        <n v="100.16943521594685"/>
        <n v="121.99004424778761"/>
        <n v="137.13265306122449"/>
        <n v="415.53846153846155"/>
        <n v="31.30913348946136"/>
        <n v="424.08154506437768"/>
        <n v="2.93886230728336"/>
        <n v="10.63265306122449"/>
        <n v="82.875"/>
        <n v="163.01447776628748"/>
        <n v="894.66666666666663"/>
        <n v="26.19150110375276"/>
        <n v="74.834782608695647"/>
        <n v="416.47680412371136"/>
        <n v="96.208333333333329"/>
        <n v="357.71910112359552"/>
        <n v="308.45714285714286"/>
        <n v="61.802325581395351"/>
        <n v="722.32472324723244"/>
        <n v="69.117647058823536"/>
        <n v="293.05555555555554"/>
        <n v="71.8"/>
        <n v="31.934684684684683"/>
        <n v="229.87375415282392"/>
        <n v="32.012195121951223"/>
        <n v="23.525352848928385"/>
        <n v="68.594594594594597"/>
        <n v="37.952380952380949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14"/>
        <n v="134.40792216817235"/>
        <n v="3.3719999999999999"/>
        <n v="431.84615384615387"/>
        <n v="38.844444444444441"/>
        <n v="425.7"/>
        <n v="101.12239715591672"/>
        <n v="21.188688946015425"/>
        <n v="67.425531914893611"/>
        <n v="94.923371647509583"/>
        <n v="151.85185185185185"/>
        <n v="195.16382252559728"/>
        <n v="1023.1428571428571"/>
        <n v="3.8418367346938775"/>
        <n v="155.0706655710764"/>
        <n v="44.753477588871718"/>
        <n v="215.94736842105263"/>
        <n v="332.12709832134294"/>
        <n v="8.4430379746835449"/>
        <n v="98.625514403292186"/>
        <n v="137.97916666666666"/>
        <n v="93.81099656357388"/>
        <n v="403.63930885529157"/>
        <n v="260.1740412979351"/>
        <n v="366.63333333333333"/>
        <n v="168.72085385878489"/>
        <n v="119.90717911530095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8"/>
        <n v="445.21739130434781"/>
        <n v="569.71428571428567"/>
        <n v="509.34482758620692"/>
        <n v="325.53333333333336"/>
        <n v="932.61616161616166"/>
        <n v="211.33870967741936"/>
        <n v="273.32520325203251"/>
        <n v="3"/>
        <n v="54.08450704225352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71"/>
        <n v="31.201660735468565"/>
        <n v="313.41176470588238"/>
        <n v="370.89655172413791"/>
        <n v="362.66447368421052"/>
        <n v="123.08163265306122"/>
        <n v="76.766756032171585"/>
        <n v="233.62012987012986"/>
        <n v="180.53333333333333"/>
        <n v="252.62857142857143"/>
        <n v="27.176538240368028"/>
        <n v="1.2706571242680547"/>
        <n v="304.00978473581216"/>
        <n v="137.23076923076923"/>
        <n v="32.208333333333336"/>
        <n v="241.51282051282053"/>
        <n v="96.8"/>
        <n v="1066.4285714285713"/>
        <n v="325.88888888888891"/>
        <n v="170.7"/>
        <n v="581.44000000000005"/>
        <n v="91.520972644376897"/>
        <n v="108.04761904761905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5"/>
        <n v="82.617647058823536"/>
        <n v="546.14285714285711"/>
        <n v="286.21428571428572"/>
        <n v="7.907692307692308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6"/>
        <n v="38.702380952380949"/>
        <n v="9.5876777251184837"/>
        <n v="94.144366197183103"/>
        <n v="166.56234096692111"/>
        <n v="24.134831460674157"/>
        <n v="164.05633802816902"/>
        <n v="90.723076923076917"/>
        <n v="46.194444444444443"/>
        <n v="38.53846153846154"/>
        <n v="133.56231003039514"/>
        <n v="22.896588486140725"/>
        <n v="184.95548961424333"/>
        <n v="443.72727272727275"/>
        <n v="199.98067632850243"/>
        <n v="123.95833333333333"/>
        <n v="186.61329305135951"/>
        <n v="114.28538550057537"/>
        <n v="97.032531824611027"/>
        <n v="122.81904761904762"/>
        <n v="179.14326647564471"/>
        <n v="79.951577402787962"/>
        <n v="94.242587601078171"/>
        <n v="84.669291338582681"/>
        <n v="66.521920668058456"/>
        <n v="53.922222222222224"/>
        <n v="41.983299595141702"/>
        <n v="14.694796954314722"/>
        <n v="34.475000000000001"/>
        <n v="1400.7777777777778"/>
        <n v="71.770351758793964"/>
        <n v="53.07411504424779"/>
        <n v="127.70715249662618"/>
        <n v="34.892857142857146"/>
        <n v="410.59821428571428"/>
        <n v="123.73770491803279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68"/>
        <n v="1616.3333333333333"/>
        <n v="733.4375"/>
        <n v="592.11111111111109"/>
        <n v="18.888888888888889"/>
        <n v="276.80769230769232"/>
        <n v="273.01851851851853"/>
        <n v="159.36331255565449"/>
        <n v="67.869978858350947"/>
        <n v="1591.5555555555557"/>
        <n v="730.18222222222221"/>
        <n v="13.185782556750299"/>
        <n v="54.777777777777779"/>
        <n v="361.02941176470586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53"/>
        <n v="11.270034843205575"/>
        <n v="122.11084337349398"/>
        <n v="186.54166666666666"/>
        <n v="7.2731788079470201"/>
        <n v="65.642371234207971"/>
        <n v="228.96178343949043"/>
        <n v="469.375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3"/>
        <n v="128.46"/>
        <n v="63.98936170212766"/>
        <n v="127.29885057471265"/>
        <n v="10.638024357239512"/>
        <n v="40.470588235294116"/>
        <n v="287.66666666666669"/>
        <n v="572.94444444444446"/>
        <n v="112.90429799426934"/>
        <n v="46.387573964497044"/>
        <n v="90.675916230366497"/>
        <n v="67.740740740740748"/>
        <n v="192.49019607843138"/>
        <n v="82.714285714285708"/>
        <n v="54.163920922570014"/>
        <n v="16.722222222222221"/>
        <n v="116.87664041994751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41"/>
        <n v="82.044117647058826"/>
        <n v="24.326030927835053"/>
        <n v="50.482758620689658"/>
        <n v="967"/>
        <n v="4"/>
        <n v="122.84501347708895"/>
        <n v="63.4375"/>
        <n v="56.331688596491226"/>
        <n v="44.075000000000003"/>
        <n v="118.37253218884121"/>
        <n v="104.1243169398907"/>
        <n v="26.64"/>
        <n v="351.20118343195264"/>
        <n v="90.063492063492063"/>
        <n v="171.625"/>
        <n v="141.04655870445345"/>
        <n v="30.579449152542374"/>
        <n v="108.16455696202532"/>
        <n v="133.45505617977528"/>
        <n v="187.85106382978722"/>
        <n v="332"/>
        <n v="575.21428571428567"/>
        <n v="40.5"/>
        <n v="184.42857142857142"/>
        <n v="285.80555555555554"/>
        <n v="319"/>
        <n v="39.234070221066318"/>
        <n v="178.14"/>
        <n v="365.15"/>
        <n v="113.94594594594595"/>
        <n v="29.828720626631853"/>
        <n v="54.27058823529412"/>
        <n v="236.34156976744185"/>
        <n v="512.91666666666663"/>
        <n v="100.65116279069767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39"/>
        <n v="191.5"/>
        <n v="305.34683098591552"/>
        <n v="23.995287958115185"/>
        <n v="723.77777777777783"/>
        <n v="547.36"/>
        <n v="414.5"/>
        <n v="0.90696409140369971"/>
        <n v="34.173469387755105"/>
        <n v="23.948810754912099"/>
        <n v="48.072649572649574"/>
        <n v="70.145182291666671"/>
        <n v="529.92307692307691"/>
        <n v="180.32549019607842"/>
        <n v="92.32"/>
        <n v="13.901001112347052"/>
        <n v="927.07777777777778"/>
        <n v="39.857142857142854"/>
        <n v="112.22929936305732"/>
        <n v="70.925816023738875"/>
        <n v="119.08974358974359"/>
        <n v="24.017591339648174"/>
        <n v="139.31868131868131"/>
        <n v="39.277108433734938"/>
        <n v="22.439077144917086"/>
        <n v="55.779069767441861"/>
        <n v="42.523125996810208"/>
        <n v="112"/>
        <n v="7.0681818181818183"/>
        <n v="101.74563871693866"/>
        <n v="425.75"/>
        <n v="145.53947368421052"/>
        <n v="32.453465346534657"/>
        <n v="700.33333333333337"/>
        <n v="83.904860392967947"/>
        <n v="84.19047619047619"/>
        <n v="155.95180722891567"/>
        <n v="99.619450317124731"/>
        <n v="80.3"/>
        <n v="11.254901960784315"/>
        <n v="91.740952380952379"/>
        <n v="95.521156936261377"/>
        <n v="502.875"/>
        <n v="159.24394463667821"/>
        <n v="15.022446689113355"/>
        <n v="482.03846153846155"/>
        <n v="149.96938775510205"/>
        <n v="117.22156398104265"/>
        <n v="37.695968274950431"/>
        <n v="72.65306122448979"/>
        <n v="265.98113207547169"/>
        <n v="24.205617977528089"/>
        <n v="2.5064935064935066"/>
        <n v="16.329799764428738"/>
        <n v="276.5"/>
        <n v="88.803571428571431"/>
        <n v="163.57142857142858"/>
        <n v="969"/>
        <n v="270.91376701966715"/>
        <n v="284.21355932203392"/>
        <n v="58.6329816768462"/>
        <n v="98.511111111111106"/>
        <n v="43.975381008206334"/>
        <n v="151.66315789473686"/>
        <n v="223.63492063492063"/>
        <n v="239.75"/>
        <n v="199.33333333333334"/>
        <n v="137.34482758620689"/>
        <n v="100.96961063627731"/>
        <n v="794.16"/>
        <n v="369.7"/>
        <n v="12.818181818181818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"/>
        <n v="111.88059701492537"/>
        <n v="369.14814814814815"/>
        <n v="62.930372148859547"/>
        <n v="64.927835051546396"/>
        <n v="18.853658536585368"/>
        <n v="16.754404145077721"/>
        <n v="101.11290322580645"/>
        <n v="341.50228310502285"/>
        <n v="64.016666666666666"/>
        <n v="52.080459770114942"/>
        <n v="322.40211640211641"/>
        <n v="119.50810185185185"/>
        <n v="146.79775280898878"/>
        <n v="950.57142857142856"/>
        <n v="72.893617021276597"/>
        <n v="79.008248730964468"/>
        <n v="64.721518987341767"/>
        <n v="82.028169014084511"/>
        <n v="1037.6666666666667"/>
        <n v="12.910076530612244"/>
        <n v="154.84210526315789"/>
        <n v="7.0991735537190079"/>
        <n v="208.52773826458036"/>
        <n v="99.683544303797461"/>
        <n v="201.59756097560975"/>
        <n v="162.09032258064516"/>
        <n v="3.6436208125445475"/>
        <n v="206.63492063492063"/>
        <n v="128.23628691983123"/>
        <n v="119.66037735849056"/>
        <n v="170.73055242390078"/>
        <n v="187.21212121212122"/>
        <n v="188.38235294117646"/>
        <n v="131.29869186046511"/>
        <n v="283.97435897435895"/>
        <n v="120.42"/>
        <n v="419.05607476635515"/>
        <n v="13.853658536585366"/>
        <n v="139.43548387096774"/>
        <n v="174"/>
        <n v="155.49056603773585"/>
        <n v="170.4470588235294"/>
        <n v="189.515625"/>
        <n v="249.71428571428572"/>
        <n v="48.86052366565962"/>
        <n v="28.461970393057683"/>
        <n v="268.02325581395348"/>
        <n v="619.80078125"/>
        <n v="3.1301587301587301"/>
        <n v="159.92152704135736"/>
        <n v="279.39215686274508"/>
        <n v="77.373333333333335"/>
        <n v="206.328125"/>
        <n v="694.25"/>
        <n v="151.78947368421052"/>
        <n v="64.582072176949936"/>
        <n v="62.873684210526314"/>
        <n v="310.39864864864865"/>
        <n v="42.859916782246877"/>
        <n v="83.119402985074629"/>
        <n v="78.531302876480538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1"/>
        <n v="41.4"/>
        <n v="63.056795131845838"/>
        <n v="48.482333607230899"/>
        <n v="88.47941026944585"/>
        <n v="126.84"/>
        <n v="2338.8333333333335"/>
        <n v="508.38857142857142"/>
        <n v="191.47826086956522"/>
        <n v="42.127533783783782"/>
        <n v="8.24"/>
        <n v="60.064638783269963"/>
        <n v="47.232808616404306"/>
        <n v="81.736263736263737"/>
        <n v="54.18726591760299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"/>
        <n v="55.931783729156137"/>
        <n v="43.660714285714285"/>
        <n v="33.53837141183362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4"/>
        <n v="226.61111111111111"/>
        <n v="142.38"/>
        <n v="90.63333333333334"/>
        <n v="63.966740576496676"/>
        <n v="84.131868131868131"/>
        <n v="133.93478260869566"/>
        <n v="59.042047531992687"/>
        <n v="152.80062063615205"/>
        <n v="446.69121140142516"/>
        <n v="84.391891891891888"/>
        <n v="175.02692307692308"/>
        <n v="54.137931034482762"/>
        <n v="311.87381703470032"/>
        <n v="122.7816091954023"/>
        <n v="99.026517383618156"/>
        <n v="127.84686346863468"/>
        <n v="158.61643835616439"/>
        <n v="707.05882352941171"/>
        <n v="142.38775510204081"/>
        <n v="147.86046511627907"/>
        <n v="20.322580645161292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21"/>
        <n v="156.50721649484535"/>
        <n v="270.40816326530614"/>
        <n v="134.0595238095238"/>
        <n v="50.398033126293996"/>
        <n v="88.815837937384899"/>
        <n v="165"/>
        <n v="17.5"/>
        <n v="185.66071428571428"/>
        <n v="412.66319444444446"/>
        <n v="90.25"/>
        <n v="91.984615384615381"/>
        <n v="527.00632911392404"/>
        <n v="319.14285714285717"/>
        <n v="354.18867924528303"/>
        <n v="32.896103896103895"/>
        <n v="135.8918918918919"/>
        <n v="2.0843373493975905"/>
        <n v="61"/>
        <n v="30.037735849056602"/>
        <n v="1179.1666666666667"/>
        <n v="1126.0833333333333"/>
        <n v="12.923076923076923"/>
        <n v="712"/>
        <n v="30.304347826086957"/>
        <n v="212.50896057347671"/>
        <n v="228.85714285714286"/>
        <n v="34.959979476654695"/>
        <n v="157.2906976744186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04"/>
        <n v="68.426865671641792"/>
        <n v="34.351966873706004"/>
        <n v="655.4545454545455"/>
        <n v="177.25714285714287"/>
        <n v="113.17857142857143"/>
        <n v="728.18181818181813"/>
        <n v="208.33333333333334"/>
        <n v="31.171232876712327"/>
        <n v="56.967078189300409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45"/>
        <n v="215.31372549019608"/>
        <n v="141.22972972972974"/>
        <n v="115.33745781777277"/>
        <n v="193.11940298507463"/>
        <n v="729.73333333333335"/>
        <n v="99.66339869281046"/>
        <n v="88.166666666666671"/>
        <n v="37.233333333333334"/>
        <n v="30.540075309306079"/>
        <n v="25.714285714285715"/>
        <n v="34"/>
        <n v="1185.909090909091"/>
        <n v="125.39393939393939"/>
        <n v="14.394366197183098"/>
        <n v="54.807692307692307"/>
        <n v="109.63157894736842"/>
        <n v="188.47058823529412"/>
        <n v="87.008284023668637"/>
        <n v="202.91304347826087"/>
        <n v="197.03225806451613"/>
        <n v="107"/>
        <n v="268.73076923076923"/>
        <n v="50.845360824742265"/>
        <n v="1180.2857142857142"/>
        <n v="264"/>
        <n v="30.442307692307693"/>
        <n v="62.88068181818182"/>
        <n v="193.125"/>
        <n v="77.1027027027027"/>
        <n v="225.52763819095478"/>
        <n v="239.40625"/>
        <n v="92.1875"/>
        <n v="130.23333333333332"/>
        <n v="615.21739130434787"/>
        <n v="368.79532163742692"/>
        <n v="1094.8571428571429"/>
        <n v="50.662921348314605"/>
        <n v="800.6"/>
        <n v="291.28571428571428"/>
        <n v="349.96666666666664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9"/>
        <n v="99.397727272727266"/>
        <n v="197.54935622317598"/>
        <n v="508.5"/>
        <n v="237.74468085106383"/>
        <n v="338.46875"/>
        <n v="133.08955223880596"/>
        <n v="207.8"/>
        <n v="51.122448979591837"/>
        <n v="652.05847953216369"/>
        <n v="113.63099415204678"/>
        <n v="102.37606837606837"/>
        <n v="356.58333333333331"/>
        <n v="139.8679245283019"/>
        <n v="69.45"/>
        <n v="35.534246575342465"/>
        <n v="251.65"/>
        <n v="105.875"/>
        <n v="187.42857142857142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5"/>
        <n v="64.036299765807968"/>
        <n v="118.27777777777777"/>
        <n v="84.824037184594957"/>
        <n v="29.346153846153847"/>
        <n v="209.89655172413794"/>
        <n v="169.78571428571428"/>
        <n v="115.95907738095238"/>
        <n v="258.60000000000002"/>
        <n v="230.58333333333334"/>
        <n v="128.21428571428572"/>
        <n v="188.70588235294119"/>
        <n v="6.9511889862327907"/>
        <n v="774.43434343434342"/>
        <n v="27.693181818181817"/>
        <n v="52.479620323841431"/>
        <n v="407.09677419354841"/>
        <n v="156.17857142857142"/>
        <n v="252.42857142857142"/>
        <n v="1.7292682926829268"/>
        <n v="12.23076923076923"/>
        <n v="163.98734177215189"/>
        <n v="162.98181818181817"/>
        <n v="20.252747252747252"/>
        <n v="319.24083769633506"/>
        <n v="478.94444444444446"/>
        <n v="19.556634304207119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6"/>
        <n v="18.126436781609197"/>
        <n v="45.847222222222221"/>
        <n v="117.31541218637993"/>
        <n v="217.30909090909091"/>
        <n v="112.28571428571429"/>
        <n v="72.518987341772146"/>
        <n v="212.30434782608697"/>
        <n v="239.74657534246575"/>
        <n v="181.93548387096774"/>
        <n v="164.13114754098362"/>
        <n v="1.6375968992248062"/>
        <n v="49.64385964912281"/>
        <n v="109.70652173913044"/>
        <n v="49.217948717948715"/>
        <n v="62.232323232323232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75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"/>
        <n v="338.20833333333331"/>
        <n v="108.22784810126582"/>
        <n v="60.757639620653322"/>
        <n v="27.725490196078432"/>
        <n v="228.39344262295083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5"/>
        <n v="67.129542790152399"/>
        <n v="40.307692307692307"/>
        <n v="216.79032258064515"/>
        <n v="52.117021276595743"/>
        <n v="499.58333333333331"/>
        <n v="87.679487179487182"/>
        <n v="113.17346938775511"/>
        <n v="426.54838709677421"/>
        <n v="77.632653061224488"/>
        <n v="52.496810772501775"/>
        <n v="157.46762589928056"/>
        <n v="72.939393939393938"/>
        <n v="60.565789473684212"/>
        <n v="56.791291291291294"/>
        <n v="56.542754275427541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olfo" refreshedDate="45017.782732523148" backgroundQuery="1" createdVersion="8" refreshedVersion="8" minRefreshableVersion="3" recordCount="0" supportSubquery="1" supportAdvancedDrill="1" xr:uid="{C2930D3D-4A16-4160-89DE-21D36E151543}">
  <cacheSource type="external" connectionId="1"/>
  <cacheFields count="6">
    <cacheField name="[Range].[date created convertion].[date created convertion]" caption="date created convertion" numFmtId="0" hierarchy="13" level="1">
      <sharedItems containsSemiMixedTypes="0" containsNonDate="0" containsDate="1" containsString="0" minDate="2010-01-09T06:00:00" maxDate="2020-01-27T06:00:00" count="879">
        <d v="2010-01-09T06:00:00"/>
        <d v="2010-01-19T06:00:00"/>
        <d v="2010-01-25T06:00:00"/>
        <d v="2010-02-05T06:00:00"/>
        <d v="2010-02-09T06:00:00"/>
        <d v="2010-02-11T06:00:00"/>
        <d v="2010-02-14T06:00:00"/>
        <d v="2010-02-27T06:00:00"/>
        <d v="2010-03-01T06:00:00"/>
        <d v="2010-03-04T06:00:00"/>
        <d v="2010-03-11T06:00:00"/>
        <d v="2010-03-16T05:00:00"/>
        <d v="2010-03-18T05:00:00"/>
        <d v="2010-03-21T05:00:00"/>
        <d v="2010-03-22T05:00:00"/>
        <d v="2010-03-25T05:00:00"/>
        <d v="2010-03-28T05:00:00"/>
        <d v="2011-01-01T06:00:00"/>
        <d v="2011-01-02T06:00:00"/>
        <d v="2011-01-03T06:00:00"/>
        <d v="2011-01-06T06:00:00"/>
        <d v="2011-01-09T06:00:00"/>
        <d v="2011-01-11T06:00:00"/>
        <d v="2011-01-12T06:00:00"/>
        <d v="2011-01-13T06:00:00"/>
        <d v="2011-01-17T06:00:00"/>
        <d v="2011-01-22T06:00:00"/>
        <d v="2011-01-25T06:00:00"/>
        <d v="2011-01-27T06:00:00"/>
        <d v="2011-01-28T06:00:00"/>
        <d v="2011-02-02T06:00:00"/>
        <d v="2011-02-11T06:00:00"/>
        <d v="2011-02-14T06:00:00"/>
        <d v="2011-02-16T06:00:00"/>
        <d v="2011-02-17T06:00:00"/>
        <d v="2011-02-21T06:00:00"/>
        <d v="2011-02-26T06:00:00"/>
        <d v="2011-03-01T06:00:00"/>
        <d v="2011-03-05T06:00:00"/>
        <d v="2011-03-08T06:00:00"/>
        <d v="2011-03-10T06:00:00"/>
        <d v="2011-03-11T06:00:00"/>
        <d v="2011-03-27T05:00:00"/>
        <d v="2012-01-04T06:00:00"/>
        <d v="2012-01-06T06:00:00"/>
        <d v="2012-01-13T06:00:00"/>
        <d v="2012-01-14T06:00:00"/>
        <d v="2012-01-18T06:00:00"/>
        <d v="2012-01-22T06:00:00"/>
        <d v="2012-02-05T06:00:00"/>
        <d v="2012-02-09T06:00:00"/>
        <d v="2012-02-12T06:00:00"/>
        <d v="2012-02-16T06:00:00"/>
        <d v="2012-02-20T06:00:00"/>
        <d v="2012-02-24T06:00:00"/>
        <d v="2012-02-27T06:00:00"/>
        <d v="2012-02-29T06:00:00"/>
        <d v="2012-03-05T06:00:00"/>
        <d v="2012-03-06T06:00:00"/>
        <d v="2012-03-11T06:00:00"/>
        <d v="2012-03-14T05:00:00"/>
        <d v="2012-03-16T05:00:00"/>
        <d v="2012-03-22T05:00:00"/>
        <d v="2012-03-26T05:00:00"/>
        <d v="2012-03-27T05:00:00"/>
        <d v="2012-03-28T05:00:00"/>
        <d v="2013-01-01T06:00:00"/>
        <d v="2013-01-02T06:00:00"/>
        <d v="2013-01-30T06:00:00"/>
        <d v="2013-02-03T06:00:00"/>
        <d v="2013-02-04T06:00:00"/>
        <d v="2013-02-09T06:00:00"/>
        <d v="2013-02-12T06:00:00"/>
        <d v="2013-02-23T06:00:00"/>
        <d v="2013-02-25T06:00:00"/>
        <d v="2013-02-27T06:00:00"/>
        <d v="2013-03-01T06:00:00"/>
        <d v="2013-03-04T06:00:00"/>
        <d v="2013-03-05T06:00:00"/>
        <d v="2013-03-07T06:00:00"/>
        <d v="2013-03-08T06:00:00"/>
        <d v="2013-03-12T05:00:00"/>
        <d v="2013-03-13T05:00:00"/>
        <d v="2013-03-17T05:00:00"/>
        <d v="2013-03-28T05:00:00"/>
        <d v="2014-01-03T06:00:00"/>
        <d v="2014-01-08T06:00:00"/>
        <d v="2014-01-12T06:00:00"/>
        <d v="2014-01-14T06:00:00"/>
        <d v="2014-01-20T06:00:00"/>
        <d v="2014-01-22T06:00:00"/>
        <d v="2014-01-26T06:00:00"/>
        <d v="2014-02-10T06:00:00"/>
        <d v="2014-02-14T06:00:00"/>
        <d v="2014-02-22T06:00:00"/>
        <d v="2014-02-26T06:00:00"/>
        <d v="2014-02-28T06:00:00"/>
        <d v="2014-03-11T05:00:00"/>
        <d v="2014-03-12T05:00:00"/>
        <d v="2014-03-17T05:00:00"/>
        <d v="2014-03-20T05:00:00"/>
        <d v="2014-03-23T05:00:00"/>
        <d v="2014-03-26T05:00:00"/>
        <d v="2014-03-27T05:00:00"/>
        <d v="2014-03-29T05:00:00"/>
        <d v="2015-01-01T06:00:00"/>
        <d v="2015-01-02T06:00:00"/>
        <d v="2015-01-08T06:00:00"/>
        <d v="2015-01-10T06:00:00"/>
        <d v="2015-01-20T06:00:00"/>
        <d v="2015-01-21T06:00:00"/>
        <d v="2015-01-22T06:00:00"/>
        <d v="2015-01-23T06:00:00"/>
        <d v="2015-01-25T06:00:00"/>
        <d v="2015-02-03T06:00:00"/>
        <d v="2015-02-08T06:00:00"/>
        <d v="2015-02-11T06:00:00"/>
        <d v="2015-02-12T06:00:00"/>
        <d v="2015-02-20T06:00:00"/>
        <d v="2015-02-21T06:00:00"/>
        <d v="2015-02-25T06:00:00"/>
        <d v="2015-02-26T06:00:00"/>
        <d v="2015-02-28T06:00:00"/>
        <d v="2015-03-09T05:00:00"/>
        <d v="2015-03-15T05:00:00"/>
        <d v="2016-01-03T06:00:00"/>
        <d v="2016-01-05T06:00:00"/>
        <d v="2016-01-07T06:00:00"/>
        <d v="2016-01-08T06:00:00"/>
        <d v="2016-01-09T06:00:00"/>
        <d v="2016-01-18T06:00:00"/>
        <d v="2016-01-22T06:00:00"/>
        <d v="2016-01-24T06:00:00"/>
        <d v="2016-01-30T06:00:00"/>
        <d v="2016-02-03T06:00:00"/>
        <d v="2016-02-05T06:00:00"/>
        <d v="2016-02-08T06:00:00"/>
        <d v="2016-02-19T06:00:00"/>
        <d v="2016-02-22T06:00:00"/>
        <d v="2016-02-24T06:00:00"/>
        <d v="2016-02-25T06:00:00"/>
        <d v="2016-02-26T06:00:00"/>
        <d v="2016-03-02T06:00:00"/>
        <d v="2016-03-03T06:00:00"/>
        <d v="2016-03-04T06:00:00"/>
        <d v="2016-03-05T06:00:00"/>
        <d v="2016-03-06T06:00:00"/>
        <d v="2016-03-07T06:00:00"/>
        <d v="2016-03-15T05:00:00"/>
        <d v="2016-03-16T05:00:00"/>
        <d v="2016-03-17T05:00:00"/>
        <d v="2016-03-19T05:00:00"/>
        <d v="2016-03-27T05:00:00"/>
        <d v="2016-03-30T05:00:00"/>
        <d v="2017-01-11T06:00:00"/>
        <d v="2017-01-17T06:00:00"/>
        <d v="2017-01-22T06:00:00"/>
        <d v="2017-01-28T06:00:00"/>
        <d v="2017-02-03T06:00:00"/>
        <d v="2017-02-10T06:00:00"/>
        <d v="2017-02-13T06:00:00"/>
        <d v="2017-02-16T06:00:00"/>
        <d v="2017-02-17T06:00:00"/>
        <d v="2017-02-20T06:00:00"/>
        <d v="2017-02-21T06:00:00"/>
        <d v="2017-02-22T06:00:00"/>
        <d v="2017-02-28T06:00:00"/>
        <d v="2017-03-01T06:00:00"/>
        <d v="2017-03-02T06:00:00"/>
        <d v="2017-03-03T06:00:00"/>
        <d v="2017-03-12T06:00:00"/>
        <d v="2017-03-22T05:00:00"/>
        <d v="2017-03-23T05:00:00"/>
        <d v="2017-03-25T05:00:00"/>
        <d v="2018-01-02T06:00:00"/>
        <d v="2018-01-03T06:00:00"/>
        <d v="2018-01-07T06:00:00"/>
        <d v="2018-01-10T06:00:00"/>
        <d v="2018-01-12T06:00:00"/>
        <d v="2018-01-22T06:00:00"/>
        <d v="2018-01-25T06:00:00"/>
        <d v="2018-01-27T06:00:00"/>
        <d v="2018-02-03T06:00:00"/>
        <d v="2018-02-05T06:00:00"/>
        <d v="2018-02-07T06:00:00"/>
        <d v="2018-02-10T06:00:00"/>
        <d v="2018-02-11T06:00:00"/>
        <d v="2018-02-21T06:00:00"/>
        <d v="2018-02-23T06:00:00"/>
        <d v="2018-02-25T06:00:00"/>
        <d v="2018-03-04T06:00:00"/>
        <d v="2018-03-05T06:00:00"/>
        <d v="2018-03-09T06:00:00"/>
        <d v="2018-03-11T06:00:00"/>
        <d v="2018-03-21T05:00:00"/>
        <d v="2018-03-27T05:00:00"/>
        <d v="2018-03-31T05:00:00"/>
        <d v="2019-01-06T06:00:00"/>
        <d v="2019-01-10T06:00:00"/>
        <d v="2019-01-11T06:00:00"/>
        <d v="2019-01-16T06:00:00"/>
        <d v="2019-01-17T06:00:00"/>
        <d v="2019-01-19T06:00:00"/>
        <d v="2019-01-20T06:00:00"/>
        <d v="2019-01-21T06:00:00"/>
        <d v="2019-01-26T06:00:00"/>
        <d v="2019-01-27T06:00:00"/>
        <d v="2019-01-28T06:00:00"/>
        <d v="2019-01-31T06:00:00"/>
        <d v="2019-02-07T06:00:00"/>
        <d v="2019-02-09T06:00:00"/>
        <d v="2019-02-13T06:00:00"/>
        <d v="2019-02-14T06:00:00"/>
        <d v="2019-02-19T06:00:00"/>
        <d v="2019-02-22T06:00:00"/>
        <d v="2019-03-04T06:00:00"/>
        <d v="2019-03-06T06:00:00"/>
        <d v="2019-03-11T05:00:00"/>
        <d v="2019-03-12T05:00:00"/>
        <d v="2019-03-17T05:00:00"/>
        <d v="2019-03-26T05:00:00"/>
        <d v="2019-03-27T05:00:00"/>
        <d v="2019-03-29T05:00:00"/>
        <d v="2020-01-15T06:00:00"/>
        <d v="2020-01-27T06:00:00"/>
        <d v="2010-04-08T05:00:00"/>
        <d v="2010-04-09T05:00:00"/>
        <d v="2010-04-15T05:00:00"/>
        <d v="2010-04-17T05:00:00"/>
        <d v="2010-04-20T05:00:00"/>
        <d v="2010-04-23T05:00:00"/>
        <d v="2010-04-26T05:00:00"/>
        <d v="2010-05-12T05:00:00"/>
        <d v="2010-05-21T05:00:00"/>
        <d v="2010-05-23T05:00:00"/>
        <d v="2010-05-25T05:00:00"/>
        <d v="2010-05-30T05:00:00"/>
        <d v="2010-06-05T05:00:00"/>
        <d v="2010-06-06T05:00:00"/>
        <d v="2010-06-07T05:00:00"/>
        <d v="2010-06-12T05:00:00"/>
        <d v="2010-06-15T05:00:00"/>
        <d v="2010-06-16T05:00:00"/>
        <d v="2010-06-19T05:00:00"/>
        <d v="2010-06-21T05:00:00"/>
        <d v="2010-06-23T05:00:00"/>
        <d v="2010-06-26T05:00:00"/>
        <d v="2010-06-28T05:00:00"/>
        <d v="2010-06-29T05:00:00"/>
        <d v="2011-04-01T05:00:00"/>
        <d v="2011-04-03T05:00:00"/>
        <d v="2011-04-05T05:00:00"/>
        <d v="2011-04-08T05:00:00"/>
        <d v="2011-04-18T05:00:00"/>
        <d v="2011-04-27T05:00:00"/>
        <d v="2011-04-29T05:00:00"/>
        <d v="2011-05-03T05:00:00"/>
        <d v="2011-05-06T05:00:00"/>
        <d v="2011-05-07T05:00:00"/>
        <d v="2011-05-08T05:00:00"/>
        <d v="2011-05-09T05:00:00"/>
        <d v="2011-05-10T05:00:00"/>
        <d v="2011-05-12T05:00:00"/>
        <d v="2011-05-13T05:00:00"/>
        <d v="2011-05-18T05:00:00"/>
        <d v="2011-05-21T05:00:00"/>
        <d v="2011-06-12T05:00:00"/>
        <d v="2011-06-16T05:00:00"/>
        <d v="2011-06-18T05:00:00"/>
        <d v="2011-06-19T05:00:00"/>
        <d v="2011-06-20T05:00:00"/>
        <d v="2011-06-26T05:00:00"/>
        <d v="2011-06-28T05:00:00"/>
        <d v="2012-04-05T05:00:00"/>
        <d v="2012-04-06T05:00:00"/>
        <d v="2012-04-19T05:00:00"/>
        <d v="2012-04-21T05:00:00"/>
        <d v="2012-04-24T05:00:00"/>
        <d v="2012-04-25T05:00:00"/>
        <d v="2012-04-26T05:00:00"/>
        <d v="2012-05-01T05:00:00"/>
        <d v="2012-05-02T05:00:00"/>
        <d v="2012-05-05T05:00:00"/>
        <d v="2012-05-06T05:00:00"/>
        <d v="2012-05-08T05:00:00"/>
        <d v="2012-05-29T05:00:00"/>
        <d v="2012-05-31T05:00:00"/>
        <d v="2012-06-06T05:00:00"/>
        <d v="2012-06-12T05:00:00"/>
        <d v="2012-06-17T05:00:00"/>
        <d v="2012-06-21T05:00:00"/>
        <d v="2012-06-29T05:00:00"/>
        <d v="2013-04-02T05:00:00"/>
        <d v="2013-04-08T05:00:00"/>
        <d v="2013-04-09T05:00:00"/>
        <d v="2013-04-14T05:00:00"/>
        <d v="2013-05-01T05:00:00"/>
        <d v="2013-05-02T05:00:00"/>
        <d v="2013-05-10T05:00:00"/>
        <d v="2013-05-15T05:00:00"/>
        <d v="2013-05-18T05:00:00"/>
        <d v="2013-05-21T05:00:00"/>
        <d v="2013-05-23T05:00:00"/>
        <d v="2013-05-28T05:00:00"/>
        <d v="2013-06-04T05:00:00"/>
        <d v="2013-06-10T05:00:00"/>
        <d v="2013-06-17T05:00:00"/>
        <d v="2013-06-23T05:00:00"/>
        <d v="2013-06-25T05:00:00"/>
        <d v="2013-06-26T05:00:00"/>
        <d v="2014-04-02T05:00:00"/>
        <d v="2014-04-07T05:00:00"/>
        <d v="2014-04-13T05:00:00"/>
        <d v="2014-04-14T05:00:00"/>
        <d v="2014-04-25T05:00:00"/>
        <d v="2014-04-28T05:00:00"/>
        <d v="2014-05-02T05:00:00"/>
        <d v="2014-05-03T05:00:00"/>
        <d v="2014-05-04T05:00:00"/>
        <d v="2014-05-10T05:00:00"/>
        <d v="2014-05-20T05:00:00"/>
        <d v="2014-05-23T05:00:00"/>
        <d v="2014-05-24T05:00:00"/>
        <d v="2014-05-27T05:00:00"/>
        <d v="2014-05-30T05:00:00"/>
        <d v="2014-06-02T05:00:00"/>
        <d v="2014-06-04T05:00:00"/>
        <d v="2014-06-07T05:00:00"/>
        <d v="2014-06-09T05:00:00"/>
        <d v="2014-06-10T05:00:00"/>
        <d v="2014-06-16T05:00:00"/>
        <d v="2014-06-21T05:00:00"/>
        <d v="2014-06-27T05:00:00"/>
        <d v="2014-06-28T05:00:00"/>
        <d v="2015-04-08T05:00:00"/>
        <d v="2015-04-16T05:00:00"/>
        <d v="2015-04-17T05:00:00"/>
        <d v="2015-04-18T05:00:00"/>
        <d v="2015-04-20T05:00:00"/>
        <d v="2015-04-21T05:00:00"/>
        <d v="2015-04-28T05:00:00"/>
        <d v="2015-05-04T05:00:00"/>
        <d v="2015-05-11T05:00:00"/>
        <d v="2015-05-15T05:00:00"/>
        <d v="2015-05-18T05:00:00"/>
        <d v="2015-05-20T05:00:00"/>
        <d v="2015-05-23T05:00:00"/>
        <d v="2015-06-05T05:00:00"/>
        <d v="2015-06-08T05:00:00"/>
        <d v="2015-06-09T05:00:00"/>
        <d v="2015-06-10T05:00:00"/>
        <d v="2015-06-12T05:00:00"/>
        <d v="2015-06-15T05:00:00"/>
        <d v="2015-06-17T05:00:00"/>
        <d v="2015-06-19T05:00:00"/>
        <d v="2015-06-21T05:00:00"/>
        <d v="2015-06-25T05:00:00"/>
        <d v="2016-04-01T05:00:00"/>
        <d v="2016-04-08T05:00:00"/>
        <d v="2016-04-15T05:00:00"/>
        <d v="2016-04-29T05:00:00"/>
        <d v="2016-05-06T05:00:00"/>
        <d v="2016-05-12T05:00:00"/>
        <d v="2016-05-17T05:00:00"/>
        <d v="2016-05-23T05:00:00"/>
        <d v="2016-05-25T05:00:00"/>
        <d v="2016-05-27T05:00:00"/>
        <d v="2016-05-30T05:00:00"/>
        <d v="2016-06-11T05:00:00"/>
        <d v="2016-06-13T05:00:00"/>
        <d v="2016-06-20T05:00:00"/>
        <d v="2016-06-27T05:00:00"/>
        <d v="2016-06-29T05:00:00"/>
        <d v="2017-04-11T05:00:00"/>
        <d v="2017-04-13T05:00:00"/>
        <d v="2017-04-15T05:00:00"/>
        <d v="2017-04-18T05:00:00"/>
        <d v="2017-04-20T05:00:00"/>
        <d v="2017-04-27T05:00:00"/>
        <d v="2017-04-28T05:00:00"/>
        <d v="2017-05-03T05:00:00"/>
        <d v="2017-05-05T05:00:00"/>
        <d v="2017-05-10T05:00:00"/>
        <d v="2017-05-13T05:00:00"/>
        <d v="2017-05-14T05:00:00"/>
        <d v="2017-05-21T05:00:00"/>
        <d v="2017-05-22T05:00:00"/>
        <d v="2017-05-23T05:00:00"/>
        <d v="2017-05-29T05:00:00"/>
        <d v="2017-06-01T05:00:00"/>
        <d v="2017-06-12T05:00:00"/>
        <d v="2017-06-15T05:00:00"/>
        <d v="2017-06-23T05:00:00"/>
        <d v="2017-06-25T05:00:00"/>
        <d v="2017-06-26T05:00:00"/>
        <d v="2017-06-29T05:00:00"/>
        <d v="2017-06-30T05:00:00"/>
        <d v="2018-04-03T05:00:00"/>
        <d v="2018-04-04T05:00:00"/>
        <d v="2018-04-08T05:00:00"/>
        <d v="2018-04-09T05:00:00"/>
        <d v="2018-04-15T05:00:00"/>
        <d v="2018-04-16T05:00:00"/>
        <d v="2018-04-18T05:00:00"/>
        <d v="2018-04-21T05:00:00"/>
        <d v="2018-04-23T05:00:00"/>
        <d v="2018-05-05T05:00:00"/>
        <d v="2018-05-07T05:00:00"/>
        <d v="2018-05-08T05:00:00"/>
        <d v="2018-05-13T05:00:00"/>
        <d v="2018-05-14T05:00:00"/>
        <d v="2018-05-15T05:00:00"/>
        <d v="2018-05-21T05:00:00"/>
        <d v="2018-05-31T05:00:00"/>
        <d v="2018-06-04T05:00:00"/>
        <d v="2018-06-08T05:00:00"/>
        <d v="2018-06-12T05:00:00"/>
        <d v="2018-06-15T05:00:00"/>
        <d v="2018-06-16T05:00:00"/>
        <d v="2018-06-22T05:00:00"/>
        <d v="2018-06-26T05:00:00"/>
        <d v="2019-04-06T05:00:00"/>
        <d v="2019-04-07T05:00:00"/>
        <d v="2019-04-09T05:00:00"/>
        <d v="2019-04-14T05:00:00"/>
        <d v="2019-04-15T05:00:00"/>
        <d v="2019-04-16T05:00:00"/>
        <d v="2019-04-18T05:00:00"/>
        <d v="2019-04-19T05:00:00"/>
        <d v="2019-04-20T05:00:00"/>
        <d v="2019-04-27T05:00:00"/>
        <d v="2019-04-28T05:00:00"/>
        <d v="2019-05-01T05:00:00"/>
        <d v="2019-05-03T05:00:00"/>
        <d v="2019-05-04T05:00:00"/>
        <d v="2019-05-12T05:00:00"/>
        <d v="2019-05-13T05:00:00"/>
        <d v="2019-05-24T05:00:00"/>
        <d v="2019-06-08T05:00:00"/>
        <d v="2019-06-10T05:00:00"/>
        <d v="2019-06-15T05:00:00"/>
        <d v="2019-06-17T05:00:00"/>
        <d v="2019-06-24T05:00:00"/>
        <d v="2019-06-25T05:00:00"/>
        <d v="2019-06-29T05:00:00"/>
        <d v="2010-07-01T05:00:00"/>
        <d v="2010-07-06T05:00:00"/>
        <d v="2010-07-08T05:00:00"/>
        <d v="2010-07-14T05:00:00"/>
        <d v="2010-07-15T05:00:00"/>
        <d v="2010-07-19T05:00:00"/>
        <d v="2010-07-27T05:00:00"/>
        <d v="2010-07-31T05:00:00"/>
        <d v="2010-08-05T05:00:00"/>
        <d v="2010-08-06T05:00:00"/>
        <d v="2010-08-07T05:00:00"/>
        <d v="2010-08-09T05:00:00"/>
        <d v="2010-08-12T05:00:00"/>
        <d v="2010-08-14T05:00:00"/>
        <d v="2010-08-16T05:00:00"/>
        <d v="2010-08-19T05:00:00"/>
        <d v="2010-08-24T05:00:00"/>
        <d v="2010-08-25T05:00:00"/>
        <d v="2010-08-26T05:00:00"/>
        <d v="2010-08-27T05:00:00"/>
        <d v="2010-08-31T05:00:00"/>
        <d v="2010-09-02T05:00:00"/>
        <d v="2010-09-09T05:00:00"/>
        <d v="2010-09-15T05:00:00"/>
        <d v="2010-09-21T05:00:00"/>
        <d v="2010-09-27T05:00:00"/>
        <d v="2010-09-28T05:00:00"/>
        <d v="2010-09-30T05:00:00"/>
        <d v="2011-07-01T05:00:00"/>
        <d v="2011-07-04T05:00:00"/>
        <d v="2011-07-09T05:00:00"/>
        <d v="2011-07-14T05:00:00"/>
        <d v="2011-07-16T05:00:00"/>
        <d v="2011-07-19T05:00:00"/>
        <d v="2011-07-24T05:00:00"/>
        <d v="2011-08-01T05:00:00"/>
        <d v="2011-08-07T05:00:00"/>
        <d v="2011-08-12T05:00:00"/>
        <d v="2011-08-13T05:00:00"/>
        <d v="2011-08-15T05:00:00"/>
        <d v="2011-08-19T05:00:00"/>
        <d v="2011-08-22T05:00:00"/>
        <d v="2011-08-27T05:00:00"/>
        <d v="2011-09-06T05:00:00"/>
        <d v="2011-09-11T05:00:00"/>
        <d v="2011-09-21T05:00:00"/>
        <d v="2011-09-22T05:00:00"/>
        <d v="2011-09-23T05:00:00"/>
        <d v="2012-07-03T05:00:00"/>
        <d v="2012-07-12T05:00:00"/>
        <d v="2012-07-17T05:00:00"/>
        <d v="2012-07-27T05:00:00"/>
        <d v="2012-07-28T05:00:00"/>
        <d v="2012-08-01T05:00:00"/>
        <d v="2012-08-14T05:00:00"/>
        <d v="2012-08-16T05:00:00"/>
        <d v="2012-08-27T05:00:00"/>
        <d v="2012-08-28T05:00:00"/>
        <d v="2012-09-04T05:00:00"/>
        <d v="2012-09-05T05:00:00"/>
        <d v="2012-09-22T05:00:00"/>
        <d v="2012-09-26T05:00:00"/>
        <d v="2012-09-28T05:00:00"/>
        <d v="2013-07-01T05:00:00"/>
        <d v="2013-07-10T05:00:00"/>
        <d v="2013-07-11T05:00:00"/>
        <d v="2013-07-20T05:00:00"/>
        <d v="2013-07-22T05:00:00"/>
        <d v="2013-07-24T05:00:00"/>
        <d v="2013-07-25T05:00:00"/>
        <d v="2013-07-29T05:00:00"/>
        <d v="2013-07-30T05:00:00"/>
        <d v="2013-08-01T05:00:00"/>
        <d v="2013-08-04T05:00:00"/>
        <d v="2013-08-05T05:00:00"/>
        <d v="2013-08-15T05:00:00"/>
        <d v="2013-08-16T05:00:00"/>
        <d v="2013-08-27T05:00:00"/>
        <d v="2013-08-30T05:00:00"/>
        <d v="2013-09-03T05:00:00"/>
        <d v="2013-09-11T05:00:00"/>
        <d v="2013-09-13T05:00:00"/>
        <d v="2013-09-19T05:00:00"/>
        <d v="2013-09-20T05:00:00"/>
        <d v="2013-09-22T05:00:00"/>
        <d v="2014-07-05T05:00:00"/>
        <d v="2014-07-06T05:00:00"/>
        <d v="2014-07-08T05:00:00"/>
        <d v="2014-07-10T05:00:00"/>
        <d v="2014-07-14T05:00:00"/>
        <d v="2014-07-16T05:00:00"/>
        <d v="2014-07-19T05:00:00"/>
        <d v="2014-07-24T05:00:00"/>
        <d v="2014-07-25T05:00:00"/>
        <d v="2014-07-28T05:00:00"/>
        <d v="2014-08-04T05:00:00"/>
        <d v="2014-08-08T05:00:00"/>
        <d v="2014-08-19T05:00:00"/>
        <d v="2014-08-24T05:00:00"/>
        <d v="2014-09-07T05:00:00"/>
        <d v="2014-09-10T05:00:00"/>
        <d v="2014-09-13T05:00:00"/>
        <d v="2014-09-15T05:00:00"/>
        <d v="2014-09-19T05:00:00"/>
        <d v="2014-09-24T05:00:00"/>
        <d v="2014-09-25T05:00:00"/>
        <d v="2014-09-26T05:00:00"/>
        <d v="2015-07-01T05:00:00"/>
        <d v="2015-07-05T05:00:00"/>
        <d v="2015-07-07T05:00:00"/>
        <d v="2015-07-09T05:00:00"/>
        <d v="2015-07-16T05:00:00"/>
        <d v="2015-07-17T05:00:00"/>
        <d v="2015-07-24T05:00:00"/>
        <d v="2015-07-27T05:00:00"/>
        <d v="2015-07-28T05:00:00"/>
        <d v="2015-08-03T05:00:00"/>
        <d v="2015-08-13T05:00:00"/>
        <d v="2015-08-14T05:00:00"/>
        <d v="2015-08-21T05:00:00"/>
        <d v="2015-08-23T05:00:00"/>
        <d v="2015-08-24T05:00:00"/>
        <d v="2015-08-28T05:00:00"/>
        <d v="2015-08-29T05:00:00"/>
        <d v="2015-08-30T05:00:00"/>
        <d v="2015-09-03T05:00:00"/>
        <d v="2015-09-13T05:00:00"/>
        <d v="2015-09-14T05:00:00"/>
        <d v="2015-09-18T05:00:00"/>
        <d v="2015-09-21T05:00:00"/>
        <d v="2015-09-23T05:00:00"/>
        <d v="2015-09-28T05:00:00"/>
        <d v="2016-07-04T05:00:00"/>
        <d v="2016-07-06T05:00:00"/>
        <d v="2016-07-08T05:00:00"/>
        <d v="2016-07-10T05:00:00"/>
        <d v="2016-07-22T05:00:00"/>
        <d v="2016-07-25T05:00:00"/>
        <d v="2016-07-26T05:00:00"/>
        <d v="2016-07-28T05:00:00"/>
        <d v="2016-08-02T05:00:00"/>
        <d v="2016-08-05T05:00:00"/>
        <d v="2016-08-06T05:00:00"/>
        <d v="2016-08-07T05:00:00"/>
        <d v="2016-08-09T05:00:00"/>
        <d v="2016-08-14T05:00:00"/>
        <d v="2016-08-19T05:00:00"/>
        <d v="2016-08-22T05:00:00"/>
        <d v="2016-08-23T05:00:00"/>
        <d v="2016-08-31T05:00:00"/>
        <d v="2016-09-03T05:00:00"/>
        <d v="2016-09-10T05:00:00"/>
        <d v="2016-09-13T05:00:00"/>
        <d v="2017-07-06T05:00:00"/>
        <d v="2017-07-14T05:00:00"/>
        <d v="2017-07-17T05:00:00"/>
        <d v="2017-07-19T05:00:00"/>
        <d v="2017-07-22T05:00:00"/>
        <d v="2017-07-23T05:00:00"/>
        <d v="2017-07-25T05:00:00"/>
        <d v="2017-07-27T05:00:00"/>
        <d v="2017-07-29T05:00:00"/>
        <d v="2017-08-01T05:00:00"/>
        <d v="2017-08-02T05:00:00"/>
        <d v="2017-08-03T05:00:00"/>
        <d v="2017-08-17T05:00:00"/>
        <d v="2017-08-22T05:00:00"/>
        <d v="2017-08-24T05:00:00"/>
        <d v="2017-08-26T05:00:00"/>
        <d v="2017-08-29T05:00:00"/>
        <d v="2017-08-30T05:00:00"/>
        <d v="2017-09-01T05:00:00"/>
        <d v="2017-09-02T05:00:00"/>
        <d v="2017-09-12T05:00:00"/>
        <d v="2017-09-13T05:00:00"/>
        <d v="2017-09-17T05:00:00"/>
        <d v="2017-09-21T05:00:00"/>
        <d v="2017-09-22T05:00:00"/>
        <d v="2018-07-02T05:00:00"/>
        <d v="2018-07-14T05:00:00"/>
        <d v="2018-07-15T05:00:00"/>
        <d v="2018-07-17T05:00:00"/>
        <d v="2018-07-20T05:00:00"/>
        <d v="2018-07-21T05:00:00"/>
        <d v="2018-07-28T05:00:00"/>
        <d v="2018-07-29T05:00:00"/>
        <d v="2018-07-30T05:00:00"/>
        <d v="2018-07-31T05:00:00"/>
        <d v="2018-08-10T05:00:00"/>
        <d v="2018-08-17T05:00:00"/>
        <d v="2018-08-26T05:00:00"/>
        <d v="2018-08-28T05:00:00"/>
        <d v="2018-08-30T05:00:00"/>
        <d v="2018-09-02T05:00:00"/>
        <d v="2018-09-03T05:00:00"/>
        <d v="2018-09-08T05:00:00"/>
        <d v="2018-09-11T05:00:00"/>
        <d v="2018-09-16T05:00:00"/>
        <d v="2018-09-17T05:00:00"/>
        <d v="2018-09-19T05:00:00"/>
        <d v="2018-09-26T05:00:00"/>
        <d v="2018-09-27T05:00:00"/>
        <d v="2019-07-01T05:00:00"/>
        <d v="2019-07-04T05:00:00"/>
        <d v="2019-07-05T05:00:00"/>
        <d v="2019-07-09T05:00:00"/>
        <d v="2019-07-10T05:00:00"/>
        <d v="2019-07-21T05:00:00"/>
        <d v="2019-07-22T05:00:00"/>
        <d v="2019-07-25T05:00:00"/>
        <d v="2019-08-01T05:00:00"/>
        <d v="2019-08-04T05:00:00"/>
        <d v="2019-08-11T05:00:00"/>
        <d v="2019-08-28T05:00:00"/>
        <d v="2019-09-08T05:00:00"/>
        <d v="2019-09-09T05:00:00"/>
        <d v="2019-09-11T05:00:00"/>
        <d v="2019-09-29T05:00:00"/>
        <d v="2010-10-04T05:00:00"/>
        <d v="2010-10-05T05:00:00"/>
        <d v="2010-10-06T05:00:00"/>
        <d v="2010-10-07T05:00:00"/>
        <d v="2010-10-13T05:00:00"/>
        <d v="2010-10-18T05:00:00"/>
        <d v="2010-10-20T05:00:00"/>
        <d v="2010-10-23T05:00:00"/>
        <d v="2010-10-24T05:00:00"/>
        <d v="2010-10-25T05:00:00"/>
        <d v="2010-10-28T05:00:00"/>
        <d v="2010-10-31T05:00:00"/>
        <d v="2010-11-02T05:00:00"/>
        <d v="2010-11-06T05:00:00"/>
        <d v="2010-11-15T06:00:00"/>
        <d v="2010-11-17T06:00:00"/>
        <d v="2010-11-23T06:00:00"/>
        <d v="2010-11-25T06:00:00"/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10-02T05:00:00"/>
        <d v="2011-10-05T05:00:00"/>
        <d v="2011-10-09T05:00:00"/>
        <d v="2011-10-15T05:00:00"/>
        <d v="2011-10-17T05:00:00"/>
        <d v="2011-10-19T05:00:00"/>
        <d v="2011-10-26T05:00:00"/>
        <d v="2011-10-27T05:00:00"/>
        <d v="2011-11-08T06:00:00"/>
        <d v="2011-11-11T06:00:00"/>
        <d v="2011-11-15T06:00:00"/>
        <d v="2011-11-18T06:00:00"/>
        <d v="2011-11-19T06:00:00"/>
        <d v="2011-11-22T06:00:00"/>
        <d v="2011-11-24T06:00:00"/>
        <d v="2011-11-27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10-03T05:00:00"/>
        <d v="2012-10-04T05:00:00"/>
        <d v="2012-10-19T05:00:00"/>
        <d v="2012-10-20T05:00:00"/>
        <d v="2012-10-24T05:00:00"/>
        <d v="2012-10-28T05:00:00"/>
        <d v="2012-11-24T06:00:00"/>
        <d v="2012-11-25T06:00:00"/>
        <d v="2012-11-26T06:00:00"/>
        <d v="2012-11-28T06:00:00"/>
        <d v="2012-12-01T06:00:00"/>
        <d v="2012-12-08T06:00:00"/>
        <d v="2012-12-09T06:00:00"/>
        <d v="2012-12-16T06:00:00"/>
        <d v="2012-12-18T06:00:00"/>
        <d v="2013-10-07T05:00:00"/>
        <d v="2013-10-08T05:00:00"/>
        <d v="2013-10-12T05:00:00"/>
        <d v="2013-10-15T05:00:00"/>
        <d v="2013-10-21T05:00:00"/>
        <d v="2013-10-25T05:00:00"/>
        <d v="2013-10-29T05:00:00"/>
        <d v="2013-11-11T06:00:00"/>
        <d v="2013-11-14T06:00:00"/>
        <d v="2013-11-17T06:00:00"/>
        <d v="2013-11-19T06:00:00"/>
        <d v="2013-11-23T06:00:00"/>
        <d v="2013-11-25T06:00:00"/>
        <d v="2013-11-29T06:00:00"/>
        <d v="2013-12-06T06:00:00"/>
        <d v="2013-12-11T06:00:00"/>
        <d v="2013-12-17T06:00:00"/>
        <d v="2013-12-29T06:00:00"/>
        <d v="2013-12-30T06:00:00"/>
        <d v="2013-12-31T06:00:00"/>
        <d v="2014-10-01T05:00:00"/>
        <d v="2014-10-02T05:00:00"/>
        <d v="2014-10-05T05:00:00"/>
        <d v="2014-10-08T05:00:00"/>
        <d v="2014-10-17T05:00:00"/>
        <d v="2014-10-18T05:00:00"/>
        <d v="2014-10-22T05:00:00"/>
        <d v="2014-10-24T05:00:00"/>
        <d v="2014-11-02T05:00:00"/>
        <d v="2014-11-06T06:00:00"/>
        <d v="2014-11-07T06:00:00"/>
        <d v="2014-11-15T06:00:00"/>
        <d v="2014-11-16T06:00:00"/>
        <d v="2014-11-25T06:00:00"/>
        <d v="2014-11-27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10-02T05:00:00"/>
        <d v="2015-10-03T05:00:00"/>
        <d v="2015-10-05T05:00:00"/>
        <d v="2015-10-06T05:00:00"/>
        <d v="2015-10-16T05:00:00"/>
        <d v="2015-10-21T05:00:00"/>
        <d v="2015-10-22T05:00:00"/>
        <d v="2015-10-30T05:00:00"/>
        <d v="2015-11-07T06:00:00"/>
        <d v="2015-11-14T06:00:00"/>
        <d v="2015-11-23T06:00:00"/>
        <d v="2015-11-24T06:00:00"/>
        <d v="2015-11-26T06:00:00"/>
        <d v="2015-11-28T06:00:00"/>
        <d v="2015-11-29T06:00:00"/>
        <d v="2015-12-07T06:00:00"/>
        <d v="2015-12-08T06:00:00"/>
        <d v="2015-12-20T06:00:00"/>
        <d v="2015-12-22T06:00:00"/>
        <d v="2015-12-24T06:00:00"/>
        <d v="2015-12-26T06:00:00"/>
        <d v="2016-10-14T05:00:00"/>
        <d v="2016-11-01T05:00:00"/>
        <d v="2016-11-02T05:00:00"/>
        <d v="2016-11-06T05:00:00"/>
        <d v="2016-11-11T06:00:00"/>
        <d v="2016-11-12T06:00:00"/>
        <d v="2016-11-14T06:00:00"/>
        <d v="2016-11-23T06:00:00"/>
        <d v="2016-11-26T06:00:00"/>
        <d v="2016-11-27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10-04T05:00:00"/>
        <d v="2017-10-07T05:00:00"/>
        <d v="2017-10-08T05:00:00"/>
        <d v="2017-10-14T05:00:00"/>
        <d v="2017-10-16T05:00:00"/>
        <d v="2017-10-17T05:00:00"/>
        <d v="2017-10-20T05:00:00"/>
        <d v="2017-11-01T05:00:00"/>
        <d v="2017-11-06T06:00:00"/>
        <d v="2017-11-09T06:00:00"/>
        <d v="2017-11-14T06:00:00"/>
        <d v="2017-11-17T06:00:00"/>
        <d v="2017-11-21T06:00:00"/>
        <d v="2017-11-23T06:00:00"/>
        <d v="2017-11-27T06:00:00"/>
        <d v="2017-11-28T06:00:00"/>
        <d v="2017-11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10-05T05:00:00"/>
        <d v="2018-10-09T05:00:00"/>
        <d v="2018-10-17T05:00:00"/>
        <d v="2018-10-21T05:00:00"/>
        <d v="2018-10-26T05:00:00"/>
        <d v="2018-11-03T05:00:00"/>
        <d v="2018-11-04T05:00:00"/>
        <d v="2018-11-13T06:00:00"/>
        <d v="2018-11-20T06:00:00"/>
        <d v="2018-11-27T06:00:00"/>
        <d v="2018-11-30T06:00:00"/>
        <d v="2018-12-08T06:00:00"/>
        <d v="2018-12-09T06:00:00"/>
        <d v="2018-12-16T06:00:00"/>
        <d v="2018-12-17T06:00:00"/>
        <d v="2018-12-18T06:00:00"/>
        <d v="2018-12-30T06:00:00"/>
        <d v="2019-10-05T05:00:00"/>
        <d v="2019-10-06T05:00:00"/>
        <d v="2019-10-13T05:00:00"/>
        <d v="2019-10-14T05:00:00"/>
        <d v="2019-10-15T05:00:00"/>
        <d v="2019-10-18T05:00:00"/>
        <d v="2019-10-20T05:00:00"/>
        <d v="2019-10-22T05:00:00"/>
        <d v="2019-10-27T05:00:00"/>
        <d v="2019-10-31T05:00:00"/>
        <d v="2019-11-11T06:00:00"/>
        <d v="2019-11-15T06:00:00"/>
        <d v="2019-11-17T06:00:00"/>
        <d v="2019-11-18T06:00:00"/>
        <d v="2019-11-19T06:00:00"/>
        <d v="2019-11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tion].&amp;[2010-01-09T06:00:00]"/>
            <x15:cachedUniqueName index="1" name="[Range].[date created convertion].&amp;[2010-01-19T06:00:00]"/>
            <x15:cachedUniqueName index="2" name="[Range].[date created convertion].&amp;[2010-01-25T06:00:00]"/>
            <x15:cachedUniqueName index="3" name="[Range].[date created convertion].&amp;[2010-02-05T06:00:00]"/>
            <x15:cachedUniqueName index="4" name="[Range].[date created convertion].&amp;[2010-02-09T06:00:00]"/>
            <x15:cachedUniqueName index="5" name="[Range].[date created convertion].&amp;[2010-02-11T06:00:00]"/>
            <x15:cachedUniqueName index="6" name="[Range].[date created convertion].&amp;[2010-02-14T06:00:00]"/>
            <x15:cachedUniqueName index="7" name="[Range].[date created convertion].&amp;[2010-02-27T06:00:00]"/>
            <x15:cachedUniqueName index="8" name="[Range].[date created convertion].&amp;[2010-03-01T06:00:00]"/>
            <x15:cachedUniqueName index="9" name="[Range].[date created convertion].&amp;[2010-03-04T06:00:00]"/>
            <x15:cachedUniqueName index="10" name="[Range].[date created convertion].&amp;[2010-03-11T06:00:00]"/>
            <x15:cachedUniqueName index="11" name="[Range].[date created convertion].&amp;[2010-03-16T05:00:00]"/>
            <x15:cachedUniqueName index="12" name="[Range].[date created convertion].&amp;[2010-03-18T05:00:00]"/>
            <x15:cachedUniqueName index="13" name="[Range].[date created convertion].&amp;[2010-03-21T05:00:00]"/>
            <x15:cachedUniqueName index="14" name="[Range].[date created convertion].&amp;[2010-03-22T05:00:00]"/>
            <x15:cachedUniqueName index="15" name="[Range].[date created convertion].&amp;[2010-03-25T05:00:00]"/>
            <x15:cachedUniqueName index="16" name="[Range].[date created convertion].&amp;[2010-03-28T05:00:00]"/>
            <x15:cachedUniqueName index="17" name="[Range].[date created convertion].&amp;[2011-01-01T06:00:00]"/>
            <x15:cachedUniqueName index="18" name="[Range].[date created convertion].&amp;[2011-01-02T06:00:00]"/>
            <x15:cachedUniqueName index="19" name="[Range].[date created convertion].&amp;[2011-01-03T06:00:00]"/>
            <x15:cachedUniqueName index="20" name="[Range].[date created convertion].&amp;[2011-01-06T06:00:00]"/>
            <x15:cachedUniqueName index="21" name="[Range].[date created convertion].&amp;[2011-01-09T06:00:00]"/>
            <x15:cachedUniqueName index="22" name="[Range].[date created convertion].&amp;[2011-01-11T06:00:00]"/>
            <x15:cachedUniqueName index="23" name="[Range].[date created convertion].&amp;[2011-01-12T06:00:00]"/>
            <x15:cachedUniqueName index="24" name="[Range].[date created convertion].&amp;[2011-01-13T06:00:00]"/>
            <x15:cachedUniqueName index="25" name="[Range].[date created convertion].&amp;[2011-01-17T06:00:00]"/>
            <x15:cachedUniqueName index="26" name="[Range].[date created convertion].&amp;[2011-01-22T06:00:00]"/>
            <x15:cachedUniqueName index="27" name="[Range].[date created convertion].&amp;[2011-01-25T06:00:00]"/>
            <x15:cachedUniqueName index="28" name="[Range].[date created convertion].&amp;[2011-01-27T06:00:00]"/>
            <x15:cachedUniqueName index="29" name="[Range].[date created convertion].&amp;[2011-01-28T06:00:00]"/>
            <x15:cachedUniqueName index="30" name="[Range].[date created convertion].&amp;[2011-02-02T06:00:00]"/>
            <x15:cachedUniqueName index="31" name="[Range].[date created convertion].&amp;[2011-02-11T06:00:00]"/>
            <x15:cachedUniqueName index="32" name="[Range].[date created convertion].&amp;[2011-02-14T06:00:00]"/>
            <x15:cachedUniqueName index="33" name="[Range].[date created convertion].&amp;[2011-02-16T06:00:00]"/>
            <x15:cachedUniqueName index="34" name="[Range].[date created convertion].&amp;[2011-02-17T06:00:00]"/>
            <x15:cachedUniqueName index="35" name="[Range].[date created convertion].&amp;[2011-02-21T06:00:00]"/>
            <x15:cachedUniqueName index="36" name="[Range].[date created convertion].&amp;[2011-02-26T06:00:00]"/>
            <x15:cachedUniqueName index="37" name="[Range].[date created convertion].&amp;[2011-03-01T06:00:00]"/>
            <x15:cachedUniqueName index="38" name="[Range].[date created convertion].&amp;[2011-03-05T06:00:00]"/>
            <x15:cachedUniqueName index="39" name="[Range].[date created convertion].&amp;[2011-03-08T06:00:00]"/>
            <x15:cachedUniqueName index="40" name="[Range].[date created convertion].&amp;[2011-03-10T06:00:00]"/>
            <x15:cachedUniqueName index="41" name="[Range].[date created convertion].&amp;[2011-03-11T06:00:00]"/>
            <x15:cachedUniqueName index="42" name="[Range].[date created convertion].&amp;[2011-03-27T05:00:00]"/>
            <x15:cachedUniqueName index="43" name="[Range].[date created convertion].&amp;[2012-01-04T06:00:00]"/>
            <x15:cachedUniqueName index="44" name="[Range].[date created convertion].&amp;[2012-01-06T06:00:00]"/>
            <x15:cachedUniqueName index="45" name="[Range].[date created convertion].&amp;[2012-01-13T06:00:00]"/>
            <x15:cachedUniqueName index="46" name="[Range].[date created convertion].&amp;[2012-01-14T06:00:00]"/>
            <x15:cachedUniqueName index="47" name="[Range].[date created convertion].&amp;[2012-01-18T06:00:00]"/>
            <x15:cachedUniqueName index="48" name="[Range].[date created convertion].&amp;[2012-01-22T06:00:00]"/>
            <x15:cachedUniqueName index="49" name="[Range].[date created convertion].&amp;[2012-02-05T06:00:00]"/>
            <x15:cachedUniqueName index="50" name="[Range].[date created convertion].&amp;[2012-02-09T06:00:00]"/>
            <x15:cachedUniqueName index="51" name="[Range].[date created convertion].&amp;[2012-02-12T06:00:00]"/>
            <x15:cachedUniqueName index="52" name="[Range].[date created convertion].&amp;[2012-02-16T06:00:00]"/>
            <x15:cachedUniqueName index="53" name="[Range].[date created convertion].&amp;[2012-02-20T06:00:00]"/>
            <x15:cachedUniqueName index="54" name="[Range].[date created convertion].&amp;[2012-02-24T06:00:00]"/>
            <x15:cachedUniqueName index="55" name="[Range].[date created convertion].&amp;[2012-02-27T06:00:00]"/>
            <x15:cachedUniqueName index="56" name="[Range].[date created convertion].&amp;[2012-02-29T06:00:00]"/>
            <x15:cachedUniqueName index="57" name="[Range].[date created convertion].&amp;[2012-03-05T06:00:00]"/>
            <x15:cachedUniqueName index="58" name="[Range].[date created convertion].&amp;[2012-03-06T06:00:00]"/>
            <x15:cachedUniqueName index="59" name="[Range].[date created convertion].&amp;[2012-03-11T06:00:00]"/>
            <x15:cachedUniqueName index="60" name="[Range].[date created convertion].&amp;[2012-03-14T05:00:00]"/>
            <x15:cachedUniqueName index="61" name="[Range].[date created convertion].&amp;[2012-03-16T05:00:00]"/>
            <x15:cachedUniqueName index="62" name="[Range].[date created convertion].&amp;[2012-03-22T05:00:00]"/>
            <x15:cachedUniqueName index="63" name="[Range].[date created convertion].&amp;[2012-03-26T05:00:00]"/>
            <x15:cachedUniqueName index="64" name="[Range].[date created convertion].&amp;[2012-03-27T05:00:00]"/>
            <x15:cachedUniqueName index="65" name="[Range].[date created convertion].&amp;[2012-03-28T05:00:00]"/>
            <x15:cachedUniqueName index="66" name="[Range].[date created convertion].&amp;[2013-01-01T06:00:00]"/>
            <x15:cachedUniqueName index="67" name="[Range].[date created convertion].&amp;[2013-01-02T06:00:00]"/>
            <x15:cachedUniqueName index="68" name="[Range].[date created convertion].&amp;[2013-01-30T06:00:00]"/>
            <x15:cachedUniqueName index="69" name="[Range].[date created convertion].&amp;[2013-02-03T06:00:00]"/>
            <x15:cachedUniqueName index="70" name="[Range].[date created convertion].&amp;[2013-02-04T06:00:00]"/>
            <x15:cachedUniqueName index="71" name="[Range].[date created convertion].&amp;[2013-02-09T06:00:00]"/>
            <x15:cachedUniqueName index="72" name="[Range].[date created convertion].&amp;[2013-02-12T06:00:00]"/>
            <x15:cachedUniqueName index="73" name="[Range].[date created convertion].&amp;[2013-02-23T06:00:00]"/>
            <x15:cachedUniqueName index="74" name="[Range].[date created convertion].&amp;[2013-02-25T06:00:00]"/>
            <x15:cachedUniqueName index="75" name="[Range].[date created convertion].&amp;[2013-02-27T06:00:00]"/>
            <x15:cachedUniqueName index="76" name="[Range].[date created convertion].&amp;[2013-03-01T06:00:00]"/>
            <x15:cachedUniqueName index="77" name="[Range].[date created convertion].&amp;[2013-03-04T06:00:00]"/>
            <x15:cachedUniqueName index="78" name="[Range].[date created convertion].&amp;[2013-03-05T06:00:00]"/>
            <x15:cachedUniqueName index="79" name="[Range].[date created convertion].&amp;[2013-03-07T06:00:00]"/>
            <x15:cachedUniqueName index="80" name="[Range].[date created convertion].&amp;[2013-03-08T06:00:00]"/>
            <x15:cachedUniqueName index="81" name="[Range].[date created convertion].&amp;[2013-03-12T05:00:00]"/>
            <x15:cachedUniqueName index="82" name="[Range].[date created convertion].&amp;[2013-03-13T05:00:00]"/>
            <x15:cachedUniqueName index="83" name="[Range].[date created convertion].&amp;[2013-03-17T05:00:00]"/>
            <x15:cachedUniqueName index="84" name="[Range].[date created convertion].&amp;[2013-03-28T05:00:00]"/>
            <x15:cachedUniqueName index="85" name="[Range].[date created convertion].&amp;[2014-01-03T06:00:00]"/>
            <x15:cachedUniqueName index="86" name="[Range].[date created convertion].&amp;[2014-01-08T06:00:00]"/>
            <x15:cachedUniqueName index="87" name="[Range].[date created convertion].&amp;[2014-01-12T06:00:00]"/>
            <x15:cachedUniqueName index="88" name="[Range].[date created convertion].&amp;[2014-01-14T06:00:00]"/>
            <x15:cachedUniqueName index="89" name="[Range].[date created convertion].&amp;[2014-01-20T06:00:00]"/>
            <x15:cachedUniqueName index="90" name="[Range].[date created convertion].&amp;[2014-01-22T06:00:00]"/>
            <x15:cachedUniqueName index="91" name="[Range].[date created convertion].&amp;[2014-01-26T06:00:00]"/>
            <x15:cachedUniqueName index="92" name="[Range].[date created convertion].&amp;[2014-02-10T06:00:00]"/>
            <x15:cachedUniqueName index="93" name="[Range].[date created convertion].&amp;[2014-02-14T06:00:00]"/>
            <x15:cachedUniqueName index="94" name="[Range].[date created convertion].&amp;[2014-02-22T06:00:00]"/>
            <x15:cachedUniqueName index="95" name="[Range].[date created convertion].&amp;[2014-02-26T06:00:00]"/>
            <x15:cachedUniqueName index="96" name="[Range].[date created convertion].&amp;[2014-02-28T06:00:00]"/>
            <x15:cachedUniqueName index="97" name="[Range].[date created convertion].&amp;[2014-03-11T05:00:00]"/>
            <x15:cachedUniqueName index="98" name="[Range].[date created convertion].&amp;[2014-03-12T05:00:00]"/>
            <x15:cachedUniqueName index="99" name="[Range].[date created convertion].&amp;[2014-03-17T05:00:00]"/>
            <x15:cachedUniqueName index="100" name="[Range].[date created convertion].&amp;[2014-03-20T05:00:00]"/>
            <x15:cachedUniqueName index="101" name="[Range].[date created convertion].&amp;[2014-03-23T05:00:00]"/>
            <x15:cachedUniqueName index="102" name="[Range].[date created convertion].&amp;[2014-03-26T05:00:00]"/>
            <x15:cachedUniqueName index="103" name="[Range].[date created convertion].&amp;[2014-03-27T05:00:00]"/>
            <x15:cachedUniqueName index="104" name="[Range].[date created convertion].&amp;[2014-03-29T05:00:00]"/>
            <x15:cachedUniqueName index="105" name="[Range].[date created convertion].&amp;[2015-01-01T06:00:00]"/>
            <x15:cachedUniqueName index="106" name="[Range].[date created convertion].&amp;[2015-01-02T06:00:00]"/>
            <x15:cachedUniqueName index="107" name="[Range].[date created convertion].&amp;[2015-01-08T06:00:00]"/>
            <x15:cachedUniqueName index="108" name="[Range].[date created convertion].&amp;[2015-01-10T06:00:00]"/>
            <x15:cachedUniqueName index="109" name="[Range].[date created convertion].&amp;[2015-01-20T06:00:00]"/>
            <x15:cachedUniqueName index="110" name="[Range].[date created convertion].&amp;[2015-01-21T06:00:00]"/>
            <x15:cachedUniqueName index="111" name="[Range].[date created convertion].&amp;[2015-01-22T06:00:00]"/>
            <x15:cachedUniqueName index="112" name="[Range].[date created convertion].&amp;[2015-01-23T06:00:00]"/>
            <x15:cachedUniqueName index="113" name="[Range].[date created convertion].&amp;[2015-01-25T06:00:00]"/>
            <x15:cachedUniqueName index="114" name="[Range].[date created convertion].&amp;[2015-02-03T06:00:00]"/>
            <x15:cachedUniqueName index="115" name="[Range].[date created convertion].&amp;[2015-02-08T06:00:00]"/>
            <x15:cachedUniqueName index="116" name="[Range].[date created convertion].&amp;[2015-02-11T06:00:00]"/>
            <x15:cachedUniqueName index="117" name="[Range].[date created convertion].&amp;[2015-02-12T06:00:00]"/>
            <x15:cachedUniqueName index="118" name="[Range].[date created convertion].&amp;[2015-02-20T06:00:00]"/>
            <x15:cachedUniqueName index="119" name="[Range].[date created convertion].&amp;[2015-02-21T06:00:00]"/>
            <x15:cachedUniqueName index="120" name="[Range].[date created convertion].&amp;[2015-02-25T06:00:00]"/>
            <x15:cachedUniqueName index="121" name="[Range].[date created convertion].&amp;[2015-02-26T06:00:00]"/>
            <x15:cachedUniqueName index="122" name="[Range].[date created convertion].&amp;[2015-02-28T06:00:00]"/>
            <x15:cachedUniqueName index="123" name="[Range].[date created convertion].&amp;[2015-03-09T05:00:00]"/>
            <x15:cachedUniqueName index="124" name="[Range].[date created convertion].&amp;[2015-03-15T05:00:00]"/>
            <x15:cachedUniqueName index="125" name="[Range].[date created convertion].&amp;[2016-01-03T06:00:00]"/>
            <x15:cachedUniqueName index="126" name="[Range].[date created convertion].&amp;[2016-01-05T06:00:00]"/>
            <x15:cachedUniqueName index="127" name="[Range].[date created convertion].&amp;[2016-01-07T06:00:00]"/>
            <x15:cachedUniqueName index="128" name="[Range].[date created convertion].&amp;[2016-01-08T06:00:00]"/>
            <x15:cachedUniqueName index="129" name="[Range].[date created convertion].&amp;[2016-01-09T06:00:00]"/>
            <x15:cachedUniqueName index="130" name="[Range].[date created convertion].&amp;[2016-01-18T06:00:00]"/>
            <x15:cachedUniqueName index="131" name="[Range].[date created convertion].&amp;[2016-01-22T06:00:00]"/>
            <x15:cachedUniqueName index="132" name="[Range].[date created convertion].&amp;[2016-01-24T06:00:00]"/>
            <x15:cachedUniqueName index="133" name="[Range].[date created convertion].&amp;[2016-01-30T06:00:00]"/>
            <x15:cachedUniqueName index="134" name="[Range].[date created convertion].&amp;[2016-02-03T06:00:00]"/>
            <x15:cachedUniqueName index="135" name="[Range].[date created convertion].&amp;[2016-02-05T06:00:00]"/>
            <x15:cachedUniqueName index="136" name="[Range].[date created convertion].&amp;[2016-02-08T06:00:00]"/>
            <x15:cachedUniqueName index="137" name="[Range].[date created convertion].&amp;[2016-02-19T06:00:00]"/>
            <x15:cachedUniqueName index="138" name="[Range].[date created convertion].&amp;[2016-02-22T06:00:00]"/>
            <x15:cachedUniqueName index="139" name="[Range].[date created convertion].&amp;[2016-02-24T06:00:00]"/>
            <x15:cachedUniqueName index="140" name="[Range].[date created convertion].&amp;[2016-02-25T06:00:00]"/>
            <x15:cachedUniqueName index="141" name="[Range].[date created convertion].&amp;[2016-02-26T06:00:00]"/>
            <x15:cachedUniqueName index="142" name="[Range].[date created convertion].&amp;[2016-03-02T06:00:00]"/>
            <x15:cachedUniqueName index="143" name="[Range].[date created convertion].&amp;[2016-03-03T06:00:00]"/>
            <x15:cachedUniqueName index="144" name="[Range].[date created convertion].&amp;[2016-03-04T06:00:00]"/>
            <x15:cachedUniqueName index="145" name="[Range].[date created convertion].&amp;[2016-03-05T06:00:00]"/>
            <x15:cachedUniqueName index="146" name="[Range].[date created convertion].&amp;[2016-03-06T06:00:00]"/>
            <x15:cachedUniqueName index="147" name="[Range].[date created convertion].&amp;[2016-03-07T06:00:00]"/>
            <x15:cachedUniqueName index="148" name="[Range].[date created convertion].&amp;[2016-03-15T05:00:00]"/>
            <x15:cachedUniqueName index="149" name="[Range].[date created convertion].&amp;[2016-03-16T05:00:00]"/>
            <x15:cachedUniqueName index="150" name="[Range].[date created convertion].&amp;[2016-03-17T05:00:00]"/>
            <x15:cachedUniqueName index="151" name="[Range].[date created convertion].&amp;[2016-03-19T05:00:00]"/>
            <x15:cachedUniqueName index="152" name="[Range].[date created convertion].&amp;[2016-03-27T05:00:00]"/>
            <x15:cachedUniqueName index="153" name="[Range].[date created convertion].&amp;[2016-03-30T05:00:00]"/>
            <x15:cachedUniqueName index="154" name="[Range].[date created convertion].&amp;[2017-01-11T06:00:00]"/>
            <x15:cachedUniqueName index="155" name="[Range].[date created convertion].&amp;[2017-01-17T06:00:00]"/>
            <x15:cachedUniqueName index="156" name="[Range].[date created convertion].&amp;[2017-01-22T06:00:00]"/>
            <x15:cachedUniqueName index="157" name="[Range].[date created convertion].&amp;[2017-01-28T06:00:00]"/>
            <x15:cachedUniqueName index="158" name="[Range].[date created convertion].&amp;[2017-02-03T06:00:00]"/>
            <x15:cachedUniqueName index="159" name="[Range].[date created convertion].&amp;[2017-02-10T06:00:00]"/>
            <x15:cachedUniqueName index="160" name="[Range].[date created convertion].&amp;[2017-02-13T06:00:00]"/>
            <x15:cachedUniqueName index="161" name="[Range].[date created convertion].&amp;[2017-02-16T06:00:00]"/>
            <x15:cachedUniqueName index="162" name="[Range].[date created convertion].&amp;[2017-02-17T06:00:00]"/>
            <x15:cachedUniqueName index="163" name="[Range].[date created convertion].&amp;[2017-02-20T06:00:00]"/>
            <x15:cachedUniqueName index="164" name="[Range].[date created convertion].&amp;[2017-02-21T06:00:00]"/>
            <x15:cachedUniqueName index="165" name="[Range].[date created convertion].&amp;[2017-02-22T06:00:00]"/>
            <x15:cachedUniqueName index="166" name="[Range].[date created convertion].&amp;[2017-02-28T06:00:00]"/>
            <x15:cachedUniqueName index="167" name="[Range].[date created convertion].&amp;[2017-03-01T06:00:00]"/>
            <x15:cachedUniqueName index="168" name="[Range].[date created convertion].&amp;[2017-03-02T06:00:00]"/>
            <x15:cachedUniqueName index="169" name="[Range].[date created convertion].&amp;[2017-03-03T06:00:00]"/>
            <x15:cachedUniqueName index="170" name="[Range].[date created convertion].&amp;[2017-03-12T06:00:00]"/>
            <x15:cachedUniqueName index="171" name="[Range].[date created convertion].&amp;[2017-03-22T05:00:00]"/>
            <x15:cachedUniqueName index="172" name="[Range].[date created convertion].&amp;[2017-03-23T05:00:00]"/>
            <x15:cachedUniqueName index="173" name="[Range].[date created convertion].&amp;[2017-03-25T05:00:00]"/>
            <x15:cachedUniqueName index="174" name="[Range].[date created convertion].&amp;[2018-01-02T06:00:00]"/>
            <x15:cachedUniqueName index="175" name="[Range].[date created convertion].&amp;[2018-01-03T06:00:00]"/>
            <x15:cachedUniqueName index="176" name="[Range].[date created convertion].&amp;[2018-01-07T06:00:00]"/>
            <x15:cachedUniqueName index="177" name="[Range].[date created convertion].&amp;[2018-01-10T06:00:00]"/>
            <x15:cachedUniqueName index="178" name="[Range].[date created convertion].&amp;[2018-01-12T06:00:00]"/>
            <x15:cachedUniqueName index="179" name="[Range].[date created convertion].&amp;[2018-01-22T06:00:00]"/>
            <x15:cachedUniqueName index="180" name="[Range].[date created convertion].&amp;[2018-01-25T06:00:00]"/>
            <x15:cachedUniqueName index="181" name="[Range].[date created convertion].&amp;[2018-01-27T06:00:00]"/>
            <x15:cachedUniqueName index="182" name="[Range].[date created convertion].&amp;[2018-02-03T06:00:00]"/>
            <x15:cachedUniqueName index="183" name="[Range].[date created convertion].&amp;[2018-02-05T06:00:00]"/>
            <x15:cachedUniqueName index="184" name="[Range].[date created convertion].&amp;[2018-02-07T06:00:00]"/>
            <x15:cachedUniqueName index="185" name="[Range].[date created convertion].&amp;[2018-02-10T06:00:00]"/>
            <x15:cachedUniqueName index="186" name="[Range].[date created convertion].&amp;[2018-02-11T06:00:00]"/>
            <x15:cachedUniqueName index="187" name="[Range].[date created convertion].&amp;[2018-02-21T06:00:00]"/>
            <x15:cachedUniqueName index="188" name="[Range].[date created convertion].&amp;[2018-02-23T06:00:00]"/>
            <x15:cachedUniqueName index="189" name="[Range].[date created convertion].&amp;[2018-02-25T06:00:00]"/>
            <x15:cachedUniqueName index="190" name="[Range].[date created convertion].&amp;[2018-03-04T06:00:00]"/>
            <x15:cachedUniqueName index="191" name="[Range].[date created convertion].&amp;[2018-03-05T06:00:00]"/>
            <x15:cachedUniqueName index="192" name="[Range].[date created convertion].&amp;[2018-03-09T06:00:00]"/>
            <x15:cachedUniqueName index="193" name="[Range].[date created convertion].&amp;[2018-03-11T06:00:00]"/>
            <x15:cachedUniqueName index="194" name="[Range].[date created convertion].&amp;[2018-03-21T05:00:00]"/>
            <x15:cachedUniqueName index="195" name="[Range].[date created convertion].&amp;[2018-03-27T05:00:00]"/>
            <x15:cachedUniqueName index="196" name="[Range].[date created convertion].&amp;[2018-03-31T05:00:00]"/>
            <x15:cachedUniqueName index="197" name="[Range].[date created convertion].&amp;[2019-01-06T06:00:00]"/>
            <x15:cachedUniqueName index="198" name="[Range].[date created convertion].&amp;[2019-01-10T06:00:00]"/>
            <x15:cachedUniqueName index="199" name="[Range].[date created convertion].&amp;[2019-01-11T06:00:00]"/>
            <x15:cachedUniqueName index="200" name="[Range].[date created convertion].&amp;[2019-01-16T06:00:00]"/>
            <x15:cachedUniqueName index="201" name="[Range].[date created convertion].&amp;[2019-01-17T06:00:00]"/>
            <x15:cachedUniqueName index="202" name="[Range].[date created convertion].&amp;[2019-01-19T06:00:00]"/>
            <x15:cachedUniqueName index="203" name="[Range].[date created convertion].&amp;[2019-01-20T06:00:00]"/>
            <x15:cachedUniqueName index="204" name="[Range].[date created convertion].&amp;[2019-01-21T06:00:00]"/>
            <x15:cachedUniqueName index="205" name="[Range].[date created convertion].&amp;[2019-01-26T06:00:00]"/>
            <x15:cachedUniqueName index="206" name="[Range].[date created convertion].&amp;[2019-01-27T06:00:00]"/>
            <x15:cachedUniqueName index="207" name="[Range].[date created convertion].&amp;[2019-01-28T06:00:00]"/>
            <x15:cachedUniqueName index="208" name="[Range].[date created convertion].&amp;[2019-01-31T06:00:00]"/>
            <x15:cachedUniqueName index="209" name="[Range].[date created convertion].&amp;[2019-02-07T06:00:00]"/>
            <x15:cachedUniqueName index="210" name="[Range].[date created convertion].&amp;[2019-02-09T06:00:00]"/>
            <x15:cachedUniqueName index="211" name="[Range].[date created convertion].&amp;[2019-02-13T06:00:00]"/>
            <x15:cachedUniqueName index="212" name="[Range].[date created convertion].&amp;[2019-02-14T06:00:00]"/>
            <x15:cachedUniqueName index="213" name="[Range].[date created convertion].&amp;[2019-02-19T06:00:00]"/>
            <x15:cachedUniqueName index="214" name="[Range].[date created convertion].&amp;[2019-02-22T06:00:00]"/>
            <x15:cachedUniqueName index="215" name="[Range].[date created convertion].&amp;[2019-03-04T06:00:00]"/>
            <x15:cachedUniqueName index="216" name="[Range].[date created convertion].&amp;[2019-03-06T06:00:00]"/>
            <x15:cachedUniqueName index="217" name="[Range].[date created convertion].&amp;[2019-03-11T05:00:00]"/>
            <x15:cachedUniqueName index="218" name="[Range].[date created convertion].&amp;[2019-03-12T05:00:00]"/>
            <x15:cachedUniqueName index="219" name="[Range].[date created convertion].&amp;[2019-03-17T05:00:00]"/>
            <x15:cachedUniqueName index="220" name="[Range].[date created convertion].&amp;[2019-03-26T05:00:00]"/>
            <x15:cachedUniqueName index="221" name="[Range].[date created convertion].&amp;[2019-03-27T05:00:00]"/>
            <x15:cachedUniqueName index="222" name="[Range].[date created convertion].&amp;[2019-03-29T05:00:00]"/>
            <x15:cachedUniqueName index="223" name="[Range].[date created convertion].&amp;[2020-01-15T06:00:00]"/>
            <x15:cachedUniqueName index="224" name="[Range].[date created convertion].&amp;[2020-01-27T06:00:00]"/>
            <x15:cachedUniqueName index="225" name="[Range].[date created convertion].&amp;[2010-04-08T05:00:00]"/>
            <x15:cachedUniqueName index="226" name="[Range].[date created convertion].&amp;[2010-04-09T05:00:00]"/>
            <x15:cachedUniqueName index="227" name="[Range].[date created convertion].&amp;[2010-04-15T05:00:00]"/>
            <x15:cachedUniqueName index="228" name="[Range].[date created convertion].&amp;[2010-04-17T05:00:00]"/>
            <x15:cachedUniqueName index="229" name="[Range].[date created convertion].&amp;[2010-04-20T05:00:00]"/>
            <x15:cachedUniqueName index="230" name="[Range].[date created convertion].&amp;[2010-04-23T05:00:00]"/>
            <x15:cachedUniqueName index="231" name="[Range].[date created convertion].&amp;[2010-04-26T05:00:00]"/>
            <x15:cachedUniqueName index="232" name="[Range].[date created convertion].&amp;[2010-05-12T05:00:00]"/>
            <x15:cachedUniqueName index="233" name="[Range].[date created convertion].&amp;[2010-05-21T05:00:00]"/>
            <x15:cachedUniqueName index="234" name="[Range].[date created convertion].&amp;[2010-05-23T05:00:00]"/>
            <x15:cachedUniqueName index="235" name="[Range].[date created convertion].&amp;[2010-05-25T05:00:00]"/>
            <x15:cachedUniqueName index="236" name="[Range].[date created convertion].&amp;[2010-05-30T05:00:00]"/>
            <x15:cachedUniqueName index="237" name="[Range].[date created convertion].&amp;[2010-06-05T05:00:00]"/>
            <x15:cachedUniqueName index="238" name="[Range].[date created convertion].&amp;[2010-06-06T05:00:00]"/>
            <x15:cachedUniqueName index="239" name="[Range].[date created convertion].&amp;[2010-06-07T05:00:00]"/>
            <x15:cachedUniqueName index="240" name="[Range].[date created convertion].&amp;[2010-06-12T05:00:00]"/>
            <x15:cachedUniqueName index="241" name="[Range].[date created convertion].&amp;[2010-06-15T05:00:00]"/>
            <x15:cachedUniqueName index="242" name="[Range].[date created convertion].&amp;[2010-06-16T05:00:00]"/>
            <x15:cachedUniqueName index="243" name="[Range].[date created convertion].&amp;[2010-06-19T05:00:00]"/>
            <x15:cachedUniqueName index="244" name="[Range].[date created convertion].&amp;[2010-06-21T05:00:00]"/>
            <x15:cachedUniqueName index="245" name="[Range].[date created convertion].&amp;[2010-06-23T05:00:00]"/>
            <x15:cachedUniqueName index="246" name="[Range].[date created convertion].&amp;[2010-06-26T05:00:00]"/>
            <x15:cachedUniqueName index="247" name="[Range].[date created convertion].&amp;[2010-06-28T05:00:00]"/>
            <x15:cachedUniqueName index="248" name="[Range].[date created convertion].&amp;[2010-06-29T05:00:00]"/>
            <x15:cachedUniqueName index="249" name="[Range].[date created convertion].&amp;[2011-04-01T05:00:00]"/>
            <x15:cachedUniqueName index="250" name="[Range].[date created convertion].&amp;[2011-04-03T05:00:00]"/>
            <x15:cachedUniqueName index="251" name="[Range].[date created convertion].&amp;[2011-04-05T05:00:00]"/>
            <x15:cachedUniqueName index="252" name="[Range].[date created convertion].&amp;[2011-04-08T05:00:00]"/>
            <x15:cachedUniqueName index="253" name="[Range].[date created convertion].&amp;[2011-04-18T05:00:00]"/>
            <x15:cachedUniqueName index="254" name="[Range].[date created convertion].&amp;[2011-04-27T05:00:00]"/>
            <x15:cachedUniqueName index="255" name="[Range].[date created convertion].&amp;[2011-04-29T05:00:00]"/>
            <x15:cachedUniqueName index="256" name="[Range].[date created convertion].&amp;[2011-05-03T05:00:00]"/>
            <x15:cachedUniqueName index="257" name="[Range].[date created convertion].&amp;[2011-05-06T05:00:00]"/>
            <x15:cachedUniqueName index="258" name="[Range].[date created convertion].&amp;[2011-05-07T05:00:00]"/>
            <x15:cachedUniqueName index="259" name="[Range].[date created convertion].&amp;[2011-05-08T05:00:00]"/>
            <x15:cachedUniqueName index="260" name="[Range].[date created convertion].&amp;[2011-05-09T05:00:00]"/>
            <x15:cachedUniqueName index="261" name="[Range].[date created convertion].&amp;[2011-05-10T05:00:00]"/>
            <x15:cachedUniqueName index="262" name="[Range].[date created convertion].&amp;[2011-05-12T05:00:00]"/>
            <x15:cachedUniqueName index="263" name="[Range].[date created convertion].&amp;[2011-05-13T05:00:00]"/>
            <x15:cachedUniqueName index="264" name="[Range].[date created convertion].&amp;[2011-05-18T05:00:00]"/>
            <x15:cachedUniqueName index="265" name="[Range].[date created convertion].&amp;[2011-05-21T05:00:00]"/>
            <x15:cachedUniqueName index="266" name="[Range].[date created convertion].&amp;[2011-06-12T05:00:00]"/>
            <x15:cachedUniqueName index="267" name="[Range].[date created convertion].&amp;[2011-06-16T05:00:00]"/>
            <x15:cachedUniqueName index="268" name="[Range].[date created convertion].&amp;[2011-06-18T05:00:00]"/>
            <x15:cachedUniqueName index="269" name="[Range].[date created convertion].&amp;[2011-06-19T05:00:00]"/>
            <x15:cachedUniqueName index="270" name="[Range].[date created convertion].&amp;[2011-06-20T05:00:00]"/>
            <x15:cachedUniqueName index="271" name="[Range].[date created convertion].&amp;[2011-06-26T05:00:00]"/>
            <x15:cachedUniqueName index="272" name="[Range].[date created convertion].&amp;[2011-06-28T05:00:00]"/>
            <x15:cachedUniqueName index="273" name="[Range].[date created convertion].&amp;[2012-04-05T05:00:00]"/>
            <x15:cachedUniqueName index="274" name="[Range].[date created convertion].&amp;[2012-04-06T05:00:00]"/>
            <x15:cachedUniqueName index="275" name="[Range].[date created convertion].&amp;[2012-04-19T05:00:00]"/>
            <x15:cachedUniqueName index="276" name="[Range].[date created convertion].&amp;[2012-04-21T05:00:00]"/>
            <x15:cachedUniqueName index="277" name="[Range].[date created convertion].&amp;[2012-04-24T05:00:00]"/>
            <x15:cachedUniqueName index="278" name="[Range].[date created convertion].&amp;[2012-04-25T05:00:00]"/>
            <x15:cachedUniqueName index="279" name="[Range].[date created convertion].&amp;[2012-04-26T05:00:00]"/>
            <x15:cachedUniqueName index="280" name="[Range].[date created convertion].&amp;[2012-05-01T05:00:00]"/>
            <x15:cachedUniqueName index="281" name="[Range].[date created convertion].&amp;[2012-05-02T05:00:00]"/>
            <x15:cachedUniqueName index="282" name="[Range].[date created convertion].&amp;[2012-05-05T05:00:00]"/>
            <x15:cachedUniqueName index="283" name="[Range].[date created convertion].&amp;[2012-05-06T05:00:00]"/>
            <x15:cachedUniqueName index="284" name="[Range].[date created convertion].&amp;[2012-05-08T05:00:00]"/>
            <x15:cachedUniqueName index="285" name="[Range].[date created convertion].&amp;[2012-05-29T05:00:00]"/>
            <x15:cachedUniqueName index="286" name="[Range].[date created convertion].&amp;[2012-05-31T05:00:00]"/>
            <x15:cachedUniqueName index="287" name="[Range].[date created convertion].&amp;[2012-06-06T05:00:00]"/>
            <x15:cachedUniqueName index="288" name="[Range].[date created convertion].&amp;[2012-06-12T05:00:00]"/>
            <x15:cachedUniqueName index="289" name="[Range].[date created convertion].&amp;[2012-06-17T05:00:00]"/>
            <x15:cachedUniqueName index="290" name="[Range].[date created convertion].&amp;[2012-06-21T05:00:00]"/>
            <x15:cachedUniqueName index="291" name="[Range].[date created convertion].&amp;[2012-06-29T05:00:00]"/>
            <x15:cachedUniqueName index="292" name="[Range].[date created convertion].&amp;[2013-04-02T05:00:00]"/>
            <x15:cachedUniqueName index="293" name="[Range].[date created convertion].&amp;[2013-04-08T05:00:00]"/>
            <x15:cachedUniqueName index="294" name="[Range].[date created convertion].&amp;[2013-04-09T05:00:00]"/>
            <x15:cachedUniqueName index="295" name="[Range].[date created convertion].&amp;[2013-04-14T05:00:00]"/>
            <x15:cachedUniqueName index="296" name="[Range].[date created convertion].&amp;[2013-05-01T05:00:00]"/>
            <x15:cachedUniqueName index="297" name="[Range].[date created convertion].&amp;[2013-05-02T05:00:00]"/>
            <x15:cachedUniqueName index="298" name="[Range].[date created convertion].&amp;[2013-05-10T05:00:00]"/>
            <x15:cachedUniqueName index="299" name="[Range].[date created convertion].&amp;[2013-05-15T05:00:00]"/>
            <x15:cachedUniqueName index="300" name="[Range].[date created convertion].&amp;[2013-05-18T05:00:00]"/>
            <x15:cachedUniqueName index="301" name="[Range].[date created convertion].&amp;[2013-05-21T05:00:00]"/>
            <x15:cachedUniqueName index="302" name="[Range].[date created convertion].&amp;[2013-05-23T05:00:00]"/>
            <x15:cachedUniqueName index="303" name="[Range].[date created convertion].&amp;[2013-05-28T05:00:00]"/>
            <x15:cachedUniqueName index="304" name="[Range].[date created convertion].&amp;[2013-06-04T05:00:00]"/>
            <x15:cachedUniqueName index="305" name="[Range].[date created convertion].&amp;[2013-06-10T05:00:00]"/>
            <x15:cachedUniqueName index="306" name="[Range].[date created convertion].&amp;[2013-06-17T05:00:00]"/>
            <x15:cachedUniqueName index="307" name="[Range].[date created convertion].&amp;[2013-06-23T05:00:00]"/>
            <x15:cachedUniqueName index="308" name="[Range].[date created convertion].&amp;[2013-06-25T05:00:00]"/>
            <x15:cachedUniqueName index="309" name="[Range].[date created convertion].&amp;[2013-06-26T05:00:00]"/>
            <x15:cachedUniqueName index="310" name="[Range].[date created convertion].&amp;[2014-04-02T05:00:00]"/>
            <x15:cachedUniqueName index="311" name="[Range].[date created convertion].&amp;[2014-04-07T05:00:00]"/>
            <x15:cachedUniqueName index="312" name="[Range].[date created convertion].&amp;[2014-04-13T05:00:00]"/>
            <x15:cachedUniqueName index="313" name="[Range].[date created convertion].&amp;[2014-04-14T05:00:00]"/>
            <x15:cachedUniqueName index="314" name="[Range].[date created convertion].&amp;[2014-04-25T05:00:00]"/>
            <x15:cachedUniqueName index="315" name="[Range].[date created convertion].&amp;[2014-04-28T05:00:00]"/>
            <x15:cachedUniqueName index="316" name="[Range].[date created convertion].&amp;[2014-05-02T05:00:00]"/>
            <x15:cachedUniqueName index="317" name="[Range].[date created convertion].&amp;[2014-05-03T05:00:00]"/>
            <x15:cachedUniqueName index="318" name="[Range].[date created convertion].&amp;[2014-05-04T05:00:00]"/>
            <x15:cachedUniqueName index="319" name="[Range].[date created convertion].&amp;[2014-05-10T05:00:00]"/>
            <x15:cachedUniqueName index="320" name="[Range].[date created convertion].&amp;[2014-05-20T05:00:00]"/>
            <x15:cachedUniqueName index="321" name="[Range].[date created convertion].&amp;[2014-05-23T05:00:00]"/>
            <x15:cachedUniqueName index="322" name="[Range].[date created convertion].&amp;[2014-05-24T05:00:00]"/>
            <x15:cachedUniqueName index="323" name="[Range].[date created convertion].&amp;[2014-05-27T05:00:00]"/>
            <x15:cachedUniqueName index="324" name="[Range].[date created convertion].&amp;[2014-05-30T05:00:00]"/>
            <x15:cachedUniqueName index="325" name="[Range].[date created convertion].&amp;[2014-06-02T05:00:00]"/>
            <x15:cachedUniqueName index="326" name="[Range].[date created convertion].&amp;[2014-06-04T05:00:00]"/>
            <x15:cachedUniqueName index="327" name="[Range].[date created convertion].&amp;[2014-06-07T05:00:00]"/>
            <x15:cachedUniqueName index="328" name="[Range].[date created convertion].&amp;[2014-06-09T05:00:00]"/>
            <x15:cachedUniqueName index="329" name="[Range].[date created convertion].&amp;[2014-06-10T05:00:00]"/>
            <x15:cachedUniqueName index="330" name="[Range].[date created convertion].&amp;[2014-06-16T05:00:00]"/>
            <x15:cachedUniqueName index="331" name="[Range].[date created convertion].&amp;[2014-06-21T05:00:00]"/>
            <x15:cachedUniqueName index="332" name="[Range].[date created convertion].&amp;[2014-06-27T05:00:00]"/>
            <x15:cachedUniqueName index="333" name="[Range].[date created convertion].&amp;[2014-06-28T05:00:00]"/>
            <x15:cachedUniqueName index="334" name="[Range].[date created convertion].&amp;[2015-04-08T05:00:00]"/>
            <x15:cachedUniqueName index="335" name="[Range].[date created convertion].&amp;[2015-04-16T05:00:00]"/>
            <x15:cachedUniqueName index="336" name="[Range].[date created convertion].&amp;[2015-04-17T05:00:00]"/>
            <x15:cachedUniqueName index="337" name="[Range].[date created convertion].&amp;[2015-04-18T05:00:00]"/>
            <x15:cachedUniqueName index="338" name="[Range].[date created convertion].&amp;[2015-04-20T05:00:00]"/>
            <x15:cachedUniqueName index="339" name="[Range].[date created convertion].&amp;[2015-04-21T05:00:00]"/>
            <x15:cachedUniqueName index="340" name="[Range].[date created convertion].&amp;[2015-04-28T05:00:00]"/>
            <x15:cachedUniqueName index="341" name="[Range].[date created convertion].&amp;[2015-05-04T05:00:00]"/>
            <x15:cachedUniqueName index="342" name="[Range].[date created convertion].&amp;[2015-05-11T05:00:00]"/>
            <x15:cachedUniqueName index="343" name="[Range].[date created convertion].&amp;[2015-05-15T05:00:00]"/>
            <x15:cachedUniqueName index="344" name="[Range].[date created convertion].&amp;[2015-05-18T05:00:00]"/>
            <x15:cachedUniqueName index="345" name="[Range].[date created convertion].&amp;[2015-05-20T05:00:00]"/>
            <x15:cachedUniqueName index="346" name="[Range].[date created convertion].&amp;[2015-05-23T05:00:00]"/>
            <x15:cachedUniqueName index="347" name="[Range].[date created convertion].&amp;[2015-06-05T05:00:00]"/>
            <x15:cachedUniqueName index="348" name="[Range].[date created convertion].&amp;[2015-06-08T05:00:00]"/>
            <x15:cachedUniqueName index="349" name="[Range].[date created convertion].&amp;[2015-06-09T05:00:00]"/>
            <x15:cachedUniqueName index="350" name="[Range].[date created convertion].&amp;[2015-06-10T05:00:00]"/>
            <x15:cachedUniqueName index="351" name="[Range].[date created convertion].&amp;[2015-06-12T05:00:00]"/>
            <x15:cachedUniqueName index="352" name="[Range].[date created convertion].&amp;[2015-06-15T05:00:00]"/>
            <x15:cachedUniqueName index="353" name="[Range].[date created convertion].&amp;[2015-06-17T05:00:00]"/>
            <x15:cachedUniqueName index="354" name="[Range].[date created convertion].&amp;[2015-06-19T05:00:00]"/>
            <x15:cachedUniqueName index="355" name="[Range].[date created convertion].&amp;[2015-06-21T05:00:00]"/>
            <x15:cachedUniqueName index="356" name="[Range].[date created convertion].&amp;[2015-06-25T05:00:00]"/>
            <x15:cachedUniqueName index="357" name="[Range].[date created convertion].&amp;[2016-04-01T05:00:00]"/>
            <x15:cachedUniqueName index="358" name="[Range].[date created convertion].&amp;[2016-04-08T05:00:00]"/>
            <x15:cachedUniqueName index="359" name="[Range].[date created convertion].&amp;[2016-04-15T05:00:00]"/>
            <x15:cachedUniqueName index="360" name="[Range].[date created convertion].&amp;[2016-04-29T05:00:00]"/>
            <x15:cachedUniqueName index="361" name="[Range].[date created convertion].&amp;[2016-05-06T05:00:00]"/>
            <x15:cachedUniqueName index="362" name="[Range].[date created convertion].&amp;[2016-05-12T05:00:00]"/>
            <x15:cachedUniqueName index="363" name="[Range].[date created convertion].&amp;[2016-05-17T05:00:00]"/>
            <x15:cachedUniqueName index="364" name="[Range].[date created convertion].&amp;[2016-05-23T05:00:00]"/>
            <x15:cachedUniqueName index="365" name="[Range].[date created convertion].&amp;[2016-05-25T05:00:00]"/>
            <x15:cachedUniqueName index="366" name="[Range].[date created convertion].&amp;[2016-05-27T05:00:00]"/>
            <x15:cachedUniqueName index="367" name="[Range].[date created convertion].&amp;[2016-05-30T05:00:00]"/>
            <x15:cachedUniqueName index="368" name="[Range].[date created convertion].&amp;[2016-06-11T05:00:00]"/>
            <x15:cachedUniqueName index="369" name="[Range].[date created convertion].&amp;[2016-06-13T05:00:00]"/>
            <x15:cachedUniqueName index="370" name="[Range].[date created convertion].&amp;[2016-06-20T05:00:00]"/>
            <x15:cachedUniqueName index="371" name="[Range].[date created convertion].&amp;[2016-06-27T05:00:00]"/>
            <x15:cachedUniqueName index="372" name="[Range].[date created convertion].&amp;[2016-06-29T05:00:00]"/>
            <x15:cachedUniqueName index="373" name="[Range].[date created convertion].&amp;[2017-04-11T05:00:00]"/>
            <x15:cachedUniqueName index="374" name="[Range].[date created convertion].&amp;[2017-04-13T05:00:00]"/>
            <x15:cachedUniqueName index="375" name="[Range].[date created convertion].&amp;[2017-04-15T05:00:00]"/>
            <x15:cachedUniqueName index="376" name="[Range].[date created convertion].&amp;[2017-04-18T05:00:00]"/>
            <x15:cachedUniqueName index="377" name="[Range].[date created convertion].&amp;[2017-04-20T05:00:00]"/>
            <x15:cachedUniqueName index="378" name="[Range].[date created convertion].&amp;[2017-04-27T05:00:00]"/>
            <x15:cachedUniqueName index="379" name="[Range].[date created convertion].&amp;[2017-04-28T05:00:00]"/>
            <x15:cachedUniqueName index="380" name="[Range].[date created convertion].&amp;[2017-05-03T05:00:00]"/>
            <x15:cachedUniqueName index="381" name="[Range].[date created convertion].&amp;[2017-05-05T05:00:00]"/>
            <x15:cachedUniqueName index="382" name="[Range].[date created convertion].&amp;[2017-05-10T05:00:00]"/>
            <x15:cachedUniqueName index="383" name="[Range].[date created convertion].&amp;[2017-05-13T05:00:00]"/>
            <x15:cachedUniqueName index="384" name="[Range].[date created convertion].&amp;[2017-05-14T05:00:00]"/>
            <x15:cachedUniqueName index="385" name="[Range].[date created convertion].&amp;[2017-05-21T05:00:00]"/>
            <x15:cachedUniqueName index="386" name="[Range].[date created convertion].&amp;[2017-05-22T05:00:00]"/>
            <x15:cachedUniqueName index="387" name="[Range].[date created convertion].&amp;[2017-05-23T05:00:00]"/>
            <x15:cachedUniqueName index="388" name="[Range].[date created convertion].&amp;[2017-05-29T05:00:00]"/>
            <x15:cachedUniqueName index="389" name="[Range].[date created convertion].&amp;[2017-06-01T05:00:00]"/>
            <x15:cachedUniqueName index="390" name="[Range].[date created convertion].&amp;[2017-06-12T05:00:00]"/>
            <x15:cachedUniqueName index="391" name="[Range].[date created convertion].&amp;[2017-06-15T05:00:00]"/>
            <x15:cachedUniqueName index="392" name="[Range].[date created convertion].&amp;[2017-06-23T05:00:00]"/>
            <x15:cachedUniqueName index="393" name="[Range].[date created convertion].&amp;[2017-06-25T05:00:00]"/>
            <x15:cachedUniqueName index="394" name="[Range].[date created convertion].&amp;[2017-06-26T05:00:00]"/>
            <x15:cachedUniqueName index="395" name="[Range].[date created convertion].&amp;[2017-06-29T05:00:00]"/>
            <x15:cachedUniqueName index="396" name="[Range].[date created convertion].&amp;[2017-06-30T05:00:00]"/>
            <x15:cachedUniqueName index="397" name="[Range].[date created convertion].&amp;[2018-04-03T05:00:00]"/>
            <x15:cachedUniqueName index="398" name="[Range].[date created convertion].&amp;[2018-04-04T05:00:00]"/>
            <x15:cachedUniqueName index="399" name="[Range].[date created convertion].&amp;[2018-04-08T05:00:00]"/>
            <x15:cachedUniqueName index="400" name="[Range].[date created convertion].&amp;[2018-04-09T05:00:00]"/>
            <x15:cachedUniqueName index="401" name="[Range].[date created convertion].&amp;[2018-04-15T05:00:00]"/>
            <x15:cachedUniqueName index="402" name="[Range].[date created convertion].&amp;[2018-04-16T05:00:00]"/>
            <x15:cachedUniqueName index="403" name="[Range].[date created convertion].&amp;[2018-04-18T05:00:00]"/>
            <x15:cachedUniqueName index="404" name="[Range].[date created convertion].&amp;[2018-04-21T05:00:00]"/>
            <x15:cachedUniqueName index="405" name="[Range].[date created convertion].&amp;[2018-04-23T05:00:00]"/>
            <x15:cachedUniqueName index="406" name="[Range].[date created convertion].&amp;[2018-05-05T05:00:00]"/>
            <x15:cachedUniqueName index="407" name="[Range].[date created convertion].&amp;[2018-05-07T05:00:00]"/>
            <x15:cachedUniqueName index="408" name="[Range].[date created convertion].&amp;[2018-05-08T05:00:00]"/>
            <x15:cachedUniqueName index="409" name="[Range].[date created convertion].&amp;[2018-05-13T05:00:00]"/>
            <x15:cachedUniqueName index="410" name="[Range].[date created convertion].&amp;[2018-05-14T05:00:00]"/>
            <x15:cachedUniqueName index="411" name="[Range].[date created convertion].&amp;[2018-05-15T05:00:00]"/>
            <x15:cachedUniqueName index="412" name="[Range].[date created convertion].&amp;[2018-05-21T05:00:00]"/>
            <x15:cachedUniqueName index="413" name="[Range].[date created convertion].&amp;[2018-05-31T05:00:00]"/>
            <x15:cachedUniqueName index="414" name="[Range].[date created convertion].&amp;[2018-06-04T05:00:00]"/>
            <x15:cachedUniqueName index="415" name="[Range].[date created convertion].&amp;[2018-06-08T05:00:00]"/>
            <x15:cachedUniqueName index="416" name="[Range].[date created convertion].&amp;[2018-06-12T05:00:00]"/>
            <x15:cachedUniqueName index="417" name="[Range].[date created convertion].&amp;[2018-06-15T05:00:00]"/>
            <x15:cachedUniqueName index="418" name="[Range].[date created convertion].&amp;[2018-06-16T05:00:00]"/>
            <x15:cachedUniqueName index="419" name="[Range].[date created convertion].&amp;[2018-06-22T05:00:00]"/>
            <x15:cachedUniqueName index="420" name="[Range].[date created convertion].&amp;[2018-06-26T05:00:00]"/>
            <x15:cachedUniqueName index="421" name="[Range].[date created convertion].&amp;[2019-04-06T05:00:00]"/>
            <x15:cachedUniqueName index="422" name="[Range].[date created convertion].&amp;[2019-04-07T05:00:00]"/>
            <x15:cachedUniqueName index="423" name="[Range].[date created convertion].&amp;[2019-04-09T05:00:00]"/>
            <x15:cachedUniqueName index="424" name="[Range].[date created convertion].&amp;[2019-04-14T05:00:00]"/>
            <x15:cachedUniqueName index="425" name="[Range].[date created convertion].&amp;[2019-04-15T05:00:00]"/>
            <x15:cachedUniqueName index="426" name="[Range].[date created convertion].&amp;[2019-04-16T05:00:00]"/>
            <x15:cachedUniqueName index="427" name="[Range].[date created convertion].&amp;[2019-04-18T05:00:00]"/>
            <x15:cachedUniqueName index="428" name="[Range].[date created convertion].&amp;[2019-04-19T05:00:00]"/>
            <x15:cachedUniqueName index="429" name="[Range].[date created convertion].&amp;[2019-04-20T05:00:00]"/>
            <x15:cachedUniqueName index="430" name="[Range].[date created convertion].&amp;[2019-04-27T05:00:00]"/>
            <x15:cachedUniqueName index="431" name="[Range].[date created convertion].&amp;[2019-04-28T05:00:00]"/>
            <x15:cachedUniqueName index="432" name="[Range].[date created convertion].&amp;[2019-05-01T05:00:00]"/>
            <x15:cachedUniqueName index="433" name="[Range].[date created convertion].&amp;[2019-05-03T05:00:00]"/>
            <x15:cachedUniqueName index="434" name="[Range].[date created convertion].&amp;[2019-05-04T05:00:00]"/>
            <x15:cachedUniqueName index="435" name="[Range].[date created convertion].&amp;[2019-05-12T05:00:00]"/>
            <x15:cachedUniqueName index="436" name="[Range].[date created convertion].&amp;[2019-05-13T05:00:00]"/>
            <x15:cachedUniqueName index="437" name="[Range].[date created convertion].&amp;[2019-05-24T05:00:00]"/>
            <x15:cachedUniqueName index="438" name="[Range].[date created convertion].&amp;[2019-06-08T05:00:00]"/>
            <x15:cachedUniqueName index="439" name="[Range].[date created convertion].&amp;[2019-06-10T05:00:00]"/>
            <x15:cachedUniqueName index="440" name="[Range].[date created convertion].&amp;[2019-06-15T05:00:00]"/>
            <x15:cachedUniqueName index="441" name="[Range].[date created convertion].&amp;[2019-06-17T05:00:00]"/>
            <x15:cachedUniqueName index="442" name="[Range].[date created convertion].&amp;[2019-06-24T05:00:00]"/>
            <x15:cachedUniqueName index="443" name="[Range].[date created convertion].&amp;[2019-06-25T05:00:00]"/>
            <x15:cachedUniqueName index="444" name="[Range].[date created convertion].&amp;[2019-06-29T05:00:00]"/>
            <x15:cachedUniqueName index="445" name="[Range].[date created convertion].&amp;[2010-07-01T05:00:00]"/>
            <x15:cachedUniqueName index="446" name="[Range].[date created convertion].&amp;[2010-07-06T05:00:00]"/>
            <x15:cachedUniqueName index="447" name="[Range].[date created convertion].&amp;[2010-07-08T05:00:00]"/>
            <x15:cachedUniqueName index="448" name="[Range].[date created convertion].&amp;[2010-07-14T05:00:00]"/>
            <x15:cachedUniqueName index="449" name="[Range].[date created convertion].&amp;[2010-07-15T05:00:00]"/>
            <x15:cachedUniqueName index="450" name="[Range].[date created convertion].&amp;[2010-07-19T05:00:00]"/>
            <x15:cachedUniqueName index="451" name="[Range].[date created convertion].&amp;[2010-07-27T05:00:00]"/>
            <x15:cachedUniqueName index="452" name="[Range].[date created convertion].&amp;[2010-07-31T05:00:00]"/>
            <x15:cachedUniqueName index="453" name="[Range].[date created convertion].&amp;[2010-08-05T05:00:00]"/>
            <x15:cachedUniqueName index="454" name="[Range].[date created convertion].&amp;[2010-08-06T05:00:00]"/>
            <x15:cachedUniqueName index="455" name="[Range].[date created convertion].&amp;[2010-08-07T05:00:00]"/>
            <x15:cachedUniqueName index="456" name="[Range].[date created convertion].&amp;[2010-08-09T05:00:00]"/>
            <x15:cachedUniqueName index="457" name="[Range].[date created convertion].&amp;[2010-08-12T05:00:00]"/>
            <x15:cachedUniqueName index="458" name="[Range].[date created convertion].&amp;[2010-08-14T05:00:00]"/>
            <x15:cachedUniqueName index="459" name="[Range].[date created convertion].&amp;[2010-08-16T05:00:00]"/>
            <x15:cachedUniqueName index="460" name="[Range].[date created convertion].&amp;[2010-08-19T05:00:00]"/>
            <x15:cachedUniqueName index="461" name="[Range].[date created convertion].&amp;[2010-08-24T05:00:00]"/>
            <x15:cachedUniqueName index="462" name="[Range].[date created convertion].&amp;[2010-08-25T05:00:00]"/>
            <x15:cachedUniqueName index="463" name="[Range].[date created convertion].&amp;[2010-08-26T05:00:00]"/>
            <x15:cachedUniqueName index="464" name="[Range].[date created convertion].&amp;[2010-08-27T05:00:00]"/>
            <x15:cachedUniqueName index="465" name="[Range].[date created convertion].&amp;[2010-08-31T05:00:00]"/>
            <x15:cachedUniqueName index="466" name="[Range].[date created convertion].&amp;[2010-09-02T05:00:00]"/>
            <x15:cachedUniqueName index="467" name="[Range].[date created convertion].&amp;[2010-09-09T05:00:00]"/>
            <x15:cachedUniqueName index="468" name="[Range].[date created convertion].&amp;[2010-09-15T05:00:00]"/>
            <x15:cachedUniqueName index="469" name="[Range].[date created convertion].&amp;[2010-09-21T05:00:00]"/>
            <x15:cachedUniqueName index="470" name="[Range].[date created convertion].&amp;[2010-09-27T05:00:00]"/>
            <x15:cachedUniqueName index="471" name="[Range].[date created convertion].&amp;[2010-09-28T05:00:00]"/>
            <x15:cachedUniqueName index="472" name="[Range].[date created convertion].&amp;[2010-09-30T05:00:00]"/>
            <x15:cachedUniqueName index="473" name="[Range].[date created convertion].&amp;[2011-07-01T05:00:00]"/>
            <x15:cachedUniqueName index="474" name="[Range].[date created convertion].&amp;[2011-07-04T05:00:00]"/>
            <x15:cachedUniqueName index="475" name="[Range].[date created convertion].&amp;[2011-07-09T05:00:00]"/>
            <x15:cachedUniqueName index="476" name="[Range].[date created convertion].&amp;[2011-07-14T05:00:00]"/>
            <x15:cachedUniqueName index="477" name="[Range].[date created convertion].&amp;[2011-07-16T05:00:00]"/>
            <x15:cachedUniqueName index="478" name="[Range].[date created convertion].&amp;[2011-07-19T05:00:00]"/>
            <x15:cachedUniqueName index="479" name="[Range].[date created convertion].&amp;[2011-07-24T05:00:00]"/>
            <x15:cachedUniqueName index="480" name="[Range].[date created convertion].&amp;[2011-08-01T05:00:00]"/>
            <x15:cachedUniqueName index="481" name="[Range].[date created convertion].&amp;[2011-08-07T05:00:00]"/>
            <x15:cachedUniqueName index="482" name="[Range].[date created convertion].&amp;[2011-08-12T05:00:00]"/>
            <x15:cachedUniqueName index="483" name="[Range].[date created convertion].&amp;[2011-08-13T05:00:00]"/>
            <x15:cachedUniqueName index="484" name="[Range].[date created convertion].&amp;[2011-08-15T05:00:00]"/>
            <x15:cachedUniqueName index="485" name="[Range].[date created convertion].&amp;[2011-08-19T05:00:00]"/>
            <x15:cachedUniqueName index="486" name="[Range].[date created convertion].&amp;[2011-08-22T05:00:00]"/>
            <x15:cachedUniqueName index="487" name="[Range].[date created convertion].&amp;[2011-08-27T05:00:00]"/>
            <x15:cachedUniqueName index="488" name="[Range].[date created convertion].&amp;[2011-09-06T05:00:00]"/>
            <x15:cachedUniqueName index="489" name="[Range].[date created convertion].&amp;[2011-09-11T05:00:00]"/>
            <x15:cachedUniqueName index="490" name="[Range].[date created convertion].&amp;[2011-09-21T05:00:00]"/>
            <x15:cachedUniqueName index="491" name="[Range].[date created convertion].&amp;[2011-09-22T05:00:00]"/>
            <x15:cachedUniqueName index="492" name="[Range].[date created convertion].&amp;[2011-09-23T05:00:00]"/>
            <x15:cachedUniqueName index="493" name="[Range].[date created convertion].&amp;[2012-07-03T05:00:00]"/>
            <x15:cachedUniqueName index="494" name="[Range].[date created convertion].&amp;[2012-07-12T05:00:00]"/>
            <x15:cachedUniqueName index="495" name="[Range].[date created convertion].&amp;[2012-07-17T05:00:00]"/>
            <x15:cachedUniqueName index="496" name="[Range].[date created convertion].&amp;[2012-07-27T05:00:00]"/>
            <x15:cachedUniqueName index="497" name="[Range].[date created convertion].&amp;[2012-07-28T05:00:00]"/>
            <x15:cachedUniqueName index="498" name="[Range].[date created convertion].&amp;[2012-08-01T05:00:00]"/>
            <x15:cachedUniqueName index="499" name="[Range].[date created convertion].&amp;[2012-08-14T05:00:00]"/>
            <x15:cachedUniqueName index="500" name="[Range].[date created convertion].&amp;[2012-08-16T05:00:00]"/>
            <x15:cachedUniqueName index="501" name="[Range].[date created convertion].&amp;[2012-08-27T05:00:00]"/>
            <x15:cachedUniqueName index="502" name="[Range].[date created convertion].&amp;[2012-08-28T05:00:00]"/>
            <x15:cachedUniqueName index="503" name="[Range].[date created convertion].&amp;[2012-09-04T05:00:00]"/>
            <x15:cachedUniqueName index="504" name="[Range].[date created convertion].&amp;[2012-09-05T05:00:00]"/>
            <x15:cachedUniqueName index="505" name="[Range].[date created convertion].&amp;[2012-09-22T05:00:00]"/>
            <x15:cachedUniqueName index="506" name="[Range].[date created convertion].&amp;[2012-09-26T05:00:00]"/>
            <x15:cachedUniqueName index="507" name="[Range].[date created convertion].&amp;[2012-09-28T05:00:00]"/>
            <x15:cachedUniqueName index="508" name="[Range].[date created convertion].&amp;[2013-07-01T05:00:00]"/>
            <x15:cachedUniqueName index="509" name="[Range].[date created convertion].&amp;[2013-07-10T05:00:00]"/>
            <x15:cachedUniqueName index="510" name="[Range].[date created convertion].&amp;[2013-07-11T05:00:00]"/>
            <x15:cachedUniqueName index="511" name="[Range].[date created convertion].&amp;[2013-07-20T05:00:00]"/>
            <x15:cachedUniqueName index="512" name="[Range].[date created convertion].&amp;[2013-07-22T05:00:00]"/>
            <x15:cachedUniqueName index="513" name="[Range].[date created convertion].&amp;[2013-07-24T05:00:00]"/>
            <x15:cachedUniqueName index="514" name="[Range].[date created convertion].&amp;[2013-07-25T05:00:00]"/>
            <x15:cachedUniqueName index="515" name="[Range].[date created convertion].&amp;[2013-07-29T05:00:00]"/>
            <x15:cachedUniqueName index="516" name="[Range].[date created convertion].&amp;[2013-07-30T05:00:00]"/>
            <x15:cachedUniqueName index="517" name="[Range].[date created convertion].&amp;[2013-08-01T05:00:00]"/>
            <x15:cachedUniqueName index="518" name="[Range].[date created convertion].&amp;[2013-08-04T05:00:00]"/>
            <x15:cachedUniqueName index="519" name="[Range].[date created convertion].&amp;[2013-08-05T05:00:00]"/>
            <x15:cachedUniqueName index="520" name="[Range].[date created convertion].&amp;[2013-08-15T05:00:00]"/>
            <x15:cachedUniqueName index="521" name="[Range].[date created convertion].&amp;[2013-08-16T05:00:00]"/>
            <x15:cachedUniqueName index="522" name="[Range].[date created convertion].&amp;[2013-08-27T05:00:00]"/>
            <x15:cachedUniqueName index="523" name="[Range].[date created convertion].&amp;[2013-08-30T05:00:00]"/>
            <x15:cachedUniqueName index="524" name="[Range].[date created convertion].&amp;[2013-09-03T05:00:00]"/>
            <x15:cachedUniqueName index="525" name="[Range].[date created convertion].&amp;[2013-09-11T05:00:00]"/>
            <x15:cachedUniqueName index="526" name="[Range].[date created convertion].&amp;[2013-09-13T05:00:00]"/>
            <x15:cachedUniqueName index="527" name="[Range].[date created convertion].&amp;[2013-09-19T05:00:00]"/>
            <x15:cachedUniqueName index="528" name="[Range].[date created convertion].&amp;[2013-09-20T05:00:00]"/>
            <x15:cachedUniqueName index="529" name="[Range].[date created convertion].&amp;[2013-09-22T05:00:00]"/>
            <x15:cachedUniqueName index="530" name="[Range].[date created convertion].&amp;[2014-07-05T05:00:00]"/>
            <x15:cachedUniqueName index="531" name="[Range].[date created convertion].&amp;[2014-07-06T05:00:00]"/>
            <x15:cachedUniqueName index="532" name="[Range].[date created convertion].&amp;[2014-07-08T05:00:00]"/>
            <x15:cachedUniqueName index="533" name="[Range].[date created convertion].&amp;[2014-07-10T05:00:00]"/>
            <x15:cachedUniqueName index="534" name="[Range].[date created convertion].&amp;[2014-07-14T05:00:00]"/>
            <x15:cachedUniqueName index="535" name="[Range].[date created convertion].&amp;[2014-07-16T05:00:00]"/>
            <x15:cachedUniqueName index="536" name="[Range].[date created convertion].&amp;[2014-07-19T05:00:00]"/>
            <x15:cachedUniqueName index="537" name="[Range].[date created convertion].&amp;[2014-07-24T05:00:00]"/>
            <x15:cachedUniqueName index="538" name="[Range].[date created convertion].&amp;[2014-07-25T05:00:00]"/>
            <x15:cachedUniqueName index="539" name="[Range].[date created convertion].&amp;[2014-07-28T05:00:00]"/>
            <x15:cachedUniqueName index="540" name="[Range].[date created convertion].&amp;[2014-08-04T05:00:00]"/>
            <x15:cachedUniqueName index="541" name="[Range].[date created convertion].&amp;[2014-08-08T05:00:00]"/>
            <x15:cachedUniqueName index="542" name="[Range].[date created convertion].&amp;[2014-08-19T05:00:00]"/>
            <x15:cachedUniqueName index="543" name="[Range].[date created convertion].&amp;[2014-08-24T05:00:00]"/>
            <x15:cachedUniqueName index="544" name="[Range].[date created convertion].&amp;[2014-09-07T05:00:00]"/>
            <x15:cachedUniqueName index="545" name="[Range].[date created convertion].&amp;[2014-09-10T05:00:00]"/>
            <x15:cachedUniqueName index="546" name="[Range].[date created convertion].&amp;[2014-09-13T05:00:00]"/>
            <x15:cachedUniqueName index="547" name="[Range].[date created convertion].&amp;[2014-09-15T05:00:00]"/>
            <x15:cachedUniqueName index="548" name="[Range].[date created convertion].&amp;[2014-09-19T05:00:00]"/>
            <x15:cachedUniqueName index="549" name="[Range].[date created convertion].&amp;[2014-09-24T05:00:00]"/>
            <x15:cachedUniqueName index="550" name="[Range].[date created convertion].&amp;[2014-09-25T05:00:00]"/>
            <x15:cachedUniqueName index="551" name="[Range].[date created convertion].&amp;[2014-09-26T05:00:00]"/>
            <x15:cachedUniqueName index="552" name="[Range].[date created convertion].&amp;[2015-07-01T05:00:00]"/>
            <x15:cachedUniqueName index="553" name="[Range].[date created convertion].&amp;[2015-07-05T05:00:00]"/>
            <x15:cachedUniqueName index="554" name="[Range].[date created convertion].&amp;[2015-07-07T05:00:00]"/>
            <x15:cachedUniqueName index="555" name="[Range].[date created convertion].&amp;[2015-07-09T05:00:00]"/>
            <x15:cachedUniqueName index="556" name="[Range].[date created convertion].&amp;[2015-07-16T05:00:00]"/>
            <x15:cachedUniqueName index="557" name="[Range].[date created convertion].&amp;[2015-07-17T05:00:00]"/>
            <x15:cachedUniqueName index="558" name="[Range].[date created convertion].&amp;[2015-07-24T05:00:00]"/>
            <x15:cachedUniqueName index="559" name="[Range].[date created convertion].&amp;[2015-07-27T05:00:00]"/>
            <x15:cachedUniqueName index="560" name="[Range].[date created convertion].&amp;[2015-07-28T05:00:00]"/>
            <x15:cachedUniqueName index="561" name="[Range].[date created convertion].&amp;[2015-08-03T05:00:00]"/>
            <x15:cachedUniqueName index="562" name="[Range].[date created convertion].&amp;[2015-08-13T05:00:00]"/>
            <x15:cachedUniqueName index="563" name="[Range].[date created convertion].&amp;[2015-08-14T05:00:00]"/>
            <x15:cachedUniqueName index="564" name="[Range].[date created convertion].&amp;[2015-08-21T05:00:00]"/>
            <x15:cachedUniqueName index="565" name="[Range].[date created convertion].&amp;[2015-08-23T05:00:00]"/>
            <x15:cachedUniqueName index="566" name="[Range].[date created convertion].&amp;[2015-08-24T05:00:00]"/>
            <x15:cachedUniqueName index="567" name="[Range].[date created convertion].&amp;[2015-08-28T05:00:00]"/>
            <x15:cachedUniqueName index="568" name="[Range].[date created convertion].&amp;[2015-08-29T05:00:00]"/>
            <x15:cachedUniqueName index="569" name="[Range].[date created convertion].&amp;[2015-08-30T05:00:00]"/>
            <x15:cachedUniqueName index="570" name="[Range].[date created convertion].&amp;[2015-09-03T05:00:00]"/>
            <x15:cachedUniqueName index="571" name="[Range].[date created convertion].&amp;[2015-09-13T05:00:00]"/>
            <x15:cachedUniqueName index="572" name="[Range].[date created convertion].&amp;[2015-09-14T05:00:00]"/>
            <x15:cachedUniqueName index="573" name="[Range].[date created convertion].&amp;[2015-09-18T05:00:00]"/>
            <x15:cachedUniqueName index="574" name="[Range].[date created convertion].&amp;[2015-09-21T05:00:00]"/>
            <x15:cachedUniqueName index="575" name="[Range].[date created convertion].&amp;[2015-09-23T05:00:00]"/>
            <x15:cachedUniqueName index="576" name="[Range].[date created convertion].&amp;[2015-09-28T05:00:00]"/>
            <x15:cachedUniqueName index="577" name="[Range].[date created convertion].&amp;[2016-07-04T05:00:00]"/>
            <x15:cachedUniqueName index="578" name="[Range].[date created convertion].&amp;[2016-07-06T05:00:00]"/>
            <x15:cachedUniqueName index="579" name="[Range].[date created convertion].&amp;[2016-07-08T05:00:00]"/>
            <x15:cachedUniqueName index="580" name="[Range].[date created convertion].&amp;[2016-07-10T05:00:00]"/>
            <x15:cachedUniqueName index="581" name="[Range].[date created convertion].&amp;[2016-07-22T05:00:00]"/>
            <x15:cachedUniqueName index="582" name="[Range].[date created convertion].&amp;[2016-07-25T05:00:00]"/>
            <x15:cachedUniqueName index="583" name="[Range].[date created convertion].&amp;[2016-07-26T05:00:00]"/>
            <x15:cachedUniqueName index="584" name="[Range].[date created convertion].&amp;[2016-07-28T05:00:00]"/>
            <x15:cachedUniqueName index="585" name="[Range].[date created convertion].&amp;[2016-08-02T05:00:00]"/>
            <x15:cachedUniqueName index="586" name="[Range].[date created convertion].&amp;[2016-08-05T05:00:00]"/>
            <x15:cachedUniqueName index="587" name="[Range].[date created convertion].&amp;[2016-08-06T05:00:00]"/>
            <x15:cachedUniqueName index="588" name="[Range].[date created convertion].&amp;[2016-08-07T05:00:00]"/>
            <x15:cachedUniqueName index="589" name="[Range].[date created convertion].&amp;[2016-08-09T05:00:00]"/>
            <x15:cachedUniqueName index="590" name="[Range].[date created convertion].&amp;[2016-08-14T05:00:00]"/>
            <x15:cachedUniqueName index="591" name="[Range].[date created convertion].&amp;[2016-08-19T05:00:00]"/>
            <x15:cachedUniqueName index="592" name="[Range].[date created convertion].&amp;[2016-08-22T05:00:00]"/>
            <x15:cachedUniqueName index="593" name="[Range].[date created convertion].&amp;[2016-08-23T05:00:00]"/>
            <x15:cachedUniqueName index="594" name="[Range].[date created convertion].&amp;[2016-08-31T05:00:00]"/>
            <x15:cachedUniqueName index="595" name="[Range].[date created convertion].&amp;[2016-09-03T05:00:00]"/>
            <x15:cachedUniqueName index="596" name="[Range].[date created convertion].&amp;[2016-09-10T05:00:00]"/>
            <x15:cachedUniqueName index="597" name="[Range].[date created convertion].&amp;[2016-09-13T05:00:00]"/>
            <x15:cachedUniqueName index="598" name="[Range].[date created convertion].&amp;[2017-07-06T05:00:00]"/>
            <x15:cachedUniqueName index="599" name="[Range].[date created convertion].&amp;[2017-07-14T05:00:00]"/>
            <x15:cachedUniqueName index="600" name="[Range].[date created convertion].&amp;[2017-07-17T05:00:00]"/>
            <x15:cachedUniqueName index="601" name="[Range].[date created convertion].&amp;[2017-07-19T05:00:00]"/>
            <x15:cachedUniqueName index="602" name="[Range].[date created convertion].&amp;[2017-07-22T05:00:00]"/>
            <x15:cachedUniqueName index="603" name="[Range].[date created convertion].&amp;[2017-07-23T05:00:00]"/>
            <x15:cachedUniqueName index="604" name="[Range].[date created convertion].&amp;[2017-07-25T05:00:00]"/>
            <x15:cachedUniqueName index="605" name="[Range].[date created convertion].&amp;[2017-07-27T05:00:00]"/>
            <x15:cachedUniqueName index="606" name="[Range].[date created convertion].&amp;[2017-07-29T05:00:00]"/>
            <x15:cachedUniqueName index="607" name="[Range].[date created convertion].&amp;[2017-08-01T05:00:00]"/>
            <x15:cachedUniqueName index="608" name="[Range].[date created convertion].&amp;[2017-08-02T05:00:00]"/>
            <x15:cachedUniqueName index="609" name="[Range].[date created convertion].&amp;[2017-08-03T05:00:00]"/>
            <x15:cachedUniqueName index="610" name="[Range].[date created convertion].&amp;[2017-08-17T05:00:00]"/>
            <x15:cachedUniqueName index="611" name="[Range].[date created convertion].&amp;[2017-08-22T05:00:00]"/>
            <x15:cachedUniqueName index="612" name="[Range].[date created convertion].&amp;[2017-08-24T05:00:00]"/>
            <x15:cachedUniqueName index="613" name="[Range].[date created convertion].&amp;[2017-08-26T05:00:00]"/>
            <x15:cachedUniqueName index="614" name="[Range].[date created convertion].&amp;[2017-08-29T05:00:00]"/>
            <x15:cachedUniqueName index="615" name="[Range].[date created convertion].&amp;[2017-08-30T05:00:00]"/>
            <x15:cachedUniqueName index="616" name="[Range].[date created convertion].&amp;[2017-09-01T05:00:00]"/>
            <x15:cachedUniqueName index="617" name="[Range].[date created convertion].&amp;[2017-09-02T05:00:00]"/>
            <x15:cachedUniqueName index="618" name="[Range].[date created convertion].&amp;[2017-09-12T05:00:00]"/>
            <x15:cachedUniqueName index="619" name="[Range].[date created convertion].&amp;[2017-09-13T05:00:00]"/>
            <x15:cachedUniqueName index="620" name="[Range].[date created convertion].&amp;[2017-09-17T05:00:00]"/>
            <x15:cachedUniqueName index="621" name="[Range].[date created convertion].&amp;[2017-09-21T05:00:00]"/>
            <x15:cachedUniqueName index="622" name="[Range].[date created convertion].&amp;[2017-09-22T05:00:00]"/>
            <x15:cachedUniqueName index="623" name="[Range].[date created convertion].&amp;[2018-07-02T05:00:00]"/>
            <x15:cachedUniqueName index="624" name="[Range].[date created convertion].&amp;[2018-07-14T05:00:00]"/>
            <x15:cachedUniqueName index="625" name="[Range].[date created convertion].&amp;[2018-07-15T05:00:00]"/>
            <x15:cachedUniqueName index="626" name="[Range].[date created convertion].&amp;[2018-07-17T05:00:00]"/>
            <x15:cachedUniqueName index="627" name="[Range].[date created convertion].&amp;[2018-07-20T05:00:00]"/>
            <x15:cachedUniqueName index="628" name="[Range].[date created convertion].&amp;[2018-07-21T05:00:00]"/>
            <x15:cachedUniqueName index="629" name="[Range].[date created convertion].&amp;[2018-07-28T05:00:00]"/>
            <x15:cachedUniqueName index="630" name="[Range].[date created convertion].&amp;[2018-07-29T05:00:00]"/>
            <x15:cachedUniqueName index="631" name="[Range].[date created convertion].&amp;[2018-07-30T05:00:00]"/>
            <x15:cachedUniqueName index="632" name="[Range].[date created convertion].&amp;[2018-07-31T05:00:00]"/>
            <x15:cachedUniqueName index="633" name="[Range].[date created convertion].&amp;[2018-08-10T05:00:00]"/>
            <x15:cachedUniqueName index="634" name="[Range].[date created convertion].&amp;[2018-08-17T05:00:00]"/>
            <x15:cachedUniqueName index="635" name="[Range].[date created convertion].&amp;[2018-08-26T05:00:00]"/>
            <x15:cachedUniqueName index="636" name="[Range].[date created convertion].&amp;[2018-08-28T05:00:00]"/>
            <x15:cachedUniqueName index="637" name="[Range].[date created convertion].&amp;[2018-08-30T05:00:00]"/>
            <x15:cachedUniqueName index="638" name="[Range].[date created convertion].&amp;[2018-09-02T05:00:00]"/>
            <x15:cachedUniqueName index="639" name="[Range].[date created convertion].&amp;[2018-09-03T05:00:00]"/>
            <x15:cachedUniqueName index="640" name="[Range].[date created convertion].&amp;[2018-09-08T05:00:00]"/>
            <x15:cachedUniqueName index="641" name="[Range].[date created convertion].&amp;[2018-09-11T05:00:00]"/>
            <x15:cachedUniqueName index="642" name="[Range].[date created convertion].&amp;[2018-09-16T05:00:00]"/>
            <x15:cachedUniqueName index="643" name="[Range].[date created convertion].&amp;[2018-09-17T05:00:00]"/>
            <x15:cachedUniqueName index="644" name="[Range].[date created convertion].&amp;[2018-09-19T05:00:00]"/>
            <x15:cachedUniqueName index="645" name="[Range].[date created convertion].&amp;[2018-09-26T05:00:00]"/>
            <x15:cachedUniqueName index="646" name="[Range].[date created convertion].&amp;[2018-09-27T05:00:00]"/>
            <x15:cachedUniqueName index="647" name="[Range].[date created convertion].&amp;[2019-07-01T05:00:00]"/>
            <x15:cachedUniqueName index="648" name="[Range].[date created convertion].&amp;[2019-07-04T05:00:00]"/>
            <x15:cachedUniqueName index="649" name="[Range].[date created convertion].&amp;[2019-07-05T05:00:00]"/>
            <x15:cachedUniqueName index="650" name="[Range].[date created convertion].&amp;[2019-07-09T05:00:00]"/>
            <x15:cachedUniqueName index="651" name="[Range].[date created convertion].&amp;[2019-07-10T05:00:00]"/>
            <x15:cachedUniqueName index="652" name="[Range].[date created convertion].&amp;[2019-07-21T05:00:00]"/>
            <x15:cachedUniqueName index="653" name="[Range].[date created convertion].&amp;[2019-07-22T05:00:00]"/>
            <x15:cachedUniqueName index="654" name="[Range].[date created convertion].&amp;[2019-07-25T05:00:00]"/>
            <x15:cachedUniqueName index="655" name="[Range].[date created convertion].&amp;[2019-08-01T05:00:00]"/>
            <x15:cachedUniqueName index="656" name="[Range].[date created convertion].&amp;[2019-08-04T05:00:00]"/>
            <x15:cachedUniqueName index="657" name="[Range].[date created convertion].&amp;[2019-08-11T05:00:00]"/>
            <x15:cachedUniqueName index="658" name="[Range].[date created convertion].&amp;[2019-08-28T05:00:00]"/>
            <x15:cachedUniqueName index="659" name="[Range].[date created convertion].&amp;[2019-09-08T05:00:00]"/>
            <x15:cachedUniqueName index="660" name="[Range].[date created convertion].&amp;[2019-09-09T05:00:00]"/>
            <x15:cachedUniqueName index="661" name="[Range].[date created convertion].&amp;[2019-09-11T05:00:00]"/>
            <x15:cachedUniqueName index="662" name="[Range].[date created convertion].&amp;[2019-09-29T05:00:00]"/>
            <x15:cachedUniqueName index="663" name="[Range].[date created convertion].&amp;[2010-10-04T05:00:00]"/>
            <x15:cachedUniqueName index="664" name="[Range].[date created convertion].&amp;[2010-10-05T05:00:00]"/>
            <x15:cachedUniqueName index="665" name="[Range].[date created convertion].&amp;[2010-10-06T05:00:00]"/>
            <x15:cachedUniqueName index="666" name="[Range].[date created convertion].&amp;[2010-10-07T05:00:00]"/>
            <x15:cachedUniqueName index="667" name="[Range].[date created convertion].&amp;[2010-10-13T05:00:00]"/>
            <x15:cachedUniqueName index="668" name="[Range].[date created convertion].&amp;[2010-10-18T05:00:00]"/>
            <x15:cachedUniqueName index="669" name="[Range].[date created convertion].&amp;[2010-10-20T05:00:00]"/>
            <x15:cachedUniqueName index="670" name="[Range].[date created convertion].&amp;[2010-10-23T05:00:00]"/>
            <x15:cachedUniqueName index="671" name="[Range].[date created convertion].&amp;[2010-10-24T05:00:00]"/>
            <x15:cachedUniqueName index="672" name="[Range].[date created convertion].&amp;[2010-10-25T05:00:00]"/>
            <x15:cachedUniqueName index="673" name="[Range].[date created convertion].&amp;[2010-10-28T05:00:00]"/>
            <x15:cachedUniqueName index="674" name="[Range].[date created convertion].&amp;[2010-10-31T05:00:00]"/>
            <x15:cachedUniqueName index="675" name="[Range].[date created convertion].&amp;[2010-11-02T05:00:00]"/>
            <x15:cachedUniqueName index="676" name="[Range].[date created convertion].&amp;[2010-11-06T05:00:00]"/>
            <x15:cachedUniqueName index="677" name="[Range].[date created convertion].&amp;[2010-11-15T06:00:00]"/>
            <x15:cachedUniqueName index="678" name="[Range].[date created convertion].&amp;[2010-11-17T06:00:00]"/>
            <x15:cachedUniqueName index="679" name="[Range].[date created convertion].&amp;[2010-11-23T06:00:00]"/>
            <x15:cachedUniqueName index="680" name="[Range].[date created convertion].&amp;[2010-11-25T06:00:00]"/>
            <x15:cachedUniqueName index="681" name="[Range].[date created convertion].&amp;[2010-12-02T06:00:00]"/>
            <x15:cachedUniqueName index="682" name="[Range].[date created convertion].&amp;[2010-12-03T06:00:00]"/>
            <x15:cachedUniqueName index="683" name="[Range].[date created convertion].&amp;[2010-12-10T06:00:00]"/>
            <x15:cachedUniqueName index="684" name="[Range].[date created convertion].&amp;[2010-12-13T06:00:00]"/>
            <x15:cachedUniqueName index="685" name="[Range].[date created convertion].&amp;[2010-12-15T06:00:00]"/>
            <x15:cachedUniqueName index="686" name="[Range].[date created convertion].&amp;[2010-12-19T06:00:00]"/>
            <x15:cachedUniqueName index="687" name="[Range].[date created convertion].&amp;[2010-12-22T06:00:00]"/>
            <x15:cachedUniqueName index="688" name="[Range].[date created convertion].&amp;[2011-10-02T05:00:00]"/>
            <x15:cachedUniqueName index="689" name="[Range].[date created convertion].&amp;[2011-10-05T05:00:00]"/>
            <x15:cachedUniqueName index="690" name="[Range].[date created convertion].&amp;[2011-10-09T05:00:00]"/>
            <x15:cachedUniqueName index="691" name="[Range].[date created convertion].&amp;[2011-10-15T05:00:00]"/>
            <x15:cachedUniqueName index="692" name="[Range].[date created convertion].&amp;[2011-10-17T05:00:00]"/>
            <x15:cachedUniqueName index="693" name="[Range].[date created convertion].&amp;[2011-10-19T05:00:00]"/>
            <x15:cachedUniqueName index="694" name="[Range].[date created convertion].&amp;[2011-10-26T05:00:00]"/>
            <x15:cachedUniqueName index="695" name="[Range].[date created convertion].&amp;[2011-10-27T05:00:00]"/>
            <x15:cachedUniqueName index="696" name="[Range].[date created convertion].&amp;[2011-11-08T06:00:00]"/>
            <x15:cachedUniqueName index="697" name="[Range].[date created convertion].&amp;[2011-11-11T06:00:00]"/>
            <x15:cachedUniqueName index="698" name="[Range].[date created convertion].&amp;[2011-11-15T06:00:00]"/>
            <x15:cachedUniqueName index="699" name="[Range].[date created convertion].&amp;[2011-11-18T06:00:00]"/>
            <x15:cachedUniqueName index="700" name="[Range].[date created convertion].&amp;[2011-11-19T06:00:00]"/>
            <x15:cachedUniqueName index="701" name="[Range].[date created convertion].&amp;[2011-11-22T06:00:00]"/>
            <x15:cachedUniqueName index="702" name="[Range].[date created convertion].&amp;[2011-11-24T06:00:00]"/>
            <x15:cachedUniqueName index="703" name="[Range].[date created convertion].&amp;[2011-11-27T06:00:00]"/>
            <x15:cachedUniqueName index="704" name="[Range].[date created convertion].&amp;[2011-12-01T06:00:00]"/>
            <x15:cachedUniqueName index="705" name="[Range].[date created convertion].&amp;[2011-12-03T06:00:00]"/>
            <x15:cachedUniqueName index="706" name="[Range].[date created convertion].&amp;[2011-12-08T06:00:00]"/>
            <x15:cachedUniqueName index="707" name="[Range].[date created convertion].&amp;[2011-12-12T06:00:00]"/>
            <x15:cachedUniqueName index="708" name="[Range].[date created convertion].&amp;[2011-12-19T06:00:00]"/>
            <x15:cachedUniqueName index="709" name="[Range].[date created convertion].&amp;[2011-12-21T06:00:00]"/>
            <x15:cachedUniqueName index="710" name="[Range].[date created convertion].&amp;[2011-12-22T06:00:00]"/>
            <x15:cachedUniqueName index="711" name="[Range].[date created convertion].&amp;[2011-12-23T06:00:00]"/>
            <x15:cachedUniqueName index="712" name="[Range].[date created convertion].&amp;[2011-12-27T06:00:00]"/>
            <x15:cachedUniqueName index="713" name="[Range].[date created convertion].&amp;[2012-10-03T05:00:00]"/>
            <x15:cachedUniqueName index="714" name="[Range].[date created convertion].&amp;[2012-10-04T05:00:00]"/>
            <x15:cachedUniqueName index="715" name="[Range].[date created convertion].&amp;[2012-10-19T05:00:00]"/>
            <x15:cachedUniqueName index="716" name="[Range].[date created convertion].&amp;[2012-10-20T05:00:00]"/>
            <x15:cachedUniqueName index="717" name="[Range].[date created convertion].&amp;[2012-10-24T05:00:00]"/>
            <x15:cachedUniqueName index="718" name="[Range].[date created convertion].&amp;[2012-10-28T05:00:00]"/>
            <x15:cachedUniqueName index="719" name="[Range].[date created convertion].&amp;[2012-11-24T06:00:00]"/>
            <x15:cachedUniqueName index="720" name="[Range].[date created convertion].&amp;[2012-11-25T06:00:00]"/>
            <x15:cachedUniqueName index="721" name="[Range].[date created convertion].&amp;[2012-11-26T06:00:00]"/>
            <x15:cachedUniqueName index="722" name="[Range].[date created convertion].&amp;[2012-11-28T06:00:00]"/>
            <x15:cachedUniqueName index="723" name="[Range].[date created convertion].&amp;[2012-12-01T06:00:00]"/>
            <x15:cachedUniqueName index="724" name="[Range].[date created convertion].&amp;[2012-12-08T06:00:00]"/>
            <x15:cachedUniqueName index="725" name="[Range].[date created convertion].&amp;[2012-12-09T06:00:00]"/>
            <x15:cachedUniqueName index="726" name="[Range].[date created convertion].&amp;[2012-12-16T06:00:00]"/>
            <x15:cachedUniqueName index="727" name="[Range].[date created convertion].&amp;[2012-12-18T06:00:00]"/>
            <x15:cachedUniqueName index="728" name="[Range].[date created convertion].&amp;[2013-10-07T05:00:00]"/>
            <x15:cachedUniqueName index="729" name="[Range].[date created convertion].&amp;[2013-10-08T05:00:00]"/>
            <x15:cachedUniqueName index="730" name="[Range].[date created convertion].&amp;[2013-10-12T05:00:00]"/>
            <x15:cachedUniqueName index="731" name="[Range].[date created convertion].&amp;[2013-10-15T05:00:00]"/>
            <x15:cachedUniqueName index="732" name="[Range].[date created convertion].&amp;[2013-10-21T05:00:00]"/>
            <x15:cachedUniqueName index="733" name="[Range].[date created convertion].&amp;[2013-10-25T05:00:00]"/>
            <x15:cachedUniqueName index="734" name="[Range].[date created convertion].&amp;[2013-10-29T05:00:00]"/>
            <x15:cachedUniqueName index="735" name="[Range].[date created convertion].&amp;[2013-11-11T06:00:00]"/>
            <x15:cachedUniqueName index="736" name="[Range].[date created convertion].&amp;[2013-11-14T06:00:00]"/>
            <x15:cachedUniqueName index="737" name="[Range].[date created convertion].&amp;[2013-11-17T06:00:00]"/>
            <x15:cachedUniqueName index="738" name="[Range].[date created convertion].&amp;[2013-11-19T06:00:00]"/>
            <x15:cachedUniqueName index="739" name="[Range].[date created convertion].&amp;[2013-11-23T06:00:00]"/>
            <x15:cachedUniqueName index="740" name="[Range].[date created convertion].&amp;[2013-11-25T06:00:00]"/>
            <x15:cachedUniqueName index="741" name="[Range].[date created convertion].&amp;[2013-11-29T06:00:00]"/>
            <x15:cachedUniqueName index="742" name="[Range].[date created convertion].&amp;[2013-12-06T06:00:00]"/>
            <x15:cachedUniqueName index="743" name="[Range].[date created convertion].&amp;[2013-12-11T06:00:00]"/>
            <x15:cachedUniqueName index="744" name="[Range].[date created convertion].&amp;[2013-12-17T06:00:00]"/>
            <x15:cachedUniqueName index="745" name="[Range].[date created convertion].&amp;[2013-12-29T06:00:00]"/>
            <x15:cachedUniqueName index="746" name="[Range].[date created convertion].&amp;[2013-12-30T06:00:00]"/>
            <x15:cachedUniqueName index="747" name="[Range].[date created convertion].&amp;[2013-12-31T06:00:00]"/>
            <x15:cachedUniqueName index="748" name="[Range].[date created convertion].&amp;[2014-10-01T05:00:00]"/>
            <x15:cachedUniqueName index="749" name="[Range].[date created convertion].&amp;[2014-10-02T05:00:00]"/>
            <x15:cachedUniqueName index="750" name="[Range].[date created convertion].&amp;[2014-10-05T05:00:00]"/>
            <x15:cachedUniqueName index="751" name="[Range].[date created convertion].&amp;[2014-10-08T05:00:00]"/>
            <x15:cachedUniqueName index="752" name="[Range].[date created convertion].&amp;[2014-10-17T05:00:00]"/>
            <x15:cachedUniqueName index="753" name="[Range].[date created convertion].&amp;[2014-10-18T05:00:00]"/>
            <x15:cachedUniqueName index="754" name="[Range].[date created convertion].&amp;[2014-10-22T05:00:00]"/>
            <x15:cachedUniqueName index="755" name="[Range].[date created convertion].&amp;[2014-10-24T05:00:00]"/>
            <x15:cachedUniqueName index="756" name="[Range].[date created convertion].&amp;[2014-11-02T05:00:00]"/>
            <x15:cachedUniqueName index="757" name="[Range].[date created convertion].&amp;[2014-11-06T06:00:00]"/>
            <x15:cachedUniqueName index="758" name="[Range].[date created convertion].&amp;[2014-11-07T06:00:00]"/>
            <x15:cachedUniqueName index="759" name="[Range].[date created convertion].&amp;[2014-11-15T06:00:00]"/>
            <x15:cachedUniqueName index="760" name="[Range].[date created convertion].&amp;[2014-11-16T06:00:00]"/>
            <x15:cachedUniqueName index="761" name="[Range].[date created convertion].&amp;[2014-11-25T06:00:00]"/>
            <x15:cachedUniqueName index="762" name="[Range].[date created convertion].&amp;[2014-11-27T06:00:00]"/>
            <x15:cachedUniqueName index="763" name="[Range].[date created convertion].&amp;[2014-12-02T06:00:00]"/>
            <x15:cachedUniqueName index="764" name="[Range].[date created convertion].&amp;[2014-12-12T06:00:00]"/>
            <x15:cachedUniqueName index="765" name="[Range].[date created convertion].&amp;[2014-12-15T06:00:00]"/>
            <x15:cachedUniqueName index="766" name="[Range].[date created convertion].&amp;[2014-12-16T06:00:00]"/>
            <x15:cachedUniqueName index="767" name="[Range].[date created convertion].&amp;[2014-12-18T06:00:00]"/>
            <x15:cachedUniqueName index="768" name="[Range].[date created convertion].&amp;[2014-12-20T06:00:00]"/>
            <x15:cachedUniqueName index="769" name="[Range].[date created convertion].&amp;[2014-12-21T06:00:00]"/>
            <x15:cachedUniqueName index="770" name="[Range].[date created convertion].&amp;[2014-12-28T06:00:00]"/>
            <x15:cachedUniqueName index="771" name="[Range].[date created convertion].&amp;[2014-12-31T06:00:00]"/>
            <x15:cachedUniqueName index="772" name="[Range].[date created convertion].&amp;[2015-10-02T05:00:00]"/>
            <x15:cachedUniqueName index="773" name="[Range].[date created convertion].&amp;[2015-10-03T05:00:00]"/>
            <x15:cachedUniqueName index="774" name="[Range].[date created convertion].&amp;[2015-10-05T05:00:00]"/>
            <x15:cachedUniqueName index="775" name="[Range].[date created convertion].&amp;[2015-10-06T05:00:00]"/>
            <x15:cachedUniqueName index="776" name="[Range].[date created convertion].&amp;[2015-10-16T05:00:00]"/>
            <x15:cachedUniqueName index="777" name="[Range].[date created convertion].&amp;[2015-10-21T05:00:00]"/>
            <x15:cachedUniqueName index="778" name="[Range].[date created convertion].&amp;[2015-10-22T05:00:00]"/>
            <x15:cachedUniqueName index="779" name="[Range].[date created convertion].&amp;[2015-10-30T05:00:00]"/>
            <x15:cachedUniqueName index="780" name="[Range].[date created convertion].&amp;[2015-11-07T06:00:00]"/>
            <x15:cachedUniqueName index="781" name="[Range].[date created convertion].&amp;[2015-11-14T06:00:00]"/>
            <x15:cachedUniqueName index="782" name="[Range].[date created convertion].&amp;[2015-11-23T06:00:00]"/>
            <x15:cachedUniqueName index="783" name="[Range].[date created convertion].&amp;[2015-11-24T06:00:00]"/>
            <x15:cachedUniqueName index="784" name="[Range].[date created convertion].&amp;[2015-11-26T06:00:00]"/>
            <x15:cachedUniqueName index="785" name="[Range].[date created convertion].&amp;[2015-11-28T06:00:00]"/>
            <x15:cachedUniqueName index="786" name="[Range].[date created convertion].&amp;[2015-11-29T06:00:00]"/>
            <x15:cachedUniqueName index="787" name="[Range].[date created convertion].&amp;[2015-12-07T06:00:00]"/>
            <x15:cachedUniqueName index="788" name="[Range].[date created convertion].&amp;[2015-12-08T06:00:00]"/>
            <x15:cachedUniqueName index="789" name="[Range].[date created convertion].&amp;[2015-12-20T06:00:00]"/>
            <x15:cachedUniqueName index="790" name="[Range].[date created convertion].&amp;[2015-12-22T06:00:00]"/>
            <x15:cachedUniqueName index="791" name="[Range].[date created convertion].&amp;[2015-12-24T06:00:00]"/>
            <x15:cachedUniqueName index="792" name="[Range].[date created convertion].&amp;[2015-12-26T06:00:00]"/>
            <x15:cachedUniqueName index="793" name="[Range].[date created convertion].&amp;[2016-10-14T05:00:00]"/>
            <x15:cachedUniqueName index="794" name="[Range].[date created convertion].&amp;[2016-11-01T05:00:00]"/>
            <x15:cachedUniqueName index="795" name="[Range].[date created convertion].&amp;[2016-11-02T05:00:00]"/>
            <x15:cachedUniqueName index="796" name="[Range].[date created convertion].&amp;[2016-11-06T05:00:00]"/>
            <x15:cachedUniqueName index="797" name="[Range].[date created convertion].&amp;[2016-11-11T06:00:00]"/>
            <x15:cachedUniqueName index="798" name="[Range].[date created convertion].&amp;[2016-11-12T06:00:00]"/>
            <x15:cachedUniqueName index="799" name="[Range].[date created convertion].&amp;[2016-11-14T06:00:00]"/>
            <x15:cachedUniqueName index="800" name="[Range].[date created convertion].&amp;[2016-11-23T06:00:00]"/>
            <x15:cachedUniqueName index="801" name="[Range].[date created convertion].&amp;[2016-11-26T06:00:00]"/>
            <x15:cachedUniqueName index="802" name="[Range].[date created convertion].&amp;[2016-11-27T06:00:00]"/>
            <x15:cachedUniqueName index="803" name="[Range].[date created convertion].&amp;[2016-12-01T06:00:00]"/>
            <x15:cachedUniqueName index="804" name="[Range].[date created convertion].&amp;[2016-12-08T06:00:00]"/>
            <x15:cachedUniqueName index="805" name="[Range].[date created convertion].&amp;[2016-12-11T06:00:00]"/>
            <x15:cachedUniqueName index="806" name="[Range].[date created convertion].&amp;[2016-12-12T06:00:00]"/>
            <x15:cachedUniqueName index="807" name="[Range].[date created convertion].&amp;[2016-12-19T06:00:00]"/>
            <x15:cachedUniqueName index="808" name="[Range].[date created convertion].&amp;[2016-12-20T06:00:00]"/>
            <x15:cachedUniqueName index="809" name="[Range].[date created convertion].&amp;[2016-12-22T06:00:00]"/>
            <x15:cachedUniqueName index="810" name="[Range].[date created convertion].&amp;[2016-12-26T06:00:00]"/>
            <x15:cachedUniqueName index="811" name="[Range].[date created convertion].&amp;[2016-12-29T06:00:00]"/>
            <x15:cachedUniqueName index="812" name="[Range].[date created convertion].&amp;[2017-10-04T05:00:00]"/>
            <x15:cachedUniqueName index="813" name="[Range].[date created convertion].&amp;[2017-10-07T05:00:00]"/>
            <x15:cachedUniqueName index="814" name="[Range].[date created convertion].&amp;[2017-10-08T05:00:00]"/>
            <x15:cachedUniqueName index="815" name="[Range].[date created convertion].&amp;[2017-10-14T05:00:00]"/>
            <x15:cachedUniqueName index="816" name="[Range].[date created convertion].&amp;[2017-10-16T05:00:00]"/>
            <x15:cachedUniqueName index="817" name="[Range].[date created convertion].&amp;[2017-10-17T05:00:00]"/>
            <x15:cachedUniqueName index="818" name="[Range].[date created convertion].&amp;[2017-10-20T05:00:00]"/>
            <x15:cachedUniqueName index="819" name="[Range].[date created convertion].&amp;[2017-11-01T05:00:00]"/>
            <x15:cachedUniqueName index="820" name="[Range].[date created convertion].&amp;[2017-11-06T06:00:00]"/>
            <x15:cachedUniqueName index="821" name="[Range].[date created convertion].&amp;[2017-11-09T06:00:00]"/>
            <x15:cachedUniqueName index="822" name="[Range].[date created convertion].&amp;[2017-11-14T06:00:00]"/>
            <x15:cachedUniqueName index="823" name="[Range].[date created convertion].&amp;[2017-11-17T06:00:00]"/>
            <x15:cachedUniqueName index="824" name="[Range].[date created convertion].&amp;[2017-11-21T06:00:00]"/>
            <x15:cachedUniqueName index="825" name="[Range].[date created convertion].&amp;[2017-11-23T06:00:00]"/>
            <x15:cachedUniqueName index="826" name="[Range].[date created convertion].&amp;[2017-11-27T06:00:00]"/>
            <x15:cachedUniqueName index="827" name="[Range].[date created convertion].&amp;[2017-11-28T06:00:00]"/>
            <x15:cachedUniqueName index="828" name="[Range].[date created convertion].&amp;[2017-11-29T06:00:00]"/>
            <x15:cachedUniqueName index="829" name="[Range].[date created convertion].&amp;[2017-12-08T06:00:00]"/>
            <x15:cachedUniqueName index="830" name="[Range].[date created convertion].&amp;[2017-12-14T06:00:00]"/>
            <x15:cachedUniqueName index="831" name="[Range].[date created convertion].&amp;[2017-12-19T06:00:00]"/>
            <x15:cachedUniqueName index="832" name="[Range].[date created convertion].&amp;[2017-12-22T06:00:00]"/>
            <x15:cachedUniqueName index="833" name="[Range].[date created convertion].&amp;[2017-12-25T06:00:00]"/>
            <x15:cachedUniqueName index="834" name="[Range].[date created convertion].&amp;[2017-12-27T06:00:00]"/>
            <x15:cachedUniqueName index="835" name="[Range].[date created convertion].&amp;[2017-12-28T06:00:00]"/>
            <x15:cachedUniqueName index="836" name="[Range].[date created convertion].&amp;[2018-10-05T05:00:00]"/>
            <x15:cachedUniqueName index="837" name="[Range].[date created convertion].&amp;[2018-10-09T05:00:00]"/>
            <x15:cachedUniqueName index="838" name="[Range].[date created convertion].&amp;[2018-10-17T05:00:00]"/>
            <x15:cachedUniqueName index="839" name="[Range].[date created convertion].&amp;[2018-10-21T05:00:00]"/>
            <x15:cachedUniqueName index="840" name="[Range].[date created convertion].&amp;[2018-10-26T05:00:00]"/>
            <x15:cachedUniqueName index="841" name="[Range].[date created convertion].&amp;[2018-11-03T05:00:00]"/>
            <x15:cachedUniqueName index="842" name="[Range].[date created convertion].&amp;[2018-11-04T05:00:00]"/>
            <x15:cachedUniqueName index="843" name="[Range].[date created convertion].&amp;[2018-11-13T06:00:00]"/>
            <x15:cachedUniqueName index="844" name="[Range].[date created convertion].&amp;[2018-11-20T06:00:00]"/>
            <x15:cachedUniqueName index="845" name="[Range].[date created convertion].&amp;[2018-11-27T06:00:00]"/>
            <x15:cachedUniqueName index="846" name="[Range].[date created convertion].&amp;[2018-11-30T06:00:00]"/>
            <x15:cachedUniqueName index="847" name="[Range].[date created convertion].&amp;[2018-12-08T06:00:00]"/>
            <x15:cachedUniqueName index="848" name="[Range].[date created convertion].&amp;[2018-12-09T06:00:00]"/>
            <x15:cachedUniqueName index="849" name="[Range].[date created convertion].&amp;[2018-12-16T06:00:00]"/>
            <x15:cachedUniqueName index="850" name="[Range].[date created convertion].&amp;[2018-12-17T06:00:00]"/>
            <x15:cachedUniqueName index="851" name="[Range].[date created convertion].&amp;[2018-12-18T06:00:00]"/>
            <x15:cachedUniqueName index="852" name="[Range].[date created convertion].&amp;[2018-12-30T06:00:00]"/>
            <x15:cachedUniqueName index="853" name="[Range].[date created convertion].&amp;[2019-10-05T05:00:00]"/>
            <x15:cachedUniqueName index="854" name="[Range].[date created convertion].&amp;[2019-10-06T05:00:00]"/>
            <x15:cachedUniqueName index="855" name="[Range].[date created convertion].&amp;[2019-10-13T05:00:00]"/>
            <x15:cachedUniqueName index="856" name="[Range].[date created convertion].&amp;[2019-10-14T05:00:00]"/>
            <x15:cachedUniqueName index="857" name="[Range].[date created convertion].&amp;[2019-10-15T05:00:00]"/>
            <x15:cachedUniqueName index="858" name="[Range].[date created convertion].&amp;[2019-10-18T05:00:00]"/>
            <x15:cachedUniqueName index="859" name="[Range].[date created convertion].&amp;[2019-10-20T05:00:00]"/>
            <x15:cachedUniqueName index="860" name="[Range].[date created convertion].&amp;[2019-10-22T05:00:00]"/>
            <x15:cachedUniqueName index="861" name="[Range].[date created convertion].&amp;[2019-10-27T05:00:00]"/>
            <x15:cachedUniqueName index="862" name="[Range].[date created convertion].&amp;[2019-10-31T05:00:00]"/>
            <x15:cachedUniqueName index="863" name="[Range].[date created convertion].&amp;[2019-11-11T06:00:00]"/>
            <x15:cachedUniqueName index="864" name="[Range].[date created convertion].&amp;[2019-11-15T06:00:00]"/>
            <x15:cachedUniqueName index="865" name="[Range].[date created convertion].&amp;[2019-11-17T06:00:00]"/>
            <x15:cachedUniqueName index="866" name="[Range].[date created convertion].&amp;[2019-11-18T06:00:00]"/>
            <x15:cachedUniqueName index="867" name="[Range].[date created convertion].&amp;[2019-11-19T06:00:00]"/>
            <x15:cachedUniqueName index="868" name="[Range].[date created convertion].&amp;[2019-11-30T06:00:00]"/>
            <x15:cachedUniqueName index="869" name="[Range].[date created convertion].&amp;[2019-12-06T06:00:00]"/>
            <x15:cachedUniqueName index="870" name="[Range].[date created convertion].&amp;[2019-12-07T06:00:00]"/>
            <x15:cachedUniqueName index="871" name="[Range].[date created convertion].&amp;[2019-12-10T06:00:00]"/>
            <x15:cachedUniqueName index="872" name="[Range].[date created convertion].&amp;[2019-12-12T06:00:00]"/>
            <x15:cachedUniqueName index="873" name="[Range].[date created convertion].&amp;[2019-12-14T06:00:00]"/>
            <x15:cachedUniqueName index="874" name="[Range].[date created convertion].&amp;[2019-12-15T06:00:00]"/>
            <x15:cachedUniqueName index="875" name="[Range].[date created convertion].&amp;[2019-12-16T06:00:00]"/>
            <x15:cachedUniqueName index="876" name="[Range].[date created convertion].&amp;[2019-12-22T06:00:00]"/>
            <x15:cachedUniqueName index="877" name="[Range].[date created convertion].&amp;[2019-12-25T06:00:00]"/>
            <x15:cachedUniqueName index="878" name="[Range].[date created convertion].&amp;[2019-12-31T06:00:00]"/>
          </x15:cachedUniqueNames>
        </ext>
      </extLst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date created convertion (Month)].[date created convertion (Month)]" caption="date created convert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tion (Year)].[date created convertion (Year)]" caption="date created convertion (Year)" numFmtId="0" hierarchy="20" level="1">
      <sharedItems containsSemiMixedTypes="0" containsNonDate="0" containsString="0"/>
    </cacheField>
    <cacheField name="[Measures].[Count of outcome]" caption="Count of outcome" numFmtId="0" hierarchy="27" level="32767"/>
  </cacheFields>
  <cacheHierarchies count="2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tion]" caption="date created convertion" attribute="1" time="1" defaultMemberUniqueName="[Range].[date created convertion].[All]" allUniqueName="[Range].[date created convertion].[All]" dimensionUniqueName="[Range]" displayFolder="" count="2" memberValueDatatype="7" unbalanced="0">
      <fieldsUsage count="2">
        <fieldUsage x="-1"/>
        <fieldUsage x="0"/>
      </fieldsUsage>
    </cacheHierarchy>
    <cacheHierarchy uniqueName="[Range].[date ended convertion]" caption="date ended convertion" attribute="1" time="1" defaultMemberUniqueName="[Range].[date ended convertion].[All]" allUniqueName="[Range].[date ended convert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tion (Year)]" caption="date created convertion (Year)" attribute="1" defaultMemberUniqueName="[Range].[date created convertion (Year)].[All]" allUniqueName="[Range].[date created convert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tion (Quarter)]" caption="date created convertion (Quarter)" attribute="1" defaultMemberUniqueName="[Range].[date created convertion (Quarter)].[All]" allUniqueName="[Range].[date created convertion (Quarter)].[All]" dimensionUniqueName="[Range]" displayFolder="" count="0" memberValueDatatype="130" unbalanced="0"/>
    <cacheHierarchy uniqueName="[Range].[date created convertion (Month)]" caption="date created convertion (Month)" attribute="1" defaultMemberUniqueName="[Range].[date created convertion (Month)].[All]" allUniqueName="[Range].[date created convert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tion (Month Index)]" caption="date created convertion (Month Index)" attribute="1" defaultMemberUniqueName="[Range].[date created convertion (Month Index)].[All]" allUniqueName="[Range].[date created convert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date created convertion (Year)]" caption="Count of date created convertion (Year)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utcome]" caption="Count of outcome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x v="0"/>
    <x v="0"/>
    <x v="0"/>
    <x v="0"/>
    <x v="0"/>
    <n v="0"/>
    <n v="0"/>
    <x v="0"/>
    <s v="CAD"/>
    <n v="1448690400"/>
    <n v="1450159200"/>
    <b v="0"/>
    <b v="0"/>
    <s v="food/food trucks"/>
    <x v="0"/>
    <x v="0"/>
  </r>
  <r>
    <n v="1"/>
    <s v="Odom Inc"/>
    <x v="1"/>
    <x v="1"/>
    <x v="1"/>
    <x v="1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x v="2"/>
    <x v="2"/>
    <x v="2"/>
    <x v="2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x v="3"/>
    <x v="3"/>
    <x v="3"/>
    <x v="3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x v="4"/>
    <x v="4"/>
    <x v="4"/>
    <x v="4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x v="5"/>
    <x v="4"/>
    <x v="5"/>
    <x v="5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x v="6"/>
    <x v="5"/>
    <x v="6"/>
    <x v="6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x v="7"/>
    <x v="6"/>
    <x v="7"/>
    <x v="7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x v="8"/>
    <x v="7"/>
    <x v="8"/>
    <x v="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x v="9"/>
    <x v="8"/>
    <x v="9"/>
    <x v="9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x v="10"/>
    <x v="5"/>
    <x v="10"/>
    <x v="10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x v="11"/>
    <x v="9"/>
    <x v="11"/>
    <x v="11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x v="12"/>
    <x v="9"/>
    <x v="12"/>
    <x v="12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x v="13"/>
    <x v="3"/>
    <x v="13"/>
    <x v="13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x v="14"/>
    <x v="10"/>
    <x v="14"/>
    <x v="14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x v="15"/>
    <x v="11"/>
    <x v="15"/>
    <x v="15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x v="16"/>
    <x v="12"/>
    <x v="16"/>
    <x v="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x v="17"/>
    <x v="13"/>
    <x v="17"/>
    <x v="17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x v="18"/>
    <x v="14"/>
    <x v="18"/>
    <x v="18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x v="19"/>
    <x v="15"/>
    <x v="19"/>
    <x v="19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x v="20"/>
    <x v="16"/>
    <x v="20"/>
    <x v="20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x v="21"/>
    <x v="17"/>
    <x v="21"/>
    <x v="2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x v="22"/>
    <x v="18"/>
    <x v="22"/>
    <x v="2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x v="23"/>
    <x v="6"/>
    <x v="23"/>
    <x v="23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x v="24"/>
    <x v="19"/>
    <x v="24"/>
    <x v="24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x v="25"/>
    <x v="20"/>
    <x v="25"/>
    <x v="25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x v="26"/>
    <x v="21"/>
    <x v="26"/>
    <x v="2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x v="27"/>
    <x v="22"/>
    <x v="27"/>
    <x v="27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x v="28"/>
    <x v="23"/>
    <x v="28"/>
    <x v="28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x v="29"/>
    <x v="24"/>
    <x v="29"/>
    <x v="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x v="30"/>
    <x v="25"/>
    <x v="30"/>
    <x v="30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x v="31"/>
    <x v="26"/>
    <x v="31"/>
    <x v="3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x v="32"/>
    <x v="27"/>
    <x v="32"/>
    <x v="3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x v="33"/>
    <x v="28"/>
    <x v="33"/>
    <x v="33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x v="34"/>
    <x v="29"/>
    <x v="34"/>
    <x v="34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x v="35"/>
    <x v="30"/>
    <x v="35"/>
    <x v="35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x v="36"/>
    <x v="31"/>
    <x v="36"/>
    <x v="36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x v="37"/>
    <x v="32"/>
    <x v="37"/>
    <x v="37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x v="38"/>
    <x v="33"/>
    <x v="38"/>
    <x v="3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x v="39"/>
    <x v="34"/>
    <x v="39"/>
    <x v="3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x v="40"/>
    <x v="35"/>
    <x v="40"/>
    <x v="40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x v="41"/>
    <x v="36"/>
    <x v="41"/>
    <x v="41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x v="42"/>
    <x v="37"/>
    <x v="42"/>
    <x v="42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x v="43"/>
    <x v="38"/>
    <x v="43"/>
    <x v="43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x v="44"/>
    <x v="39"/>
    <x v="44"/>
    <x v="44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x v="45"/>
    <x v="40"/>
    <x v="45"/>
    <x v="45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x v="46"/>
    <x v="41"/>
    <x v="46"/>
    <x v="46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x v="47"/>
    <x v="42"/>
    <x v="47"/>
    <x v="47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x v="48"/>
    <x v="43"/>
    <x v="48"/>
    <x v="48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x v="49"/>
    <x v="44"/>
    <x v="49"/>
    <x v="49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x v="50"/>
    <x v="0"/>
    <x v="50"/>
    <x v="50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x v="51"/>
    <x v="45"/>
    <x v="51"/>
    <x v="51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x v="52"/>
    <x v="44"/>
    <x v="52"/>
    <x v="52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x v="53"/>
    <x v="35"/>
    <x v="53"/>
    <x v="53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x v="54"/>
    <x v="46"/>
    <x v="54"/>
    <x v="54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x v="55"/>
    <x v="47"/>
    <x v="55"/>
    <x v="55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x v="56"/>
    <x v="48"/>
    <x v="56"/>
    <x v="56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x v="57"/>
    <x v="49"/>
    <x v="57"/>
    <x v="57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x v="58"/>
    <x v="50"/>
    <x v="58"/>
    <x v="58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x v="59"/>
    <x v="1"/>
    <x v="59"/>
    <x v="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x v="60"/>
    <x v="51"/>
    <x v="60"/>
    <x v="60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x v="61"/>
    <x v="52"/>
    <x v="61"/>
    <x v="6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x v="62"/>
    <x v="22"/>
    <x v="62"/>
    <x v="62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x v="63"/>
    <x v="53"/>
    <x v="63"/>
    <x v="63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x v="64"/>
    <x v="54"/>
    <x v="64"/>
    <x v="64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x v="65"/>
    <x v="55"/>
    <x v="65"/>
    <x v="6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x v="66"/>
    <x v="49"/>
    <x v="66"/>
    <x v="66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x v="67"/>
    <x v="56"/>
    <x v="67"/>
    <x v="6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x v="68"/>
    <x v="57"/>
    <x v="68"/>
    <x v="68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x v="69"/>
    <x v="58"/>
    <x v="69"/>
    <x v="69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x v="70"/>
    <x v="59"/>
    <x v="70"/>
    <x v="70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x v="71"/>
    <x v="46"/>
    <x v="71"/>
    <x v="71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x v="72"/>
    <x v="60"/>
    <x v="72"/>
    <x v="72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x v="73"/>
    <x v="1"/>
    <x v="73"/>
    <x v="73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x v="74"/>
    <x v="61"/>
    <x v="74"/>
    <x v="74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x v="75"/>
    <x v="62"/>
    <x v="75"/>
    <x v="75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x v="76"/>
    <x v="63"/>
    <x v="76"/>
    <x v="76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x v="77"/>
    <x v="40"/>
    <x v="77"/>
    <x v="77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x v="78"/>
    <x v="6"/>
    <x v="78"/>
    <x v="7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x v="79"/>
    <x v="64"/>
    <x v="79"/>
    <x v="79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x v="80"/>
    <x v="65"/>
    <x v="80"/>
    <x v="80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x v="81"/>
    <x v="66"/>
    <x v="81"/>
    <x v="81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x v="82"/>
    <x v="67"/>
    <x v="82"/>
    <x v="8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x v="83"/>
    <x v="68"/>
    <x v="83"/>
    <x v="83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x v="84"/>
    <x v="69"/>
    <x v="84"/>
    <x v="84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x v="85"/>
    <x v="70"/>
    <x v="85"/>
    <x v="85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x v="86"/>
    <x v="71"/>
    <x v="86"/>
    <x v="86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x v="87"/>
    <x v="72"/>
    <x v="87"/>
    <x v="87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x v="88"/>
    <x v="73"/>
    <x v="88"/>
    <x v="88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x v="89"/>
    <x v="74"/>
    <x v="89"/>
    <x v="89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x v="90"/>
    <x v="75"/>
    <x v="58"/>
    <x v="90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x v="91"/>
    <x v="76"/>
    <x v="90"/>
    <x v="91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x v="92"/>
    <x v="77"/>
    <x v="91"/>
    <x v="92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x v="93"/>
    <x v="78"/>
    <x v="92"/>
    <x v="93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x v="94"/>
    <x v="49"/>
    <x v="93"/>
    <x v="94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x v="95"/>
    <x v="79"/>
    <x v="94"/>
    <x v="95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x v="96"/>
    <x v="80"/>
    <x v="95"/>
    <x v="96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x v="97"/>
    <x v="81"/>
    <x v="96"/>
    <x v="97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x v="98"/>
    <x v="82"/>
    <x v="97"/>
    <x v="98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x v="99"/>
    <x v="4"/>
    <x v="98"/>
    <x v="99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x v="100"/>
    <x v="0"/>
    <x v="99"/>
    <x v="100"/>
    <x v="0"/>
    <n v="1"/>
    <n v="1"/>
    <x v="1"/>
    <s v="USD"/>
    <n v="1319000400"/>
    <n v="1320555600"/>
    <b v="0"/>
    <b v="0"/>
    <s v="theater/plays"/>
    <x v="3"/>
    <x v="3"/>
  </r>
  <r>
    <n v="101"/>
    <s v="Douglas LLC"/>
    <x v="101"/>
    <x v="79"/>
    <x v="100"/>
    <x v="101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x v="102"/>
    <x v="41"/>
    <x v="101"/>
    <x v="102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x v="103"/>
    <x v="83"/>
    <x v="102"/>
    <x v="1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x v="104"/>
    <x v="84"/>
    <x v="103"/>
    <x v="10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x v="105"/>
    <x v="85"/>
    <x v="104"/>
    <x v="105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x v="106"/>
    <x v="61"/>
    <x v="105"/>
    <x v="106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x v="107"/>
    <x v="26"/>
    <x v="106"/>
    <x v="10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x v="108"/>
    <x v="42"/>
    <x v="107"/>
    <x v="108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x v="109"/>
    <x v="5"/>
    <x v="108"/>
    <x v="109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x v="110"/>
    <x v="86"/>
    <x v="109"/>
    <x v="110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x v="111"/>
    <x v="87"/>
    <x v="110"/>
    <x v="11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x v="112"/>
    <x v="53"/>
    <x v="111"/>
    <x v="112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x v="113"/>
    <x v="88"/>
    <x v="112"/>
    <x v="113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x v="114"/>
    <x v="89"/>
    <x v="113"/>
    <x v="114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x v="115"/>
    <x v="90"/>
    <x v="114"/>
    <x v="115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x v="116"/>
    <x v="44"/>
    <x v="115"/>
    <x v="116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x v="117"/>
    <x v="70"/>
    <x v="116"/>
    <x v="117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x v="118"/>
    <x v="91"/>
    <x v="117"/>
    <x v="118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x v="119"/>
    <x v="92"/>
    <x v="118"/>
    <x v="119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x v="120"/>
    <x v="93"/>
    <x v="119"/>
    <x v="120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x v="121"/>
    <x v="94"/>
    <x v="120"/>
    <x v="121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x v="122"/>
    <x v="95"/>
    <x v="121"/>
    <x v="12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x v="123"/>
    <x v="96"/>
    <x v="122"/>
    <x v="12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x v="124"/>
    <x v="97"/>
    <x v="123"/>
    <x v="124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x v="125"/>
    <x v="98"/>
    <x v="124"/>
    <x v="125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x v="126"/>
    <x v="99"/>
    <x v="125"/>
    <x v="126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x v="127"/>
    <x v="100"/>
    <x v="126"/>
    <x v="127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x v="128"/>
    <x v="101"/>
    <x v="127"/>
    <x v="128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x v="129"/>
    <x v="102"/>
    <x v="128"/>
    <x v="129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x v="130"/>
    <x v="103"/>
    <x v="129"/>
    <x v="130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x v="131"/>
    <x v="104"/>
    <x v="130"/>
    <x v="131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x v="132"/>
    <x v="88"/>
    <x v="131"/>
    <x v="132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x v="133"/>
    <x v="6"/>
    <x v="132"/>
    <x v="133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x v="134"/>
    <x v="105"/>
    <x v="133"/>
    <x v="134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x v="135"/>
    <x v="106"/>
    <x v="134"/>
    <x v="135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x v="136"/>
    <x v="107"/>
    <x v="135"/>
    <x v="136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x v="137"/>
    <x v="37"/>
    <x v="136"/>
    <x v="13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x v="138"/>
    <x v="103"/>
    <x v="137"/>
    <x v="138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x v="139"/>
    <x v="108"/>
    <x v="138"/>
    <x v="13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x v="140"/>
    <x v="20"/>
    <x v="139"/>
    <x v="140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x v="141"/>
    <x v="109"/>
    <x v="140"/>
    <x v="14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x v="142"/>
    <x v="92"/>
    <x v="141"/>
    <x v="142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x v="143"/>
    <x v="91"/>
    <x v="142"/>
    <x v="143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x v="144"/>
    <x v="25"/>
    <x v="143"/>
    <x v="144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x v="145"/>
    <x v="110"/>
    <x v="144"/>
    <x v="145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x v="146"/>
    <x v="35"/>
    <x v="145"/>
    <x v="146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x v="147"/>
    <x v="111"/>
    <x v="146"/>
    <x v="147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x v="148"/>
    <x v="29"/>
    <x v="147"/>
    <x v="14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x v="149"/>
    <x v="8"/>
    <x v="148"/>
    <x v="1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x v="150"/>
    <x v="0"/>
    <x v="99"/>
    <x v="100"/>
    <x v="0"/>
    <n v="1"/>
    <n v="1"/>
    <x v="1"/>
    <s v="USD"/>
    <n v="1544940000"/>
    <n v="1545026400"/>
    <b v="0"/>
    <b v="0"/>
    <s v="music/rock"/>
    <x v="1"/>
    <x v="1"/>
  </r>
  <r>
    <n v="151"/>
    <s v="Parker LLC"/>
    <x v="151"/>
    <x v="112"/>
    <x v="149"/>
    <x v="150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x v="152"/>
    <x v="113"/>
    <x v="150"/>
    <x v="151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x v="153"/>
    <x v="114"/>
    <x v="151"/>
    <x v="152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x v="154"/>
    <x v="115"/>
    <x v="152"/>
    <x v="15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x v="155"/>
    <x v="116"/>
    <x v="153"/>
    <x v="154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x v="156"/>
    <x v="117"/>
    <x v="154"/>
    <x v="155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x v="157"/>
    <x v="3"/>
    <x v="155"/>
    <x v="156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x v="158"/>
    <x v="118"/>
    <x v="156"/>
    <x v="15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x v="159"/>
    <x v="119"/>
    <x v="157"/>
    <x v="158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x v="160"/>
    <x v="48"/>
    <x v="158"/>
    <x v="15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x v="161"/>
    <x v="20"/>
    <x v="159"/>
    <x v="160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x v="162"/>
    <x v="55"/>
    <x v="160"/>
    <x v="161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x v="163"/>
    <x v="26"/>
    <x v="161"/>
    <x v="162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x v="164"/>
    <x v="120"/>
    <x v="162"/>
    <x v="16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x v="165"/>
    <x v="121"/>
    <x v="163"/>
    <x v="164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x v="166"/>
    <x v="122"/>
    <x v="164"/>
    <x v="165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x v="167"/>
    <x v="97"/>
    <x v="165"/>
    <x v="16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x v="168"/>
    <x v="123"/>
    <x v="166"/>
    <x v="167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x v="169"/>
    <x v="124"/>
    <x v="167"/>
    <x v="1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x v="170"/>
    <x v="125"/>
    <x v="168"/>
    <x v="169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x v="171"/>
    <x v="70"/>
    <x v="169"/>
    <x v="170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x v="172"/>
    <x v="126"/>
    <x v="170"/>
    <x v="171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x v="173"/>
    <x v="127"/>
    <x v="171"/>
    <x v="172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x v="174"/>
    <x v="60"/>
    <x v="172"/>
    <x v="173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x v="175"/>
    <x v="128"/>
    <x v="173"/>
    <x v="174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x v="176"/>
    <x v="129"/>
    <x v="174"/>
    <x v="175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x v="177"/>
    <x v="130"/>
    <x v="175"/>
    <x v="17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x v="178"/>
    <x v="44"/>
    <x v="176"/>
    <x v="177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x v="179"/>
    <x v="131"/>
    <x v="177"/>
    <x v="17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x v="180"/>
    <x v="132"/>
    <x v="178"/>
    <x v="179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x v="181"/>
    <x v="133"/>
    <x v="179"/>
    <x v="180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x v="182"/>
    <x v="134"/>
    <x v="180"/>
    <x v="181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x v="183"/>
    <x v="135"/>
    <x v="181"/>
    <x v="18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x v="184"/>
    <x v="136"/>
    <x v="182"/>
    <x v="183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x v="185"/>
    <x v="67"/>
    <x v="183"/>
    <x v="184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x v="186"/>
    <x v="137"/>
    <x v="184"/>
    <x v="185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x v="187"/>
    <x v="138"/>
    <x v="185"/>
    <x v="186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x v="188"/>
    <x v="139"/>
    <x v="186"/>
    <x v="187"/>
    <x v="0"/>
    <n v="35"/>
    <n v="75"/>
    <x v="6"/>
    <s v="EUR"/>
    <n v="1417500000"/>
    <n v="1417586400"/>
    <b v="0"/>
    <b v="0"/>
    <s v="theater/plays"/>
    <x v="3"/>
    <x v="3"/>
  </r>
  <r>
    <n v="189"/>
    <s v="Anthony-Shaw"/>
    <x v="189"/>
    <x v="140"/>
    <x v="187"/>
    <x v="188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x v="190"/>
    <x v="41"/>
    <x v="188"/>
    <x v="18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x v="191"/>
    <x v="141"/>
    <x v="189"/>
    <x v="190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x v="192"/>
    <x v="142"/>
    <x v="190"/>
    <x v="191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x v="193"/>
    <x v="47"/>
    <x v="191"/>
    <x v="192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x v="194"/>
    <x v="143"/>
    <x v="192"/>
    <x v="193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x v="195"/>
    <x v="144"/>
    <x v="193"/>
    <x v="194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x v="196"/>
    <x v="139"/>
    <x v="194"/>
    <x v="19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x v="197"/>
    <x v="145"/>
    <x v="195"/>
    <x v="196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x v="198"/>
    <x v="146"/>
    <x v="196"/>
    <x v="197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x v="199"/>
    <x v="37"/>
    <x v="197"/>
    <x v="19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x v="200"/>
    <x v="0"/>
    <x v="50"/>
    <x v="50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x v="201"/>
    <x v="118"/>
    <x v="198"/>
    <x v="199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x v="202"/>
    <x v="111"/>
    <x v="199"/>
    <x v="200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x v="203"/>
    <x v="147"/>
    <x v="200"/>
    <x v="201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x v="204"/>
    <x v="148"/>
    <x v="201"/>
    <x v="20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x v="205"/>
    <x v="81"/>
    <x v="202"/>
    <x v="203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x v="206"/>
    <x v="25"/>
    <x v="203"/>
    <x v="204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x v="207"/>
    <x v="67"/>
    <x v="204"/>
    <x v="205"/>
    <x v="1"/>
    <n v="43"/>
    <n v="99"/>
    <x v="1"/>
    <s v="USD"/>
    <n v="1535432400"/>
    <n v="1537160400"/>
    <b v="0"/>
    <b v="1"/>
    <s v="music/rock"/>
    <x v="1"/>
    <x v="1"/>
  </r>
  <r>
    <n v="208"/>
    <s v="Jackson Inc"/>
    <x v="208"/>
    <x v="149"/>
    <x v="205"/>
    <x v="206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x v="209"/>
    <x v="150"/>
    <x v="206"/>
    <x v="207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x v="210"/>
    <x v="151"/>
    <x v="207"/>
    <x v="208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x v="211"/>
    <x v="152"/>
    <x v="208"/>
    <x v="209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x v="212"/>
    <x v="32"/>
    <x v="209"/>
    <x v="210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x v="213"/>
    <x v="153"/>
    <x v="210"/>
    <x v="211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x v="214"/>
    <x v="1"/>
    <x v="211"/>
    <x v="212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x v="215"/>
    <x v="154"/>
    <x v="212"/>
    <x v="213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x v="216"/>
    <x v="155"/>
    <x v="213"/>
    <x v="214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x v="217"/>
    <x v="156"/>
    <x v="214"/>
    <x v="2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x v="218"/>
    <x v="57"/>
    <x v="215"/>
    <x v="216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x v="219"/>
    <x v="157"/>
    <x v="216"/>
    <x v="217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x v="220"/>
    <x v="58"/>
    <x v="217"/>
    <x v="218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x v="221"/>
    <x v="158"/>
    <x v="218"/>
    <x v="219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x v="222"/>
    <x v="73"/>
    <x v="219"/>
    <x v="220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x v="223"/>
    <x v="159"/>
    <x v="220"/>
    <x v="221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x v="224"/>
    <x v="160"/>
    <x v="221"/>
    <x v="222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x v="225"/>
    <x v="161"/>
    <x v="222"/>
    <x v="223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x v="226"/>
    <x v="162"/>
    <x v="223"/>
    <x v="224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x v="227"/>
    <x v="163"/>
    <x v="224"/>
    <x v="225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x v="228"/>
    <x v="164"/>
    <x v="225"/>
    <x v="226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x v="229"/>
    <x v="165"/>
    <x v="226"/>
    <x v="227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x v="230"/>
    <x v="166"/>
    <x v="227"/>
    <x v="228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x v="231"/>
    <x v="44"/>
    <x v="228"/>
    <x v="2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x v="232"/>
    <x v="74"/>
    <x v="229"/>
    <x v="230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x v="233"/>
    <x v="167"/>
    <x v="230"/>
    <x v="231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x v="234"/>
    <x v="168"/>
    <x v="231"/>
    <x v="232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x v="235"/>
    <x v="133"/>
    <x v="232"/>
    <x v="233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x v="236"/>
    <x v="169"/>
    <x v="233"/>
    <x v="23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x v="237"/>
    <x v="29"/>
    <x v="234"/>
    <x v="23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x v="238"/>
    <x v="166"/>
    <x v="235"/>
    <x v="236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x v="239"/>
    <x v="170"/>
    <x v="236"/>
    <x v="237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x v="240"/>
    <x v="171"/>
    <x v="237"/>
    <x v="238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x v="241"/>
    <x v="172"/>
    <x v="238"/>
    <x v="239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x v="242"/>
    <x v="141"/>
    <x v="239"/>
    <x v="240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x v="243"/>
    <x v="173"/>
    <x v="240"/>
    <x v="24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x v="244"/>
    <x v="31"/>
    <x v="241"/>
    <x v="242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x v="245"/>
    <x v="49"/>
    <x v="242"/>
    <x v="243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x v="246"/>
    <x v="6"/>
    <x v="243"/>
    <x v="244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x v="247"/>
    <x v="174"/>
    <x v="244"/>
    <x v="245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x v="248"/>
    <x v="8"/>
    <x v="245"/>
    <x v="246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x v="249"/>
    <x v="175"/>
    <x v="246"/>
    <x v="247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x v="250"/>
    <x v="0"/>
    <x v="247"/>
    <x v="248"/>
    <x v="0"/>
    <n v="1"/>
    <n v="3"/>
    <x v="1"/>
    <s v="USD"/>
    <n v="1264399200"/>
    <n v="1267423200"/>
    <b v="0"/>
    <b v="0"/>
    <s v="music/rock"/>
    <x v="1"/>
    <x v="1"/>
  </r>
  <r>
    <n v="251"/>
    <s v="Singleton Ltd"/>
    <x v="251"/>
    <x v="143"/>
    <x v="248"/>
    <x v="249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x v="252"/>
    <x v="67"/>
    <x v="249"/>
    <x v="250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x v="253"/>
    <x v="158"/>
    <x v="250"/>
    <x v="25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x v="254"/>
    <x v="176"/>
    <x v="251"/>
    <x v="252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x v="255"/>
    <x v="177"/>
    <x v="252"/>
    <x v="253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x v="256"/>
    <x v="178"/>
    <x v="253"/>
    <x v="254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x v="257"/>
    <x v="57"/>
    <x v="254"/>
    <x v="255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x v="258"/>
    <x v="92"/>
    <x v="255"/>
    <x v="256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x v="259"/>
    <x v="37"/>
    <x v="256"/>
    <x v="257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x v="260"/>
    <x v="9"/>
    <x v="257"/>
    <x v="25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x v="261"/>
    <x v="179"/>
    <x v="258"/>
    <x v="259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x v="262"/>
    <x v="12"/>
    <x v="259"/>
    <x v="260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x v="263"/>
    <x v="49"/>
    <x v="260"/>
    <x v="26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x v="264"/>
    <x v="180"/>
    <x v="261"/>
    <x v="26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x v="265"/>
    <x v="70"/>
    <x v="262"/>
    <x v="263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x v="266"/>
    <x v="181"/>
    <x v="263"/>
    <x v="264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x v="267"/>
    <x v="182"/>
    <x v="264"/>
    <x v="265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x v="268"/>
    <x v="42"/>
    <x v="265"/>
    <x v="266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x v="269"/>
    <x v="26"/>
    <x v="266"/>
    <x v="267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x v="270"/>
    <x v="183"/>
    <x v="267"/>
    <x v="268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x v="271"/>
    <x v="184"/>
    <x v="268"/>
    <x v="269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x v="272"/>
    <x v="185"/>
    <x v="269"/>
    <x v="270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x v="273"/>
    <x v="75"/>
    <x v="270"/>
    <x v="271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x v="274"/>
    <x v="166"/>
    <x v="271"/>
    <x v="272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x v="275"/>
    <x v="61"/>
    <x v="272"/>
    <x v="27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x v="276"/>
    <x v="20"/>
    <x v="273"/>
    <x v="274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x v="277"/>
    <x v="31"/>
    <x v="274"/>
    <x v="27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x v="278"/>
    <x v="50"/>
    <x v="275"/>
    <x v="276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x v="279"/>
    <x v="48"/>
    <x v="276"/>
    <x v="277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x v="280"/>
    <x v="186"/>
    <x v="277"/>
    <x v="278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x v="281"/>
    <x v="187"/>
    <x v="278"/>
    <x v="279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x v="282"/>
    <x v="141"/>
    <x v="279"/>
    <x v="280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x v="283"/>
    <x v="32"/>
    <x v="280"/>
    <x v="281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x v="284"/>
    <x v="122"/>
    <x v="281"/>
    <x v="28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x v="285"/>
    <x v="79"/>
    <x v="282"/>
    <x v="283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x v="286"/>
    <x v="188"/>
    <x v="283"/>
    <x v="284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x v="287"/>
    <x v="9"/>
    <x v="284"/>
    <x v="285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x v="288"/>
    <x v="36"/>
    <x v="285"/>
    <x v="286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x v="289"/>
    <x v="126"/>
    <x v="286"/>
    <x v="287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x v="290"/>
    <x v="189"/>
    <x v="287"/>
    <x v="28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x v="291"/>
    <x v="37"/>
    <x v="288"/>
    <x v="28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x v="292"/>
    <x v="190"/>
    <x v="289"/>
    <x v="29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x v="293"/>
    <x v="191"/>
    <x v="290"/>
    <x v="291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x v="294"/>
    <x v="60"/>
    <x v="291"/>
    <x v="292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x v="295"/>
    <x v="192"/>
    <x v="292"/>
    <x v="293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x v="296"/>
    <x v="55"/>
    <x v="293"/>
    <x v="294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x v="297"/>
    <x v="44"/>
    <x v="294"/>
    <x v="295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x v="298"/>
    <x v="26"/>
    <x v="295"/>
    <x v="296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x v="299"/>
    <x v="167"/>
    <x v="296"/>
    <x v="297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x v="300"/>
    <x v="0"/>
    <x v="297"/>
    <x v="298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x v="301"/>
    <x v="79"/>
    <x v="298"/>
    <x v="299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x v="302"/>
    <x v="193"/>
    <x v="299"/>
    <x v="300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x v="303"/>
    <x v="74"/>
    <x v="300"/>
    <x v="301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x v="304"/>
    <x v="118"/>
    <x v="301"/>
    <x v="30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x v="305"/>
    <x v="54"/>
    <x v="302"/>
    <x v="303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x v="306"/>
    <x v="191"/>
    <x v="303"/>
    <x v="304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x v="307"/>
    <x v="194"/>
    <x v="304"/>
    <x v="305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x v="308"/>
    <x v="195"/>
    <x v="305"/>
    <x v="30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x v="309"/>
    <x v="178"/>
    <x v="306"/>
    <x v="307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x v="310"/>
    <x v="75"/>
    <x v="307"/>
    <x v="308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x v="311"/>
    <x v="9"/>
    <x v="308"/>
    <x v="309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x v="312"/>
    <x v="18"/>
    <x v="309"/>
    <x v="310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x v="313"/>
    <x v="196"/>
    <x v="310"/>
    <x v="31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x v="314"/>
    <x v="1"/>
    <x v="311"/>
    <x v="31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x v="315"/>
    <x v="40"/>
    <x v="312"/>
    <x v="313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x v="316"/>
    <x v="103"/>
    <x v="313"/>
    <x v="314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x v="317"/>
    <x v="47"/>
    <x v="314"/>
    <x v="315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x v="318"/>
    <x v="57"/>
    <x v="315"/>
    <x v="316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x v="319"/>
    <x v="141"/>
    <x v="316"/>
    <x v="317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x v="320"/>
    <x v="197"/>
    <x v="317"/>
    <x v="318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x v="321"/>
    <x v="198"/>
    <x v="318"/>
    <x v="31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x v="322"/>
    <x v="199"/>
    <x v="319"/>
    <x v="320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x v="323"/>
    <x v="200"/>
    <x v="320"/>
    <x v="321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x v="324"/>
    <x v="143"/>
    <x v="321"/>
    <x v="32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x v="325"/>
    <x v="191"/>
    <x v="322"/>
    <x v="323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x v="326"/>
    <x v="44"/>
    <x v="323"/>
    <x v="32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x v="327"/>
    <x v="97"/>
    <x v="324"/>
    <x v="325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x v="328"/>
    <x v="201"/>
    <x v="325"/>
    <x v="326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x v="329"/>
    <x v="202"/>
    <x v="326"/>
    <x v="327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x v="330"/>
    <x v="203"/>
    <x v="327"/>
    <x v="328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x v="331"/>
    <x v="88"/>
    <x v="328"/>
    <x v="329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x v="332"/>
    <x v="204"/>
    <x v="329"/>
    <x v="330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x v="333"/>
    <x v="103"/>
    <x v="330"/>
    <x v="331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x v="334"/>
    <x v="205"/>
    <x v="331"/>
    <x v="33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x v="335"/>
    <x v="206"/>
    <x v="332"/>
    <x v="333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x v="336"/>
    <x v="207"/>
    <x v="333"/>
    <x v="334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x v="337"/>
    <x v="208"/>
    <x v="334"/>
    <x v="335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x v="338"/>
    <x v="209"/>
    <x v="335"/>
    <x v="336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x v="339"/>
    <x v="210"/>
    <x v="336"/>
    <x v="337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x v="340"/>
    <x v="211"/>
    <x v="337"/>
    <x v="338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x v="341"/>
    <x v="212"/>
    <x v="338"/>
    <x v="339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x v="342"/>
    <x v="213"/>
    <x v="339"/>
    <x v="340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x v="343"/>
    <x v="25"/>
    <x v="340"/>
    <x v="341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x v="344"/>
    <x v="214"/>
    <x v="341"/>
    <x v="34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x v="345"/>
    <x v="215"/>
    <x v="342"/>
    <x v="343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x v="346"/>
    <x v="48"/>
    <x v="343"/>
    <x v="34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x v="347"/>
    <x v="79"/>
    <x v="344"/>
    <x v="345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x v="348"/>
    <x v="216"/>
    <x v="345"/>
    <x v="346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x v="349"/>
    <x v="217"/>
    <x v="346"/>
    <x v="347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x v="350"/>
    <x v="0"/>
    <x v="297"/>
    <x v="298"/>
    <x v="0"/>
    <n v="1"/>
    <n v="5"/>
    <x v="1"/>
    <s v="USD"/>
    <n v="1432098000"/>
    <n v="1433653200"/>
    <b v="0"/>
    <b v="1"/>
    <s v="music/jazz"/>
    <x v="1"/>
    <x v="17"/>
  </r>
  <r>
    <n v="351"/>
    <s v="Young LLC"/>
    <x v="351"/>
    <x v="218"/>
    <x v="347"/>
    <x v="34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x v="352"/>
    <x v="54"/>
    <x v="348"/>
    <x v="34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x v="353"/>
    <x v="219"/>
    <x v="349"/>
    <x v="350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x v="354"/>
    <x v="55"/>
    <x v="350"/>
    <x v="351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x v="355"/>
    <x v="167"/>
    <x v="351"/>
    <x v="352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x v="356"/>
    <x v="29"/>
    <x v="352"/>
    <x v="353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x v="357"/>
    <x v="173"/>
    <x v="353"/>
    <x v="354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x v="358"/>
    <x v="62"/>
    <x v="354"/>
    <x v="355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x v="359"/>
    <x v="220"/>
    <x v="355"/>
    <x v="356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x v="360"/>
    <x v="221"/>
    <x v="356"/>
    <x v="357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x v="361"/>
    <x v="20"/>
    <x v="357"/>
    <x v="358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x v="362"/>
    <x v="41"/>
    <x v="358"/>
    <x v="359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x v="363"/>
    <x v="5"/>
    <x v="359"/>
    <x v="360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x v="364"/>
    <x v="79"/>
    <x v="360"/>
    <x v="361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x v="365"/>
    <x v="39"/>
    <x v="361"/>
    <x v="362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x v="366"/>
    <x v="37"/>
    <x v="362"/>
    <x v="363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x v="367"/>
    <x v="34"/>
    <x v="363"/>
    <x v="364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x v="368"/>
    <x v="5"/>
    <x v="364"/>
    <x v="365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x v="369"/>
    <x v="91"/>
    <x v="365"/>
    <x v="366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x v="370"/>
    <x v="222"/>
    <x v="366"/>
    <x v="367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x v="371"/>
    <x v="223"/>
    <x v="367"/>
    <x v="368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x v="372"/>
    <x v="79"/>
    <x v="211"/>
    <x v="369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x v="373"/>
    <x v="224"/>
    <x v="368"/>
    <x v="370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x v="374"/>
    <x v="225"/>
    <x v="369"/>
    <x v="371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x v="375"/>
    <x v="50"/>
    <x v="370"/>
    <x v="372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x v="376"/>
    <x v="74"/>
    <x v="371"/>
    <x v="373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x v="377"/>
    <x v="226"/>
    <x v="372"/>
    <x v="374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x v="378"/>
    <x v="227"/>
    <x v="373"/>
    <x v="375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x v="379"/>
    <x v="44"/>
    <x v="374"/>
    <x v="376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x v="380"/>
    <x v="186"/>
    <x v="375"/>
    <x v="377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x v="381"/>
    <x v="98"/>
    <x v="376"/>
    <x v="378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x v="382"/>
    <x v="14"/>
    <x v="377"/>
    <x v="379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x v="383"/>
    <x v="9"/>
    <x v="378"/>
    <x v="380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x v="384"/>
    <x v="228"/>
    <x v="379"/>
    <x v="381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x v="385"/>
    <x v="229"/>
    <x v="380"/>
    <x v="382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x v="386"/>
    <x v="230"/>
    <x v="381"/>
    <x v="383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x v="387"/>
    <x v="231"/>
    <x v="382"/>
    <x v="384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x v="388"/>
    <x v="232"/>
    <x v="383"/>
    <x v="385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x v="389"/>
    <x v="233"/>
    <x v="384"/>
    <x v="386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x v="390"/>
    <x v="166"/>
    <x v="385"/>
    <x v="3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x v="391"/>
    <x v="234"/>
    <x v="386"/>
    <x v="388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x v="392"/>
    <x v="235"/>
    <x v="387"/>
    <x v="389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x v="393"/>
    <x v="236"/>
    <x v="388"/>
    <x v="390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x v="394"/>
    <x v="126"/>
    <x v="389"/>
    <x v="391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x v="395"/>
    <x v="143"/>
    <x v="390"/>
    <x v="39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x v="396"/>
    <x v="237"/>
    <x v="391"/>
    <x v="393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x v="397"/>
    <x v="32"/>
    <x v="392"/>
    <x v="394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x v="398"/>
    <x v="12"/>
    <x v="393"/>
    <x v="3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x v="399"/>
    <x v="238"/>
    <x v="394"/>
    <x v="396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x v="400"/>
    <x v="0"/>
    <x v="50"/>
    <x v="50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x v="401"/>
    <x v="79"/>
    <x v="395"/>
    <x v="397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x v="402"/>
    <x v="190"/>
    <x v="396"/>
    <x v="398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x v="403"/>
    <x v="239"/>
    <x v="397"/>
    <x v="399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x v="404"/>
    <x v="240"/>
    <x v="398"/>
    <x v="400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x v="405"/>
    <x v="241"/>
    <x v="399"/>
    <x v="401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x v="406"/>
    <x v="242"/>
    <x v="400"/>
    <x v="40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x v="407"/>
    <x v="74"/>
    <x v="401"/>
    <x v="403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x v="408"/>
    <x v="243"/>
    <x v="402"/>
    <x v="404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x v="409"/>
    <x v="244"/>
    <x v="403"/>
    <x v="405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x v="410"/>
    <x v="184"/>
    <x v="404"/>
    <x v="406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x v="411"/>
    <x v="75"/>
    <x v="405"/>
    <x v="407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x v="412"/>
    <x v="118"/>
    <x v="406"/>
    <x v="408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x v="413"/>
    <x v="245"/>
    <x v="407"/>
    <x v="409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x v="414"/>
    <x v="246"/>
    <x v="408"/>
    <x v="410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x v="415"/>
    <x v="247"/>
    <x v="409"/>
    <x v="411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x v="416"/>
    <x v="248"/>
    <x v="410"/>
    <x v="412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x v="417"/>
    <x v="12"/>
    <x v="411"/>
    <x v="413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x v="418"/>
    <x v="249"/>
    <x v="412"/>
    <x v="414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x v="419"/>
    <x v="250"/>
    <x v="413"/>
    <x v="41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x v="420"/>
    <x v="92"/>
    <x v="414"/>
    <x v="41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x v="421"/>
    <x v="151"/>
    <x v="415"/>
    <x v="417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x v="422"/>
    <x v="251"/>
    <x v="416"/>
    <x v="418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x v="423"/>
    <x v="252"/>
    <x v="417"/>
    <x v="419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x v="424"/>
    <x v="135"/>
    <x v="418"/>
    <x v="420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x v="425"/>
    <x v="50"/>
    <x v="419"/>
    <x v="421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x v="426"/>
    <x v="37"/>
    <x v="420"/>
    <x v="422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x v="427"/>
    <x v="253"/>
    <x v="421"/>
    <x v="42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x v="428"/>
    <x v="254"/>
    <x v="422"/>
    <x v="42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x v="429"/>
    <x v="255"/>
    <x v="423"/>
    <x v="425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x v="430"/>
    <x v="32"/>
    <x v="424"/>
    <x v="42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x v="431"/>
    <x v="135"/>
    <x v="425"/>
    <x v="427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x v="432"/>
    <x v="106"/>
    <x v="426"/>
    <x v="42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x v="433"/>
    <x v="256"/>
    <x v="427"/>
    <x v="42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x v="434"/>
    <x v="91"/>
    <x v="315"/>
    <x v="430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x v="435"/>
    <x v="257"/>
    <x v="428"/>
    <x v="431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x v="436"/>
    <x v="81"/>
    <x v="429"/>
    <x v="43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x v="437"/>
    <x v="32"/>
    <x v="430"/>
    <x v="433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x v="438"/>
    <x v="111"/>
    <x v="431"/>
    <x v="434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x v="439"/>
    <x v="258"/>
    <x v="432"/>
    <x v="43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x v="440"/>
    <x v="259"/>
    <x v="433"/>
    <x v="436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x v="441"/>
    <x v="260"/>
    <x v="434"/>
    <x v="437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x v="442"/>
    <x v="91"/>
    <x v="435"/>
    <x v="438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x v="443"/>
    <x v="29"/>
    <x v="436"/>
    <x v="439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x v="444"/>
    <x v="8"/>
    <x v="437"/>
    <x v="440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x v="445"/>
    <x v="118"/>
    <x v="438"/>
    <x v="441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x v="446"/>
    <x v="85"/>
    <x v="439"/>
    <x v="442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x v="447"/>
    <x v="261"/>
    <x v="440"/>
    <x v="44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x v="448"/>
    <x v="262"/>
    <x v="441"/>
    <x v="444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x v="449"/>
    <x v="79"/>
    <x v="442"/>
    <x v="445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x v="450"/>
    <x v="0"/>
    <x v="443"/>
    <x v="446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x v="451"/>
    <x v="263"/>
    <x v="444"/>
    <x v="447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x v="452"/>
    <x v="73"/>
    <x v="445"/>
    <x v="448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x v="453"/>
    <x v="264"/>
    <x v="446"/>
    <x v="449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x v="454"/>
    <x v="220"/>
    <x v="447"/>
    <x v="450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x v="455"/>
    <x v="265"/>
    <x v="448"/>
    <x v="45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x v="456"/>
    <x v="266"/>
    <x v="449"/>
    <x v="452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x v="457"/>
    <x v="92"/>
    <x v="450"/>
    <x v="45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x v="458"/>
    <x v="267"/>
    <x v="451"/>
    <x v="45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x v="459"/>
    <x v="9"/>
    <x v="452"/>
    <x v="455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x v="460"/>
    <x v="166"/>
    <x v="453"/>
    <x v="456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x v="461"/>
    <x v="268"/>
    <x v="454"/>
    <x v="457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x v="462"/>
    <x v="269"/>
    <x v="455"/>
    <x v="458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x v="463"/>
    <x v="270"/>
    <x v="456"/>
    <x v="459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x v="464"/>
    <x v="271"/>
    <x v="457"/>
    <x v="460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x v="465"/>
    <x v="53"/>
    <x v="458"/>
    <x v="461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x v="466"/>
    <x v="272"/>
    <x v="459"/>
    <x v="46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x v="467"/>
    <x v="1"/>
    <x v="460"/>
    <x v="463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x v="468"/>
    <x v="220"/>
    <x v="461"/>
    <x v="464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x v="469"/>
    <x v="36"/>
    <x v="462"/>
    <x v="465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x v="470"/>
    <x v="136"/>
    <x v="463"/>
    <x v="46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x v="471"/>
    <x v="33"/>
    <x v="464"/>
    <x v="467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x v="472"/>
    <x v="273"/>
    <x v="465"/>
    <x v="46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x v="473"/>
    <x v="92"/>
    <x v="466"/>
    <x v="469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x v="474"/>
    <x v="220"/>
    <x v="75"/>
    <x v="470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x v="475"/>
    <x v="71"/>
    <x v="467"/>
    <x v="471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x v="476"/>
    <x v="274"/>
    <x v="468"/>
    <x v="472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x v="477"/>
    <x v="275"/>
    <x v="469"/>
    <x v="47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x v="478"/>
    <x v="276"/>
    <x v="470"/>
    <x v="474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x v="479"/>
    <x v="166"/>
    <x v="471"/>
    <x v="475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x v="480"/>
    <x v="133"/>
    <x v="472"/>
    <x v="476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x v="481"/>
    <x v="277"/>
    <x v="473"/>
    <x v="477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x v="482"/>
    <x v="3"/>
    <x v="474"/>
    <x v="478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x v="483"/>
    <x v="278"/>
    <x v="475"/>
    <x v="479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x v="484"/>
    <x v="241"/>
    <x v="476"/>
    <x v="480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x v="485"/>
    <x v="279"/>
    <x v="477"/>
    <x v="4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x v="486"/>
    <x v="5"/>
    <x v="478"/>
    <x v="482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x v="487"/>
    <x v="280"/>
    <x v="479"/>
    <x v="483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x v="488"/>
    <x v="98"/>
    <x v="480"/>
    <x v="484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x v="489"/>
    <x v="243"/>
    <x v="481"/>
    <x v="485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x v="490"/>
    <x v="166"/>
    <x v="482"/>
    <x v="486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x v="491"/>
    <x v="281"/>
    <x v="483"/>
    <x v="487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x v="492"/>
    <x v="255"/>
    <x v="484"/>
    <x v="488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x v="493"/>
    <x v="79"/>
    <x v="485"/>
    <x v="489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x v="494"/>
    <x v="186"/>
    <x v="486"/>
    <x v="490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x v="495"/>
    <x v="170"/>
    <x v="487"/>
    <x v="491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x v="496"/>
    <x v="282"/>
    <x v="488"/>
    <x v="492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x v="497"/>
    <x v="122"/>
    <x v="489"/>
    <x v="493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x v="498"/>
    <x v="283"/>
    <x v="490"/>
    <x v="494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x v="499"/>
    <x v="284"/>
    <x v="491"/>
    <x v="495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x v="500"/>
    <x v="0"/>
    <x v="0"/>
    <x v="0"/>
    <x v="0"/>
    <n v="0"/>
    <n v="0"/>
    <x v="1"/>
    <s v="USD"/>
    <n v="1367384400"/>
    <n v="1369803600"/>
    <b v="0"/>
    <b v="1"/>
    <s v="theater/plays"/>
    <x v="3"/>
    <x v="3"/>
  </r>
  <r>
    <n v="501"/>
    <s v="Mccann-Le"/>
    <x v="501"/>
    <x v="285"/>
    <x v="492"/>
    <x v="496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x v="502"/>
    <x v="81"/>
    <x v="493"/>
    <x v="497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x v="503"/>
    <x v="286"/>
    <x v="494"/>
    <x v="498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x v="504"/>
    <x v="168"/>
    <x v="495"/>
    <x v="499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x v="505"/>
    <x v="262"/>
    <x v="496"/>
    <x v="500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x v="506"/>
    <x v="287"/>
    <x v="497"/>
    <x v="50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x v="507"/>
    <x v="118"/>
    <x v="498"/>
    <x v="502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x v="508"/>
    <x v="288"/>
    <x v="499"/>
    <x v="503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x v="509"/>
    <x v="172"/>
    <x v="500"/>
    <x v="504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x v="510"/>
    <x v="75"/>
    <x v="501"/>
    <x v="505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x v="511"/>
    <x v="252"/>
    <x v="502"/>
    <x v="506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x v="512"/>
    <x v="14"/>
    <x v="503"/>
    <x v="507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x v="513"/>
    <x v="111"/>
    <x v="504"/>
    <x v="508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x v="514"/>
    <x v="289"/>
    <x v="505"/>
    <x v="50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x v="515"/>
    <x v="133"/>
    <x v="506"/>
    <x v="510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x v="516"/>
    <x v="290"/>
    <x v="507"/>
    <x v="511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x v="517"/>
    <x v="291"/>
    <x v="508"/>
    <x v="5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x v="518"/>
    <x v="35"/>
    <x v="509"/>
    <x v="51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x v="519"/>
    <x v="96"/>
    <x v="510"/>
    <x v="514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x v="520"/>
    <x v="126"/>
    <x v="511"/>
    <x v="51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x v="47"/>
    <x v="4"/>
    <x v="512"/>
    <x v="516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x v="521"/>
    <x v="292"/>
    <x v="513"/>
    <x v="51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x v="522"/>
    <x v="79"/>
    <x v="514"/>
    <x v="518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x v="523"/>
    <x v="127"/>
    <x v="515"/>
    <x v="51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x v="524"/>
    <x v="118"/>
    <x v="516"/>
    <x v="520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x v="525"/>
    <x v="111"/>
    <x v="517"/>
    <x v="521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x v="526"/>
    <x v="223"/>
    <x v="518"/>
    <x v="522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x v="527"/>
    <x v="25"/>
    <x v="519"/>
    <x v="523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x v="528"/>
    <x v="135"/>
    <x v="520"/>
    <x v="52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x v="529"/>
    <x v="293"/>
    <x v="521"/>
    <x v="525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x v="530"/>
    <x v="294"/>
    <x v="522"/>
    <x v="526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x v="531"/>
    <x v="39"/>
    <x v="523"/>
    <x v="527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x v="532"/>
    <x v="295"/>
    <x v="524"/>
    <x v="52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x v="533"/>
    <x v="296"/>
    <x v="525"/>
    <x v="529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x v="534"/>
    <x v="97"/>
    <x v="526"/>
    <x v="530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x v="535"/>
    <x v="122"/>
    <x v="527"/>
    <x v="531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x v="536"/>
    <x v="197"/>
    <x v="528"/>
    <x v="532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x v="537"/>
    <x v="297"/>
    <x v="529"/>
    <x v="533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x v="538"/>
    <x v="122"/>
    <x v="530"/>
    <x v="53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x v="539"/>
    <x v="98"/>
    <x v="531"/>
    <x v="535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x v="540"/>
    <x v="298"/>
    <x v="532"/>
    <x v="536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x v="541"/>
    <x v="299"/>
    <x v="533"/>
    <x v="537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x v="542"/>
    <x v="300"/>
    <x v="534"/>
    <x v="5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x v="543"/>
    <x v="54"/>
    <x v="535"/>
    <x v="539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x v="544"/>
    <x v="301"/>
    <x v="536"/>
    <x v="540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x v="545"/>
    <x v="3"/>
    <x v="537"/>
    <x v="541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x v="546"/>
    <x v="81"/>
    <x v="538"/>
    <x v="542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x v="547"/>
    <x v="302"/>
    <x v="539"/>
    <x v="543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x v="548"/>
    <x v="303"/>
    <x v="540"/>
    <x v="544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x v="549"/>
    <x v="0"/>
    <x v="443"/>
    <x v="446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x v="550"/>
    <x v="304"/>
    <x v="541"/>
    <x v="545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x v="551"/>
    <x v="25"/>
    <x v="542"/>
    <x v="54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x v="552"/>
    <x v="305"/>
    <x v="543"/>
    <x v="547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x v="553"/>
    <x v="40"/>
    <x v="544"/>
    <x v="548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x v="554"/>
    <x v="9"/>
    <x v="545"/>
    <x v="549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x v="555"/>
    <x v="5"/>
    <x v="546"/>
    <x v="550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x v="556"/>
    <x v="46"/>
    <x v="547"/>
    <x v="551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x v="557"/>
    <x v="306"/>
    <x v="548"/>
    <x v="552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x v="558"/>
    <x v="307"/>
    <x v="549"/>
    <x v="55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x v="559"/>
    <x v="77"/>
    <x v="550"/>
    <x v="554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x v="560"/>
    <x v="162"/>
    <x v="551"/>
    <x v="555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x v="561"/>
    <x v="34"/>
    <x v="314"/>
    <x v="556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x v="562"/>
    <x v="41"/>
    <x v="552"/>
    <x v="557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x v="563"/>
    <x v="308"/>
    <x v="553"/>
    <x v="558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x v="564"/>
    <x v="309"/>
    <x v="554"/>
    <x v="559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x v="565"/>
    <x v="29"/>
    <x v="555"/>
    <x v="560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x v="566"/>
    <x v="85"/>
    <x v="556"/>
    <x v="561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x v="567"/>
    <x v="310"/>
    <x v="557"/>
    <x v="56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x v="568"/>
    <x v="311"/>
    <x v="558"/>
    <x v="56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x v="569"/>
    <x v="312"/>
    <x v="559"/>
    <x v="56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x v="570"/>
    <x v="26"/>
    <x v="560"/>
    <x v="565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x v="571"/>
    <x v="25"/>
    <x v="561"/>
    <x v="56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x v="572"/>
    <x v="313"/>
    <x v="562"/>
    <x v="56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x v="573"/>
    <x v="50"/>
    <x v="563"/>
    <x v="568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x v="574"/>
    <x v="314"/>
    <x v="564"/>
    <x v="569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x v="575"/>
    <x v="62"/>
    <x v="565"/>
    <x v="570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x v="576"/>
    <x v="139"/>
    <x v="566"/>
    <x v="571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x v="577"/>
    <x v="315"/>
    <x v="567"/>
    <x v="5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x v="578"/>
    <x v="8"/>
    <x v="568"/>
    <x v="573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x v="579"/>
    <x v="316"/>
    <x v="569"/>
    <x v="574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x v="580"/>
    <x v="46"/>
    <x v="570"/>
    <x v="575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x v="581"/>
    <x v="251"/>
    <x v="571"/>
    <x v="576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x v="582"/>
    <x v="317"/>
    <x v="572"/>
    <x v="577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x v="583"/>
    <x v="318"/>
    <x v="573"/>
    <x v="578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x v="584"/>
    <x v="200"/>
    <x v="574"/>
    <x v="579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x v="585"/>
    <x v="31"/>
    <x v="575"/>
    <x v="580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x v="586"/>
    <x v="151"/>
    <x v="576"/>
    <x v="58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x v="587"/>
    <x v="215"/>
    <x v="577"/>
    <x v="582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x v="588"/>
    <x v="58"/>
    <x v="578"/>
    <x v="583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x v="589"/>
    <x v="143"/>
    <x v="579"/>
    <x v="584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x v="590"/>
    <x v="60"/>
    <x v="580"/>
    <x v="585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x v="591"/>
    <x v="154"/>
    <x v="581"/>
    <x v="586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x v="592"/>
    <x v="319"/>
    <x v="582"/>
    <x v="587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x v="593"/>
    <x v="320"/>
    <x v="583"/>
    <x v="5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x v="594"/>
    <x v="321"/>
    <x v="584"/>
    <x v="589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x v="595"/>
    <x v="58"/>
    <x v="585"/>
    <x v="590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x v="596"/>
    <x v="322"/>
    <x v="586"/>
    <x v="591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x v="597"/>
    <x v="323"/>
    <x v="587"/>
    <x v="592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x v="598"/>
    <x v="324"/>
    <x v="588"/>
    <x v="593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x v="599"/>
    <x v="0"/>
    <x v="297"/>
    <x v="298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x v="600"/>
    <x v="9"/>
    <x v="589"/>
    <x v="59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x v="601"/>
    <x v="325"/>
    <x v="590"/>
    <x v="595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x v="602"/>
    <x v="98"/>
    <x v="591"/>
    <x v="59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x v="603"/>
    <x v="326"/>
    <x v="592"/>
    <x v="597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x v="604"/>
    <x v="88"/>
    <x v="593"/>
    <x v="598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x v="605"/>
    <x v="74"/>
    <x v="594"/>
    <x v="599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x v="606"/>
    <x v="327"/>
    <x v="595"/>
    <x v="600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x v="607"/>
    <x v="61"/>
    <x v="416"/>
    <x v="6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x v="608"/>
    <x v="83"/>
    <x v="596"/>
    <x v="602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x v="609"/>
    <x v="328"/>
    <x v="597"/>
    <x v="603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x v="610"/>
    <x v="139"/>
    <x v="598"/>
    <x v="604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x v="611"/>
    <x v="8"/>
    <x v="599"/>
    <x v="605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x v="612"/>
    <x v="65"/>
    <x v="600"/>
    <x v="606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x v="613"/>
    <x v="329"/>
    <x v="601"/>
    <x v="607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x v="614"/>
    <x v="275"/>
    <x v="602"/>
    <x v="608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x v="615"/>
    <x v="330"/>
    <x v="402"/>
    <x v="609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x v="616"/>
    <x v="1"/>
    <x v="203"/>
    <x v="610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x v="617"/>
    <x v="331"/>
    <x v="603"/>
    <x v="611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x v="618"/>
    <x v="332"/>
    <x v="604"/>
    <x v="612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x v="619"/>
    <x v="333"/>
    <x v="605"/>
    <x v="613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x v="620"/>
    <x v="334"/>
    <x v="606"/>
    <x v="614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x v="621"/>
    <x v="335"/>
    <x v="607"/>
    <x v="615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x v="622"/>
    <x v="336"/>
    <x v="608"/>
    <x v="616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x v="623"/>
    <x v="135"/>
    <x v="609"/>
    <x v="617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x v="624"/>
    <x v="168"/>
    <x v="377"/>
    <x v="61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x v="625"/>
    <x v="330"/>
    <x v="610"/>
    <x v="619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x v="626"/>
    <x v="39"/>
    <x v="611"/>
    <x v="620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x v="627"/>
    <x v="89"/>
    <x v="612"/>
    <x v="621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x v="628"/>
    <x v="337"/>
    <x v="613"/>
    <x v="622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x v="629"/>
    <x v="40"/>
    <x v="614"/>
    <x v="623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x v="630"/>
    <x v="338"/>
    <x v="615"/>
    <x v="624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x v="631"/>
    <x v="339"/>
    <x v="616"/>
    <x v="625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x v="632"/>
    <x v="313"/>
    <x v="617"/>
    <x v="626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x v="633"/>
    <x v="195"/>
    <x v="618"/>
    <x v="62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x v="634"/>
    <x v="340"/>
    <x v="619"/>
    <x v="628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x v="635"/>
    <x v="341"/>
    <x v="620"/>
    <x v="62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x v="636"/>
    <x v="275"/>
    <x v="621"/>
    <x v="630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x v="637"/>
    <x v="342"/>
    <x v="622"/>
    <x v="631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x v="638"/>
    <x v="133"/>
    <x v="623"/>
    <x v="632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x v="639"/>
    <x v="343"/>
    <x v="624"/>
    <x v="63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x v="640"/>
    <x v="151"/>
    <x v="625"/>
    <x v="634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x v="641"/>
    <x v="243"/>
    <x v="626"/>
    <x v="635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x v="642"/>
    <x v="344"/>
    <x v="627"/>
    <x v="63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x v="643"/>
    <x v="345"/>
    <x v="628"/>
    <x v="637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x v="644"/>
    <x v="346"/>
    <x v="629"/>
    <x v="638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x v="645"/>
    <x v="201"/>
    <x v="630"/>
    <x v="639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x v="646"/>
    <x v="6"/>
    <x v="631"/>
    <x v="640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x v="647"/>
    <x v="347"/>
    <x v="632"/>
    <x v="641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x v="648"/>
    <x v="155"/>
    <x v="633"/>
    <x v="64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x v="649"/>
    <x v="0"/>
    <x v="50"/>
    <x v="50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x v="650"/>
    <x v="348"/>
    <x v="634"/>
    <x v="643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x v="651"/>
    <x v="83"/>
    <x v="635"/>
    <x v="64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x v="652"/>
    <x v="60"/>
    <x v="636"/>
    <x v="645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x v="653"/>
    <x v="349"/>
    <x v="637"/>
    <x v="6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x v="654"/>
    <x v="350"/>
    <x v="638"/>
    <x v="647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x v="655"/>
    <x v="351"/>
    <x v="639"/>
    <x v="648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x v="656"/>
    <x v="83"/>
    <x v="640"/>
    <x v="649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x v="657"/>
    <x v="352"/>
    <x v="641"/>
    <x v="650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x v="658"/>
    <x v="353"/>
    <x v="642"/>
    <x v="651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x v="659"/>
    <x v="14"/>
    <x v="643"/>
    <x v="652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x v="660"/>
    <x v="354"/>
    <x v="644"/>
    <x v="65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x v="661"/>
    <x v="14"/>
    <x v="645"/>
    <x v="654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x v="662"/>
    <x v="83"/>
    <x v="646"/>
    <x v="65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x v="663"/>
    <x v="355"/>
    <x v="647"/>
    <x v="65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x v="664"/>
    <x v="135"/>
    <x v="648"/>
    <x v="657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x v="665"/>
    <x v="33"/>
    <x v="649"/>
    <x v="65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x v="666"/>
    <x v="350"/>
    <x v="650"/>
    <x v="659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x v="667"/>
    <x v="356"/>
    <x v="651"/>
    <x v="660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x v="668"/>
    <x v="357"/>
    <x v="652"/>
    <x v="661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x v="669"/>
    <x v="358"/>
    <x v="653"/>
    <x v="66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x v="670"/>
    <x v="359"/>
    <x v="654"/>
    <x v="663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x v="671"/>
    <x v="360"/>
    <x v="655"/>
    <x v="664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x v="672"/>
    <x v="36"/>
    <x v="656"/>
    <x v="66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x v="673"/>
    <x v="361"/>
    <x v="657"/>
    <x v="666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x v="674"/>
    <x v="62"/>
    <x v="658"/>
    <x v="667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x v="675"/>
    <x v="362"/>
    <x v="659"/>
    <x v="668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x v="676"/>
    <x v="98"/>
    <x v="660"/>
    <x v="66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x v="677"/>
    <x v="105"/>
    <x v="661"/>
    <x v="670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x v="678"/>
    <x v="1"/>
    <x v="662"/>
    <x v="671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x v="679"/>
    <x v="363"/>
    <x v="663"/>
    <x v="672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x v="680"/>
    <x v="364"/>
    <x v="664"/>
    <x v="673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x v="681"/>
    <x v="91"/>
    <x v="665"/>
    <x v="674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x v="682"/>
    <x v="173"/>
    <x v="666"/>
    <x v="675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x v="683"/>
    <x v="1"/>
    <x v="667"/>
    <x v="676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x v="684"/>
    <x v="365"/>
    <x v="668"/>
    <x v="677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x v="685"/>
    <x v="168"/>
    <x v="669"/>
    <x v="678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x v="686"/>
    <x v="42"/>
    <x v="670"/>
    <x v="679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x v="687"/>
    <x v="49"/>
    <x v="671"/>
    <x v="680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x v="688"/>
    <x v="190"/>
    <x v="672"/>
    <x v="681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x v="689"/>
    <x v="136"/>
    <x v="673"/>
    <x v="682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x v="690"/>
    <x v="92"/>
    <x v="674"/>
    <x v="683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x v="691"/>
    <x v="46"/>
    <x v="675"/>
    <x v="684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x v="692"/>
    <x v="366"/>
    <x v="676"/>
    <x v="685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x v="693"/>
    <x v="14"/>
    <x v="677"/>
    <x v="686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x v="694"/>
    <x v="243"/>
    <x v="678"/>
    <x v="687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x v="695"/>
    <x v="367"/>
    <x v="679"/>
    <x v="688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x v="696"/>
    <x v="368"/>
    <x v="680"/>
    <x v="689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x v="697"/>
    <x v="369"/>
    <x v="681"/>
    <x v="690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x v="698"/>
    <x v="71"/>
    <x v="682"/>
    <x v="691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x v="699"/>
    <x v="0"/>
    <x v="247"/>
    <x v="248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x v="700"/>
    <x v="370"/>
    <x v="683"/>
    <x v="692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x v="701"/>
    <x v="251"/>
    <x v="684"/>
    <x v="693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x v="702"/>
    <x v="371"/>
    <x v="685"/>
    <x v="694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x v="703"/>
    <x v="251"/>
    <x v="686"/>
    <x v="695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x v="704"/>
    <x v="372"/>
    <x v="687"/>
    <x v="69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x v="705"/>
    <x v="2"/>
    <x v="688"/>
    <x v="69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x v="706"/>
    <x v="190"/>
    <x v="689"/>
    <x v="698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x v="707"/>
    <x v="12"/>
    <x v="690"/>
    <x v="699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x v="708"/>
    <x v="122"/>
    <x v="691"/>
    <x v="700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x v="709"/>
    <x v="333"/>
    <x v="692"/>
    <x v="701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x v="710"/>
    <x v="8"/>
    <x v="693"/>
    <x v="702"/>
    <x v="0"/>
    <n v="14"/>
    <n v="90"/>
    <x v="6"/>
    <s v="EUR"/>
    <n v="1453615200"/>
    <n v="1453788000"/>
    <b v="1"/>
    <b v="1"/>
    <s v="theater/plays"/>
    <x v="3"/>
    <x v="3"/>
  </r>
  <r>
    <n v="712"/>
    <s v="Garza-Bryant"/>
    <x v="711"/>
    <x v="126"/>
    <x v="694"/>
    <x v="703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x v="712"/>
    <x v="350"/>
    <x v="695"/>
    <x v="704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x v="713"/>
    <x v="373"/>
    <x v="696"/>
    <x v="705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x v="714"/>
    <x v="374"/>
    <x v="697"/>
    <x v="706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x v="715"/>
    <x v="22"/>
    <x v="698"/>
    <x v="707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x v="716"/>
    <x v="36"/>
    <x v="699"/>
    <x v="708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x v="717"/>
    <x v="111"/>
    <x v="700"/>
    <x v="709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x v="718"/>
    <x v="350"/>
    <x v="701"/>
    <x v="710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x v="719"/>
    <x v="251"/>
    <x v="702"/>
    <x v="711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x v="720"/>
    <x v="375"/>
    <x v="703"/>
    <x v="71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x v="721"/>
    <x v="376"/>
    <x v="704"/>
    <x v="713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x v="722"/>
    <x v="70"/>
    <x v="705"/>
    <x v="714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x v="723"/>
    <x v="141"/>
    <x v="706"/>
    <x v="715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x v="724"/>
    <x v="377"/>
    <x v="707"/>
    <x v="71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x v="725"/>
    <x v="378"/>
    <x v="708"/>
    <x v="717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x v="726"/>
    <x v="200"/>
    <x v="709"/>
    <x v="718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x v="727"/>
    <x v="3"/>
    <x v="710"/>
    <x v="71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x v="728"/>
    <x v="36"/>
    <x v="711"/>
    <x v="720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x v="729"/>
    <x v="379"/>
    <x v="712"/>
    <x v="72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x v="730"/>
    <x v="48"/>
    <x v="713"/>
    <x v="722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x v="731"/>
    <x v="380"/>
    <x v="714"/>
    <x v="723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x v="732"/>
    <x v="144"/>
    <x v="715"/>
    <x v="72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x v="733"/>
    <x v="3"/>
    <x v="716"/>
    <x v="725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x v="734"/>
    <x v="211"/>
    <x v="717"/>
    <x v="726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x v="735"/>
    <x v="106"/>
    <x v="718"/>
    <x v="727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x v="736"/>
    <x v="41"/>
    <x v="719"/>
    <x v="728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x v="737"/>
    <x v="381"/>
    <x v="720"/>
    <x v="729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x v="738"/>
    <x v="83"/>
    <x v="721"/>
    <x v="730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x v="739"/>
    <x v="98"/>
    <x v="722"/>
    <x v="731"/>
    <x v="0"/>
    <n v="16"/>
    <n v="99.5"/>
    <x v="1"/>
    <s v="USD"/>
    <n v="1486101600"/>
    <n v="1486360800"/>
    <b v="0"/>
    <b v="0"/>
    <s v="theater/plays"/>
    <x v="3"/>
    <x v="3"/>
  </r>
  <r>
    <n v="741"/>
    <s v="Garcia Ltd"/>
    <x v="740"/>
    <x v="272"/>
    <x v="723"/>
    <x v="732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x v="741"/>
    <x v="272"/>
    <x v="724"/>
    <x v="733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x v="742"/>
    <x v="61"/>
    <x v="725"/>
    <x v="734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x v="743"/>
    <x v="22"/>
    <x v="726"/>
    <x v="735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x v="744"/>
    <x v="350"/>
    <x v="727"/>
    <x v="736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x v="745"/>
    <x v="382"/>
    <x v="728"/>
    <x v="737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x v="746"/>
    <x v="70"/>
    <x v="729"/>
    <x v="738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x v="747"/>
    <x v="383"/>
    <x v="730"/>
    <x v="739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x v="748"/>
    <x v="133"/>
    <x v="731"/>
    <x v="740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x v="749"/>
    <x v="0"/>
    <x v="99"/>
    <x v="100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x v="750"/>
    <x v="136"/>
    <x v="732"/>
    <x v="741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x v="751"/>
    <x v="306"/>
    <x v="733"/>
    <x v="742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x v="752"/>
    <x v="53"/>
    <x v="734"/>
    <x v="743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x v="753"/>
    <x v="384"/>
    <x v="735"/>
    <x v="744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x v="754"/>
    <x v="6"/>
    <x v="562"/>
    <x v="745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x v="755"/>
    <x v="81"/>
    <x v="736"/>
    <x v="746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x v="756"/>
    <x v="1"/>
    <x v="737"/>
    <x v="747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x v="757"/>
    <x v="241"/>
    <x v="738"/>
    <x v="748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x v="758"/>
    <x v="385"/>
    <x v="739"/>
    <x v="74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x v="759"/>
    <x v="386"/>
    <x v="740"/>
    <x v="750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x v="760"/>
    <x v="196"/>
    <x v="741"/>
    <x v="751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x v="761"/>
    <x v="26"/>
    <x v="742"/>
    <x v="752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x v="762"/>
    <x v="36"/>
    <x v="207"/>
    <x v="753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x v="763"/>
    <x v="65"/>
    <x v="743"/>
    <x v="75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x v="764"/>
    <x v="61"/>
    <x v="744"/>
    <x v="75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x v="765"/>
    <x v="316"/>
    <x v="49"/>
    <x v="756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x v="766"/>
    <x v="387"/>
    <x v="745"/>
    <x v="757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x v="767"/>
    <x v="73"/>
    <x v="746"/>
    <x v="758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x v="768"/>
    <x v="388"/>
    <x v="747"/>
    <x v="759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x v="769"/>
    <x v="333"/>
    <x v="748"/>
    <x v="760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x v="770"/>
    <x v="36"/>
    <x v="749"/>
    <x v="761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x v="771"/>
    <x v="389"/>
    <x v="750"/>
    <x v="76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x v="772"/>
    <x v="390"/>
    <x v="751"/>
    <x v="763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x v="773"/>
    <x v="92"/>
    <x v="752"/>
    <x v="764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x v="774"/>
    <x v="151"/>
    <x v="197"/>
    <x v="765"/>
    <x v="0"/>
    <n v="10"/>
    <n v="96.8"/>
    <x v="1"/>
    <s v="USD"/>
    <n v="1415253600"/>
    <n v="1416117600"/>
    <b v="0"/>
    <b v="0"/>
    <s v="music/rock"/>
    <x v="1"/>
    <x v="1"/>
  </r>
  <r>
    <n v="776"/>
    <s v="Taylor-Rowe"/>
    <x v="775"/>
    <x v="391"/>
    <x v="753"/>
    <x v="766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x v="776"/>
    <x v="202"/>
    <x v="754"/>
    <x v="76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x v="777"/>
    <x v="81"/>
    <x v="755"/>
    <x v="768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x v="778"/>
    <x v="392"/>
    <x v="756"/>
    <x v="769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x v="779"/>
    <x v="135"/>
    <x v="757"/>
    <x v="770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x v="780"/>
    <x v="251"/>
    <x v="758"/>
    <x v="771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x v="781"/>
    <x v="135"/>
    <x v="759"/>
    <x v="772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x v="782"/>
    <x v="71"/>
    <x v="760"/>
    <x v="773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x v="783"/>
    <x v="393"/>
    <x v="761"/>
    <x v="774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x v="784"/>
    <x v="313"/>
    <x v="762"/>
    <x v="775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x v="785"/>
    <x v="42"/>
    <x v="763"/>
    <x v="776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x v="786"/>
    <x v="394"/>
    <x v="764"/>
    <x v="777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x v="787"/>
    <x v="136"/>
    <x v="765"/>
    <x v="778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x v="788"/>
    <x v="25"/>
    <x v="766"/>
    <x v="779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x v="789"/>
    <x v="395"/>
    <x v="767"/>
    <x v="780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x v="790"/>
    <x v="118"/>
    <x v="768"/>
    <x v="781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x v="791"/>
    <x v="22"/>
    <x v="769"/>
    <x v="782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x v="792"/>
    <x v="65"/>
    <x v="770"/>
    <x v="783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x v="793"/>
    <x v="47"/>
    <x v="771"/>
    <x v="784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x v="794"/>
    <x v="143"/>
    <x v="772"/>
    <x v="785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x v="795"/>
    <x v="75"/>
    <x v="773"/>
    <x v="786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x v="796"/>
    <x v="4"/>
    <x v="774"/>
    <x v="787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x v="797"/>
    <x v="74"/>
    <x v="775"/>
    <x v="788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x v="798"/>
    <x v="396"/>
    <x v="776"/>
    <x v="789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x v="799"/>
    <x v="0"/>
    <x v="99"/>
    <x v="100"/>
    <x v="0"/>
    <n v="1"/>
    <n v="1"/>
    <x v="5"/>
    <s v="CHF"/>
    <n v="1434085200"/>
    <n v="1434430800"/>
    <b v="0"/>
    <b v="0"/>
    <s v="music/rock"/>
    <x v="1"/>
    <x v="1"/>
  </r>
  <r>
    <n v="801"/>
    <s v="Olson-Bishop"/>
    <x v="800"/>
    <x v="173"/>
    <x v="777"/>
    <x v="790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x v="801"/>
    <x v="8"/>
    <x v="778"/>
    <x v="791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x v="802"/>
    <x v="55"/>
    <x v="106"/>
    <x v="792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x v="803"/>
    <x v="97"/>
    <x v="779"/>
    <x v="79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x v="804"/>
    <x v="62"/>
    <x v="780"/>
    <x v="794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x v="805"/>
    <x v="31"/>
    <x v="781"/>
    <x v="795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x v="806"/>
    <x v="31"/>
    <x v="782"/>
    <x v="796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x v="807"/>
    <x v="5"/>
    <x v="783"/>
    <x v="797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x v="808"/>
    <x v="397"/>
    <x v="784"/>
    <x v="798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x v="809"/>
    <x v="330"/>
    <x v="785"/>
    <x v="7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x v="810"/>
    <x v="398"/>
    <x v="786"/>
    <x v="800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x v="811"/>
    <x v="221"/>
    <x v="787"/>
    <x v="801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x v="812"/>
    <x v="170"/>
    <x v="788"/>
    <x v="802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x v="813"/>
    <x v="170"/>
    <x v="789"/>
    <x v="803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x v="814"/>
    <x v="25"/>
    <x v="790"/>
    <x v="804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x v="815"/>
    <x v="173"/>
    <x v="723"/>
    <x v="80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x v="816"/>
    <x v="399"/>
    <x v="791"/>
    <x v="806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x v="817"/>
    <x v="31"/>
    <x v="792"/>
    <x v="807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x v="818"/>
    <x v="200"/>
    <x v="793"/>
    <x v="808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x v="819"/>
    <x v="42"/>
    <x v="794"/>
    <x v="809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x v="820"/>
    <x v="70"/>
    <x v="795"/>
    <x v="810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x v="821"/>
    <x v="400"/>
    <x v="796"/>
    <x v="811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x v="822"/>
    <x v="178"/>
    <x v="797"/>
    <x v="81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x v="823"/>
    <x v="401"/>
    <x v="798"/>
    <x v="813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x v="824"/>
    <x v="136"/>
    <x v="799"/>
    <x v="814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x v="825"/>
    <x v="54"/>
    <x v="800"/>
    <x v="815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x v="826"/>
    <x v="173"/>
    <x v="801"/>
    <x v="81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x v="827"/>
    <x v="143"/>
    <x v="802"/>
    <x v="817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x v="828"/>
    <x v="103"/>
    <x v="803"/>
    <x v="818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x v="829"/>
    <x v="319"/>
    <x v="804"/>
    <x v="819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x v="830"/>
    <x v="402"/>
    <x v="805"/>
    <x v="820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x v="831"/>
    <x v="403"/>
    <x v="806"/>
    <x v="82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x v="832"/>
    <x v="85"/>
    <x v="807"/>
    <x v="822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x v="833"/>
    <x v="190"/>
    <x v="808"/>
    <x v="823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x v="834"/>
    <x v="404"/>
    <x v="809"/>
    <x v="824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x v="835"/>
    <x v="32"/>
    <x v="810"/>
    <x v="825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x v="836"/>
    <x v="405"/>
    <x v="811"/>
    <x v="82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x v="837"/>
    <x v="330"/>
    <x v="812"/>
    <x v="827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x v="838"/>
    <x v="106"/>
    <x v="813"/>
    <x v="828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x v="839"/>
    <x v="406"/>
    <x v="814"/>
    <x v="82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x v="840"/>
    <x v="14"/>
    <x v="815"/>
    <x v="830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x v="841"/>
    <x v="42"/>
    <x v="816"/>
    <x v="8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x v="842"/>
    <x v="35"/>
    <x v="817"/>
    <x v="832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x v="843"/>
    <x v="35"/>
    <x v="818"/>
    <x v="833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x v="844"/>
    <x v="407"/>
    <x v="819"/>
    <x v="834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x v="845"/>
    <x v="67"/>
    <x v="820"/>
    <x v="83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x v="846"/>
    <x v="53"/>
    <x v="695"/>
    <x v="836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x v="847"/>
    <x v="170"/>
    <x v="821"/>
    <x v="837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x v="848"/>
    <x v="313"/>
    <x v="822"/>
    <x v="838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x v="849"/>
    <x v="0"/>
    <x v="99"/>
    <x v="100"/>
    <x v="0"/>
    <n v="1"/>
    <n v="1"/>
    <x v="1"/>
    <s v="USD"/>
    <n v="1321682400"/>
    <n v="1322978400"/>
    <b v="1"/>
    <b v="0"/>
    <s v="music/rock"/>
    <x v="1"/>
    <x v="1"/>
  </r>
  <r>
    <n v="851"/>
    <s v="Bright and Sons"/>
    <x v="850"/>
    <x v="46"/>
    <x v="823"/>
    <x v="839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x v="851"/>
    <x v="70"/>
    <x v="824"/>
    <x v="840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x v="852"/>
    <x v="408"/>
    <x v="825"/>
    <x v="841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x v="853"/>
    <x v="409"/>
    <x v="826"/>
    <x v="842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x v="854"/>
    <x v="410"/>
    <x v="827"/>
    <x v="843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x v="855"/>
    <x v="166"/>
    <x v="828"/>
    <x v="84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x v="856"/>
    <x v="98"/>
    <x v="829"/>
    <x v="845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x v="857"/>
    <x v="220"/>
    <x v="830"/>
    <x v="846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x v="858"/>
    <x v="190"/>
    <x v="831"/>
    <x v="847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x v="859"/>
    <x v="22"/>
    <x v="832"/>
    <x v="848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x v="860"/>
    <x v="35"/>
    <x v="833"/>
    <x v="849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x v="861"/>
    <x v="26"/>
    <x v="834"/>
    <x v="850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x v="862"/>
    <x v="1"/>
    <x v="835"/>
    <x v="851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x v="863"/>
    <x v="3"/>
    <x v="836"/>
    <x v="852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x v="864"/>
    <x v="411"/>
    <x v="837"/>
    <x v="853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x v="865"/>
    <x v="412"/>
    <x v="838"/>
    <x v="854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x v="866"/>
    <x v="73"/>
    <x v="839"/>
    <x v="85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x v="867"/>
    <x v="260"/>
    <x v="762"/>
    <x v="85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x v="868"/>
    <x v="413"/>
    <x v="840"/>
    <x v="857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x v="869"/>
    <x v="106"/>
    <x v="841"/>
    <x v="858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x v="870"/>
    <x v="414"/>
    <x v="842"/>
    <x v="859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x v="871"/>
    <x v="53"/>
    <x v="843"/>
    <x v="860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x v="872"/>
    <x v="369"/>
    <x v="844"/>
    <x v="861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x v="873"/>
    <x v="415"/>
    <x v="845"/>
    <x v="862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x v="874"/>
    <x v="58"/>
    <x v="846"/>
    <x v="863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x v="875"/>
    <x v="111"/>
    <x v="847"/>
    <x v="86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x v="876"/>
    <x v="416"/>
    <x v="848"/>
    <x v="865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x v="877"/>
    <x v="50"/>
    <x v="849"/>
    <x v="866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x v="878"/>
    <x v="67"/>
    <x v="675"/>
    <x v="86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x v="879"/>
    <x v="396"/>
    <x v="850"/>
    <x v="868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x v="880"/>
    <x v="417"/>
    <x v="851"/>
    <x v="869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x v="881"/>
    <x v="126"/>
    <x v="852"/>
    <x v="8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x v="882"/>
    <x v="74"/>
    <x v="853"/>
    <x v="871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x v="883"/>
    <x v="418"/>
    <x v="854"/>
    <x v="872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x v="884"/>
    <x v="37"/>
    <x v="855"/>
    <x v="873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x v="885"/>
    <x v="419"/>
    <x v="856"/>
    <x v="874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x v="886"/>
    <x v="75"/>
    <x v="857"/>
    <x v="875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x v="887"/>
    <x v="306"/>
    <x v="858"/>
    <x v="876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x v="888"/>
    <x v="36"/>
    <x v="859"/>
    <x v="877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x v="889"/>
    <x v="420"/>
    <x v="860"/>
    <x v="878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x v="890"/>
    <x v="162"/>
    <x v="861"/>
    <x v="87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x v="891"/>
    <x v="46"/>
    <x v="862"/>
    <x v="880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x v="892"/>
    <x v="141"/>
    <x v="863"/>
    <x v="881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x v="893"/>
    <x v="12"/>
    <x v="9"/>
    <x v="882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x v="894"/>
    <x v="421"/>
    <x v="611"/>
    <x v="883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x v="895"/>
    <x v="174"/>
    <x v="864"/>
    <x v="884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x v="896"/>
    <x v="35"/>
    <x v="865"/>
    <x v="885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x v="897"/>
    <x v="422"/>
    <x v="866"/>
    <x v="886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x v="898"/>
    <x v="33"/>
    <x v="867"/>
    <x v="887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x v="899"/>
    <x v="0"/>
    <x v="50"/>
    <x v="50"/>
    <x v="0"/>
    <n v="1"/>
    <n v="2"/>
    <x v="1"/>
    <s v="USD"/>
    <n v="1411102800"/>
    <n v="1411189200"/>
    <b v="0"/>
    <b v="1"/>
    <s v="technology/web"/>
    <x v="2"/>
    <x v="2"/>
  </r>
  <r>
    <n v="901"/>
    <s v="Hogan Group"/>
    <x v="900"/>
    <x v="36"/>
    <x v="868"/>
    <x v="888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x v="901"/>
    <x v="1"/>
    <x v="869"/>
    <x v="889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x v="902"/>
    <x v="423"/>
    <x v="870"/>
    <x v="890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x v="903"/>
    <x v="191"/>
    <x v="871"/>
    <x v="89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x v="904"/>
    <x v="58"/>
    <x v="872"/>
    <x v="892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x v="905"/>
    <x v="20"/>
    <x v="873"/>
    <x v="893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x v="906"/>
    <x v="14"/>
    <x v="874"/>
    <x v="894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x v="907"/>
    <x v="424"/>
    <x v="875"/>
    <x v="895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x v="908"/>
    <x v="37"/>
    <x v="876"/>
    <x v="89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x v="909"/>
    <x v="425"/>
    <x v="877"/>
    <x v="897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x v="910"/>
    <x v="306"/>
    <x v="878"/>
    <x v="898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x v="911"/>
    <x v="37"/>
    <x v="879"/>
    <x v="899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x v="912"/>
    <x v="426"/>
    <x v="880"/>
    <x v="900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x v="913"/>
    <x v="330"/>
    <x v="881"/>
    <x v="901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x v="914"/>
    <x v="427"/>
    <x v="882"/>
    <x v="902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x v="915"/>
    <x v="41"/>
    <x v="883"/>
    <x v="903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x v="916"/>
    <x v="136"/>
    <x v="884"/>
    <x v="904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x v="917"/>
    <x v="167"/>
    <x v="885"/>
    <x v="905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x v="918"/>
    <x v="428"/>
    <x v="886"/>
    <x v="906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x v="919"/>
    <x v="98"/>
    <x v="887"/>
    <x v="907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x v="920"/>
    <x v="429"/>
    <x v="888"/>
    <x v="908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x v="921"/>
    <x v="430"/>
    <x v="889"/>
    <x v="9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x v="922"/>
    <x v="12"/>
    <x v="890"/>
    <x v="910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x v="923"/>
    <x v="431"/>
    <x v="891"/>
    <x v="91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x v="924"/>
    <x v="162"/>
    <x v="892"/>
    <x v="912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x v="925"/>
    <x v="251"/>
    <x v="893"/>
    <x v="913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x v="926"/>
    <x v="44"/>
    <x v="894"/>
    <x v="914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x v="927"/>
    <x v="225"/>
    <x v="895"/>
    <x v="915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x v="928"/>
    <x v="20"/>
    <x v="896"/>
    <x v="916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x v="929"/>
    <x v="26"/>
    <x v="897"/>
    <x v="917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x v="930"/>
    <x v="58"/>
    <x v="898"/>
    <x v="918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x v="931"/>
    <x v="173"/>
    <x v="899"/>
    <x v="919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x v="932"/>
    <x v="432"/>
    <x v="900"/>
    <x v="920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x v="933"/>
    <x v="8"/>
    <x v="901"/>
    <x v="921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x v="934"/>
    <x v="55"/>
    <x v="902"/>
    <x v="92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x v="935"/>
    <x v="100"/>
    <x v="903"/>
    <x v="923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x v="936"/>
    <x v="409"/>
    <x v="904"/>
    <x v="924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x v="937"/>
    <x v="243"/>
    <x v="905"/>
    <x v="925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x v="938"/>
    <x v="75"/>
    <x v="906"/>
    <x v="926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x v="939"/>
    <x v="34"/>
    <x v="907"/>
    <x v="927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x v="940"/>
    <x v="433"/>
    <x v="908"/>
    <x v="928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x v="941"/>
    <x v="103"/>
    <x v="909"/>
    <x v="929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x v="942"/>
    <x v="168"/>
    <x v="910"/>
    <x v="930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x v="943"/>
    <x v="83"/>
    <x v="911"/>
    <x v="931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x v="944"/>
    <x v="434"/>
    <x v="912"/>
    <x v="932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x v="945"/>
    <x v="184"/>
    <x v="913"/>
    <x v="933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x v="946"/>
    <x v="136"/>
    <x v="914"/>
    <x v="934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x v="947"/>
    <x v="151"/>
    <x v="915"/>
    <x v="935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x v="948"/>
    <x v="291"/>
    <x v="916"/>
    <x v="936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x v="949"/>
    <x v="0"/>
    <x v="297"/>
    <x v="298"/>
    <x v="0"/>
    <n v="1"/>
    <n v="5"/>
    <x v="1"/>
    <s v="USD"/>
    <n v="1555390800"/>
    <n v="1555822800"/>
    <b v="0"/>
    <b v="1"/>
    <s v="theater/plays"/>
    <x v="3"/>
    <x v="3"/>
  </r>
  <r>
    <n v="951"/>
    <s v="Peterson Ltd"/>
    <x v="950"/>
    <x v="435"/>
    <x v="917"/>
    <x v="93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x v="951"/>
    <x v="436"/>
    <x v="918"/>
    <x v="938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x v="952"/>
    <x v="88"/>
    <x v="919"/>
    <x v="939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x v="953"/>
    <x v="142"/>
    <x v="920"/>
    <x v="940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x v="954"/>
    <x v="31"/>
    <x v="921"/>
    <x v="941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x v="955"/>
    <x v="437"/>
    <x v="922"/>
    <x v="942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x v="956"/>
    <x v="122"/>
    <x v="923"/>
    <x v="943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x v="957"/>
    <x v="65"/>
    <x v="924"/>
    <x v="944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x v="958"/>
    <x v="438"/>
    <x v="925"/>
    <x v="945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x v="959"/>
    <x v="20"/>
    <x v="926"/>
    <x v="946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x v="960"/>
    <x v="57"/>
    <x v="927"/>
    <x v="947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x v="961"/>
    <x v="136"/>
    <x v="928"/>
    <x v="94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x v="962"/>
    <x v="291"/>
    <x v="929"/>
    <x v="949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x v="963"/>
    <x v="41"/>
    <x v="930"/>
    <x v="950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x v="964"/>
    <x v="196"/>
    <x v="931"/>
    <x v="951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x v="965"/>
    <x v="12"/>
    <x v="932"/>
    <x v="95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x v="966"/>
    <x v="439"/>
    <x v="933"/>
    <x v="95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x v="967"/>
    <x v="166"/>
    <x v="934"/>
    <x v="954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x v="968"/>
    <x v="58"/>
    <x v="935"/>
    <x v="955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x v="969"/>
    <x v="309"/>
    <x v="936"/>
    <x v="956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x v="970"/>
    <x v="135"/>
    <x v="937"/>
    <x v="957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x v="971"/>
    <x v="440"/>
    <x v="938"/>
    <x v="95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x v="972"/>
    <x v="441"/>
    <x v="939"/>
    <x v="959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x v="973"/>
    <x v="126"/>
    <x v="940"/>
    <x v="960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x v="974"/>
    <x v="91"/>
    <x v="941"/>
    <x v="961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x v="975"/>
    <x v="220"/>
    <x v="942"/>
    <x v="962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x v="976"/>
    <x v="260"/>
    <x v="943"/>
    <x v="963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x v="977"/>
    <x v="67"/>
    <x v="944"/>
    <x v="964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x v="978"/>
    <x v="138"/>
    <x v="945"/>
    <x v="965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x v="979"/>
    <x v="442"/>
    <x v="946"/>
    <x v="966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x v="980"/>
    <x v="313"/>
    <x v="947"/>
    <x v="967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x v="981"/>
    <x v="44"/>
    <x v="948"/>
    <x v="968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x v="982"/>
    <x v="443"/>
    <x v="949"/>
    <x v="969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x v="983"/>
    <x v="191"/>
    <x v="950"/>
    <x v="970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x v="984"/>
    <x v="305"/>
    <x v="951"/>
    <x v="971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x v="985"/>
    <x v="75"/>
    <x v="952"/>
    <x v="972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x v="986"/>
    <x v="8"/>
    <x v="953"/>
    <x v="973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x v="987"/>
    <x v="151"/>
    <x v="802"/>
    <x v="974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x v="988"/>
    <x v="166"/>
    <x v="954"/>
    <x v="975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x v="989"/>
    <x v="75"/>
    <x v="955"/>
    <x v="976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x v="990"/>
    <x v="122"/>
    <x v="551"/>
    <x v="977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x v="991"/>
    <x v="33"/>
    <x v="956"/>
    <x v="978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x v="992"/>
    <x v="122"/>
    <x v="957"/>
    <x v="979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x v="993"/>
    <x v="444"/>
    <x v="958"/>
    <x v="980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x v="994"/>
    <x v="238"/>
    <x v="959"/>
    <x v="981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x v="995"/>
    <x v="47"/>
    <x v="960"/>
    <x v="982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x v="996"/>
    <x v="4"/>
    <x v="961"/>
    <x v="983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x v="997"/>
    <x v="445"/>
    <x v="962"/>
    <x v="984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x v="998"/>
    <x v="446"/>
    <x v="963"/>
    <x v="985"/>
    <x v="3"/>
    <n v="1122"/>
    <n v="55.98841354723708"/>
    <x v="1"/>
    <s v="USD"/>
    <n v="1467176400"/>
    <n v="1467781200"/>
    <b v="0"/>
    <b v="0"/>
    <s v="food/food trucks"/>
    <x v="0"/>
    <x v="0"/>
  </r>
  <r>
    <m/>
    <m/>
    <x v="999"/>
    <x v="447"/>
    <x v="964"/>
    <x v="986"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614EE-B239-485F-8CF7-D5A1293699F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">
    <format dxfId="11">
      <pivotArea type="all" dataOnly="0" outline="0" fieldPosition="0"/>
    </format>
  </format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736B8-B0F9-4DBC-91C7-83257F61ECF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formats count="1">
    <format dxfId="10">
      <pivotArea type="all" dataOnly="0" outline="0" fieldPosition="0"/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668DF-01C2-4D1A-B793-735E6ABC289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18" firstHeaderRow="1" firstDataRow="2" firstDataCol="1" rowPageCount="2" colPageCount="1"/>
  <pivotFields count="6">
    <pivotField allDrilled="1" subtotalTop="0" showAll="0" dataSourceSort="1" defaultSubtotal="0" defaultAttributeDrillState="1">
      <items count="87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  <item s="1" x="479"/>
        <item s="1" x="480"/>
        <item s="1" x="481"/>
        <item s="1" x="482"/>
        <item s="1" x="483"/>
        <item s="1" x="484"/>
        <item s="1" x="485"/>
        <item s="1" x="486"/>
        <item s="1" x="487"/>
        <item s="1" x="488"/>
        <item s="1" x="489"/>
        <item s="1" x="490"/>
        <item s="1" x="491"/>
        <item s="1" x="492"/>
        <item s="1" x="493"/>
        <item s="1" x="494"/>
        <item s="1" x="495"/>
        <item s="1" x="496"/>
        <item s="1" x="497"/>
        <item s="1" x="498"/>
        <item s="1" x="499"/>
        <item s="1" x="500"/>
        <item s="1" x="501"/>
        <item s="1" x="502"/>
        <item s="1" x="503"/>
        <item s="1" x="504"/>
        <item s="1" x="505"/>
        <item s="1" x="506"/>
        <item s="1" x="507"/>
        <item s="1" x="508"/>
        <item s="1" x="509"/>
        <item s="1" x="510"/>
        <item s="1" x="511"/>
        <item s="1" x="512"/>
        <item s="1" x="513"/>
        <item s="1" x="514"/>
        <item s="1" x="515"/>
        <item s="1" x="516"/>
        <item s="1" x="517"/>
        <item s="1" x="518"/>
        <item s="1" x="519"/>
        <item s="1" x="520"/>
        <item s="1" x="521"/>
        <item s="1" x="522"/>
        <item s="1" x="523"/>
        <item s="1" x="524"/>
        <item s="1" x="525"/>
        <item s="1" x="526"/>
        <item s="1" x="527"/>
        <item s="1" x="528"/>
        <item s="1" x="529"/>
        <item s="1" x="530"/>
        <item s="1" x="531"/>
        <item s="1" x="532"/>
        <item s="1" x="533"/>
        <item s="1" x="534"/>
        <item s="1" x="535"/>
        <item s="1" x="536"/>
        <item s="1" x="537"/>
        <item s="1" x="538"/>
        <item s="1" x="539"/>
        <item s="1" x="540"/>
        <item s="1" x="541"/>
        <item s="1" x="542"/>
        <item s="1" x="543"/>
        <item s="1" x="544"/>
        <item s="1" x="545"/>
        <item s="1" x="546"/>
        <item s="1" x="547"/>
        <item s="1" x="548"/>
        <item s="1" x="549"/>
        <item s="1" x="550"/>
        <item s="1" x="551"/>
        <item s="1" x="552"/>
        <item s="1" x="553"/>
        <item s="1" x="554"/>
        <item s="1" x="555"/>
        <item s="1" x="556"/>
        <item s="1" x="557"/>
        <item s="1" x="558"/>
        <item s="1" x="559"/>
        <item s="1" x="560"/>
        <item s="1" x="561"/>
        <item s="1" x="562"/>
        <item s="1" x="563"/>
        <item s="1" x="564"/>
        <item s="1" x="565"/>
        <item s="1" x="566"/>
        <item s="1" x="567"/>
        <item s="1" x="568"/>
        <item s="1" x="569"/>
        <item s="1" x="570"/>
        <item s="1" x="571"/>
        <item s="1" x="572"/>
        <item s="1" x="573"/>
        <item s="1" x="574"/>
        <item s="1" x="575"/>
        <item s="1" x="576"/>
        <item s="1" x="577"/>
        <item s="1" x="578"/>
        <item s="1" x="579"/>
        <item s="1" x="580"/>
        <item s="1" x="581"/>
        <item s="1" x="582"/>
        <item s="1" x="583"/>
        <item s="1" x="584"/>
        <item s="1" x="585"/>
        <item s="1" x="586"/>
        <item s="1" x="587"/>
        <item s="1" x="588"/>
        <item s="1" x="589"/>
        <item s="1" x="590"/>
        <item s="1" x="591"/>
        <item s="1" x="592"/>
        <item s="1" x="593"/>
        <item s="1" x="594"/>
        <item s="1" x="595"/>
        <item s="1" x="596"/>
        <item s="1" x="597"/>
        <item s="1" x="598"/>
        <item s="1" x="599"/>
        <item s="1" x="600"/>
        <item s="1" x="601"/>
        <item s="1" x="602"/>
        <item s="1" x="603"/>
        <item s="1" x="604"/>
        <item s="1" x="605"/>
        <item s="1" x="606"/>
        <item s="1" x="607"/>
        <item s="1" x="608"/>
        <item s="1" x="609"/>
        <item s="1" x="610"/>
        <item s="1" x="611"/>
        <item s="1" x="612"/>
        <item s="1" x="613"/>
        <item s="1" x="614"/>
        <item s="1" x="615"/>
        <item s="1" x="616"/>
        <item s="1" x="617"/>
        <item s="1" x="618"/>
        <item s="1" x="619"/>
        <item s="1" x="620"/>
        <item s="1" x="621"/>
        <item s="1" x="622"/>
        <item s="1" x="623"/>
        <item s="1" x="624"/>
        <item s="1" x="625"/>
        <item s="1" x="626"/>
        <item s="1" x="627"/>
        <item s="1" x="628"/>
        <item s="1" x="629"/>
        <item s="1" x="630"/>
        <item s="1" x="631"/>
        <item s="1" x="632"/>
        <item s="1" x="633"/>
        <item s="1" x="634"/>
        <item s="1" x="635"/>
        <item s="1" x="636"/>
        <item s="1" x="637"/>
        <item s="1" x="638"/>
        <item s="1" x="639"/>
        <item s="1" x="640"/>
        <item s="1" x="641"/>
        <item s="1" x="642"/>
        <item s="1" x="643"/>
        <item s="1" x="644"/>
        <item s="1" x="645"/>
        <item s="1" x="646"/>
        <item s="1" x="647"/>
        <item s="1" x="648"/>
        <item s="1" x="649"/>
        <item s="1" x="650"/>
        <item s="1" x="651"/>
        <item s="1" x="652"/>
        <item s="1" x="653"/>
        <item s="1" x="654"/>
        <item s="1" x="655"/>
        <item s="1" x="656"/>
        <item s="1" x="657"/>
        <item s="1" x="658"/>
        <item s="1" x="659"/>
        <item s="1" x="660"/>
        <item s="1" x="661"/>
        <item s="1" x="662"/>
        <item s="1" x="663"/>
        <item s="1" x="664"/>
        <item s="1" x="665"/>
        <item s="1" x="666"/>
        <item s="1" x="667"/>
        <item s="1" x="668"/>
        <item s="1" x="669"/>
        <item s="1" x="670"/>
        <item s="1" x="671"/>
        <item s="1" x="672"/>
        <item s="1" x="673"/>
        <item s="1" x="674"/>
        <item s="1" x="675"/>
        <item s="1" x="676"/>
        <item s="1" x="677"/>
        <item s="1" x="678"/>
        <item s="1" x="679"/>
        <item s="1" x="680"/>
        <item s="1" x="681"/>
        <item s="1" x="682"/>
        <item s="1" x="683"/>
        <item s="1" x="684"/>
        <item s="1" x="685"/>
        <item s="1" x="686"/>
        <item s="1" x="687"/>
        <item s="1" x="688"/>
        <item s="1" x="689"/>
        <item s="1" x="690"/>
        <item s="1" x="691"/>
        <item s="1" x="692"/>
        <item s="1" x="693"/>
        <item s="1" x="694"/>
        <item s="1" x="695"/>
        <item s="1" x="696"/>
        <item s="1" x="697"/>
        <item s="1" x="698"/>
        <item s="1" x="699"/>
        <item s="1" x="700"/>
        <item s="1" x="701"/>
        <item s="1" x="702"/>
        <item s="1" x="703"/>
        <item s="1" x="704"/>
        <item s="1" x="705"/>
        <item s="1" x="706"/>
        <item s="1" x="707"/>
        <item s="1" x="708"/>
        <item s="1" x="709"/>
        <item s="1" x="710"/>
        <item s="1" x="711"/>
        <item s="1" x="712"/>
        <item s="1" x="713"/>
        <item s="1" x="714"/>
        <item s="1" x="715"/>
        <item s="1" x="716"/>
        <item s="1" x="717"/>
        <item s="1" x="718"/>
        <item s="1" x="719"/>
        <item s="1" x="720"/>
        <item s="1" x="721"/>
        <item s="1" x="722"/>
        <item s="1" x="723"/>
        <item s="1" x="724"/>
        <item s="1" x="725"/>
        <item s="1" x="726"/>
        <item s="1" x="727"/>
        <item s="1" x="728"/>
        <item s="1" x="729"/>
        <item s="1" x="730"/>
        <item s="1" x="731"/>
        <item s="1" x="732"/>
        <item s="1" x="733"/>
        <item s="1" x="734"/>
        <item s="1" x="735"/>
        <item s="1" x="736"/>
        <item s="1" x="737"/>
        <item s="1" x="738"/>
        <item s="1" x="739"/>
        <item s="1" x="740"/>
        <item s="1" x="741"/>
        <item s="1" x="742"/>
        <item s="1" x="743"/>
        <item s="1" x="744"/>
        <item s="1" x="745"/>
        <item s="1" x="746"/>
        <item s="1" x="747"/>
        <item s="1" x="748"/>
        <item s="1" x="749"/>
        <item s="1" x="750"/>
        <item s="1" x="751"/>
        <item s="1" x="752"/>
        <item s="1" x="753"/>
        <item s="1" x="754"/>
        <item s="1" x="755"/>
        <item s="1" x="756"/>
        <item s="1" x="757"/>
        <item s="1" x="758"/>
        <item s="1" x="759"/>
        <item s="1" x="760"/>
        <item s="1" x="761"/>
        <item s="1" x="762"/>
        <item s="1" x="763"/>
        <item s="1" x="764"/>
        <item s="1" x="765"/>
        <item s="1" x="766"/>
        <item s="1" x="767"/>
        <item s="1" x="768"/>
        <item s="1" x="769"/>
        <item s="1" x="770"/>
        <item s="1" x="771"/>
        <item s="1" x="772"/>
        <item s="1" x="773"/>
        <item s="1" x="774"/>
        <item s="1" x="775"/>
        <item s="1" x="776"/>
        <item s="1" x="777"/>
        <item s="1" x="778"/>
        <item s="1" x="779"/>
        <item s="1" x="780"/>
        <item s="1" x="781"/>
        <item s="1" x="782"/>
        <item s="1" x="783"/>
        <item s="1" x="784"/>
        <item s="1" x="785"/>
        <item s="1" x="786"/>
        <item s="1" x="787"/>
        <item s="1" x="788"/>
        <item s="1" x="789"/>
        <item s="1" x="790"/>
        <item s="1" x="791"/>
        <item s="1" x="792"/>
        <item s="1" x="793"/>
        <item s="1" x="794"/>
        <item s="1" x="795"/>
        <item s="1" x="796"/>
        <item s="1" x="797"/>
        <item s="1" x="798"/>
        <item s="1" x="799"/>
        <item s="1" x="800"/>
        <item s="1" x="801"/>
        <item s="1" x="802"/>
        <item s="1" x="803"/>
        <item s="1" x="804"/>
        <item s="1" x="805"/>
        <item s="1" x="806"/>
        <item s="1" x="807"/>
        <item s="1" x="808"/>
        <item s="1" x="809"/>
        <item s="1" x="810"/>
        <item s="1" x="811"/>
        <item s="1" x="812"/>
        <item s="1" x="813"/>
        <item s="1" x="814"/>
        <item s="1" x="815"/>
        <item s="1" x="816"/>
        <item s="1" x="817"/>
        <item s="1" x="818"/>
        <item s="1" x="819"/>
        <item s="1" x="820"/>
        <item s="1" x="821"/>
        <item s="1" x="822"/>
        <item s="1" x="823"/>
        <item s="1" x="824"/>
        <item s="1" x="825"/>
        <item s="1" x="826"/>
        <item s="1" x="827"/>
        <item s="1" x="828"/>
        <item s="1" x="829"/>
        <item s="1" x="830"/>
        <item s="1" x="831"/>
        <item s="1" x="832"/>
        <item s="1" x="833"/>
        <item s="1" x="834"/>
        <item s="1" x="835"/>
        <item s="1" x="836"/>
        <item s="1" x="837"/>
        <item s="1" x="838"/>
        <item s="1" x="839"/>
        <item s="1" x="840"/>
        <item s="1" x="841"/>
        <item s="1" x="842"/>
        <item s="1" x="843"/>
        <item s="1" x="844"/>
        <item s="1" x="845"/>
        <item s="1" x="846"/>
        <item s="1" x="847"/>
        <item s="1" x="848"/>
        <item s="1" x="849"/>
        <item s="1" x="850"/>
        <item s="1" x="851"/>
        <item s="1" x="852"/>
        <item s="1" x="853"/>
        <item s="1" x="854"/>
        <item s="1" x="855"/>
        <item s="1" x="856"/>
        <item s="1" x="857"/>
        <item s="1" x="858"/>
        <item s="1" x="859"/>
        <item s="1" x="860"/>
        <item s="1" x="861"/>
        <item s="1" x="862"/>
        <item s="1" x="863"/>
        <item s="1" x="864"/>
        <item s="1" x="865"/>
        <item s="1" x="866"/>
        <item s="1" x="867"/>
        <item s="1" x="868"/>
        <item s="1" x="869"/>
        <item s="1" x="870"/>
        <item s="1" x="871"/>
        <item s="1" x="872"/>
        <item s="1" x="873"/>
        <item s="1" x="874"/>
        <item s="1" x="875"/>
        <item s="1" x="876"/>
        <item s="1" x="877"/>
        <item s="1" x="878"/>
      </items>
    </pivotField>
    <pivotField axis="axisPage" allDrilled="1" subtotalTop="0" showAll="0" dataSourceSort="1" defaultSubtotal="0" defaultAttributeDrillState="1"/>
    <pivotField axis="axisCol" allDrilled="1" subtotalTop="0" showAll="0" sortType="descending" defaultSubtotal="0" defaultAttributeDrillState="1">
      <items count="4">
        <item x="3"/>
        <item x="2"/>
        <item x="1"/>
        <item x="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1" hier="18" name="[Range].[parent category].[All]" cap="All"/>
    <pageField fld="4" hier="20" name="[Range].[date created convertion (Year)].[All]" cap="All"/>
  </pageFields>
  <dataFields count="1">
    <dataField name="Count of outcome" fld="5" subtotal="count" baseField="0" baseItem="0"/>
  </dataFields>
  <formats count="1">
    <format dxfId="9">
      <pivotArea type="all" dataOnly="0" outline="0" fieldPosition="0"/>
    </format>
  </format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 (2)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D5E00-3F56-4034-8832-D6E9757C048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D13" firstHeaderRow="1" firstDataRow="2" firstDataCol="1"/>
  <pivotFields count="18">
    <pivotField showAll="0"/>
    <pivotField showAll="0"/>
    <pivotField showAll="0">
      <items count="1001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999"/>
        <item t="default"/>
      </items>
    </pivotField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dataField="1" showAll="0">
      <items count="966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x="964"/>
        <item t="default"/>
      </items>
    </pivotField>
    <pivotField showAll="0">
      <items count="988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x="986"/>
        <item t="default"/>
      </items>
    </pivotField>
    <pivotField axis="axisCol" showAll="0">
      <items count="6">
        <item h="1" x="3"/>
        <item x="0"/>
        <item h="1" x="2"/>
        <item x="1"/>
        <item h="1" x="4"/>
        <item t="default"/>
      </items>
    </pivotField>
    <pivotField showAll="0"/>
    <pivotField showAll="0"/>
    <pivotField axis="axisRow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 v="1"/>
    </i>
    <i>
      <x v="3"/>
    </i>
    <i t="grand">
      <x/>
    </i>
  </colItems>
  <dataFields count="1">
    <dataField name="Count of pledged" fld="4" subtotal="count" baseField="9" baseItem="0"/>
  </dataFields>
  <formats count="1">
    <format dxfId="0">
      <pivotArea type="all" dataOnly="0" outline="0" fieldPosition="0"/>
    </format>
  </formats>
  <chartFormats count="14">
    <chartFormat chart="1" format="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6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2" format="7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B26" sqref="B26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7" max="7" width="13" bestFit="1" customWidth="1"/>
    <col min="10" max="11" width="11.1875" bestFit="1" customWidth="1"/>
    <col min="14" max="14" width="28" bestFit="1" customWidth="1"/>
  </cols>
  <sheetData>
    <row r="1" spans="1:14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D2E5-CD90-4CDA-997F-D61215B207AC}">
  <dimension ref="A1:T1001"/>
  <sheetViews>
    <sheetView tabSelected="1" workbookViewId="0">
      <selection activeCell="G2" sqref="G2"/>
    </sheetView>
  </sheetViews>
  <sheetFormatPr defaultColWidth="11" defaultRowHeight="15.75" x14ac:dyDescent="0.5"/>
  <cols>
    <col min="1" max="1" width="6.625" bestFit="1" customWidth="1"/>
    <col min="2" max="2" width="30.125" bestFit="1" customWidth="1"/>
    <col min="3" max="3" width="33.5" style="3" customWidth="1"/>
    <col min="4" max="4" width="8.625" bestFit="1" customWidth="1"/>
    <col min="5" max="5" width="11.4375" bestFit="1" customWidth="1"/>
    <col min="6" max="6" width="17.8125" style="7" bestFit="1" customWidth="1"/>
    <col min="7" max="7" width="12.4375" bestFit="1" customWidth="1"/>
    <col min="8" max="8" width="16.5625" bestFit="1" customWidth="1"/>
    <col min="9" max="9" width="19.75" style="5" bestFit="1" customWidth="1"/>
    <col min="10" max="10" width="11.375" bestFit="1" customWidth="1"/>
    <col min="11" max="11" width="12.125" bestFit="1" customWidth="1"/>
    <col min="12" max="12" width="15.0625" bestFit="1" customWidth="1"/>
    <col min="13" max="13" width="12.1875" bestFit="1" customWidth="1"/>
    <col min="14" max="14" width="25.4375" style="9" bestFit="1" customWidth="1"/>
    <col min="15" max="15" width="24.0625" style="9" bestFit="1" customWidth="1"/>
    <col min="16" max="16" width="12.4375" bestFit="1" customWidth="1"/>
    <col min="17" max="17" width="12.25" bestFit="1" customWidth="1"/>
    <col min="18" max="18" width="28.0625" bestFit="1" customWidth="1"/>
    <col min="19" max="19" width="18.1875" bestFit="1" customWidth="1"/>
    <col min="20" max="20" width="16.625" bestFit="1" customWidth="1"/>
  </cols>
  <sheetData>
    <row r="1" spans="1:20" s="1" customFormat="1" x14ac:dyDescent="0.5">
      <c r="A1" s="1" t="s">
        <v>2130</v>
      </c>
      <c r="B1" s="1" t="s">
        <v>2113</v>
      </c>
      <c r="C1" s="2" t="s">
        <v>2114</v>
      </c>
      <c r="D1" s="1" t="s">
        <v>2083</v>
      </c>
      <c r="E1" s="1" t="s">
        <v>2115</v>
      </c>
      <c r="F1" s="6" t="s">
        <v>2029</v>
      </c>
      <c r="G1" s="1" t="s">
        <v>2116</v>
      </c>
      <c r="H1" s="1" t="s">
        <v>2117</v>
      </c>
      <c r="I1" s="4" t="s">
        <v>2118</v>
      </c>
      <c r="J1" s="1" t="s">
        <v>2119</v>
      </c>
      <c r="K1" s="1" t="s">
        <v>2120</v>
      </c>
      <c r="L1" s="1" t="s">
        <v>2121</v>
      </c>
      <c r="M1" s="1" t="s">
        <v>2122</v>
      </c>
      <c r="N1" s="8" t="s">
        <v>2123</v>
      </c>
      <c r="O1" s="8" t="s">
        <v>2124</v>
      </c>
      <c r="P1" s="1" t="s">
        <v>2125</v>
      </c>
      <c r="Q1" s="1" t="s">
        <v>2126</v>
      </c>
      <c r="R1" s="1" t="s">
        <v>2127</v>
      </c>
      <c r="S1" s="1" t="s">
        <v>2128</v>
      </c>
      <c r="T1" s="1" t="s">
        <v>2129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(E2*100)/D2</f>
        <v>0</v>
      </c>
      <c r="G2" t="s">
        <v>14</v>
      </c>
      <c r="H2">
        <v>0</v>
      </c>
      <c r="I2" s="5">
        <f>IF(H2&gt;0,E2/H2,0)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>(E3*100)/D3</f>
        <v>1040</v>
      </c>
      <c r="G3" t="s">
        <v>20</v>
      </c>
      <c r="H3">
        <v>158</v>
      </c>
      <c r="I3" s="5">
        <f t="shared" ref="I3:I66" si="0">IF(H3&gt;0,E3/H3,0)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(((L3/60)/60)/24)+DATE(1970,1,1)</f>
        <v>41870.208333333336</v>
      </c>
      <c r="O3" s="9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 t="shared" ref="T3:T66" si="4">RIGHT(R3,LEN(R3)-FIND("/",R3))</f>
        <v>rock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ref="F4:F67" si="5">(E4*100)/D4</f>
        <v>131.47878228782287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5"/>
        <v>58.976190476190474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5"/>
        <v>69.276315789473685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5"/>
        <v>173.61842105263159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5"/>
        <v>20.96153846153846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5"/>
        <v>327.57777777777778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5"/>
        <v>19.932788374205266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5"/>
        <v>51.741935483870968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5"/>
        <v>266.11538461538464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5"/>
        <v>48.095238095238095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5"/>
        <v>89.349206349206355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5"/>
        <v>245.11904761904762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5"/>
        <v>66.769503546099287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5"/>
        <v>47.307881773399018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5"/>
        <v>649.47058823529414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5"/>
        <v>159.39125295508273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5"/>
        <v>66.912087912087912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5"/>
        <v>48.529600000000002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5"/>
        <v>112.24279210925646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5"/>
        <v>40.992553191489364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5"/>
        <v>128.07106598984771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5"/>
        <v>332.04444444444442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5"/>
        <v>112.83225108225108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5"/>
        <v>216.43636363636364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5"/>
        <v>48.199069767441863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5"/>
        <v>79.95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5"/>
        <v>105.22553516819572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5"/>
        <v>328.89978213507624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5"/>
        <v>160.61111111111111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5"/>
        <v>310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5"/>
        <v>86.807920792079202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5"/>
        <v>377.82071713147411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5"/>
        <v>150.80645161290323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5"/>
        <v>150.30119521912351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5"/>
        <v>157.28571428571428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5"/>
        <v>139.98765432098764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5"/>
        <v>325.32258064516128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5"/>
        <v>50.777777777777779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5"/>
        <v>169.06818181818181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5"/>
        <v>212.92857142857142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5"/>
        <v>443.94444444444446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5"/>
        <v>185.9390243902439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5"/>
        <v>658.8125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5"/>
        <v>47.684210526315788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5"/>
        <v>114.78378378378379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5"/>
        <v>475.26666666666665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5"/>
        <v>386.97297297297297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5"/>
        <v>189.625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5"/>
        <v>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5"/>
        <v>91.867805186590772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5"/>
        <v>34.152777777777779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5"/>
        <v>140.40909090909091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5"/>
        <v>89.86666666666666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5"/>
        <v>177.96969696969697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5"/>
        <v>143.66249999999999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5"/>
        <v>215.27586206896552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5"/>
        <v>227.11111111111111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5"/>
        <v>275.07142857142856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5"/>
        <v>144.37048832271762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5"/>
        <v>92.74598393574297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5"/>
        <v>722.6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5"/>
        <v>11.851063829787234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5"/>
        <v>97.642857142857139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si="5"/>
        <v>236.14754098360655</v>
      </c>
      <c r="G67" t="s">
        <v>20</v>
      </c>
      <c r="H67">
        <v>236</v>
      </c>
      <c r="I67" s="5">
        <f t="shared" ref="I67:I130" si="6">IF(H67&gt;0,E67/H67,0)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7">(((L67/60)/60)/24)+DATE(1970,1,1)</f>
        <v>40570.25</v>
      </c>
      <c r="O67" s="9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ref="T67:T130" si="10">RIGHT(R67,LEN(R67)-FIND("/",R67))</f>
        <v>plays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ref="F68:F131" si="11">(E68*100)/D68</f>
        <v>45.068965517241381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7"/>
        <v>42102.208333333328</v>
      </c>
      <c r="O68" s="9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11"/>
        <v>162.38567493112947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7"/>
        <v>40203.25</v>
      </c>
      <c r="O69" s="9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11"/>
        <v>254.52631578947367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7"/>
        <v>42943.208333333328</v>
      </c>
      <c r="O70" s="9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11"/>
        <v>24.063291139240505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7"/>
        <v>40531.25</v>
      </c>
      <c r="O71" s="9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11"/>
        <v>123.74140625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7"/>
        <v>40484.208333333336</v>
      </c>
      <c r="O72" s="9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11"/>
        <v>108.06666666666666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7"/>
        <v>43799.25</v>
      </c>
      <c r="O73" s="9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11"/>
        <v>670.33333333333337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7"/>
        <v>42186.208333333328</v>
      </c>
      <c r="O74" s="9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11"/>
        <v>660.92857142857144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7"/>
        <v>42701.25</v>
      </c>
      <c r="O75" s="9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11"/>
        <v>122.46153846153847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7"/>
        <v>42456.208333333328</v>
      </c>
      <c r="O76" s="9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11"/>
        <v>150.57731958762886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7"/>
        <v>43296.208333333328</v>
      </c>
      <c r="O77" s="9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11"/>
        <v>78.106590724165983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7"/>
        <v>42027.25</v>
      </c>
      <c r="O78" s="9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11"/>
        <v>46.94736842105263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7"/>
        <v>40448.208333333336</v>
      </c>
      <c r="O79" s="9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11"/>
        <v>300.8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7"/>
        <v>43206.208333333328</v>
      </c>
      <c r="O80" s="9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11"/>
        <v>69.598615916955012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7"/>
        <v>43267.208333333328</v>
      </c>
      <c r="O81" s="9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11"/>
        <v>637.4545454545455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7"/>
        <v>42976.208333333328</v>
      </c>
      <c r="O82" s="9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11"/>
        <v>225.33928571428572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7"/>
        <v>43062.25</v>
      </c>
      <c r="O83" s="9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11"/>
        <v>1497.3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7"/>
        <v>43482.25</v>
      </c>
      <c r="O84" s="9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11"/>
        <v>37.590225563909776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7"/>
        <v>42579.208333333328</v>
      </c>
      <c r="O85" s="9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11"/>
        <v>132.36942675159236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7"/>
        <v>41118.208333333336</v>
      </c>
      <c r="O86" s="9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11"/>
        <v>131.22448979591837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7"/>
        <v>40797.208333333336</v>
      </c>
      <c r="O87" s="9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11"/>
        <v>167.63513513513513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7"/>
        <v>42128.208333333328</v>
      </c>
      <c r="O88" s="9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11"/>
        <v>61.984886649874056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7"/>
        <v>40610.25</v>
      </c>
      <c r="O89" s="9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11"/>
        <v>260.75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7"/>
        <v>42110.208333333328</v>
      </c>
      <c r="O90" s="9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11"/>
        <v>252.58823529411765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7"/>
        <v>40283.208333333336</v>
      </c>
      <c r="O91" s="9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11"/>
        <v>78.615384615384613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7"/>
        <v>42425.25</v>
      </c>
      <c r="O92" s="9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11"/>
        <v>48.404406999351913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7"/>
        <v>42588.208333333328</v>
      </c>
      <c r="O93" s="9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11"/>
        <v>258.875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7"/>
        <v>40352.208333333336</v>
      </c>
      <c r="O94" s="9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11"/>
        <v>60.548713235294116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7"/>
        <v>41202.208333333336</v>
      </c>
      <c r="O95" s="9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11"/>
        <v>303.68965517241378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7"/>
        <v>43562.208333333328</v>
      </c>
      <c r="O96" s="9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11"/>
        <v>113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7"/>
        <v>43752.208333333328</v>
      </c>
      <c r="O97" s="9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11"/>
        <v>217.37876614060258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7"/>
        <v>40612.25</v>
      </c>
      <c r="O98" s="9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11"/>
        <v>926.69230769230774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7"/>
        <v>42180.208333333328</v>
      </c>
      <c r="O99" s="9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11"/>
        <v>33.692229038854805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7"/>
        <v>42212.208333333328</v>
      </c>
      <c r="O100" s="9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11"/>
        <v>196.72368421052633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7"/>
        <v>41968.25</v>
      </c>
      <c r="O101" s="9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11"/>
        <v>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7"/>
        <v>40835.208333333336</v>
      </c>
      <c r="O102" s="9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11"/>
        <v>1021.4444444444445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7"/>
        <v>42056.25</v>
      </c>
      <c r="O103" s="9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11"/>
        <v>281.67567567567568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7"/>
        <v>43234.208333333328</v>
      </c>
      <c r="O104" s="9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11"/>
        <v>24.61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7"/>
        <v>40475.208333333336</v>
      </c>
      <c r="O105" s="9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11"/>
        <v>143.14010067114094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7"/>
        <v>42878.208333333328</v>
      </c>
      <c r="O106" s="9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11"/>
        <v>144.54411764705881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7"/>
        <v>41366.208333333336</v>
      </c>
      <c r="O107" s="9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11"/>
        <v>359.12820512820514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7"/>
        <v>43716.208333333328</v>
      </c>
      <c r="O108" s="9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11"/>
        <v>186.48571428571429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7"/>
        <v>43213.208333333328</v>
      </c>
      <c r="O109" s="9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11"/>
        <v>595.26666666666665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7"/>
        <v>41005.208333333336</v>
      </c>
      <c r="O110" s="9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11"/>
        <v>59.21153846153846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7"/>
        <v>41651.25</v>
      </c>
      <c r="O111" s="9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11"/>
        <v>14.962780898876405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7"/>
        <v>43354.208333333328</v>
      </c>
      <c r="O112" s="9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11"/>
        <v>119.95602605863192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7"/>
        <v>41174.208333333336</v>
      </c>
      <c r="O113" s="9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11"/>
        <v>268.82978723404256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7"/>
        <v>41875.208333333336</v>
      </c>
      <c r="O114" s="9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11"/>
        <v>376.87878787878788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7"/>
        <v>42990.208333333328</v>
      </c>
      <c r="O115" s="9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11"/>
        <v>727.15789473684208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7"/>
        <v>43564.208333333328</v>
      </c>
      <c r="O116" s="9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11"/>
        <v>87.211757648470311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7"/>
        <v>43056.25</v>
      </c>
      <c r="O117" s="9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11"/>
        <v>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7"/>
        <v>42265.208333333328</v>
      </c>
      <c r="O118" s="9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11"/>
        <v>173.9387755102041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7"/>
        <v>40808.208333333336</v>
      </c>
      <c r="O119" s="9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11"/>
        <v>117.61111111111111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7"/>
        <v>41665.25</v>
      </c>
      <c r="O120" s="9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11"/>
        <v>214.96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7"/>
        <v>41806.208333333336</v>
      </c>
      <c r="O121" s="9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11"/>
        <v>149.49667110519309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7"/>
        <v>42111.208333333328</v>
      </c>
      <c r="O122" s="9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11"/>
        <v>219.33995584988963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7"/>
        <v>41917.208333333336</v>
      </c>
      <c r="O123" s="9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11"/>
        <v>64.367690058479539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7"/>
        <v>41970.25</v>
      </c>
      <c r="O124" s="9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11"/>
        <v>18.622397298818232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7"/>
        <v>42332.25</v>
      </c>
      <c r="O125" s="9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11"/>
        <v>367.76923076923077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7"/>
        <v>43598.208333333328</v>
      </c>
      <c r="O126" s="9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11"/>
        <v>159.90566037735849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7"/>
        <v>43362.208333333328</v>
      </c>
      <c r="O127" s="9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11"/>
        <v>38.633185349611544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7"/>
        <v>42596.208333333328</v>
      </c>
      <c r="O128" s="9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11"/>
        <v>51.421511627906973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7"/>
        <v>40310.208333333336</v>
      </c>
      <c r="O129" s="9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11"/>
        <v>60.334277620396598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7"/>
        <v>40417.208333333336</v>
      </c>
      <c r="O130" s="9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si="11"/>
        <v>3.2026936026936026</v>
      </c>
      <c r="G131" t="s">
        <v>74</v>
      </c>
      <c r="H131">
        <v>55</v>
      </c>
      <c r="I131" s="5">
        <f t="shared" ref="I131:I194" si="12">IF(H131&gt;0,E131/H131,0)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3">(((L131/60)/60)/24)+DATE(1970,1,1)</f>
        <v>42038.25</v>
      </c>
      <c r="O131" s="9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ref="T131:T194" si="16">RIGHT(R131,LEN(R131)-FIND("/",R131))</f>
        <v>food trucks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ref="F132:F195" si="17">(E132*100)/D132</f>
        <v>155.46875</v>
      </c>
      <c r="G132" t="s">
        <v>20</v>
      </c>
      <c r="H132">
        <v>533</v>
      </c>
      <c r="I132" s="5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3"/>
        <v>40842.208333333336</v>
      </c>
      <c r="O132" s="9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17"/>
        <v>100.85974499089254</v>
      </c>
      <c r="G133" t="s">
        <v>20</v>
      </c>
      <c r="H133">
        <v>2443</v>
      </c>
      <c r="I133" s="5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3"/>
        <v>41607.25</v>
      </c>
      <c r="O133" s="9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17"/>
        <v>116.18181818181819</v>
      </c>
      <c r="G134" t="s">
        <v>20</v>
      </c>
      <c r="H134">
        <v>89</v>
      </c>
      <c r="I134" s="5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3"/>
        <v>43112.25</v>
      </c>
      <c r="O134" s="9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17"/>
        <v>310.77777777777777</v>
      </c>
      <c r="G135" t="s">
        <v>20</v>
      </c>
      <c r="H135">
        <v>159</v>
      </c>
      <c r="I135" s="5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3"/>
        <v>40767.208333333336</v>
      </c>
      <c r="O135" s="9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17"/>
        <v>89.73668341708543</v>
      </c>
      <c r="G136" t="s">
        <v>14</v>
      </c>
      <c r="H136">
        <v>940</v>
      </c>
      <c r="I136" s="5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3"/>
        <v>40713.208333333336</v>
      </c>
      <c r="O136" s="9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17"/>
        <v>71.272727272727266</v>
      </c>
      <c r="G137" t="s">
        <v>14</v>
      </c>
      <c r="H137">
        <v>117</v>
      </c>
      <c r="I137" s="5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3"/>
        <v>41340.25</v>
      </c>
      <c r="O137" s="9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17"/>
        <v>3.2862318840579712</v>
      </c>
      <c r="G138" t="s">
        <v>74</v>
      </c>
      <c r="H138">
        <v>58</v>
      </c>
      <c r="I138" s="5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3"/>
        <v>41797.208333333336</v>
      </c>
      <c r="O138" s="9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17"/>
        <v>261.77777777777777</v>
      </c>
      <c r="G139" t="s">
        <v>20</v>
      </c>
      <c r="H139">
        <v>50</v>
      </c>
      <c r="I139" s="5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3"/>
        <v>40457.208333333336</v>
      </c>
      <c r="O139" s="9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17"/>
        <v>96</v>
      </c>
      <c r="G140" t="s">
        <v>14</v>
      </c>
      <c r="H140">
        <v>115</v>
      </c>
      <c r="I140" s="5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3"/>
        <v>41180.208333333336</v>
      </c>
      <c r="O140" s="9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17"/>
        <v>20.896851248642779</v>
      </c>
      <c r="G141" t="s">
        <v>14</v>
      </c>
      <c r="H141">
        <v>326</v>
      </c>
      <c r="I141" s="5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3"/>
        <v>42115.208333333328</v>
      </c>
      <c r="O141" s="9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17"/>
        <v>223.16363636363636</v>
      </c>
      <c r="G142" t="s">
        <v>20</v>
      </c>
      <c r="H142">
        <v>186</v>
      </c>
      <c r="I142" s="5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3"/>
        <v>43156.25</v>
      </c>
      <c r="O142" s="9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17"/>
        <v>101.59097978227061</v>
      </c>
      <c r="G143" t="s">
        <v>20</v>
      </c>
      <c r="H143">
        <v>1071</v>
      </c>
      <c r="I143" s="5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3"/>
        <v>42167.208333333328</v>
      </c>
      <c r="O143" s="9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17"/>
        <v>230.04</v>
      </c>
      <c r="G144" t="s">
        <v>20</v>
      </c>
      <c r="H144">
        <v>117</v>
      </c>
      <c r="I144" s="5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3"/>
        <v>41005.208333333336</v>
      </c>
      <c r="O144" s="9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17"/>
        <v>135.59259259259258</v>
      </c>
      <c r="G145" t="s">
        <v>20</v>
      </c>
      <c r="H145">
        <v>70</v>
      </c>
      <c r="I145" s="5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3"/>
        <v>40357.208333333336</v>
      </c>
      <c r="O145" s="9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17"/>
        <v>129.1</v>
      </c>
      <c r="G146" t="s">
        <v>20</v>
      </c>
      <c r="H146">
        <v>135</v>
      </c>
      <c r="I146" s="5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3"/>
        <v>43633.208333333328</v>
      </c>
      <c r="O146" s="9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17"/>
        <v>236.512</v>
      </c>
      <c r="G147" t="s">
        <v>20</v>
      </c>
      <c r="H147">
        <v>768</v>
      </c>
      <c r="I147" s="5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3"/>
        <v>41889.208333333336</v>
      </c>
      <c r="O147" s="9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17"/>
        <v>17.25</v>
      </c>
      <c r="G148" t="s">
        <v>74</v>
      </c>
      <c r="H148">
        <v>51</v>
      </c>
      <c r="I148" s="5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3"/>
        <v>40855.25</v>
      </c>
      <c r="O148" s="9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17"/>
        <v>112.49397590361446</v>
      </c>
      <c r="G149" t="s">
        <v>20</v>
      </c>
      <c r="H149">
        <v>199</v>
      </c>
      <c r="I149" s="5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3"/>
        <v>42534.208333333328</v>
      </c>
      <c r="O149" s="9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17"/>
        <v>121.02150537634408</v>
      </c>
      <c r="G150" t="s">
        <v>20</v>
      </c>
      <c r="H150">
        <v>107</v>
      </c>
      <c r="I150" s="5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3"/>
        <v>42941.208333333328</v>
      </c>
      <c r="O150" s="9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17"/>
        <v>219.87096774193549</v>
      </c>
      <c r="G151" t="s">
        <v>20</v>
      </c>
      <c r="H151">
        <v>195</v>
      </c>
      <c r="I151" s="5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3"/>
        <v>41275.25</v>
      </c>
      <c r="O151" s="9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17"/>
        <v>1</v>
      </c>
      <c r="G152" t="s">
        <v>14</v>
      </c>
      <c r="H152">
        <v>1</v>
      </c>
      <c r="I152" s="5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3"/>
        <v>43450.25</v>
      </c>
      <c r="O152" s="9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17"/>
        <v>64.166909620991248</v>
      </c>
      <c r="G153" t="s">
        <v>14</v>
      </c>
      <c r="H153">
        <v>1467</v>
      </c>
      <c r="I153" s="5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3"/>
        <v>41799.208333333336</v>
      </c>
      <c r="O153" s="9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17"/>
        <v>423.06746987951806</v>
      </c>
      <c r="G154" t="s">
        <v>20</v>
      </c>
      <c r="H154">
        <v>3376</v>
      </c>
      <c r="I154" s="5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3"/>
        <v>42783.25</v>
      </c>
      <c r="O154" s="9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17"/>
        <v>92.984160506863773</v>
      </c>
      <c r="G155" t="s">
        <v>14</v>
      </c>
      <c r="H155">
        <v>5681</v>
      </c>
      <c r="I155" s="5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3"/>
        <v>41201.208333333336</v>
      </c>
      <c r="O155" s="9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17"/>
        <v>58.75656742556918</v>
      </c>
      <c r="G156" t="s">
        <v>14</v>
      </c>
      <c r="H156">
        <v>1059</v>
      </c>
      <c r="I156" s="5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3"/>
        <v>42502.208333333328</v>
      </c>
      <c r="O156" s="9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17"/>
        <v>65.022222222222226</v>
      </c>
      <c r="G157" t="s">
        <v>14</v>
      </c>
      <c r="H157">
        <v>1194</v>
      </c>
      <c r="I157" s="5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3"/>
        <v>40262.208333333336</v>
      </c>
      <c r="O157" s="9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17"/>
        <v>73.939560439560438</v>
      </c>
      <c r="G158" t="s">
        <v>74</v>
      </c>
      <c r="H158">
        <v>379</v>
      </c>
      <c r="I158" s="5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3"/>
        <v>43743.208333333328</v>
      </c>
      <c r="O158" s="9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17"/>
        <v>52.666666666666664</v>
      </c>
      <c r="G159" t="s">
        <v>14</v>
      </c>
      <c r="H159">
        <v>30</v>
      </c>
      <c r="I159" s="5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3"/>
        <v>41638.25</v>
      </c>
      <c r="O159" s="9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17"/>
        <v>220.95238095238096</v>
      </c>
      <c r="G160" t="s">
        <v>20</v>
      </c>
      <c r="H160">
        <v>41</v>
      </c>
      <c r="I160" s="5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3"/>
        <v>42346.25</v>
      </c>
      <c r="O160" s="9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17"/>
        <v>100.01150627615063</v>
      </c>
      <c r="G161" t="s">
        <v>20</v>
      </c>
      <c r="H161">
        <v>1821</v>
      </c>
      <c r="I161" s="5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3"/>
        <v>43551.208333333328</v>
      </c>
      <c r="O161" s="9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17"/>
        <v>162.3125</v>
      </c>
      <c r="G162" t="s">
        <v>20</v>
      </c>
      <c r="H162">
        <v>164</v>
      </c>
      <c r="I162" s="5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3"/>
        <v>43582.208333333328</v>
      </c>
      <c r="O162" s="9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17"/>
        <v>78.181818181818187</v>
      </c>
      <c r="G163" t="s">
        <v>14</v>
      </c>
      <c r="H163">
        <v>75</v>
      </c>
      <c r="I163" s="5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3"/>
        <v>42270.208333333328</v>
      </c>
      <c r="O163" s="9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17"/>
        <v>149.73770491803279</v>
      </c>
      <c r="G164" t="s">
        <v>20</v>
      </c>
      <c r="H164">
        <v>157</v>
      </c>
      <c r="I164" s="5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3"/>
        <v>43442.25</v>
      </c>
      <c r="O164" s="9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17"/>
        <v>253.25714285714287</v>
      </c>
      <c r="G165" t="s">
        <v>20</v>
      </c>
      <c r="H165">
        <v>246</v>
      </c>
      <c r="I165" s="5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3"/>
        <v>43028.208333333328</v>
      </c>
      <c r="O165" s="9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17"/>
        <v>100.16943521594685</v>
      </c>
      <c r="G166" t="s">
        <v>20</v>
      </c>
      <c r="H166">
        <v>1396</v>
      </c>
      <c r="I166" s="5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3"/>
        <v>43016.208333333328</v>
      </c>
      <c r="O166" s="9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17"/>
        <v>121.99004424778761</v>
      </c>
      <c r="G167" t="s">
        <v>20</v>
      </c>
      <c r="H167">
        <v>2506</v>
      </c>
      <c r="I167" s="5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3"/>
        <v>42948.208333333328</v>
      </c>
      <c r="O167" s="9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17"/>
        <v>137.13265306122449</v>
      </c>
      <c r="G168" t="s">
        <v>20</v>
      </c>
      <c r="H168">
        <v>244</v>
      </c>
      <c r="I168" s="5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3"/>
        <v>40534.25</v>
      </c>
      <c r="O168" s="9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17"/>
        <v>415.53846153846155</v>
      </c>
      <c r="G169" t="s">
        <v>20</v>
      </c>
      <c r="H169">
        <v>146</v>
      </c>
      <c r="I169" s="5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3"/>
        <v>41435.208333333336</v>
      </c>
      <c r="O169" s="9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17"/>
        <v>31.30913348946136</v>
      </c>
      <c r="G170" t="s">
        <v>14</v>
      </c>
      <c r="H170">
        <v>955</v>
      </c>
      <c r="I170" s="5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3"/>
        <v>43518.25</v>
      </c>
      <c r="O170" s="9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17"/>
        <v>424.08154506437768</v>
      </c>
      <c r="G171" t="s">
        <v>20</v>
      </c>
      <c r="H171">
        <v>1267</v>
      </c>
      <c r="I171" s="5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3"/>
        <v>41077.208333333336</v>
      </c>
      <c r="O171" s="9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17"/>
        <v>2.93886230728336</v>
      </c>
      <c r="G172" t="s">
        <v>14</v>
      </c>
      <c r="H172">
        <v>67</v>
      </c>
      <c r="I172" s="5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3"/>
        <v>42950.208333333328</v>
      </c>
      <c r="O172" s="9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17"/>
        <v>10.63265306122449</v>
      </c>
      <c r="G173" t="s">
        <v>14</v>
      </c>
      <c r="H173">
        <v>5</v>
      </c>
      <c r="I173" s="5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3"/>
        <v>41718.208333333336</v>
      </c>
      <c r="O173" s="9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17"/>
        <v>82.875</v>
      </c>
      <c r="G174" t="s">
        <v>14</v>
      </c>
      <c r="H174">
        <v>26</v>
      </c>
      <c r="I174" s="5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3"/>
        <v>41839.208333333336</v>
      </c>
      <c r="O174" s="9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17"/>
        <v>163.01447776628748</v>
      </c>
      <c r="G175" t="s">
        <v>20</v>
      </c>
      <c r="H175">
        <v>1561</v>
      </c>
      <c r="I175" s="5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3"/>
        <v>41412.208333333336</v>
      </c>
      <c r="O175" s="9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17"/>
        <v>894.66666666666663</v>
      </c>
      <c r="G176" t="s">
        <v>20</v>
      </c>
      <c r="H176">
        <v>48</v>
      </c>
      <c r="I176" s="5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3"/>
        <v>42282.208333333328</v>
      </c>
      <c r="O176" s="9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17"/>
        <v>26.19150110375276</v>
      </c>
      <c r="G177" t="s">
        <v>14</v>
      </c>
      <c r="H177">
        <v>1130</v>
      </c>
      <c r="I177" s="5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3"/>
        <v>42613.208333333328</v>
      </c>
      <c r="O177" s="9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17"/>
        <v>74.834782608695647</v>
      </c>
      <c r="G178" t="s">
        <v>14</v>
      </c>
      <c r="H178">
        <v>782</v>
      </c>
      <c r="I178" s="5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3"/>
        <v>42616.208333333328</v>
      </c>
      <c r="O178" s="9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17"/>
        <v>416.47680412371136</v>
      </c>
      <c r="G179" t="s">
        <v>20</v>
      </c>
      <c r="H179">
        <v>2739</v>
      </c>
      <c r="I179" s="5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3"/>
        <v>40497.25</v>
      </c>
      <c r="O179" s="9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17"/>
        <v>96.208333333333329</v>
      </c>
      <c r="G180" t="s">
        <v>14</v>
      </c>
      <c r="H180">
        <v>210</v>
      </c>
      <c r="I180" s="5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3"/>
        <v>42999.208333333328</v>
      </c>
      <c r="O180" s="9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17"/>
        <v>357.71910112359552</v>
      </c>
      <c r="G181" t="s">
        <v>20</v>
      </c>
      <c r="H181">
        <v>3537</v>
      </c>
      <c r="I181" s="5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3"/>
        <v>41350.208333333336</v>
      </c>
      <c r="O181" s="9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17"/>
        <v>308.45714285714286</v>
      </c>
      <c r="G182" t="s">
        <v>20</v>
      </c>
      <c r="H182">
        <v>2107</v>
      </c>
      <c r="I182" s="5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3"/>
        <v>40259.208333333336</v>
      </c>
      <c r="O182" s="9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17"/>
        <v>61.802325581395351</v>
      </c>
      <c r="G183" t="s">
        <v>14</v>
      </c>
      <c r="H183">
        <v>136</v>
      </c>
      <c r="I183" s="5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3"/>
        <v>43012.208333333328</v>
      </c>
      <c r="O183" s="9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17"/>
        <v>722.32472324723244</v>
      </c>
      <c r="G184" t="s">
        <v>20</v>
      </c>
      <c r="H184">
        <v>3318</v>
      </c>
      <c r="I184" s="5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3"/>
        <v>43631.208333333328</v>
      </c>
      <c r="O184" s="9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17"/>
        <v>69.117647058823536</v>
      </c>
      <c r="G185" t="s">
        <v>14</v>
      </c>
      <c r="H185">
        <v>86</v>
      </c>
      <c r="I185" s="5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3"/>
        <v>40430.208333333336</v>
      </c>
      <c r="O185" s="9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17"/>
        <v>293.05555555555554</v>
      </c>
      <c r="G186" t="s">
        <v>20</v>
      </c>
      <c r="H186">
        <v>340</v>
      </c>
      <c r="I186" s="5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3"/>
        <v>43588.208333333328</v>
      </c>
      <c r="O186" s="9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17"/>
        <v>71.8</v>
      </c>
      <c r="G187" t="s">
        <v>14</v>
      </c>
      <c r="H187">
        <v>19</v>
      </c>
      <c r="I187" s="5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3"/>
        <v>43233.208333333328</v>
      </c>
      <c r="O187" s="9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17"/>
        <v>31.934684684684683</v>
      </c>
      <c r="G188" t="s">
        <v>14</v>
      </c>
      <c r="H188">
        <v>886</v>
      </c>
      <c r="I188" s="5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3"/>
        <v>41782.208333333336</v>
      </c>
      <c r="O188" s="9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17"/>
        <v>229.87375415282392</v>
      </c>
      <c r="G189" t="s">
        <v>20</v>
      </c>
      <c r="H189">
        <v>1442</v>
      </c>
      <c r="I189" s="5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3"/>
        <v>41328.25</v>
      </c>
      <c r="O189" s="9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17"/>
        <v>32.012195121951223</v>
      </c>
      <c r="G190" t="s">
        <v>14</v>
      </c>
      <c r="H190">
        <v>35</v>
      </c>
      <c r="I190" s="5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3"/>
        <v>41975.25</v>
      </c>
      <c r="O190" s="9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17"/>
        <v>23.525352848928385</v>
      </c>
      <c r="G191" t="s">
        <v>74</v>
      </c>
      <c r="H191">
        <v>441</v>
      </c>
      <c r="I191" s="5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3"/>
        <v>42433.25</v>
      </c>
      <c r="O191" s="9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17"/>
        <v>68.594594594594597</v>
      </c>
      <c r="G192" t="s">
        <v>14</v>
      </c>
      <c r="H192">
        <v>24</v>
      </c>
      <c r="I192" s="5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3"/>
        <v>41429.208333333336</v>
      </c>
      <c r="O192" s="9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17"/>
        <v>37.952380952380949</v>
      </c>
      <c r="G193" t="s">
        <v>14</v>
      </c>
      <c r="H193">
        <v>86</v>
      </c>
      <c r="I193" s="5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3"/>
        <v>43536.208333333328</v>
      </c>
      <c r="O193" s="9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17"/>
        <v>19.992957746478872</v>
      </c>
      <c r="G194" t="s">
        <v>14</v>
      </c>
      <c r="H194">
        <v>243</v>
      </c>
      <c r="I194" s="5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3"/>
        <v>41817.208333333336</v>
      </c>
      <c r="O194" s="9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si="17"/>
        <v>45.636363636363633</v>
      </c>
      <c r="G195" t="s">
        <v>14</v>
      </c>
      <c r="H195">
        <v>65</v>
      </c>
      <c r="I195" s="5">
        <f t="shared" ref="I195:I258" si="18">IF(H195&gt;0,E195/H195,0)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9">(((L195/60)/60)/24)+DATE(1970,1,1)</f>
        <v>43198.208333333328</v>
      </c>
      <c r="O195" s="9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ref="T195:T258" si="22">RIGHT(R195,LEN(R195)-FIND("/",R195))</f>
        <v>indie rock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ref="F196:F259" si="23">(E196*100)/D196</f>
        <v>122.7605633802817</v>
      </c>
      <c r="G196" t="s">
        <v>20</v>
      </c>
      <c r="H196">
        <v>126</v>
      </c>
      <c r="I196" s="5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9"/>
        <v>42261.208333333328</v>
      </c>
      <c r="O196" s="9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23"/>
        <v>361.75316455696202</v>
      </c>
      <c r="G197" t="s">
        <v>20</v>
      </c>
      <c r="H197">
        <v>524</v>
      </c>
      <c r="I197" s="5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9"/>
        <v>43310.208333333328</v>
      </c>
      <c r="O197" s="9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23"/>
        <v>63.146341463414636</v>
      </c>
      <c r="G198" t="s">
        <v>14</v>
      </c>
      <c r="H198">
        <v>100</v>
      </c>
      <c r="I198" s="5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9"/>
        <v>42616.208333333328</v>
      </c>
      <c r="O198" s="9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23"/>
        <v>298.20475319926874</v>
      </c>
      <c r="G199" t="s">
        <v>20</v>
      </c>
      <c r="H199">
        <v>1989</v>
      </c>
      <c r="I199" s="5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9"/>
        <v>42909.208333333328</v>
      </c>
      <c r="O199" s="9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23"/>
        <v>9.5585443037974684</v>
      </c>
      <c r="G200" t="s">
        <v>14</v>
      </c>
      <c r="H200">
        <v>168</v>
      </c>
      <c r="I200" s="5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9"/>
        <v>40396.208333333336</v>
      </c>
      <c r="O200" s="9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23"/>
        <v>53.777777777777779</v>
      </c>
      <c r="G201" t="s">
        <v>14</v>
      </c>
      <c r="H201">
        <v>13</v>
      </c>
      <c r="I201" s="5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9"/>
        <v>42192.208333333328</v>
      </c>
      <c r="O201" s="9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23"/>
        <v>2</v>
      </c>
      <c r="G202" t="s">
        <v>14</v>
      </c>
      <c r="H202">
        <v>1</v>
      </c>
      <c r="I202" s="5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9"/>
        <v>40262.208333333336</v>
      </c>
      <c r="O202" s="9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23"/>
        <v>681.19047619047615</v>
      </c>
      <c r="G203" t="s">
        <v>20</v>
      </c>
      <c r="H203">
        <v>157</v>
      </c>
      <c r="I203" s="5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9"/>
        <v>41845.208333333336</v>
      </c>
      <c r="O203" s="9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23"/>
        <v>78.831325301204814</v>
      </c>
      <c r="G204" t="s">
        <v>74</v>
      </c>
      <c r="H204">
        <v>82</v>
      </c>
      <c r="I204" s="5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9"/>
        <v>40818.208333333336</v>
      </c>
      <c r="O204" s="9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23"/>
        <v>134.40792216817235</v>
      </c>
      <c r="G205" t="s">
        <v>20</v>
      </c>
      <c r="H205">
        <v>4498</v>
      </c>
      <c r="I205" s="5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9"/>
        <v>42752.25</v>
      </c>
      <c r="O205" s="9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23"/>
        <v>3.3719999999999999</v>
      </c>
      <c r="G206" t="s">
        <v>14</v>
      </c>
      <c r="H206">
        <v>40</v>
      </c>
      <c r="I206" s="5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9"/>
        <v>40636.208333333336</v>
      </c>
      <c r="O206" s="9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23"/>
        <v>431.84615384615387</v>
      </c>
      <c r="G207" t="s">
        <v>20</v>
      </c>
      <c r="H207">
        <v>80</v>
      </c>
      <c r="I207" s="5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9"/>
        <v>43390.208333333328</v>
      </c>
      <c r="O207" s="9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23"/>
        <v>38.844444444444441</v>
      </c>
      <c r="G208" t="s">
        <v>74</v>
      </c>
      <c r="H208">
        <v>57</v>
      </c>
      <c r="I208" s="5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9"/>
        <v>40236.25</v>
      </c>
      <c r="O208" s="9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23"/>
        <v>425.7</v>
      </c>
      <c r="G209" t="s">
        <v>20</v>
      </c>
      <c r="H209">
        <v>43</v>
      </c>
      <c r="I209" s="5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9"/>
        <v>43340.208333333328</v>
      </c>
      <c r="O209" s="9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23"/>
        <v>101.12239715591672</v>
      </c>
      <c r="G210" t="s">
        <v>20</v>
      </c>
      <c r="H210">
        <v>2053</v>
      </c>
      <c r="I210" s="5">
        <f t="shared" si="1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9"/>
        <v>43048.25</v>
      </c>
      <c r="O210" s="9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23"/>
        <v>21.188688946015425</v>
      </c>
      <c r="G211" t="s">
        <v>47</v>
      </c>
      <c r="H211">
        <v>808</v>
      </c>
      <c r="I211" s="5">
        <f t="shared" si="1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9"/>
        <v>42496.208333333328</v>
      </c>
      <c r="O211" s="9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23"/>
        <v>67.425531914893611</v>
      </c>
      <c r="G212" t="s">
        <v>14</v>
      </c>
      <c r="H212">
        <v>226</v>
      </c>
      <c r="I212" s="5">
        <f t="shared" si="1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9"/>
        <v>42797.25</v>
      </c>
      <c r="O212" s="9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23"/>
        <v>94.923371647509583</v>
      </c>
      <c r="G213" t="s">
        <v>14</v>
      </c>
      <c r="H213">
        <v>1625</v>
      </c>
      <c r="I213" s="5">
        <f t="shared" si="1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9"/>
        <v>41513.208333333336</v>
      </c>
      <c r="O213" s="9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23"/>
        <v>151.85185185185185</v>
      </c>
      <c r="G214" t="s">
        <v>20</v>
      </c>
      <c r="H214">
        <v>168</v>
      </c>
      <c r="I214" s="5">
        <f t="shared" si="1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9"/>
        <v>43814.25</v>
      </c>
      <c r="O214" s="9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23"/>
        <v>195.16382252559728</v>
      </c>
      <c r="G215" t="s">
        <v>20</v>
      </c>
      <c r="H215">
        <v>4289</v>
      </c>
      <c r="I215" s="5">
        <f t="shared" si="1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9"/>
        <v>40488.208333333336</v>
      </c>
      <c r="O215" s="9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23"/>
        <v>1023.1428571428571</v>
      </c>
      <c r="G216" t="s">
        <v>20</v>
      </c>
      <c r="H216">
        <v>165</v>
      </c>
      <c r="I216" s="5">
        <f t="shared" si="1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9"/>
        <v>40409.208333333336</v>
      </c>
      <c r="O216" s="9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23"/>
        <v>3.8418367346938775</v>
      </c>
      <c r="G217" t="s">
        <v>14</v>
      </c>
      <c r="H217">
        <v>143</v>
      </c>
      <c r="I217" s="5">
        <f t="shared" si="1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9"/>
        <v>43509.25</v>
      </c>
      <c r="O217" s="9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23"/>
        <v>155.0706655710764</v>
      </c>
      <c r="G218" t="s">
        <v>20</v>
      </c>
      <c r="H218">
        <v>1815</v>
      </c>
      <c r="I218" s="5">
        <f t="shared" si="1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9"/>
        <v>40869.25</v>
      </c>
      <c r="O218" s="9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23"/>
        <v>44.753477588871718</v>
      </c>
      <c r="G219" t="s">
        <v>14</v>
      </c>
      <c r="H219">
        <v>934</v>
      </c>
      <c r="I219" s="5">
        <f t="shared" si="1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9"/>
        <v>43583.208333333328</v>
      </c>
      <c r="O219" s="9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23"/>
        <v>215.94736842105263</v>
      </c>
      <c r="G220" t="s">
        <v>20</v>
      </c>
      <c r="H220">
        <v>397</v>
      </c>
      <c r="I220" s="5">
        <f t="shared" si="1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9"/>
        <v>40858.25</v>
      </c>
      <c r="O220" s="9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23"/>
        <v>332.12709832134294</v>
      </c>
      <c r="G221" t="s">
        <v>20</v>
      </c>
      <c r="H221">
        <v>1539</v>
      </c>
      <c r="I221" s="5">
        <f t="shared" si="1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9"/>
        <v>41137.208333333336</v>
      </c>
      <c r="O221" s="9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23"/>
        <v>8.4430379746835449</v>
      </c>
      <c r="G222" t="s">
        <v>14</v>
      </c>
      <c r="H222">
        <v>17</v>
      </c>
      <c r="I222" s="5">
        <f t="shared" si="18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9"/>
        <v>40725.208333333336</v>
      </c>
      <c r="O222" s="9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23"/>
        <v>98.625514403292186</v>
      </c>
      <c r="G223" t="s">
        <v>14</v>
      </c>
      <c r="H223">
        <v>2179</v>
      </c>
      <c r="I223" s="5">
        <f t="shared" si="18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9"/>
        <v>41081.208333333336</v>
      </c>
      <c r="O223" s="9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23"/>
        <v>137.97916666666666</v>
      </c>
      <c r="G224" t="s">
        <v>20</v>
      </c>
      <c r="H224">
        <v>138</v>
      </c>
      <c r="I224" s="5">
        <f t="shared" si="18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9"/>
        <v>41914.208333333336</v>
      </c>
      <c r="O224" s="9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23"/>
        <v>93.81099656357388</v>
      </c>
      <c r="G225" t="s">
        <v>14</v>
      </c>
      <c r="H225">
        <v>931</v>
      </c>
      <c r="I225" s="5">
        <f t="shared" si="18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9"/>
        <v>42445.208333333328</v>
      </c>
      <c r="O225" s="9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23"/>
        <v>403.63930885529157</v>
      </c>
      <c r="G226" t="s">
        <v>20</v>
      </c>
      <c r="H226">
        <v>3594</v>
      </c>
      <c r="I226" s="5">
        <f t="shared" si="18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9"/>
        <v>41906.208333333336</v>
      </c>
      <c r="O226" s="9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23"/>
        <v>260.1740412979351</v>
      </c>
      <c r="G227" t="s">
        <v>20</v>
      </c>
      <c r="H227">
        <v>5880</v>
      </c>
      <c r="I227" s="5">
        <f t="shared" si="18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9"/>
        <v>41762.208333333336</v>
      </c>
      <c r="O227" s="9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23"/>
        <v>366.63333333333333</v>
      </c>
      <c r="G228" t="s">
        <v>20</v>
      </c>
      <c r="H228">
        <v>112</v>
      </c>
      <c r="I228" s="5">
        <f t="shared" si="18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9"/>
        <v>40276.208333333336</v>
      </c>
      <c r="O228" s="9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23"/>
        <v>168.72085385878489</v>
      </c>
      <c r="G229" t="s">
        <v>20</v>
      </c>
      <c r="H229">
        <v>943</v>
      </c>
      <c r="I229" s="5">
        <f t="shared" si="18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9"/>
        <v>42139.208333333328</v>
      </c>
      <c r="O229" s="9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23"/>
        <v>119.90717911530095</v>
      </c>
      <c r="G230" t="s">
        <v>20</v>
      </c>
      <c r="H230">
        <v>2468</v>
      </c>
      <c r="I230" s="5">
        <f t="shared" si="18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9"/>
        <v>42613.208333333328</v>
      </c>
      <c r="O230" s="9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23"/>
        <v>193.68925233644859</v>
      </c>
      <c r="G231" t="s">
        <v>20</v>
      </c>
      <c r="H231">
        <v>2551</v>
      </c>
      <c r="I231" s="5">
        <f t="shared" si="18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9"/>
        <v>42887.208333333328</v>
      </c>
      <c r="O231" s="9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23"/>
        <v>420.16666666666669</v>
      </c>
      <c r="G232" t="s">
        <v>20</v>
      </c>
      <c r="H232">
        <v>101</v>
      </c>
      <c r="I232" s="5">
        <f t="shared" si="18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9"/>
        <v>43805.25</v>
      </c>
      <c r="O232" s="9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23"/>
        <v>76.708333333333329</v>
      </c>
      <c r="G233" t="s">
        <v>74</v>
      </c>
      <c r="H233">
        <v>67</v>
      </c>
      <c r="I233" s="5">
        <f t="shared" si="18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9"/>
        <v>41415.208333333336</v>
      </c>
      <c r="O233" s="9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23"/>
        <v>171.26470588235293</v>
      </c>
      <c r="G234" t="s">
        <v>20</v>
      </c>
      <c r="H234">
        <v>92</v>
      </c>
      <c r="I234" s="5">
        <f t="shared" si="18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9"/>
        <v>42576.208333333328</v>
      </c>
      <c r="O234" s="9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23"/>
        <v>157.89473684210526</v>
      </c>
      <c r="G235" t="s">
        <v>20</v>
      </c>
      <c r="H235">
        <v>62</v>
      </c>
      <c r="I235" s="5">
        <f t="shared" si="18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9"/>
        <v>40706.208333333336</v>
      </c>
      <c r="O235" s="9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23"/>
        <v>109.08</v>
      </c>
      <c r="G236" t="s">
        <v>20</v>
      </c>
      <c r="H236">
        <v>149</v>
      </c>
      <c r="I236" s="5">
        <f t="shared" si="18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9"/>
        <v>42969.208333333328</v>
      </c>
      <c r="O236" s="9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23"/>
        <v>41.732558139534881</v>
      </c>
      <c r="G237" t="s">
        <v>14</v>
      </c>
      <c r="H237">
        <v>92</v>
      </c>
      <c r="I237" s="5">
        <f t="shared" si="18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9"/>
        <v>42779.25</v>
      </c>
      <c r="O237" s="9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23"/>
        <v>10.944303797468354</v>
      </c>
      <c r="G238" t="s">
        <v>14</v>
      </c>
      <c r="H238">
        <v>57</v>
      </c>
      <c r="I238" s="5">
        <f t="shared" si="18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9"/>
        <v>43641.208333333328</v>
      </c>
      <c r="O238" s="9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23"/>
        <v>159.3763440860215</v>
      </c>
      <c r="G239" t="s">
        <v>20</v>
      </c>
      <c r="H239">
        <v>329</v>
      </c>
      <c r="I239" s="5">
        <f t="shared" si="18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9"/>
        <v>41754.208333333336</v>
      </c>
      <c r="O239" s="9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23"/>
        <v>422.41666666666669</v>
      </c>
      <c r="G240" t="s">
        <v>20</v>
      </c>
      <c r="H240">
        <v>97</v>
      </c>
      <c r="I240" s="5">
        <f t="shared" si="18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9"/>
        <v>43083.25</v>
      </c>
      <c r="O240" s="9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23"/>
        <v>97.71875</v>
      </c>
      <c r="G241" t="s">
        <v>14</v>
      </c>
      <c r="H241">
        <v>41</v>
      </c>
      <c r="I241" s="5">
        <f t="shared" si="18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9"/>
        <v>42245.208333333328</v>
      </c>
      <c r="O241" s="9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23"/>
        <v>418.78911564625849</v>
      </c>
      <c r="G242" t="s">
        <v>20</v>
      </c>
      <c r="H242">
        <v>1784</v>
      </c>
      <c r="I242" s="5">
        <f t="shared" si="18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9"/>
        <v>40396.208333333336</v>
      </c>
      <c r="O242" s="9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23"/>
        <v>101.91632047477745</v>
      </c>
      <c r="G243" t="s">
        <v>20</v>
      </c>
      <c r="H243">
        <v>1684</v>
      </c>
      <c r="I243" s="5">
        <f t="shared" si="18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9"/>
        <v>41742.208333333336</v>
      </c>
      <c r="O243" s="9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23"/>
        <v>127.72619047619048</v>
      </c>
      <c r="G244" t="s">
        <v>20</v>
      </c>
      <c r="H244">
        <v>250</v>
      </c>
      <c r="I244" s="5">
        <f t="shared" si="18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9"/>
        <v>42865.208333333328</v>
      </c>
      <c r="O244" s="9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23"/>
        <v>445.21739130434781</v>
      </c>
      <c r="G245" t="s">
        <v>20</v>
      </c>
      <c r="H245">
        <v>238</v>
      </c>
      <c r="I245" s="5">
        <f t="shared" si="18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9"/>
        <v>43163.25</v>
      </c>
      <c r="O245" s="9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23"/>
        <v>569.71428571428567</v>
      </c>
      <c r="G246" t="s">
        <v>20</v>
      </c>
      <c r="H246">
        <v>53</v>
      </c>
      <c r="I246" s="5">
        <f t="shared" si="18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9"/>
        <v>41834.208333333336</v>
      </c>
      <c r="O246" s="9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23"/>
        <v>509.34482758620692</v>
      </c>
      <c r="G247" t="s">
        <v>20</v>
      </c>
      <c r="H247">
        <v>214</v>
      </c>
      <c r="I247" s="5">
        <f t="shared" si="18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9"/>
        <v>41736.208333333336</v>
      </c>
      <c r="O247" s="9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23"/>
        <v>325.53333333333336</v>
      </c>
      <c r="G248" t="s">
        <v>20</v>
      </c>
      <c r="H248">
        <v>222</v>
      </c>
      <c r="I248" s="5">
        <f t="shared" si="18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9"/>
        <v>41491.208333333336</v>
      </c>
      <c r="O248" s="9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23"/>
        <v>932.61616161616166</v>
      </c>
      <c r="G249" t="s">
        <v>20</v>
      </c>
      <c r="H249">
        <v>1884</v>
      </c>
      <c r="I249" s="5">
        <f t="shared" si="18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9"/>
        <v>42726.25</v>
      </c>
      <c r="O249" s="9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23"/>
        <v>211.33870967741936</v>
      </c>
      <c r="G250" t="s">
        <v>20</v>
      </c>
      <c r="H250">
        <v>218</v>
      </c>
      <c r="I250" s="5">
        <f t="shared" si="18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9"/>
        <v>42004.25</v>
      </c>
      <c r="O250" s="9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23"/>
        <v>273.32520325203251</v>
      </c>
      <c r="G251" t="s">
        <v>20</v>
      </c>
      <c r="H251">
        <v>6465</v>
      </c>
      <c r="I251" s="5">
        <f t="shared" si="18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9"/>
        <v>42006.25</v>
      </c>
      <c r="O251" s="9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23"/>
        <v>3</v>
      </c>
      <c r="G252" t="s">
        <v>14</v>
      </c>
      <c r="H252">
        <v>1</v>
      </c>
      <c r="I252" s="5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9"/>
        <v>40203.25</v>
      </c>
      <c r="O252" s="9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23"/>
        <v>54.08450704225352</v>
      </c>
      <c r="G253" t="s">
        <v>14</v>
      </c>
      <c r="H253">
        <v>101</v>
      </c>
      <c r="I253" s="5">
        <f t="shared" si="18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9"/>
        <v>41252.25</v>
      </c>
      <c r="O253" s="9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23"/>
        <v>626.29999999999995</v>
      </c>
      <c r="G254" t="s">
        <v>20</v>
      </c>
      <c r="H254">
        <v>59</v>
      </c>
      <c r="I254" s="5">
        <f t="shared" si="18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9"/>
        <v>41572.208333333336</v>
      </c>
      <c r="O254" s="9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23"/>
        <v>89.021399176954731</v>
      </c>
      <c r="G255" t="s">
        <v>14</v>
      </c>
      <c r="H255">
        <v>1335</v>
      </c>
      <c r="I255" s="5">
        <f t="shared" si="18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9"/>
        <v>40641.208333333336</v>
      </c>
      <c r="O255" s="9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23"/>
        <v>184.89130434782609</v>
      </c>
      <c r="G256" t="s">
        <v>20</v>
      </c>
      <c r="H256">
        <v>88</v>
      </c>
      <c r="I256" s="5">
        <f t="shared" si="18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9"/>
        <v>42787.25</v>
      </c>
      <c r="O256" s="9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23"/>
        <v>120.16770186335404</v>
      </c>
      <c r="G257" t="s">
        <v>20</v>
      </c>
      <c r="H257">
        <v>1697</v>
      </c>
      <c r="I257" s="5">
        <f t="shared" si="18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9"/>
        <v>40590.25</v>
      </c>
      <c r="O257" s="9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23"/>
        <v>23.390243902439025</v>
      </c>
      <c r="G258" t="s">
        <v>14</v>
      </c>
      <c r="H258">
        <v>15</v>
      </c>
      <c r="I258" s="5">
        <f t="shared" si="18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9"/>
        <v>42393.25</v>
      </c>
      <c r="O258" s="9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si="23"/>
        <v>146</v>
      </c>
      <c r="G259" t="s">
        <v>20</v>
      </c>
      <c r="H259">
        <v>92</v>
      </c>
      <c r="I259" s="5">
        <f t="shared" ref="I259:I322" si="24">IF(H259&gt;0,E259/H259,0)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5">(((L259/60)/60)/24)+DATE(1970,1,1)</f>
        <v>41338.25</v>
      </c>
      <c r="O259" s="9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ref="T259:T322" si="28">RIGHT(R259,LEN(R259)-FIND("/",R259))</f>
        <v>plays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ref="F260:F323" si="29">(E260*100)/D260</f>
        <v>268.48</v>
      </c>
      <c r="G260" t="s">
        <v>20</v>
      </c>
      <c r="H260">
        <v>186</v>
      </c>
      <c r="I260" s="5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5"/>
        <v>42712.25</v>
      </c>
      <c r="O260" s="9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29"/>
        <v>597.5</v>
      </c>
      <c r="G261" t="s">
        <v>20</v>
      </c>
      <c r="H261">
        <v>138</v>
      </c>
      <c r="I261" s="5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5"/>
        <v>41251.25</v>
      </c>
      <c r="O261" s="9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29"/>
        <v>157.69841269841271</v>
      </c>
      <c r="G262" t="s">
        <v>20</v>
      </c>
      <c r="H262">
        <v>261</v>
      </c>
      <c r="I262" s="5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5"/>
        <v>41180.208333333336</v>
      </c>
      <c r="O262" s="9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29"/>
        <v>31.201660735468565</v>
      </c>
      <c r="G263" t="s">
        <v>14</v>
      </c>
      <c r="H263">
        <v>454</v>
      </c>
      <c r="I263" s="5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5"/>
        <v>40415.208333333336</v>
      </c>
      <c r="O263" s="9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29"/>
        <v>313.41176470588238</v>
      </c>
      <c r="G264" t="s">
        <v>20</v>
      </c>
      <c r="H264">
        <v>107</v>
      </c>
      <c r="I264" s="5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5"/>
        <v>40638.208333333336</v>
      </c>
      <c r="O264" s="9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29"/>
        <v>370.89655172413791</v>
      </c>
      <c r="G265" t="s">
        <v>20</v>
      </c>
      <c r="H265">
        <v>199</v>
      </c>
      <c r="I265" s="5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5"/>
        <v>40187.25</v>
      </c>
      <c r="O265" s="9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29"/>
        <v>362.66447368421052</v>
      </c>
      <c r="G266" t="s">
        <v>20</v>
      </c>
      <c r="H266">
        <v>5512</v>
      </c>
      <c r="I266" s="5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5"/>
        <v>41317.25</v>
      </c>
      <c r="O266" s="9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29"/>
        <v>123.08163265306122</v>
      </c>
      <c r="G267" t="s">
        <v>20</v>
      </c>
      <c r="H267">
        <v>86</v>
      </c>
      <c r="I267" s="5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5"/>
        <v>42372.25</v>
      </c>
      <c r="O267" s="9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29"/>
        <v>76.766756032171585</v>
      </c>
      <c r="G268" t="s">
        <v>14</v>
      </c>
      <c r="H268">
        <v>3182</v>
      </c>
      <c r="I268" s="5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5"/>
        <v>41950.25</v>
      </c>
      <c r="O268" s="9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29"/>
        <v>233.62012987012986</v>
      </c>
      <c r="G269" t="s">
        <v>20</v>
      </c>
      <c r="H269">
        <v>2768</v>
      </c>
      <c r="I269" s="5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5"/>
        <v>41206.208333333336</v>
      </c>
      <c r="O269" s="9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29"/>
        <v>180.53333333333333</v>
      </c>
      <c r="G270" t="s">
        <v>20</v>
      </c>
      <c r="H270">
        <v>48</v>
      </c>
      <c r="I270" s="5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5"/>
        <v>41186.208333333336</v>
      </c>
      <c r="O270" s="9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29"/>
        <v>252.62857142857143</v>
      </c>
      <c r="G271" t="s">
        <v>20</v>
      </c>
      <c r="H271">
        <v>87</v>
      </c>
      <c r="I271" s="5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5"/>
        <v>43496.25</v>
      </c>
      <c r="O271" s="9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29"/>
        <v>27.176538240368028</v>
      </c>
      <c r="G272" t="s">
        <v>74</v>
      </c>
      <c r="H272">
        <v>1890</v>
      </c>
      <c r="I272" s="5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5"/>
        <v>40514.25</v>
      </c>
      <c r="O272" s="9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29"/>
        <v>1.2706571242680547</v>
      </c>
      <c r="G273" t="s">
        <v>47</v>
      </c>
      <c r="H273">
        <v>61</v>
      </c>
      <c r="I273" s="5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5"/>
        <v>42345.25</v>
      </c>
      <c r="O273" s="9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29"/>
        <v>304.00978473581216</v>
      </c>
      <c r="G274" t="s">
        <v>20</v>
      </c>
      <c r="H274">
        <v>1894</v>
      </c>
      <c r="I274" s="5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5"/>
        <v>43656.208333333328</v>
      </c>
      <c r="O274" s="9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29"/>
        <v>137.23076923076923</v>
      </c>
      <c r="G275" t="s">
        <v>20</v>
      </c>
      <c r="H275">
        <v>282</v>
      </c>
      <c r="I275" s="5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5"/>
        <v>42995.208333333328</v>
      </c>
      <c r="O275" s="9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29"/>
        <v>32.208333333333336</v>
      </c>
      <c r="G276" t="s">
        <v>14</v>
      </c>
      <c r="H276">
        <v>15</v>
      </c>
      <c r="I276" s="5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5"/>
        <v>43045.25</v>
      </c>
      <c r="O276" s="9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29"/>
        <v>241.51282051282053</v>
      </c>
      <c r="G277" t="s">
        <v>20</v>
      </c>
      <c r="H277">
        <v>116</v>
      </c>
      <c r="I277" s="5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5"/>
        <v>43561.208333333328</v>
      </c>
      <c r="O277" s="9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29"/>
        <v>96.8</v>
      </c>
      <c r="G278" t="s">
        <v>14</v>
      </c>
      <c r="H278">
        <v>133</v>
      </c>
      <c r="I278" s="5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5"/>
        <v>41018.208333333336</v>
      </c>
      <c r="O278" s="9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29"/>
        <v>1066.4285714285713</v>
      </c>
      <c r="G279" t="s">
        <v>20</v>
      </c>
      <c r="H279">
        <v>83</v>
      </c>
      <c r="I279" s="5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5"/>
        <v>40378.208333333336</v>
      </c>
      <c r="O279" s="9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29"/>
        <v>325.88888888888891</v>
      </c>
      <c r="G280" t="s">
        <v>20</v>
      </c>
      <c r="H280">
        <v>91</v>
      </c>
      <c r="I280" s="5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5"/>
        <v>41239.25</v>
      </c>
      <c r="O280" s="9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29"/>
        <v>170.7</v>
      </c>
      <c r="G281" t="s">
        <v>20</v>
      </c>
      <c r="H281">
        <v>546</v>
      </c>
      <c r="I281" s="5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5"/>
        <v>43346.208333333328</v>
      </c>
      <c r="O281" s="9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29"/>
        <v>581.44000000000005</v>
      </c>
      <c r="G282" t="s">
        <v>20</v>
      </c>
      <c r="H282">
        <v>393</v>
      </c>
      <c r="I282" s="5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5"/>
        <v>43060.25</v>
      </c>
      <c r="O282" s="9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29"/>
        <v>91.520972644376897</v>
      </c>
      <c r="G283" t="s">
        <v>14</v>
      </c>
      <c r="H283">
        <v>2062</v>
      </c>
      <c r="I283" s="5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5"/>
        <v>40979.25</v>
      </c>
      <c r="O283" s="9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29"/>
        <v>108.04761904761905</v>
      </c>
      <c r="G284" t="s">
        <v>20</v>
      </c>
      <c r="H284">
        <v>133</v>
      </c>
      <c r="I284" s="5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5"/>
        <v>42701.25</v>
      </c>
      <c r="O284" s="9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29"/>
        <v>18.728395061728396</v>
      </c>
      <c r="G285" t="s">
        <v>14</v>
      </c>
      <c r="H285">
        <v>29</v>
      </c>
      <c r="I285" s="5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5"/>
        <v>42520.208333333328</v>
      </c>
      <c r="O285" s="9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29"/>
        <v>83.193877551020407</v>
      </c>
      <c r="G286" t="s">
        <v>14</v>
      </c>
      <c r="H286">
        <v>132</v>
      </c>
      <c r="I286" s="5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5"/>
        <v>41030.208333333336</v>
      </c>
      <c r="O286" s="9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29"/>
        <v>706.33333333333337</v>
      </c>
      <c r="G287" t="s">
        <v>20</v>
      </c>
      <c r="H287">
        <v>254</v>
      </c>
      <c r="I287" s="5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5"/>
        <v>42623.208333333328</v>
      </c>
      <c r="O287" s="9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29"/>
        <v>17.446030330062445</v>
      </c>
      <c r="G288" t="s">
        <v>74</v>
      </c>
      <c r="H288">
        <v>184</v>
      </c>
      <c r="I288" s="5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5"/>
        <v>42697.25</v>
      </c>
      <c r="O288" s="9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29"/>
        <v>209.73015873015873</v>
      </c>
      <c r="G289" t="s">
        <v>20</v>
      </c>
      <c r="H289">
        <v>176</v>
      </c>
      <c r="I289" s="5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5"/>
        <v>42122.208333333328</v>
      </c>
      <c r="O289" s="9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29"/>
        <v>97.785714285714292</v>
      </c>
      <c r="G290" t="s">
        <v>14</v>
      </c>
      <c r="H290">
        <v>137</v>
      </c>
      <c r="I290" s="5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5"/>
        <v>40982.208333333336</v>
      </c>
      <c r="O290" s="9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29"/>
        <v>1684.25</v>
      </c>
      <c r="G291" t="s">
        <v>20</v>
      </c>
      <c r="H291">
        <v>337</v>
      </c>
      <c r="I291" s="5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5"/>
        <v>42219.208333333328</v>
      </c>
      <c r="O291" s="9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29"/>
        <v>54.402135231316727</v>
      </c>
      <c r="G292" t="s">
        <v>14</v>
      </c>
      <c r="H292">
        <v>908</v>
      </c>
      <c r="I292" s="5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5"/>
        <v>41404.208333333336</v>
      </c>
      <c r="O292" s="9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29"/>
        <v>456.61111111111109</v>
      </c>
      <c r="G293" t="s">
        <v>20</v>
      </c>
      <c r="H293">
        <v>107</v>
      </c>
      <c r="I293" s="5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5"/>
        <v>40831.208333333336</v>
      </c>
      <c r="O293" s="9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29"/>
        <v>9.8219178082191778</v>
      </c>
      <c r="G294" t="s">
        <v>14</v>
      </c>
      <c r="H294">
        <v>10</v>
      </c>
      <c r="I294" s="5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5"/>
        <v>40984.208333333336</v>
      </c>
      <c r="O294" s="9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29"/>
        <v>16.384615384615383</v>
      </c>
      <c r="G295" t="s">
        <v>74</v>
      </c>
      <c r="H295">
        <v>32</v>
      </c>
      <c r="I295" s="5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5"/>
        <v>40456.208333333336</v>
      </c>
      <c r="O295" s="9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29"/>
        <v>1339.6666666666667</v>
      </c>
      <c r="G296" t="s">
        <v>20</v>
      </c>
      <c r="H296">
        <v>183</v>
      </c>
      <c r="I296" s="5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5"/>
        <v>43399.208333333328</v>
      </c>
      <c r="O296" s="9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29"/>
        <v>35.650077760497666</v>
      </c>
      <c r="G297" t="s">
        <v>14</v>
      </c>
      <c r="H297">
        <v>1910</v>
      </c>
      <c r="I297" s="5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5"/>
        <v>41562.208333333336</v>
      </c>
      <c r="O297" s="9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29"/>
        <v>54.950819672131146</v>
      </c>
      <c r="G298" t="s">
        <v>14</v>
      </c>
      <c r="H298">
        <v>38</v>
      </c>
      <c r="I298" s="5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5"/>
        <v>43493.25</v>
      </c>
      <c r="O298" s="9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29"/>
        <v>94.236111111111114</v>
      </c>
      <c r="G299" t="s">
        <v>14</v>
      </c>
      <c r="H299">
        <v>104</v>
      </c>
      <c r="I299" s="5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5"/>
        <v>41653.25</v>
      </c>
      <c r="O299" s="9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29"/>
        <v>143.91428571428571</v>
      </c>
      <c r="G300" t="s">
        <v>20</v>
      </c>
      <c r="H300">
        <v>72</v>
      </c>
      <c r="I300" s="5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5"/>
        <v>42426.25</v>
      </c>
      <c r="O300" s="9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29"/>
        <v>51.421052631578945</v>
      </c>
      <c r="G301" t="s">
        <v>14</v>
      </c>
      <c r="H301">
        <v>49</v>
      </c>
      <c r="I301" s="5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5"/>
        <v>42432.25</v>
      </c>
      <c r="O301" s="9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29"/>
        <v>5</v>
      </c>
      <c r="G302" t="s">
        <v>14</v>
      </c>
      <c r="H302">
        <v>1</v>
      </c>
      <c r="I302" s="5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5"/>
        <v>42977.208333333328</v>
      </c>
      <c r="O302" s="9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29"/>
        <v>1344.6666666666667</v>
      </c>
      <c r="G303" t="s">
        <v>20</v>
      </c>
      <c r="H303">
        <v>295</v>
      </c>
      <c r="I303" s="5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5"/>
        <v>42061.25</v>
      </c>
      <c r="O303" s="9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29"/>
        <v>31.844940867279895</v>
      </c>
      <c r="G304" t="s">
        <v>14</v>
      </c>
      <c r="H304">
        <v>245</v>
      </c>
      <c r="I304" s="5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5"/>
        <v>43345.208333333328</v>
      </c>
      <c r="O304" s="9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29"/>
        <v>82.617647058823536</v>
      </c>
      <c r="G305" t="s">
        <v>14</v>
      </c>
      <c r="H305">
        <v>32</v>
      </c>
      <c r="I305" s="5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5"/>
        <v>42376.25</v>
      </c>
      <c r="O305" s="9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29"/>
        <v>546.14285714285711</v>
      </c>
      <c r="G306" t="s">
        <v>20</v>
      </c>
      <c r="H306">
        <v>142</v>
      </c>
      <c r="I306" s="5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5"/>
        <v>42589.208333333328</v>
      </c>
      <c r="O306" s="9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29"/>
        <v>286.21428571428572</v>
      </c>
      <c r="G307" t="s">
        <v>20</v>
      </c>
      <c r="H307">
        <v>85</v>
      </c>
      <c r="I307" s="5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5"/>
        <v>42448.208333333328</v>
      </c>
      <c r="O307" s="9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29"/>
        <v>7.907692307692308</v>
      </c>
      <c r="G308" t="s">
        <v>14</v>
      </c>
      <c r="H308">
        <v>7</v>
      </c>
      <c r="I308" s="5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5"/>
        <v>42930.208333333328</v>
      </c>
      <c r="O308" s="9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29"/>
        <v>132.13677811550153</v>
      </c>
      <c r="G309" t="s">
        <v>20</v>
      </c>
      <c r="H309">
        <v>659</v>
      </c>
      <c r="I309" s="5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5"/>
        <v>41066.208333333336</v>
      </c>
      <c r="O309" s="9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29"/>
        <v>74.077834179357026</v>
      </c>
      <c r="G310" t="s">
        <v>14</v>
      </c>
      <c r="H310">
        <v>803</v>
      </c>
      <c r="I310" s="5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5"/>
        <v>40651.208333333336</v>
      </c>
      <c r="O310" s="9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29"/>
        <v>75.292682926829272</v>
      </c>
      <c r="G311" t="s">
        <v>74</v>
      </c>
      <c r="H311">
        <v>75</v>
      </c>
      <c r="I311" s="5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5"/>
        <v>40807.208333333336</v>
      </c>
      <c r="O311" s="9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29"/>
        <v>20.333333333333332</v>
      </c>
      <c r="G312" t="s">
        <v>14</v>
      </c>
      <c r="H312">
        <v>16</v>
      </c>
      <c r="I312" s="5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5"/>
        <v>40277.208333333336</v>
      </c>
      <c r="O312" s="9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29"/>
        <v>203.36507936507937</v>
      </c>
      <c r="G313" t="s">
        <v>20</v>
      </c>
      <c r="H313">
        <v>121</v>
      </c>
      <c r="I313" s="5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5"/>
        <v>40590.25</v>
      </c>
      <c r="O313" s="9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29"/>
        <v>310.2284263959391</v>
      </c>
      <c r="G314" t="s">
        <v>20</v>
      </c>
      <c r="H314">
        <v>3742</v>
      </c>
      <c r="I314" s="5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5"/>
        <v>41572.208333333336</v>
      </c>
      <c r="O314" s="9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29"/>
        <v>395.31818181818181</v>
      </c>
      <c r="G315" t="s">
        <v>20</v>
      </c>
      <c r="H315">
        <v>223</v>
      </c>
      <c r="I315" s="5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5"/>
        <v>40966.25</v>
      </c>
      <c r="O315" s="9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29"/>
        <v>294.71428571428572</v>
      </c>
      <c r="G316" t="s">
        <v>20</v>
      </c>
      <c r="H316">
        <v>133</v>
      </c>
      <c r="I316" s="5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5"/>
        <v>43536.208333333328</v>
      </c>
      <c r="O316" s="9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29"/>
        <v>33.89473684210526</v>
      </c>
      <c r="G317" t="s">
        <v>14</v>
      </c>
      <c r="H317">
        <v>31</v>
      </c>
      <c r="I317" s="5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5"/>
        <v>41783.208333333336</v>
      </c>
      <c r="O317" s="9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29"/>
        <v>66.677083333333329</v>
      </c>
      <c r="G318" t="s">
        <v>14</v>
      </c>
      <c r="H318">
        <v>108</v>
      </c>
      <c r="I318" s="5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5"/>
        <v>43788.25</v>
      </c>
      <c r="O318" s="9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29"/>
        <v>19.227272727272727</v>
      </c>
      <c r="G319" t="s">
        <v>14</v>
      </c>
      <c r="H319">
        <v>30</v>
      </c>
      <c r="I319" s="5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5"/>
        <v>42869.208333333328</v>
      </c>
      <c r="O319" s="9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29"/>
        <v>15.842105263157896</v>
      </c>
      <c r="G320" t="s">
        <v>14</v>
      </c>
      <c r="H320">
        <v>17</v>
      </c>
      <c r="I320" s="5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5"/>
        <v>41684.25</v>
      </c>
      <c r="O320" s="9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29"/>
        <v>38.702380952380949</v>
      </c>
      <c r="G321" t="s">
        <v>74</v>
      </c>
      <c r="H321">
        <v>64</v>
      </c>
      <c r="I321" s="5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5"/>
        <v>40402.208333333336</v>
      </c>
      <c r="O321" s="9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29"/>
        <v>9.5876777251184837</v>
      </c>
      <c r="G322" t="s">
        <v>14</v>
      </c>
      <c r="H322">
        <v>80</v>
      </c>
      <c r="I322" s="5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5"/>
        <v>40673.208333333336</v>
      </c>
      <c r="O322" s="9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si="29"/>
        <v>94.144366197183103</v>
      </c>
      <c r="G323" t="s">
        <v>14</v>
      </c>
      <c r="H323">
        <v>2468</v>
      </c>
      <c r="I323" s="5">
        <f t="shared" ref="I323:I386" si="30">IF(H323&gt;0,E323/H323,0)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1">(((L323/60)/60)/24)+DATE(1970,1,1)</f>
        <v>40634.208333333336</v>
      </c>
      <c r="O323" s="9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ref="T323:T386" si="34">RIGHT(R323,LEN(R323)-FIND("/",R323))</f>
        <v>shorts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ref="F324:F387" si="35">(E324*100)/D324</f>
        <v>166.56234096692111</v>
      </c>
      <c r="G324" t="s">
        <v>20</v>
      </c>
      <c r="H324">
        <v>5168</v>
      </c>
      <c r="I324" s="5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1"/>
        <v>40507.25</v>
      </c>
      <c r="O324" s="9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35"/>
        <v>24.134831460674157</v>
      </c>
      <c r="G325" t="s">
        <v>14</v>
      </c>
      <c r="H325">
        <v>26</v>
      </c>
      <c r="I325" s="5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1"/>
        <v>41725.208333333336</v>
      </c>
      <c r="O325" s="9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35"/>
        <v>164.05633802816902</v>
      </c>
      <c r="G326" t="s">
        <v>20</v>
      </c>
      <c r="H326">
        <v>307</v>
      </c>
      <c r="I326" s="5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1"/>
        <v>42176.208333333328</v>
      </c>
      <c r="O326" s="9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35"/>
        <v>90.723076923076917</v>
      </c>
      <c r="G327" t="s">
        <v>14</v>
      </c>
      <c r="H327">
        <v>73</v>
      </c>
      <c r="I327" s="5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1"/>
        <v>43267.208333333328</v>
      </c>
      <c r="O327" s="9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35"/>
        <v>46.194444444444443</v>
      </c>
      <c r="G328" t="s">
        <v>14</v>
      </c>
      <c r="H328">
        <v>128</v>
      </c>
      <c r="I328" s="5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1"/>
        <v>42364.25</v>
      </c>
      <c r="O328" s="9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35"/>
        <v>38.53846153846154</v>
      </c>
      <c r="G329" t="s">
        <v>14</v>
      </c>
      <c r="H329">
        <v>33</v>
      </c>
      <c r="I329" s="5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1"/>
        <v>43705.208333333328</v>
      </c>
      <c r="O329" s="9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35"/>
        <v>133.56231003039514</v>
      </c>
      <c r="G330" t="s">
        <v>20</v>
      </c>
      <c r="H330">
        <v>2441</v>
      </c>
      <c r="I330" s="5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1"/>
        <v>43434.25</v>
      </c>
      <c r="O330" s="9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35"/>
        <v>22.896588486140725</v>
      </c>
      <c r="G331" t="s">
        <v>47</v>
      </c>
      <c r="H331">
        <v>211</v>
      </c>
      <c r="I331" s="5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1"/>
        <v>42716.25</v>
      </c>
      <c r="O331" s="9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35"/>
        <v>184.95548961424333</v>
      </c>
      <c r="G332" t="s">
        <v>20</v>
      </c>
      <c r="H332">
        <v>1385</v>
      </c>
      <c r="I332" s="5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1"/>
        <v>43077.25</v>
      </c>
      <c r="O332" s="9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35"/>
        <v>443.72727272727275</v>
      </c>
      <c r="G333" t="s">
        <v>20</v>
      </c>
      <c r="H333">
        <v>190</v>
      </c>
      <c r="I333" s="5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1"/>
        <v>40896.25</v>
      </c>
      <c r="O333" s="9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35"/>
        <v>199.98067632850243</v>
      </c>
      <c r="G334" t="s">
        <v>20</v>
      </c>
      <c r="H334">
        <v>470</v>
      </c>
      <c r="I334" s="5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1"/>
        <v>41361.208333333336</v>
      </c>
      <c r="O334" s="9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35"/>
        <v>123.95833333333333</v>
      </c>
      <c r="G335" t="s">
        <v>20</v>
      </c>
      <c r="H335">
        <v>253</v>
      </c>
      <c r="I335" s="5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1"/>
        <v>43424.25</v>
      </c>
      <c r="O335" s="9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35"/>
        <v>186.61329305135951</v>
      </c>
      <c r="G336" t="s">
        <v>20</v>
      </c>
      <c r="H336">
        <v>1113</v>
      </c>
      <c r="I336" s="5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1"/>
        <v>43110.25</v>
      </c>
      <c r="O336" s="9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35"/>
        <v>114.28538550057537</v>
      </c>
      <c r="G337" t="s">
        <v>20</v>
      </c>
      <c r="H337">
        <v>2283</v>
      </c>
      <c r="I337" s="5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1"/>
        <v>43784.25</v>
      </c>
      <c r="O337" s="9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35"/>
        <v>97.032531824611027</v>
      </c>
      <c r="G338" t="s">
        <v>14</v>
      </c>
      <c r="H338">
        <v>1072</v>
      </c>
      <c r="I338" s="5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1"/>
        <v>40527.25</v>
      </c>
      <c r="O338" s="9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35"/>
        <v>122.81904761904762</v>
      </c>
      <c r="G339" t="s">
        <v>20</v>
      </c>
      <c r="H339">
        <v>1095</v>
      </c>
      <c r="I339" s="5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1"/>
        <v>43780.25</v>
      </c>
      <c r="O339" s="9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35"/>
        <v>179.14326647564471</v>
      </c>
      <c r="G340" t="s">
        <v>20</v>
      </c>
      <c r="H340">
        <v>1690</v>
      </c>
      <c r="I340" s="5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1"/>
        <v>40821.208333333336</v>
      </c>
      <c r="O340" s="9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35"/>
        <v>79.951577402787962</v>
      </c>
      <c r="G341" t="s">
        <v>74</v>
      </c>
      <c r="H341">
        <v>1297</v>
      </c>
      <c r="I341" s="5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1"/>
        <v>42949.208333333328</v>
      </c>
      <c r="O341" s="9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35"/>
        <v>94.242587601078171</v>
      </c>
      <c r="G342" t="s">
        <v>14</v>
      </c>
      <c r="H342">
        <v>393</v>
      </c>
      <c r="I342" s="5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1"/>
        <v>40889.25</v>
      </c>
      <c r="O342" s="9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35"/>
        <v>84.669291338582681</v>
      </c>
      <c r="G343" t="s">
        <v>14</v>
      </c>
      <c r="H343">
        <v>1257</v>
      </c>
      <c r="I343" s="5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1"/>
        <v>42244.208333333328</v>
      </c>
      <c r="O343" s="9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35"/>
        <v>66.521920668058456</v>
      </c>
      <c r="G344" t="s">
        <v>14</v>
      </c>
      <c r="H344">
        <v>328</v>
      </c>
      <c r="I344" s="5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1"/>
        <v>41475.208333333336</v>
      </c>
      <c r="O344" s="9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35"/>
        <v>53.922222222222224</v>
      </c>
      <c r="G345" t="s">
        <v>14</v>
      </c>
      <c r="H345">
        <v>147</v>
      </c>
      <c r="I345" s="5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1"/>
        <v>41597.25</v>
      </c>
      <c r="O345" s="9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35"/>
        <v>41.983299595141702</v>
      </c>
      <c r="G346" t="s">
        <v>14</v>
      </c>
      <c r="H346">
        <v>830</v>
      </c>
      <c r="I346" s="5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1"/>
        <v>43122.25</v>
      </c>
      <c r="O346" s="9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35"/>
        <v>14.694796954314722</v>
      </c>
      <c r="G347" t="s">
        <v>14</v>
      </c>
      <c r="H347">
        <v>331</v>
      </c>
      <c r="I347" s="5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1"/>
        <v>42194.208333333328</v>
      </c>
      <c r="O347" s="9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35"/>
        <v>34.475000000000001</v>
      </c>
      <c r="G348" t="s">
        <v>14</v>
      </c>
      <c r="H348">
        <v>25</v>
      </c>
      <c r="I348" s="5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1"/>
        <v>42971.208333333328</v>
      </c>
      <c r="O348" s="9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35"/>
        <v>1400.7777777777778</v>
      </c>
      <c r="G349" t="s">
        <v>20</v>
      </c>
      <c r="H349">
        <v>191</v>
      </c>
      <c r="I349" s="5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1"/>
        <v>42046.25</v>
      </c>
      <c r="O349" s="9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35"/>
        <v>71.770351758793964</v>
      </c>
      <c r="G350" t="s">
        <v>14</v>
      </c>
      <c r="H350">
        <v>3483</v>
      </c>
      <c r="I350" s="5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1"/>
        <v>42782.25</v>
      </c>
      <c r="O350" s="9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35"/>
        <v>53.07411504424779</v>
      </c>
      <c r="G351" t="s">
        <v>14</v>
      </c>
      <c r="H351">
        <v>923</v>
      </c>
      <c r="I351" s="5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1"/>
        <v>42930.208333333328</v>
      </c>
      <c r="O351" s="9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35"/>
        <v>5</v>
      </c>
      <c r="G352" t="s">
        <v>14</v>
      </c>
      <c r="H352">
        <v>1</v>
      </c>
      <c r="I352" s="5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1"/>
        <v>42144.208333333328</v>
      </c>
      <c r="O352" s="9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35"/>
        <v>127.70715249662618</v>
      </c>
      <c r="G353" t="s">
        <v>20</v>
      </c>
      <c r="H353">
        <v>2013</v>
      </c>
      <c r="I353" s="5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1"/>
        <v>42240.208333333328</v>
      </c>
      <c r="O353" s="9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35"/>
        <v>34.892857142857146</v>
      </c>
      <c r="G354" t="s">
        <v>14</v>
      </c>
      <c r="H354">
        <v>33</v>
      </c>
      <c r="I354" s="5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1"/>
        <v>42315.25</v>
      </c>
      <c r="O354" s="9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35"/>
        <v>410.59821428571428</v>
      </c>
      <c r="G355" t="s">
        <v>20</v>
      </c>
      <c r="H355">
        <v>1703</v>
      </c>
      <c r="I355" s="5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1"/>
        <v>43651.208333333328</v>
      </c>
      <c r="O355" s="9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35"/>
        <v>123.73770491803279</v>
      </c>
      <c r="G356" t="s">
        <v>20</v>
      </c>
      <c r="H356">
        <v>80</v>
      </c>
      <c r="I356" s="5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1"/>
        <v>41520.208333333336</v>
      </c>
      <c r="O356" s="9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35"/>
        <v>58.973684210526315</v>
      </c>
      <c r="G357" t="s">
        <v>47</v>
      </c>
      <c r="H357">
        <v>86</v>
      </c>
      <c r="I357" s="5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1"/>
        <v>42757.25</v>
      </c>
      <c r="O357" s="9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35"/>
        <v>36.892473118279568</v>
      </c>
      <c r="G358" t="s">
        <v>14</v>
      </c>
      <c r="H358">
        <v>40</v>
      </c>
      <c r="I358" s="5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1"/>
        <v>40922.25</v>
      </c>
      <c r="O358" s="9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35"/>
        <v>184.91304347826087</v>
      </c>
      <c r="G359" t="s">
        <v>20</v>
      </c>
      <c r="H359">
        <v>41</v>
      </c>
      <c r="I359" s="5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1"/>
        <v>42250.208333333328</v>
      </c>
      <c r="O359" s="9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35"/>
        <v>11.814432989690722</v>
      </c>
      <c r="G360" t="s">
        <v>14</v>
      </c>
      <c r="H360">
        <v>23</v>
      </c>
      <c r="I360" s="5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1"/>
        <v>43322.208333333328</v>
      </c>
      <c r="O360" s="9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35"/>
        <v>298.7</v>
      </c>
      <c r="G361" t="s">
        <v>20</v>
      </c>
      <c r="H361">
        <v>187</v>
      </c>
      <c r="I361" s="5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1"/>
        <v>40782.208333333336</v>
      </c>
      <c r="O361" s="9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35"/>
        <v>226.35175879396985</v>
      </c>
      <c r="G362" t="s">
        <v>20</v>
      </c>
      <c r="H362">
        <v>2875</v>
      </c>
      <c r="I362" s="5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1"/>
        <v>40544.25</v>
      </c>
      <c r="O362" s="9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35"/>
        <v>173.56363636363636</v>
      </c>
      <c r="G363" t="s">
        <v>20</v>
      </c>
      <c r="H363">
        <v>88</v>
      </c>
      <c r="I363" s="5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1"/>
        <v>43015.208333333328</v>
      </c>
      <c r="O363" s="9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35"/>
        <v>371.75675675675677</v>
      </c>
      <c r="G364" t="s">
        <v>20</v>
      </c>
      <c r="H364">
        <v>191</v>
      </c>
      <c r="I364" s="5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1"/>
        <v>40570.25</v>
      </c>
      <c r="O364" s="9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35"/>
        <v>160.19230769230768</v>
      </c>
      <c r="G365" t="s">
        <v>20</v>
      </c>
      <c r="H365">
        <v>139</v>
      </c>
      <c r="I365" s="5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1"/>
        <v>40904.25</v>
      </c>
      <c r="O365" s="9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35"/>
        <v>1616.3333333333333</v>
      </c>
      <c r="G366" t="s">
        <v>20</v>
      </c>
      <c r="H366">
        <v>186</v>
      </c>
      <c r="I366" s="5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1"/>
        <v>43164.25</v>
      </c>
      <c r="O366" s="9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35"/>
        <v>733.4375</v>
      </c>
      <c r="G367" t="s">
        <v>20</v>
      </c>
      <c r="H367">
        <v>112</v>
      </c>
      <c r="I367" s="5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1"/>
        <v>42733.25</v>
      </c>
      <c r="O367" s="9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35"/>
        <v>592.11111111111109</v>
      </c>
      <c r="G368" t="s">
        <v>20</v>
      </c>
      <c r="H368">
        <v>101</v>
      </c>
      <c r="I368" s="5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1"/>
        <v>40546.25</v>
      </c>
      <c r="O368" s="9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35"/>
        <v>18.888888888888889</v>
      </c>
      <c r="G369" t="s">
        <v>14</v>
      </c>
      <c r="H369">
        <v>75</v>
      </c>
      <c r="I369" s="5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1"/>
        <v>41930.208333333336</v>
      </c>
      <c r="O369" s="9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35"/>
        <v>276.80769230769232</v>
      </c>
      <c r="G370" t="s">
        <v>20</v>
      </c>
      <c r="H370">
        <v>206</v>
      </c>
      <c r="I370" s="5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1"/>
        <v>40464.208333333336</v>
      </c>
      <c r="O370" s="9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35"/>
        <v>273.01851851851853</v>
      </c>
      <c r="G371" t="s">
        <v>20</v>
      </c>
      <c r="H371">
        <v>154</v>
      </c>
      <c r="I371" s="5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1"/>
        <v>41308.25</v>
      </c>
      <c r="O371" s="9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35"/>
        <v>159.36331255565449</v>
      </c>
      <c r="G372" t="s">
        <v>20</v>
      </c>
      <c r="H372">
        <v>5966</v>
      </c>
      <c r="I372" s="5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1"/>
        <v>43570.208333333328</v>
      </c>
      <c r="O372" s="9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35"/>
        <v>67.869978858350947</v>
      </c>
      <c r="G373" t="s">
        <v>14</v>
      </c>
      <c r="H373">
        <v>2176</v>
      </c>
      <c r="I373" s="5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1"/>
        <v>42043.25</v>
      </c>
      <c r="O373" s="9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35"/>
        <v>1591.5555555555557</v>
      </c>
      <c r="G374" t="s">
        <v>20</v>
      </c>
      <c r="H374">
        <v>169</v>
      </c>
      <c r="I374" s="5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1"/>
        <v>42012.25</v>
      </c>
      <c r="O374" s="9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35"/>
        <v>730.18222222222221</v>
      </c>
      <c r="G375" t="s">
        <v>20</v>
      </c>
      <c r="H375">
        <v>2106</v>
      </c>
      <c r="I375" s="5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1"/>
        <v>42964.208333333328</v>
      </c>
      <c r="O375" s="9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35"/>
        <v>13.185782556750299</v>
      </c>
      <c r="G376" t="s">
        <v>14</v>
      </c>
      <c r="H376">
        <v>441</v>
      </c>
      <c r="I376" s="5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1"/>
        <v>43476.25</v>
      </c>
      <c r="O376" s="9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35"/>
        <v>54.777777777777779</v>
      </c>
      <c r="G377" t="s">
        <v>14</v>
      </c>
      <c r="H377">
        <v>25</v>
      </c>
      <c r="I377" s="5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1"/>
        <v>42293.208333333328</v>
      </c>
      <c r="O377" s="9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35"/>
        <v>361.02941176470586</v>
      </c>
      <c r="G378" t="s">
        <v>20</v>
      </c>
      <c r="H378">
        <v>131</v>
      </c>
      <c r="I378" s="5">
        <f t="shared" si="3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1"/>
        <v>41826.208333333336</v>
      </c>
      <c r="O378" s="9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35"/>
        <v>10.257545271629779</v>
      </c>
      <c r="G379" t="s">
        <v>14</v>
      </c>
      <c r="H379">
        <v>127</v>
      </c>
      <c r="I379" s="5">
        <f t="shared" si="3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1"/>
        <v>43760.208333333328</v>
      </c>
      <c r="O379" s="9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35"/>
        <v>13.962962962962964</v>
      </c>
      <c r="G380" t="s">
        <v>14</v>
      </c>
      <c r="H380">
        <v>355</v>
      </c>
      <c r="I380" s="5">
        <f t="shared" si="3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1"/>
        <v>43241.208333333328</v>
      </c>
      <c r="O380" s="9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35"/>
        <v>40.444444444444443</v>
      </c>
      <c r="G381" t="s">
        <v>14</v>
      </c>
      <c r="H381">
        <v>44</v>
      </c>
      <c r="I381" s="5">
        <f t="shared" si="3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1"/>
        <v>40843.208333333336</v>
      </c>
      <c r="O381" s="9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35"/>
        <v>160.32</v>
      </c>
      <c r="G382" t="s">
        <v>20</v>
      </c>
      <c r="H382">
        <v>84</v>
      </c>
      <c r="I382" s="5">
        <f t="shared" si="3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1"/>
        <v>41448.208333333336</v>
      </c>
      <c r="O382" s="9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35"/>
        <v>183.9433962264151</v>
      </c>
      <c r="G383" t="s">
        <v>20</v>
      </c>
      <c r="H383">
        <v>155</v>
      </c>
      <c r="I383" s="5">
        <f t="shared" si="3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1"/>
        <v>42163.208333333328</v>
      </c>
      <c r="O383" s="9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35"/>
        <v>63.769230769230766</v>
      </c>
      <c r="G384" t="s">
        <v>14</v>
      </c>
      <c r="H384">
        <v>67</v>
      </c>
      <c r="I384" s="5">
        <f t="shared" si="3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1"/>
        <v>43024.208333333328</v>
      </c>
      <c r="O384" s="9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35"/>
        <v>225.38095238095238</v>
      </c>
      <c r="G385" t="s">
        <v>20</v>
      </c>
      <c r="H385">
        <v>189</v>
      </c>
      <c r="I385" s="5">
        <f t="shared" si="3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1"/>
        <v>43509.25</v>
      </c>
      <c r="O385" s="9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35"/>
        <v>172.00961538461539</v>
      </c>
      <c r="G386" t="s">
        <v>20</v>
      </c>
      <c r="H386">
        <v>4799</v>
      </c>
      <c r="I386" s="5">
        <f t="shared" si="3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1"/>
        <v>42776.25</v>
      </c>
      <c r="O386" s="9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si="35"/>
        <v>146.16709511568124</v>
      </c>
      <c r="G387" t="s">
        <v>20</v>
      </c>
      <c r="H387">
        <v>1137</v>
      </c>
      <c r="I387" s="5">
        <f t="shared" ref="I387:I450" si="36">IF(H387&gt;0,E387/H387,0)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7">(((L387/60)/60)/24)+DATE(1970,1,1)</f>
        <v>43553.208333333328</v>
      </c>
      <c r="O387" s="9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ref="T387:T450" si="40">RIGHT(R387,LEN(R387)-FIND("/",R387))</f>
        <v>nonfiction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ref="F388:F451" si="41">(E388*100)/D388</f>
        <v>76.42361623616236</v>
      </c>
      <c r="G388" t="s">
        <v>14</v>
      </c>
      <c r="H388">
        <v>1068</v>
      </c>
      <c r="I388" s="5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7"/>
        <v>40355.208333333336</v>
      </c>
      <c r="O388" s="9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41"/>
        <v>39.261467889908253</v>
      </c>
      <c r="G389" t="s">
        <v>14</v>
      </c>
      <c r="H389">
        <v>424</v>
      </c>
      <c r="I389" s="5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7"/>
        <v>41072.208333333336</v>
      </c>
      <c r="O389" s="9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41"/>
        <v>11.270034843205575</v>
      </c>
      <c r="G390" t="s">
        <v>74</v>
      </c>
      <c r="H390">
        <v>145</v>
      </c>
      <c r="I390" s="5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7"/>
        <v>40912.25</v>
      </c>
      <c r="O390" s="9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41"/>
        <v>122.11084337349398</v>
      </c>
      <c r="G391" t="s">
        <v>20</v>
      </c>
      <c r="H391">
        <v>1152</v>
      </c>
      <c r="I391" s="5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7"/>
        <v>40479.208333333336</v>
      </c>
      <c r="O391" s="9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41"/>
        <v>186.54166666666666</v>
      </c>
      <c r="G392" t="s">
        <v>20</v>
      </c>
      <c r="H392">
        <v>50</v>
      </c>
      <c r="I392" s="5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7"/>
        <v>41530.208333333336</v>
      </c>
      <c r="O392" s="9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41"/>
        <v>7.2731788079470201</v>
      </c>
      <c r="G393" t="s">
        <v>14</v>
      </c>
      <c r="H393">
        <v>151</v>
      </c>
      <c r="I393" s="5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7"/>
        <v>41653.25</v>
      </c>
      <c r="O393" s="9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41"/>
        <v>65.642371234207971</v>
      </c>
      <c r="G394" t="s">
        <v>14</v>
      </c>
      <c r="H394">
        <v>1608</v>
      </c>
      <c r="I394" s="5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7"/>
        <v>40549.25</v>
      </c>
      <c r="O394" s="9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41"/>
        <v>228.96178343949043</v>
      </c>
      <c r="G395" t="s">
        <v>20</v>
      </c>
      <c r="H395">
        <v>3059</v>
      </c>
      <c r="I395" s="5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7"/>
        <v>42933.208333333328</v>
      </c>
      <c r="O395" s="9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41"/>
        <v>469.375</v>
      </c>
      <c r="G396" t="s">
        <v>20</v>
      </c>
      <c r="H396">
        <v>34</v>
      </c>
      <c r="I396" s="5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7"/>
        <v>41484.208333333336</v>
      </c>
      <c r="O396" s="9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41"/>
        <v>130.11267605633802</v>
      </c>
      <c r="G397" t="s">
        <v>20</v>
      </c>
      <c r="H397">
        <v>220</v>
      </c>
      <c r="I397" s="5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7"/>
        <v>40885.25</v>
      </c>
      <c r="O397" s="9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41"/>
        <v>167.05422993492408</v>
      </c>
      <c r="G398" t="s">
        <v>20</v>
      </c>
      <c r="H398">
        <v>1604</v>
      </c>
      <c r="I398" s="5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7"/>
        <v>43378.208333333328</v>
      </c>
      <c r="O398" s="9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41"/>
        <v>173.8641975308642</v>
      </c>
      <c r="G399" t="s">
        <v>20</v>
      </c>
      <c r="H399">
        <v>454</v>
      </c>
      <c r="I399" s="5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7"/>
        <v>41417.208333333336</v>
      </c>
      <c r="O399" s="9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41"/>
        <v>717.76470588235293</v>
      </c>
      <c r="G400" t="s">
        <v>20</v>
      </c>
      <c r="H400">
        <v>123</v>
      </c>
      <c r="I400" s="5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7"/>
        <v>43228.208333333328</v>
      </c>
      <c r="O400" s="9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41"/>
        <v>63.850976361767728</v>
      </c>
      <c r="G401" t="s">
        <v>14</v>
      </c>
      <c r="H401">
        <v>941</v>
      </c>
      <c r="I401" s="5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7"/>
        <v>40576.25</v>
      </c>
      <c r="O401" s="9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41"/>
        <v>2</v>
      </c>
      <c r="G402" t="s">
        <v>14</v>
      </c>
      <c r="H402">
        <v>1</v>
      </c>
      <c r="I402" s="5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7"/>
        <v>41502.208333333336</v>
      </c>
      <c r="O402" s="9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41"/>
        <v>1530.2222222222222</v>
      </c>
      <c r="G403" t="s">
        <v>20</v>
      </c>
      <c r="H403">
        <v>299</v>
      </c>
      <c r="I403" s="5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7"/>
        <v>43765.208333333328</v>
      </c>
      <c r="O403" s="9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41"/>
        <v>40.356164383561641</v>
      </c>
      <c r="G404" t="s">
        <v>14</v>
      </c>
      <c r="H404">
        <v>40</v>
      </c>
      <c r="I404" s="5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7"/>
        <v>40914.25</v>
      </c>
      <c r="O404" s="9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41"/>
        <v>86.220633299284984</v>
      </c>
      <c r="G405" t="s">
        <v>14</v>
      </c>
      <c r="H405">
        <v>3015</v>
      </c>
      <c r="I405" s="5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7"/>
        <v>40310.208333333336</v>
      </c>
      <c r="O405" s="9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41"/>
        <v>315.58486707566465</v>
      </c>
      <c r="G406" t="s">
        <v>20</v>
      </c>
      <c r="H406">
        <v>2237</v>
      </c>
      <c r="I406" s="5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7"/>
        <v>43053.25</v>
      </c>
      <c r="O406" s="9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41"/>
        <v>89.618243243243242</v>
      </c>
      <c r="G407" t="s">
        <v>14</v>
      </c>
      <c r="H407">
        <v>435</v>
      </c>
      <c r="I407" s="5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7"/>
        <v>43255.208333333328</v>
      </c>
      <c r="O407" s="9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41"/>
        <v>182.14503816793894</v>
      </c>
      <c r="G408" t="s">
        <v>20</v>
      </c>
      <c r="H408">
        <v>645</v>
      </c>
      <c r="I408" s="5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7"/>
        <v>41304.25</v>
      </c>
      <c r="O408" s="9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41"/>
        <v>355.88235294117646</v>
      </c>
      <c r="G409" t="s">
        <v>20</v>
      </c>
      <c r="H409">
        <v>484</v>
      </c>
      <c r="I409" s="5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7"/>
        <v>43751.208333333328</v>
      </c>
      <c r="O409" s="9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41"/>
        <v>131.83695652173913</v>
      </c>
      <c r="G410" t="s">
        <v>20</v>
      </c>
      <c r="H410">
        <v>154</v>
      </c>
      <c r="I410" s="5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7"/>
        <v>42541.208333333328</v>
      </c>
      <c r="O410" s="9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41"/>
        <v>46.315634218289084</v>
      </c>
      <c r="G411" t="s">
        <v>14</v>
      </c>
      <c r="H411">
        <v>714</v>
      </c>
      <c r="I411" s="5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7"/>
        <v>42843.208333333328</v>
      </c>
      <c r="O411" s="9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41"/>
        <v>36.132726089785294</v>
      </c>
      <c r="G412" t="s">
        <v>47</v>
      </c>
      <c r="H412">
        <v>1111</v>
      </c>
      <c r="I412" s="5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7"/>
        <v>42122.208333333328</v>
      </c>
      <c r="O412" s="9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41"/>
        <v>104.62820512820512</v>
      </c>
      <c r="G413" t="s">
        <v>20</v>
      </c>
      <c r="H413">
        <v>82</v>
      </c>
      <c r="I413" s="5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7"/>
        <v>42884.208333333328</v>
      </c>
      <c r="O413" s="9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41"/>
        <v>668.85714285714289</v>
      </c>
      <c r="G414" t="s">
        <v>20</v>
      </c>
      <c r="H414">
        <v>134</v>
      </c>
      <c r="I414" s="5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7"/>
        <v>41642.25</v>
      </c>
      <c r="O414" s="9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41"/>
        <v>62.072823218997364</v>
      </c>
      <c r="G415" t="s">
        <v>47</v>
      </c>
      <c r="H415">
        <v>1089</v>
      </c>
      <c r="I415" s="5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7"/>
        <v>43431.25</v>
      </c>
      <c r="O415" s="9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41"/>
        <v>84.699787460148784</v>
      </c>
      <c r="G416" t="s">
        <v>14</v>
      </c>
      <c r="H416">
        <v>5497</v>
      </c>
      <c r="I416" s="5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7"/>
        <v>40288.208333333336</v>
      </c>
      <c r="O416" s="9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41"/>
        <v>11.059030837004405</v>
      </c>
      <c r="G417" t="s">
        <v>14</v>
      </c>
      <c r="H417">
        <v>418</v>
      </c>
      <c r="I417" s="5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7"/>
        <v>40921.25</v>
      </c>
      <c r="O417" s="9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41"/>
        <v>43.838781575037146</v>
      </c>
      <c r="G418" t="s">
        <v>14</v>
      </c>
      <c r="H418">
        <v>1439</v>
      </c>
      <c r="I418" s="5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7"/>
        <v>40560.25</v>
      </c>
      <c r="O418" s="9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41"/>
        <v>55.470588235294116</v>
      </c>
      <c r="G419" t="s">
        <v>14</v>
      </c>
      <c r="H419">
        <v>15</v>
      </c>
      <c r="I419" s="5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7"/>
        <v>43407.208333333328</v>
      </c>
      <c r="O419" s="9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41"/>
        <v>57.399511301160658</v>
      </c>
      <c r="G420" t="s">
        <v>14</v>
      </c>
      <c r="H420">
        <v>1999</v>
      </c>
      <c r="I420" s="5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7"/>
        <v>41035.208333333336</v>
      </c>
      <c r="O420" s="9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41"/>
        <v>123.43497363796133</v>
      </c>
      <c r="G421" t="s">
        <v>20</v>
      </c>
      <c r="H421">
        <v>5203</v>
      </c>
      <c r="I421" s="5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7"/>
        <v>40899.25</v>
      </c>
      <c r="O421" s="9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41"/>
        <v>128.46</v>
      </c>
      <c r="G422" t="s">
        <v>20</v>
      </c>
      <c r="H422">
        <v>94</v>
      </c>
      <c r="I422" s="5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7"/>
        <v>42911.208333333328</v>
      </c>
      <c r="O422" s="9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41"/>
        <v>63.98936170212766</v>
      </c>
      <c r="G423" t="s">
        <v>14</v>
      </c>
      <c r="H423">
        <v>118</v>
      </c>
      <c r="I423" s="5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7"/>
        <v>42915.208333333328</v>
      </c>
      <c r="O423" s="9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41"/>
        <v>127.29885057471265</v>
      </c>
      <c r="G424" t="s">
        <v>20</v>
      </c>
      <c r="H424">
        <v>205</v>
      </c>
      <c r="I424" s="5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7"/>
        <v>40285.208333333336</v>
      </c>
      <c r="O424" s="9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41"/>
        <v>10.638024357239512</v>
      </c>
      <c r="G425" t="s">
        <v>14</v>
      </c>
      <c r="H425">
        <v>162</v>
      </c>
      <c r="I425" s="5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7"/>
        <v>40808.208333333336</v>
      </c>
      <c r="O425" s="9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41"/>
        <v>40.470588235294116</v>
      </c>
      <c r="G426" t="s">
        <v>14</v>
      </c>
      <c r="H426">
        <v>83</v>
      </c>
      <c r="I426" s="5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7"/>
        <v>43208.208333333328</v>
      </c>
      <c r="O426" s="9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41"/>
        <v>287.66666666666669</v>
      </c>
      <c r="G427" t="s">
        <v>20</v>
      </c>
      <c r="H427">
        <v>92</v>
      </c>
      <c r="I427" s="5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7"/>
        <v>42213.208333333328</v>
      </c>
      <c r="O427" s="9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41"/>
        <v>572.94444444444446</v>
      </c>
      <c r="G428" t="s">
        <v>20</v>
      </c>
      <c r="H428">
        <v>219</v>
      </c>
      <c r="I428" s="5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7"/>
        <v>41332.25</v>
      </c>
      <c r="O428" s="9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41"/>
        <v>112.90429799426934</v>
      </c>
      <c r="G429" t="s">
        <v>20</v>
      </c>
      <c r="H429">
        <v>2526</v>
      </c>
      <c r="I429" s="5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7"/>
        <v>41895.208333333336</v>
      </c>
      <c r="O429" s="9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41"/>
        <v>46.387573964497044</v>
      </c>
      <c r="G430" t="s">
        <v>14</v>
      </c>
      <c r="H430">
        <v>747</v>
      </c>
      <c r="I430" s="5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7"/>
        <v>40585.25</v>
      </c>
      <c r="O430" s="9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41"/>
        <v>90.675916230366497</v>
      </c>
      <c r="G431" t="s">
        <v>74</v>
      </c>
      <c r="H431">
        <v>2138</v>
      </c>
      <c r="I431" s="5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7"/>
        <v>41680.25</v>
      </c>
      <c r="O431" s="9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41"/>
        <v>67.740740740740748</v>
      </c>
      <c r="G432" t="s">
        <v>14</v>
      </c>
      <c r="H432">
        <v>84</v>
      </c>
      <c r="I432" s="5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7"/>
        <v>43737.208333333328</v>
      </c>
      <c r="O432" s="9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41"/>
        <v>192.49019607843138</v>
      </c>
      <c r="G433" t="s">
        <v>20</v>
      </c>
      <c r="H433">
        <v>94</v>
      </c>
      <c r="I433" s="5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7"/>
        <v>43273.208333333328</v>
      </c>
      <c r="O433" s="9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41"/>
        <v>82.714285714285708</v>
      </c>
      <c r="G434" t="s">
        <v>14</v>
      </c>
      <c r="H434">
        <v>91</v>
      </c>
      <c r="I434" s="5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7"/>
        <v>41761.208333333336</v>
      </c>
      <c r="O434" s="9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41"/>
        <v>54.163920922570014</v>
      </c>
      <c r="G435" t="s">
        <v>14</v>
      </c>
      <c r="H435">
        <v>792</v>
      </c>
      <c r="I435" s="5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7"/>
        <v>41603.25</v>
      </c>
      <c r="O435" s="9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41"/>
        <v>16.722222222222221</v>
      </c>
      <c r="G436" t="s">
        <v>74</v>
      </c>
      <c r="H436">
        <v>10</v>
      </c>
      <c r="I436" s="5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7"/>
        <v>42705.25</v>
      </c>
      <c r="O436" s="9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41"/>
        <v>116.87664041994751</v>
      </c>
      <c r="G437" t="s">
        <v>20</v>
      </c>
      <c r="H437">
        <v>1713</v>
      </c>
      <c r="I437" s="5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7"/>
        <v>41988.25</v>
      </c>
      <c r="O437" s="9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41"/>
        <v>1052.1538461538462</v>
      </c>
      <c r="G438" t="s">
        <v>20</v>
      </c>
      <c r="H438">
        <v>249</v>
      </c>
      <c r="I438" s="5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7"/>
        <v>43575.208333333328</v>
      </c>
      <c r="O438" s="9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41"/>
        <v>123.07407407407408</v>
      </c>
      <c r="G439" t="s">
        <v>20</v>
      </c>
      <c r="H439">
        <v>192</v>
      </c>
      <c r="I439" s="5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7"/>
        <v>42260.208333333328</v>
      </c>
      <c r="O439" s="9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41"/>
        <v>178.63855421686748</v>
      </c>
      <c r="G440" t="s">
        <v>20</v>
      </c>
      <c r="H440">
        <v>247</v>
      </c>
      <c r="I440" s="5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7"/>
        <v>41337.25</v>
      </c>
      <c r="O440" s="9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41"/>
        <v>355.28169014084506</v>
      </c>
      <c r="G441" t="s">
        <v>20</v>
      </c>
      <c r="H441">
        <v>2293</v>
      </c>
      <c r="I441" s="5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7"/>
        <v>42680.208333333328</v>
      </c>
      <c r="O441" s="9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41"/>
        <v>161.90634146341463</v>
      </c>
      <c r="G442" t="s">
        <v>20</v>
      </c>
      <c r="H442">
        <v>3131</v>
      </c>
      <c r="I442" s="5">
        <f t="shared" si="3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7"/>
        <v>42916.208333333328</v>
      </c>
      <c r="O442" s="9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41"/>
        <v>24.914285714285715</v>
      </c>
      <c r="G443" t="s">
        <v>14</v>
      </c>
      <c r="H443">
        <v>32</v>
      </c>
      <c r="I443" s="5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7"/>
        <v>41025.208333333336</v>
      </c>
      <c r="O443" s="9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41"/>
        <v>198.72222222222223</v>
      </c>
      <c r="G444" t="s">
        <v>20</v>
      </c>
      <c r="H444">
        <v>143</v>
      </c>
      <c r="I444" s="5">
        <f t="shared" si="3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7"/>
        <v>42980.208333333328</v>
      </c>
      <c r="O444" s="9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41"/>
        <v>34.752688172043008</v>
      </c>
      <c r="G445" t="s">
        <v>74</v>
      </c>
      <c r="H445">
        <v>90</v>
      </c>
      <c r="I445" s="5">
        <f t="shared" si="3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7"/>
        <v>40451.208333333336</v>
      </c>
      <c r="O445" s="9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41"/>
        <v>176.41935483870967</v>
      </c>
      <c r="G446" t="s">
        <v>20</v>
      </c>
      <c r="H446">
        <v>296</v>
      </c>
      <c r="I446" s="5">
        <f t="shared" si="3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7"/>
        <v>40748.208333333336</v>
      </c>
      <c r="O446" s="9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41"/>
        <v>511.38095238095241</v>
      </c>
      <c r="G447" t="s">
        <v>20</v>
      </c>
      <c r="H447">
        <v>170</v>
      </c>
      <c r="I447" s="5">
        <f t="shared" si="3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7"/>
        <v>40515.25</v>
      </c>
      <c r="O447" s="9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41"/>
        <v>82.044117647058826</v>
      </c>
      <c r="G448" t="s">
        <v>14</v>
      </c>
      <c r="H448">
        <v>186</v>
      </c>
      <c r="I448" s="5">
        <f t="shared" si="3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7"/>
        <v>41261.25</v>
      </c>
      <c r="O448" s="9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41"/>
        <v>24.326030927835053</v>
      </c>
      <c r="G449" t="s">
        <v>74</v>
      </c>
      <c r="H449">
        <v>439</v>
      </c>
      <c r="I449" s="5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7"/>
        <v>43088.25</v>
      </c>
      <c r="O449" s="9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41"/>
        <v>50.482758620689658</v>
      </c>
      <c r="G450" t="s">
        <v>14</v>
      </c>
      <c r="H450">
        <v>605</v>
      </c>
      <c r="I450" s="5">
        <f t="shared" si="3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7"/>
        <v>41378.208333333336</v>
      </c>
      <c r="O450" s="9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si="41"/>
        <v>967</v>
      </c>
      <c r="G451" t="s">
        <v>20</v>
      </c>
      <c r="H451">
        <v>86</v>
      </c>
      <c r="I451" s="5">
        <f t="shared" ref="I451:I514" si="42">IF(H451&gt;0,E451/H451,0)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3">(((L451/60)/60)/24)+DATE(1970,1,1)</f>
        <v>43530.25</v>
      </c>
      <c r="O451" s="9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ref="T451:T514" si="46">RIGHT(R451,LEN(R451)-FIND("/",R451))</f>
        <v>video games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ref="F452:F515" si="47">(E452*100)/D452</f>
        <v>4</v>
      </c>
      <c r="G452" t="s">
        <v>14</v>
      </c>
      <c r="H452">
        <v>1</v>
      </c>
      <c r="I452" s="5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3"/>
        <v>43394.208333333328</v>
      </c>
      <c r="O452" s="9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47"/>
        <v>122.84501347708895</v>
      </c>
      <c r="G453" t="s">
        <v>20</v>
      </c>
      <c r="H453">
        <v>6286</v>
      </c>
      <c r="I453" s="5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3"/>
        <v>42935.208333333328</v>
      </c>
      <c r="O453" s="9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47"/>
        <v>63.4375</v>
      </c>
      <c r="G454" t="s">
        <v>14</v>
      </c>
      <c r="H454">
        <v>31</v>
      </c>
      <c r="I454" s="5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3"/>
        <v>40365.208333333336</v>
      </c>
      <c r="O454" s="9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47"/>
        <v>56.331688596491226</v>
      </c>
      <c r="G455" t="s">
        <v>14</v>
      </c>
      <c r="H455">
        <v>1181</v>
      </c>
      <c r="I455" s="5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3"/>
        <v>42705.25</v>
      </c>
      <c r="O455" s="9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47"/>
        <v>44.075000000000003</v>
      </c>
      <c r="G456" t="s">
        <v>14</v>
      </c>
      <c r="H456">
        <v>39</v>
      </c>
      <c r="I456" s="5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3"/>
        <v>41568.208333333336</v>
      </c>
      <c r="O456" s="9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47"/>
        <v>118.37253218884121</v>
      </c>
      <c r="G457" t="s">
        <v>20</v>
      </c>
      <c r="H457">
        <v>3727</v>
      </c>
      <c r="I457" s="5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3"/>
        <v>40809.208333333336</v>
      </c>
      <c r="O457" s="9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47"/>
        <v>104.1243169398907</v>
      </c>
      <c r="G458" t="s">
        <v>20</v>
      </c>
      <c r="H458">
        <v>1605</v>
      </c>
      <c r="I458" s="5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3"/>
        <v>43141.25</v>
      </c>
      <c r="O458" s="9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47"/>
        <v>26.64</v>
      </c>
      <c r="G459" t="s">
        <v>14</v>
      </c>
      <c r="H459">
        <v>46</v>
      </c>
      <c r="I459" s="5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3"/>
        <v>42657.208333333328</v>
      </c>
      <c r="O459" s="9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47"/>
        <v>351.20118343195264</v>
      </c>
      <c r="G460" t="s">
        <v>20</v>
      </c>
      <c r="H460">
        <v>2120</v>
      </c>
      <c r="I460" s="5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3"/>
        <v>40265.208333333336</v>
      </c>
      <c r="O460" s="9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47"/>
        <v>90.063492063492063</v>
      </c>
      <c r="G461" t="s">
        <v>14</v>
      </c>
      <c r="H461">
        <v>105</v>
      </c>
      <c r="I461" s="5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3"/>
        <v>42001.25</v>
      </c>
      <c r="O461" s="9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47"/>
        <v>171.625</v>
      </c>
      <c r="G462" t="s">
        <v>20</v>
      </c>
      <c r="H462">
        <v>50</v>
      </c>
      <c r="I462" s="5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3"/>
        <v>40399.208333333336</v>
      </c>
      <c r="O462" s="9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47"/>
        <v>141.04655870445345</v>
      </c>
      <c r="G463" t="s">
        <v>20</v>
      </c>
      <c r="H463">
        <v>2080</v>
      </c>
      <c r="I463" s="5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3"/>
        <v>41757.208333333336</v>
      </c>
      <c r="O463" s="9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47"/>
        <v>30.579449152542374</v>
      </c>
      <c r="G464" t="s">
        <v>14</v>
      </c>
      <c r="H464">
        <v>535</v>
      </c>
      <c r="I464" s="5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3"/>
        <v>41304.25</v>
      </c>
      <c r="O464" s="9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47"/>
        <v>108.16455696202532</v>
      </c>
      <c r="G465" t="s">
        <v>20</v>
      </c>
      <c r="H465">
        <v>2105</v>
      </c>
      <c r="I465" s="5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3"/>
        <v>41639.25</v>
      </c>
      <c r="O465" s="9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47"/>
        <v>133.45505617977528</v>
      </c>
      <c r="G466" t="s">
        <v>20</v>
      </c>
      <c r="H466">
        <v>2436</v>
      </c>
      <c r="I466" s="5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3"/>
        <v>43142.25</v>
      </c>
      <c r="O466" s="9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47"/>
        <v>187.85106382978722</v>
      </c>
      <c r="G467" t="s">
        <v>20</v>
      </c>
      <c r="H467">
        <v>80</v>
      </c>
      <c r="I467" s="5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3"/>
        <v>43127.25</v>
      </c>
      <c r="O467" s="9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47"/>
        <v>332</v>
      </c>
      <c r="G468" t="s">
        <v>20</v>
      </c>
      <c r="H468">
        <v>42</v>
      </c>
      <c r="I468" s="5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3"/>
        <v>41409.208333333336</v>
      </c>
      <c r="O468" s="9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47"/>
        <v>575.21428571428567</v>
      </c>
      <c r="G469" t="s">
        <v>20</v>
      </c>
      <c r="H469">
        <v>139</v>
      </c>
      <c r="I469" s="5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3"/>
        <v>42331.25</v>
      </c>
      <c r="O469" s="9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47"/>
        <v>40.5</v>
      </c>
      <c r="G470" t="s">
        <v>14</v>
      </c>
      <c r="H470">
        <v>16</v>
      </c>
      <c r="I470" s="5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3"/>
        <v>43569.208333333328</v>
      </c>
      <c r="O470" s="9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47"/>
        <v>184.42857142857142</v>
      </c>
      <c r="G471" t="s">
        <v>20</v>
      </c>
      <c r="H471">
        <v>159</v>
      </c>
      <c r="I471" s="5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3"/>
        <v>42142.208333333328</v>
      </c>
      <c r="O471" s="9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47"/>
        <v>285.80555555555554</v>
      </c>
      <c r="G472" t="s">
        <v>20</v>
      </c>
      <c r="H472">
        <v>381</v>
      </c>
      <c r="I472" s="5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3"/>
        <v>42716.25</v>
      </c>
      <c r="O472" s="9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47"/>
        <v>319</v>
      </c>
      <c r="G473" t="s">
        <v>20</v>
      </c>
      <c r="H473">
        <v>194</v>
      </c>
      <c r="I473" s="5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3"/>
        <v>41031.208333333336</v>
      </c>
      <c r="O473" s="9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47"/>
        <v>39.234070221066318</v>
      </c>
      <c r="G474" t="s">
        <v>14</v>
      </c>
      <c r="H474">
        <v>575</v>
      </c>
      <c r="I474" s="5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3"/>
        <v>43535.208333333328</v>
      </c>
      <c r="O474" s="9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47"/>
        <v>178.14</v>
      </c>
      <c r="G475" t="s">
        <v>20</v>
      </c>
      <c r="H475">
        <v>106</v>
      </c>
      <c r="I475" s="5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3"/>
        <v>43277.208333333328</v>
      </c>
      <c r="O475" s="9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47"/>
        <v>365.15</v>
      </c>
      <c r="G476" t="s">
        <v>20</v>
      </c>
      <c r="H476">
        <v>142</v>
      </c>
      <c r="I476" s="5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3"/>
        <v>41989.25</v>
      </c>
      <c r="O476" s="9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47"/>
        <v>113.94594594594595</v>
      </c>
      <c r="G477" t="s">
        <v>20</v>
      </c>
      <c r="H477">
        <v>211</v>
      </c>
      <c r="I477" s="5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3"/>
        <v>41450.208333333336</v>
      </c>
      <c r="O477" s="9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47"/>
        <v>29.828720626631853</v>
      </c>
      <c r="G478" t="s">
        <v>14</v>
      </c>
      <c r="H478">
        <v>1120</v>
      </c>
      <c r="I478" s="5">
        <f t="shared" si="4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3"/>
        <v>43322.208333333328</v>
      </c>
      <c r="O478" s="9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47"/>
        <v>54.27058823529412</v>
      </c>
      <c r="G479" t="s">
        <v>14</v>
      </c>
      <c r="H479">
        <v>113</v>
      </c>
      <c r="I479" s="5">
        <f t="shared" si="4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3"/>
        <v>40720.208333333336</v>
      </c>
      <c r="O479" s="9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47"/>
        <v>236.34156976744185</v>
      </c>
      <c r="G480" t="s">
        <v>20</v>
      </c>
      <c r="H480">
        <v>2756</v>
      </c>
      <c r="I480" s="5">
        <f t="shared" si="4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3"/>
        <v>42072.208333333328</v>
      </c>
      <c r="O480" s="9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47"/>
        <v>512.91666666666663</v>
      </c>
      <c r="G481" t="s">
        <v>20</v>
      </c>
      <c r="H481">
        <v>173</v>
      </c>
      <c r="I481" s="5">
        <f t="shared" si="4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3"/>
        <v>42945.208333333328</v>
      </c>
      <c r="O481" s="9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47"/>
        <v>100.65116279069767</v>
      </c>
      <c r="G482" t="s">
        <v>20</v>
      </c>
      <c r="H482">
        <v>87</v>
      </c>
      <c r="I482" s="5">
        <f t="shared" si="4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3"/>
        <v>40248.25</v>
      </c>
      <c r="O482" s="9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47"/>
        <v>81.348423194303152</v>
      </c>
      <c r="G483" t="s">
        <v>14</v>
      </c>
      <c r="H483">
        <v>1538</v>
      </c>
      <c r="I483" s="5">
        <f t="shared" si="4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3"/>
        <v>41913.208333333336</v>
      </c>
      <c r="O483" s="9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47"/>
        <v>16.404761904761905</v>
      </c>
      <c r="G484" t="s">
        <v>14</v>
      </c>
      <c r="H484">
        <v>9</v>
      </c>
      <c r="I484" s="5">
        <f t="shared" si="4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3"/>
        <v>40963.25</v>
      </c>
      <c r="O484" s="9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47"/>
        <v>52.774617067833695</v>
      </c>
      <c r="G485" t="s">
        <v>14</v>
      </c>
      <c r="H485">
        <v>554</v>
      </c>
      <c r="I485" s="5">
        <f t="shared" si="4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3"/>
        <v>43811.25</v>
      </c>
      <c r="O485" s="9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47"/>
        <v>260.20608108108109</v>
      </c>
      <c r="G486" t="s">
        <v>20</v>
      </c>
      <c r="H486">
        <v>1572</v>
      </c>
      <c r="I486" s="5">
        <f t="shared" si="4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3"/>
        <v>41855.208333333336</v>
      </c>
      <c r="O486" s="9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47"/>
        <v>30.73289183222958</v>
      </c>
      <c r="G487" t="s">
        <v>14</v>
      </c>
      <c r="H487">
        <v>648</v>
      </c>
      <c r="I487" s="5">
        <f t="shared" si="4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3"/>
        <v>43626.208333333328</v>
      </c>
      <c r="O487" s="9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47"/>
        <v>13.5</v>
      </c>
      <c r="G488" t="s">
        <v>14</v>
      </c>
      <c r="H488">
        <v>21</v>
      </c>
      <c r="I488" s="5">
        <f t="shared" si="4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3"/>
        <v>43168.25</v>
      </c>
      <c r="O488" s="9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47"/>
        <v>178.62556663644605</v>
      </c>
      <c r="G489" t="s">
        <v>20</v>
      </c>
      <c r="H489">
        <v>2346</v>
      </c>
      <c r="I489" s="5">
        <f t="shared" si="4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3"/>
        <v>42845.208333333328</v>
      </c>
      <c r="O489" s="9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47"/>
        <v>220.0566037735849</v>
      </c>
      <c r="G490" t="s">
        <v>20</v>
      </c>
      <c r="H490">
        <v>115</v>
      </c>
      <c r="I490" s="5">
        <f t="shared" si="4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3"/>
        <v>42403.25</v>
      </c>
      <c r="O490" s="9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47"/>
        <v>101.51086956521739</v>
      </c>
      <c r="G491" t="s">
        <v>20</v>
      </c>
      <c r="H491">
        <v>85</v>
      </c>
      <c r="I491" s="5">
        <f t="shared" si="4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3"/>
        <v>40406.208333333336</v>
      </c>
      <c r="O491" s="9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47"/>
        <v>191.5</v>
      </c>
      <c r="G492" t="s">
        <v>20</v>
      </c>
      <c r="H492">
        <v>144</v>
      </c>
      <c r="I492" s="5">
        <f t="shared" si="4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3"/>
        <v>43786.25</v>
      </c>
      <c r="O492" s="9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47"/>
        <v>305.34683098591552</v>
      </c>
      <c r="G493" t="s">
        <v>20</v>
      </c>
      <c r="H493">
        <v>2443</v>
      </c>
      <c r="I493" s="5">
        <f t="shared" si="4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3"/>
        <v>41456.208333333336</v>
      </c>
      <c r="O493" s="9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47"/>
        <v>23.995287958115185</v>
      </c>
      <c r="G494" t="s">
        <v>74</v>
      </c>
      <c r="H494">
        <v>595</v>
      </c>
      <c r="I494" s="5">
        <f t="shared" si="4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3"/>
        <v>40336.208333333336</v>
      </c>
      <c r="O494" s="9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47"/>
        <v>723.77777777777783</v>
      </c>
      <c r="G495" t="s">
        <v>20</v>
      </c>
      <c r="H495">
        <v>64</v>
      </c>
      <c r="I495" s="5">
        <f t="shared" si="4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3"/>
        <v>43645.208333333328</v>
      </c>
      <c r="O495" s="9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47"/>
        <v>547.36</v>
      </c>
      <c r="G496" t="s">
        <v>20</v>
      </c>
      <c r="H496">
        <v>268</v>
      </c>
      <c r="I496" s="5">
        <f t="shared" si="4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3"/>
        <v>40990.208333333336</v>
      </c>
      <c r="O496" s="9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47"/>
        <v>414.5</v>
      </c>
      <c r="G497" t="s">
        <v>20</v>
      </c>
      <c r="H497">
        <v>195</v>
      </c>
      <c r="I497" s="5">
        <f t="shared" si="4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3"/>
        <v>41800.208333333336</v>
      </c>
      <c r="O497" s="9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47"/>
        <v>0.90696409140369971</v>
      </c>
      <c r="G498" t="s">
        <v>14</v>
      </c>
      <c r="H498">
        <v>54</v>
      </c>
      <c r="I498" s="5">
        <f t="shared" si="4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3"/>
        <v>42876.208333333328</v>
      </c>
      <c r="O498" s="9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47"/>
        <v>34.173469387755105</v>
      </c>
      <c r="G499" t="s">
        <v>14</v>
      </c>
      <c r="H499">
        <v>120</v>
      </c>
      <c r="I499" s="5">
        <f t="shared" si="4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3"/>
        <v>42724.25</v>
      </c>
      <c r="O499" s="9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47"/>
        <v>23.948810754912099</v>
      </c>
      <c r="G500" t="s">
        <v>14</v>
      </c>
      <c r="H500">
        <v>579</v>
      </c>
      <c r="I500" s="5">
        <f t="shared" si="4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3"/>
        <v>42005.25</v>
      </c>
      <c r="O500" s="9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47"/>
        <v>48.072649572649574</v>
      </c>
      <c r="G501" t="s">
        <v>14</v>
      </c>
      <c r="H501">
        <v>2072</v>
      </c>
      <c r="I501" s="5">
        <f t="shared" si="4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3"/>
        <v>42444.208333333328</v>
      </c>
      <c r="O501" s="9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47"/>
        <v>0</v>
      </c>
      <c r="G502" t="s">
        <v>14</v>
      </c>
      <c r="H502">
        <v>0</v>
      </c>
      <c r="I502" s="5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3"/>
        <v>41395.208333333336</v>
      </c>
      <c r="O502" s="9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47"/>
        <v>70.145182291666671</v>
      </c>
      <c r="G503" t="s">
        <v>14</v>
      </c>
      <c r="H503">
        <v>1796</v>
      </c>
      <c r="I503" s="5">
        <f t="shared" si="4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3"/>
        <v>41345.208333333336</v>
      </c>
      <c r="O503" s="9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47"/>
        <v>529.92307692307691</v>
      </c>
      <c r="G504" t="s">
        <v>20</v>
      </c>
      <c r="H504">
        <v>186</v>
      </c>
      <c r="I504" s="5">
        <f t="shared" si="4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3"/>
        <v>41117.208333333336</v>
      </c>
      <c r="O504" s="9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47"/>
        <v>180.32549019607842</v>
      </c>
      <c r="G505" t="s">
        <v>20</v>
      </c>
      <c r="H505">
        <v>460</v>
      </c>
      <c r="I505" s="5">
        <f t="shared" si="4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3"/>
        <v>42186.208333333328</v>
      </c>
      <c r="O505" s="9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47"/>
        <v>92.32</v>
      </c>
      <c r="G506" t="s">
        <v>14</v>
      </c>
      <c r="H506">
        <v>62</v>
      </c>
      <c r="I506" s="5">
        <f t="shared" si="4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3"/>
        <v>42142.208333333328</v>
      </c>
      <c r="O506" s="9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47"/>
        <v>13.901001112347052</v>
      </c>
      <c r="G507" t="s">
        <v>14</v>
      </c>
      <c r="H507">
        <v>347</v>
      </c>
      <c r="I507" s="5">
        <f t="shared" si="4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3"/>
        <v>41341.25</v>
      </c>
      <c r="O507" s="9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47"/>
        <v>927.07777777777778</v>
      </c>
      <c r="G508" t="s">
        <v>20</v>
      </c>
      <c r="H508">
        <v>2528</v>
      </c>
      <c r="I508" s="5">
        <f t="shared" si="4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3"/>
        <v>43062.25</v>
      </c>
      <c r="O508" s="9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47"/>
        <v>39.857142857142854</v>
      </c>
      <c r="G509" t="s">
        <v>14</v>
      </c>
      <c r="H509">
        <v>19</v>
      </c>
      <c r="I509" s="5">
        <f t="shared" si="4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3"/>
        <v>41373.208333333336</v>
      </c>
      <c r="O509" s="9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47"/>
        <v>112.22929936305732</v>
      </c>
      <c r="G510" t="s">
        <v>20</v>
      </c>
      <c r="H510">
        <v>3657</v>
      </c>
      <c r="I510" s="5">
        <f t="shared" si="4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3"/>
        <v>43310.208333333328</v>
      </c>
      <c r="O510" s="9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47"/>
        <v>70.925816023738875</v>
      </c>
      <c r="G511" t="s">
        <v>14</v>
      </c>
      <c r="H511">
        <v>1258</v>
      </c>
      <c r="I511" s="5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3"/>
        <v>41034.208333333336</v>
      </c>
      <c r="O511" s="9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47"/>
        <v>119.08974358974359</v>
      </c>
      <c r="G512" t="s">
        <v>20</v>
      </c>
      <c r="H512">
        <v>131</v>
      </c>
      <c r="I512" s="5">
        <f t="shared" si="4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3"/>
        <v>43251.208333333328</v>
      </c>
      <c r="O512" s="9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47"/>
        <v>24.017591339648174</v>
      </c>
      <c r="G513" t="s">
        <v>14</v>
      </c>
      <c r="H513">
        <v>362</v>
      </c>
      <c r="I513" s="5">
        <f t="shared" si="4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3"/>
        <v>43671.208333333328</v>
      </c>
      <c r="O513" s="9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47"/>
        <v>139.31868131868131</v>
      </c>
      <c r="G514" t="s">
        <v>20</v>
      </c>
      <c r="H514">
        <v>239</v>
      </c>
      <c r="I514" s="5">
        <f t="shared" si="4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3"/>
        <v>41825.208333333336</v>
      </c>
      <c r="O514" s="9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si="47"/>
        <v>39.277108433734938</v>
      </c>
      <c r="G515" t="s">
        <v>74</v>
      </c>
      <c r="H515">
        <v>35</v>
      </c>
      <c r="I515" s="5">
        <f t="shared" ref="I515:I578" si="48">IF(H515&gt;0,E515/H515,0)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49">(((L515/60)/60)/24)+DATE(1970,1,1)</f>
        <v>40430.208333333336</v>
      </c>
      <c r="O515" s="9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ref="T515:T578" si="52">RIGHT(R515,LEN(R515)-FIND("/",R515))</f>
        <v>television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ref="F516:F579" si="53">(E516*100)/D516</f>
        <v>22.439077144917086</v>
      </c>
      <c r="G516" t="s">
        <v>74</v>
      </c>
      <c r="H516">
        <v>528</v>
      </c>
      <c r="I516" s="5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49"/>
        <v>41614.25</v>
      </c>
      <c r="O516" s="9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53"/>
        <v>55.779069767441861</v>
      </c>
      <c r="G517" t="s">
        <v>14</v>
      </c>
      <c r="H517">
        <v>133</v>
      </c>
      <c r="I517" s="5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49"/>
        <v>40900.25</v>
      </c>
      <c r="O517" s="9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53"/>
        <v>42.523125996810208</v>
      </c>
      <c r="G518" t="s">
        <v>14</v>
      </c>
      <c r="H518">
        <v>846</v>
      </c>
      <c r="I518" s="5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49"/>
        <v>40396.208333333336</v>
      </c>
      <c r="O518" s="9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53"/>
        <v>112</v>
      </c>
      <c r="G519" t="s">
        <v>20</v>
      </c>
      <c r="H519">
        <v>78</v>
      </c>
      <c r="I519" s="5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49"/>
        <v>42860.208333333328</v>
      </c>
      <c r="O519" s="9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53"/>
        <v>7.0681818181818183</v>
      </c>
      <c r="G520" t="s">
        <v>14</v>
      </c>
      <c r="H520">
        <v>10</v>
      </c>
      <c r="I520" s="5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49"/>
        <v>43154.25</v>
      </c>
      <c r="O520" s="9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53"/>
        <v>101.74563871693866</v>
      </c>
      <c r="G521" t="s">
        <v>20</v>
      </c>
      <c r="H521">
        <v>1773</v>
      </c>
      <c r="I521" s="5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49"/>
        <v>42012.25</v>
      </c>
      <c r="O521" s="9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53"/>
        <v>425.75</v>
      </c>
      <c r="G522" t="s">
        <v>20</v>
      </c>
      <c r="H522">
        <v>32</v>
      </c>
      <c r="I522" s="5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49"/>
        <v>43574.208333333328</v>
      </c>
      <c r="O522" s="9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53"/>
        <v>145.53947368421052</v>
      </c>
      <c r="G523" t="s">
        <v>20</v>
      </c>
      <c r="H523">
        <v>369</v>
      </c>
      <c r="I523" s="5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49"/>
        <v>42605.208333333328</v>
      </c>
      <c r="O523" s="9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53"/>
        <v>32.453465346534657</v>
      </c>
      <c r="G524" t="s">
        <v>14</v>
      </c>
      <c r="H524">
        <v>191</v>
      </c>
      <c r="I524" s="5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49"/>
        <v>41093.208333333336</v>
      </c>
      <c r="O524" s="9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53"/>
        <v>700.33333333333337</v>
      </c>
      <c r="G525" t="s">
        <v>20</v>
      </c>
      <c r="H525">
        <v>89</v>
      </c>
      <c r="I525" s="5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49"/>
        <v>40241.25</v>
      </c>
      <c r="O525" s="9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53"/>
        <v>83.904860392967947</v>
      </c>
      <c r="G526" t="s">
        <v>14</v>
      </c>
      <c r="H526">
        <v>1979</v>
      </c>
      <c r="I526" s="5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49"/>
        <v>40294.208333333336</v>
      </c>
      <c r="O526" s="9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53"/>
        <v>84.19047619047619</v>
      </c>
      <c r="G527" t="s">
        <v>14</v>
      </c>
      <c r="H527">
        <v>63</v>
      </c>
      <c r="I527" s="5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49"/>
        <v>40505.25</v>
      </c>
      <c r="O527" s="9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53"/>
        <v>155.95180722891567</v>
      </c>
      <c r="G528" t="s">
        <v>20</v>
      </c>
      <c r="H528">
        <v>147</v>
      </c>
      <c r="I528" s="5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49"/>
        <v>42364.25</v>
      </c>
      <c r="O528" s="9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53"/>
        <v>99.619450317124731</v>
      </c>
      <c r="G529" t="s">
        <v>14</v>
      </c>
      <c r="H529">
        <v>6080</v>
      </c>
      <c r="I529" s="5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49"/>
        <v>42405.25</v>
      </c>
      <c r="O529" s="9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53"/>
        <v>80.3</v>
      </c>
      <c r="G530" t="s">
        <v>14</v>
      </c>
      <c r="H530">
        <v>80</v>
      </c>
      <c r="I530" s="5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49"/>
        <v>41601.25</v>
      </c>
      <c r="O530" s="9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53"/>
        <v>11.254901960784315</v>
      </c>
      <c r="G531" t="s">
        <v>14</v>
      </c>
      <c r="H531">
        <v>9</v>
      </c>
      <c r="I531" s="5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49"/>
        <v>41769.208333333336</v>
      </c>
      <c r="O531" s="9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53"/>
        <v>91.740952380952379</v>
      </c>
      <c r="G532" t="s">
        <v>14</v>
      </c>
      <c r="H532">
        <v>1784</v>
      </c>
      <c r="I532" s="5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49"/>
        <v>40421.208333333336</v>
      </c>
      <c r="O532" s="9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53"/>
        <v>95.521156936261377</v>
      </c>
      <c r="G533" t="s">
        <v>47</v>
      </c>
      <c r="H533">
        <v>3640</v>
      </c>
      <c r="I533" s="5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49"/>
        <v>41589.25</v>
      </c>
      <c r="O533" s="9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53"/>
        <v>502.875</v>
      </c>
      <c r="G534" t="s">
        <v>20</v>
      </c>
      <c r="H534">
        <v>126</v>
      </c>
      <c r="I534" s="5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49"/>
        <v>43125.25</v>
      </c>
      <c r="O534" s="9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53"/>
        <v>159.24394463667821</v>
      </c>
      <c r="G535" t="s">
        <v>20</v>
      </c>
      <c r="H535">
        <v>2218</v>
      </c>
      <c r="I535" s="5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49"/>
        <v>41479.208333333336</v>
      </c>
      <c r="O535" s="9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53"/>
        <v>15.022446689113355</v>
      </c>
      <c r="G536" t="s">
        <v>14</v>
      </c>
      <c r="H536">
        <v>243</v>
      </c>
      <c r="I536" s="5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49"/>
        <v>43329.208333333328</v>
      </c>
      <c r="O536" s="9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53"/>
        <v>482.03846153846155</v>
      </c>
      <c r="G537" t="s">
        <v>20</v>
      </c>
      <c r="H537">
        <v>202</v>
      </c>
      <c r="I537" s="5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49"/>
        <v>43259.208333333328</v>
      </c>
      <c r="O537" s="9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53"/>
        <v>149.96938775510205</v>
      </c>
      <c r="G538" t="s">
        <v>20</v>
      </c>
      <c r="H538">
        <v>140</v>
      </c>
      <c r="I538" s="5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49"/>
        <v>40414.208333333336</v>
      </c>
      <c r="O538" s="9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53"/>
        <v>117.22156398104265</v>
      </c>
      <c r="G539" t="s">
        <v>20</v>
      </c>
      <c r="H539">
        <v>1052</v>
      </c>
      <c r="I539" s="5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49"/>
        <v>43342.208333333328</v>
      </c>
      <c r="O539" s="9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53"/>
        <v>37.695968274950431</v>
      </c>
      <c r="G540" t="s">
        <v>14</v>
      </c>
      <c r="H540">
        <v>1296</v>
      </c>
      <c r="I540" s="5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49"/>
        <v>41539.208333333336</v>
      </c>
      <c r="O540" s="9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53"/>
        <v>72.65306122448979</v>
      </c>
      <c r="G541" t="s">
        <v>14</v>
      </c>
      <c r="H541">
        <v>77</v>
      </c>
      <c r="I541" s="5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49"/>
        <v>43647.208333333328</v>
      </c>
      <c r="O541" s="9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53"/>
        <v>265.98113207547169</v>
      </c>
      <c r="G542" t="s">
        <v>20</v>
      </c>
      <c r="H542">
        <v>247</v>
      </c>
      <c r="I542" s="5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49"/>
        <v>43225.208333333328</v>
      </c>
      <c r="O542" s="9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53"/>
        <v>24.205617977528089</v>
      </c>
      <c r="G543" t="s">
        <v>14</v>
      </c>
      <c r="H543">
        <v>395</v>
      </c>
      <c r="I543" s="5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49"/>
        <v>42165.208333333328</v>
      </c>
      <c r="O543" s="9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53"/>
        <v>2.5064935064935066</v>
      </c>
      <c r="G544" t="s">
        <v>14</v>
      </c>
      <c r="H544">
        <v>49</v>
      </c>
      <c r="I544" s="5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49"/>
        <v>42391.25</v>
      </c>
      <c r="O544" s="9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53"/>
        <v>16.329799764428738</v>
      </c>
      <c r="G545" t="s">
        <v>14</v>
      </c>
      <c r="H545">
        <v>180</v>
      </c>
      <c r="I545" s="5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49"/>
        <v>41528.208333333336</v>
      </c>
      <c r="O545" s="9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53"/>
        <v>276.5</v>
      </c>
      <c r="G546" t="s">
        <v>20</v>
      </c>
      <c r="H546">
        <v>84</v>
      </c>
      <c r="I546" s="5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49"/>
        <v>42377.25</v>
      </c>
      <c r="O546" s="9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53"/>
        <v>88.803571428571431</v>
      </c>
      <c r="G547" t="s">
        <v>14</v>
      </c>
      <c r="H547">
        <v>2690</v>
      </c>
      <c r="I547" s="5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49"/>
        <v>43824.25</v>
      </c>
      <c r="O547" s="9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53"/>
        <v>163.57142857142858</v>
      </c>
      <c r="G548" t="s">
        <v>20</v>
      </c>
      <c r="H548">
        <v>88</v>
      </c>
      <c r="I548" s="5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49"/>
        <v>43360.208333333328</v>
      </c>
      <c r="O548" s="9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53"/>
        <v>969</v>
      </c>
      <c r="G549" t="s">
        <v>20</v>
      </c>
      <c r="H549">
        <v>156</v>
      </c>
      <c r="I549" s="5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49"/>
        <v>42029.25</v>
      </c>
      <c r="O549" s="9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53"/>
        <v>270.91376701966715</v>
      </c>
      <c r="G550" t="s">
        <v>20</v>
      </c>
      <c r="H550">
        <v>2985</v>
      </c>
      <c r="I550" s="5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49"/>
        <v>42461.208333333328</v>
      </c>
      <c r="O550" s="9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53"/>
        <v>284.21355932203392</v>
      </c>
      <c r="G551" t="s">
        <v>20</v>
      </c>
      <c r="H551">
        <v>762</v>
      </c>
      <c r="I551" s="5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49"/>
        <v>41422.208333333336</v>
      </c>
      <c r="O551" s="9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53"/>
        <v>4</v>
      </c>
      <c r="G552" t="s">
        <v>74</v>
      </c>
      <c r="H552">
        <v>1</v>
      </c>
      <c r="I552" s="5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49"/>
        <v>40968.25</v>
      </c>
      <c r="O552" s="9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53"/>
        <v>58.6329816768462</v>
      </c>
      <c r="G553" t="s">
        <v>14</v>
      </c>
      <c r="H553">
        <v>2779</v>
      </c>
      <c r="I553" s="5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49"/>
        <v>41993.25</v>
      </c>
      <c r="O553" s="9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53"/>
        <v>98.511111111111106</v>
      </c>
      <c r="G554" t="s">
        <v>14</v>
      </c>
      <c r="H554">
        <v>92</v>
      </c>
      <c r="I554" s="5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49"/>
        <v>42700.25</v>
      </c>
      <c r="O554" s="9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53"/>
        <v>43.975381008206334</v>
      </c>
      <c r="G555" t="s">
        <v>14</v>
      </c>
      <c r="H555">
        <v>1028</v>
      </c>
      <c r="I555" s="5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49"/>
        <v>40545.25</v>
      </c>
      <c r="O555" s="9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53"/>
        <v>151.66315789473686</v>
      </c>
      <c r="G556" t="s">
        <v>20</v>
      </c>
      <c r="H556">
        <v>554</v>
      </c>
      <c r="I556" s="5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49"/>
        <v>42723.25</v>
      </c>
      <c r="O556" s="9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53"/>
        <v>223.63492063492063</v>
      </c>
      <c r="G557" t="s">
        <v>20</v>
      </c>
      <c r="H557">
        <v>135</v>
      </c>
      <c r="I557" s="5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49"/>
        <v>41731.208333333336</v>
      </c>
      <c r="O557" s="9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53"/>
        <v>239.75</v>
      </c>
      <c r="G558" t="s">
        <v>20</v>
      </c>
      <c r="H558">
        <v>122</v>
      </c>
      <c r="I558" s="5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49"/>
        <v>40792.208333333336</v>
      </c>
      <c r="O558" s="9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53"/>
        <v>199.33333333333334</v>
      </c>
      <c r="G559" t="s">
        <v>20</v>
      </c>
      <c r="H559">
        <v>221</v>
      </c>
      <c r="I559" s="5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49"/>
        <v>42279.208333333328</v>
      </c>
      <c r="O559" s="9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53"/>
        <v>137.34482758620689</v>
      </c>
      <c r="G560" t="s">
        <v>20</v>
      </c>
      <c r="H560">
        <v>126</v>
      </c>
      <c r="I560" s="5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49"/>
        <v>42424.25</v>
      </c>
      <c r="O560" s="9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53"/>
        <v>100.96961063627731</v>
      </c>
      <c r="G561" t="s">
        <v>20</v>
      </c>
      <c r="H561">
        <v>1022</v>
      </c>
      <c r="I561" s="5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49"/>
        <v>42584.208333333328</v>
      </c>
      <c r="O561" s="9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53"/>
        <v>794.16</v>
      </c>
      <c r="G562" t="s">
        <v>20</v>
      </c>
      <c r="H562">
        <v>3177</v>
      </c>
      <c r="I562" s="5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49"/>
        <v>40865.25</v>
      </c>
      <c r="O562" s="9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53"/>
        <v>369.7</v>
      </c>
      <c r="G563" t="s">
        <v>20</v>
      </c>
      <c r="H563">
        <v>198</v>
      </c>
      <c r="I563" s="5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49"/>
        <v>40833.208333333336</v>
      </c>
      <c r="O563" s="9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53"/>
        <v>12.818181818181818</v>
      </c>
      <c r="G564" t="s">
        <v>14</v>
      </c>
      <c r="H564">
        <v>26</v>
      </c>
      <c r="I564" s="5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49"/>
        <v>43536.208333333328</v>
      </c>
      <c r="O564" s="9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53"/>
        <v>138.02702702702703</v>
      </c>
      <c r="G565" t="s">
        <v>20</v>
      </c>
      <c r="H565">
        <v>85</v>
      </c>
      <c r="I565" s="5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49"/>
        <v>43417.25</v>
      </c>
      <c r="O565" s="9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53"/>
        <v>83.813278008298752</v>
      </c>
      <c r="G566" t="s">
        <v>14</v>
      </c>
      <c r="H566">
        <v>1790</v>
      </c>
      <c r="I566" s="5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49"/>
        <v>42078.208333333328</v>
      </c>
      <c r="O566" s="9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53"/>
        <v>204.60063224446787</v>
      </c>
      <c r="G567" t="s">
        <v>20</v>
      </c>
      <c r="H567">
        <v>3596</v>
      </c>
      <c r="I567" s="5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49"/>
        <v>40862.25</v>
      </c>
      <c r="O567" s="9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53"/>
        <v>44.344086021505376</v>
      </c>
      <c r="G568" t="s">
        <v>14</v>
      </c>
      <c r="H568">
        <v>37</v>
      </c>
      <c r="I568" s="5">
        <f t="shared" si="4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49"/>
        <v>42424.25</v>
      </c>
      <c r="O568" s="9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53"/>
        <v>218.60294117647058</v>
      </c>
      <c r="G569" t="s">
        <v>20</v>
      </c>
      <c r="H569">
        <v>244</v>
      </c>
      <c r="I569" s="5">
        <f t="shared" si="4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49"/>
        <v>41830.208333333336</v>
      </c>
      <c r="O569" s="9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53"/>
        <v>186.03314917127071</v>
      </c>
      <c r="G570" t="s">
        <v>20</v>
      </c>
      <c r="H570">
        <v>5180</v>
      </c>
      <c r="I570" s="5">
        <f t="shared" si="4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49"/>
        <v>40374.208333333336</v>
      </c>
      <c r="O570" s="9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53"/>
        <v>237.33830845771143</v>
      </c>
      <c r="G571" t="s">
        <v>20</v>
      </c>
      <c r="H571">
        <v>589</v>
      </c>
      <c r="I571" s="5">
        <f t="shared" si="4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49"/>
        <v>40554.25</v>
      </c>
      <c r="O571" s="9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53"/>
        <v>305.65384615384613</v>
      </c>
      <c r="G572" t="s">
        <v>20</v>
      </c>
      <c r="H572">
        <v>2725</v>
      </c>
      <c r="I572" s="5">
        <f t="shared" si="4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49"/>
        <v>41993.25</v>
      </c>
      <c r="O572" s="9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53"/>
        <v>94.142857142857139</v>
      </c>
      <c r="G573" t="s">
        <v>14</v>
      </c>
      <c r="H573">
        <v>35</v>
      </c>
      <c r="I573" s="5">
        <f t="shared" si="4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49"/>
        <v>42174.208333333328</v>
      </c>
      <c r="O573" s="9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53"/>
        <v>54.4</v>
      </c>
      <c r="G574" t="s">
        <v>74</v>
      </c>
      <c r="H574">
        <v>94</v>
      </c>
      <c r="I574" s="5">
        <f t="shared" si="4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49"/>
        <v>42275.208333333328</v>
      </c>
      <c r="O574" s="9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53"/>
        <v>111.88059701492537</v>
      </c>
      <c r="G575" t="s">
        <v>20</v>
      </c>
      <c r="H575">
        <v>300</v>
      </c>
      <c r="I575" s="5">
        <f t="shared" si="4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49"/>
        <v>41761.208333333336</v>
      </c>
      <c r="O575" s="9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53"/>
        <v>369.14814814814815</v>
      </c>
      <c r="G576" t="s">
        <v>20</v>
      </c>
      <c r="H576">
        <v>144</v>
      </c>
      <c r="I576" s="5">
        <f t="shared" si="4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49"/>
        <v>43806.25</v>
      </c>
      <c r="O576" s="9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53"/>
        <v>62.930372148859547</v>
      </c>
      <c r="G577" t="s">
        <v>14</v>
      </c>
      <c r="H577">
        <v>558</v>
      </c>
      <c r="I577" s="5">
        <f t="shared" si="4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49"/>
        <v>41779.208333333336</v>
      </c>
      <c r="O577" s="9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53"/>
        <v>64.927835051546396</v>
      </c>
      <c r="G578" t="s">
        <v>14</v>
      </c>
      <c r="H578">
        <v>64</v>
      </c>
      <c r="I578" s="5">
        <f t="shared" si="48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49"/>
        <v>43040.208333333328</v>
      </c>
      <c r="O578" s="9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si="53"/>
        <v>18.853658536585368</v>
      </c>
      <c r="G579" t="s">
        <v>74</v>
      </c>
      <c r="H579">
        <v>37</v>
      </c>
      <c r="I579" s="5">
        <f t="shared" ref="I579:I642" si="54">IF(H579&gt;0,E579/H579,0)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5">(((L579/60)/60)/24)+DATE(1970,1,1)</f>
        <v>40613.25</v>
      </c>
      <c r="O579" s="9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ref="T579:T642" si="58">RIGHT(R579,LEN(R579)-FIND("/",R579))</f>
        <v>jazz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ref="F580:F643" si="59">(E580*100)/D580</f>
        <v>16.754404145077721</v>
      </c>
      <c r="G580" t="s">
        <v>14</v>
      </c>
      <c r="H580">
        <v>245</v>
      </c>
      <c r="I580" s="5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5"/>
        <v>40878.25</v>
      </c>
      <c r="O580" s="9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59"/>
        <v>101.11290322580645</v>
      </c>
      <c r="G581" t="s">
        <v>20</v>
      </c>
      <c r="H581">
        <v>87</v>
      </c>
      <c r="I581" s="5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5"/>
        <v>40762.208333333336</v>
      </c>
      <c r="O581" s="9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59"/>
        <v>341.50228310502285</v>
      </c>
      <c r="G582" t="s">
        <v>20</v>
      </c>
      <c r="H582">
        <v>3116</v>
      </c>
      <c r="I582" s="5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5"/>
        <v>41696.25</v>
      </c>
      <c r="O582" s="9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59"/>
        <v>64.016666666666666</v>
      </c>
      <c r="G583" t="s">
        <v>14</v>
      </c>
      <c r="H583">
        <v>71</v>
      </c>
      <c r="I583" s="5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5"/>
        <v>40662.208333333336</v>
      </c>
      <c r="O583" s="9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59"/>
        <v>52.080459770114942</v>
      </c>
      <c r="G584" t="s">
        <v>14</v>
      </c>
      <c r="H584">
        <v>42</v>
      </c>
      <c r="I584" s="5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5"/>
        <v>42165.208333333328</v>
      </c>
      <c r="O584" s="9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59"/>
        <v>322.40211640211641</v>
      </c>
      <c r="G585" t="s">
        <v>20</v>
      </c>
      <c r="H585">
        <v>909</v>
      </c>
      <c r="I585" s="5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5"/>
        <v>40959.25</v>
      </c>
      <c r="O585" s="9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59"/>
        <v>119.50810185185185</v>
      </c>
      <c r="G586" t="s">
        <v>20</v>
      </c>
      <c r="H586">
        <v>1613</v>
      </c>
      <c r="I586" s="5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5"/>
        <v>41024.208333333336</v>
      </c>
      <c r="O586" s="9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59"/>
        <v>146.79775280898878</v>
      </c>
      <c r="G587" t="s">
        <v>20</v>
      </c>
      <c r="H587">
        <v>136</v>
      </c>
      <c r="I587" s="5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5"/>
        <v>40255.208333333336</v>
      </c>
      <c r="O587" s="9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59"/>
        <v>950.57142857142856</v>
      </c>
      <c r="G588" t="s">
        <v>20</v>
      </c>
      <c r="H588">
        <v>130</v>
      </c>
      <c r="I588" s="5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5"/>
        <v>40499.25</v>
      </c>
      <c r="O588" s="9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59"/>
        <v>72.893617021276597</v>
      </c>
      <c r="G589" t="s">
        <v>14</v>
      </c>
      <c r="H589">
        <v>156</v>
      </c>
      <c r="I589" s="5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5"/>
        <v>43484.25</v>
      </c>
      <c r="O589" s="9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59"/>
        <v>79.008248730964468</v>
      </c>
      <c r="G590" t="s">
        <v>14</v>
      </c>
      <c r="H590">
        <v>1368</v>
      </c>
      <c r="I590" s="5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5"/>
        <v>40262.208333333336</v>
      </c>
      <c r="O590" s="9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59"/>
        <v>64.721518987341767</v>
      </c>
      <c r="G591" t="s">
        <v>14</v>
      </c>
      <c r="H591">
        <v>102</v>
      </c>
      <c r="I591" s="5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5"/>
        <v>42190.208333333328</v>
      </c>
      <c r="O591" s="9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59"/>
        <v>82.028169014084511</v>
      </c>
      <c r="G592" t="s">
        <v>14</v>
      </c>
      <c r="H592">
        <v>86</v>
      </c>
      <c r="I592" s="5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5"/>
        <v>41994.25</v>
      </c>
      <c r="O592" s="9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59"/>
        <v>1037.6666666666667</v>
      </c>
      <c r="G593" t="s">
        <v>20</v>
      </c>
      <c r="H593">
        <v>102</v>
      </c>
      <c r="I593" s="5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5"/>
        <v>40373.208333333336</v>
      </c>
      <c r="O593" s="9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59"/>
        <v>12.910076530612244</v>
      </c>
      <c r="G594" t="s">
        <v>14</v>
      </c>
      <c r="H594">
        <v>253</v>
      </c>
      <c r="I594" s="5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5"/>
        <v>41789.208333333336</v>
      </c>
      <c r="O594" s="9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59"/>
        <v>154.84210526315789</v>
      </c>
      <c r="G595" t="s">
        <v>20</v>
      </c>
      <c r="H595">
        <v>4006</v>
      </c>
      <c r="I595" s="5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5"/>
        <v>41724.208333333336</v>
      </c>
      <c r="O595" s="9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59"/>
        <v>7.0991735537190079</v>
      </c>
      <c r="G596" t="s">
        <v>14</v>
      </c>
      <c r="H596">
        <v>157</v>
      </c>
      <c r="I596" s="5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5"/>
        <v>42548.208333333328</v>
      </c>
      <c r="O596" s="9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59"/>
        <v>208.52773826458036</v>
      </c>
      <c r="G597" t="s">
        <v>20</v>
      </c>
      <c r="H597">
        <v>1629</v>
      </c>
      <c r="I597" s="5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5"/>
        <v>40253.208333333336</v>
      </c>
      <c r="O597" s="9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59"/>
        <v>99.683544303797461</v>
      </c>
      <c r="G598" t="s">
        <v>14</v>
      </c>
      <c r="H598">
        <v>183</v>
      </c>
      <c r="I598" s="5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5"/>
        <v>42434.25</v>
      </c>
      <c r="O598" s="9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59"/>
        <v>201.59756097560975</v>
      </c>
      <c r="G599" t="s">
        <v>20</v>
      </c>
      <c r="H599">
        <v>2188</v>
      </c>
      <c r="I599" s="5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5"/>
        <v>43786.25</v>
      </c>
      <c r="O599" s="9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59"/>
        <v>162.09032258064516</v>
      </c>
      <c r="G600" t="s">
        <v>20</v>
      </c>
      <c r="H600">
        <v>2409</v>
      </c>
      <c r="I600" s="5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5"/>
        <v>40344.208333333336</v>
      </c>
      <c r="O600" s="9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59"/>
        <v>3.6436208125445475</v>
      </c>
      <c r="G601" t="s">
        <v>14</v>
      </c>
      <c r="H601">
        <v>82</v>
      </c>
      <c r="I601" s="5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5"/>
        <v>42047.25</v>
      </c>
      <c r="O601" s="9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59"/>
        <v>5</v>
      </c>
      <c r="G602" t="s">
        <v>14</v>
      </c>
      <c r="H602">
        <v>1</v>
      </c>
      <c r="I602" s="5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5"/>
        <v>41485.208333333336</v>
      </c>
      <c r="O602" s="9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59"/>
        <v>206.63492063492063</v>
      </c>
      <c r="G603" t="s">
        <v>20</v>
      </c>
      <c r="H603">
        <v>194</v>
      </c>
      <c r="I603" s="5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5"/>
        <v>41789.208333333336</v>
      </c>
      <c r="O603" s="9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59"/>
        <v>128.23628691983123</v>
      </c>
      <c r="G604" t="s">
        <v>20</v>
      </c>
      <c r="H604">
        <v>1140</v>
      </c>
      <c r="I604" s="5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5"/>
        <v>42160.208333333328</v>
      </c>
      <c r="O604" s="9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59"/>
        <v>119.66037735849056</v>
      </c>
      <c r="G605" t="s">
        <v>20</v>
      </c>
      <c r="H605">
        <v>102</v>
      </c>
      <c r="I605" s="5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5"/>
        <v>43573.208333333328</v>
      </c>
      <c r="O605" s="9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59"/>
        <v>170.73055242390078</v>
      </c>
      <c r="G606" t="s">
        <v>20</v>
      </c>
      <c r="H606">
        <v>2857</v>
      </c>
      <c r="I606" s="5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5"/>
        <v>40565.25</v>
      </c>
      <c r="O606" s="9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59"/>
        <v>187.21212121212122</v>
      </c>
      <c r="G607" t="s">
        <v>20</v>
      </c>
      <c r="H607">
        <v>107</v>
      </c>
      <c r="I607" s="5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5"/>
        <v>42280.208333333328</v>
      </c>
      <c r="O607" s="9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59"/>
        <v>188.38235294117646</v>
      </c>
      <c r="G608" t="s">
        <v>20</v>
      </c>
      <c r="H608">
        <v>160</v>
      </c>
      <c r="I608" s="5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5"/>
        <v>42436.25</v>
      </c>
      <c r="O608" s="9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59"/>
        <v>131.29869186046511</v>
      </c>
      <c r="G609" t="s">
        <v>20</v>
      </c>
      <c r="H609">
        <v>2230</v>
      </c>
      <c r="I609" s="5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5"/>
        <v>41721.208333333336</v>
      </c>
      <c r="O609" s="9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59"/>
        <v>283.97435897435895</v>
      </c>
      <c r="G610" t="s">
        <v>20</v>
      </c>
      <c r="H610">
        <v>316</v>
      </c>
      <c r="I610" s="5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5"/>
        <v>43530.25</v>
      </c>
      <c r="O610" s="9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59"/>
        <v>120.42</v>
      </c>
      <c r="G611" t="s">
        <v>20</v>
      </c>
      <c r="H611">
        <v>117</v>
      </c>
      <c r="I611" s="5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5"/>
        <v>43481.25</v>
      </c>
      <c r="O611" s="9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59"/>
        <v>419.05607476635515</v>
      </c>
      <c r="G612" t="s">
        <v>20</v>
      </c>
      <c r="H612">
        <v>6406</v>
      </c>
      <c r="I612" s="5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5"/>
        <v>41259.25</v>
      </c>
      <c r="O612" s="9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59"/>
        <v>13.853658536585366</v>
      </c>
      <c r="G613" t="s">
        <v>74</v>
      </c>
      <c r="H613">
        <v>15</v>
      </c>
      <c r="I613" s="5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5"/>
        <v>41480.208333333336</v>
      </c>
      <c r="O613" s="9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59"/>
        <v>139.43548387096774</v>
      </c>
      <c r="G614" t="s">
        <v>20</v>
      </c>
      <c r="H614">
        <v>192</v>
      </c>
      <c r="I614" s="5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5"/>
        <v>40474.208333333336</v>
      </c>
      <c r="O614" s="9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59"/>
        <v>174</v>
      </c>
      <c r="G615" t="s">
        <v>20</v>
      </c>
      <c r="H615">
        <v>26</v>
      </c>
      <c r="I615" s="5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5"/>
        <v>42973.208333333328</v>
      </c>
      <c r="O615" s="9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59"/>
        <v>155.49056603773585</v>
      </c>
      <c r="G616" t="s">
        <v>20</v>
      </c>
      <c r="H616">
        <v>723</v>
      </c>
      <c r="I616" s="5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5"/>
        <v>42746.25</v>
      </c>
      <c r="O616" s="9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59"/>
        <v>170.4470588235294</v>
      </c>
      <c r="G617" t="s">
        <v>20</v>
      </c>
      <c r="H617">
        <v>170</v>
      </c>
      <c r="I617" s="5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5"/>
        <v>42489.208333333328</v>
      </c>
      <c r="O617" s="9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59"/>
        <v>189.515625</v>
      </c>
      <c r="G618" t="s">
        <v>20</v>
      </c>
      <c r="H618">
        <v>238</v>
      </c>
      <c r="I618" s="5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5"/>
        <v>41537.208333333336</v>
      </c>
      <c r="O618" s="9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59"/>
        <v>249.71428571428572</v>
      </c>
      <c r="G619" t="s">
        <v>20</v>
      </c>
      <c r="H619">
        <v>55</v>
      </c>
      <c r="I619" s="5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5"/>
        <v>41794.208333333336</v>
      </c>
      <c r="O619" s="9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59"/>
        <v>48.86052366565962</v>
      </c>
      <c r="G620" t="s">
        <v>14</v>
      </c>
      <c r="H620">
        <v>1198</v>
      </c>
      <c r="I620" s="5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5"/>
        <v>41396.208333333336</v>
      </c>
      <c r="O620" s="9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59"/>
        <v>28.461970393057683</v>
      </c>
      <c r="G621" t="s">
        <v>14</v>
      </c>
      <c r="H621">
        <v>648</v>
      </c>
      <c r="I621" s="5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5"/>
        <v>40669.208333333336</v>
      </c>
      <c r="O621" s="9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59"/>
        <v>268.02325581395348</v>
      </c>
      <c r="G622" t="s">
        <v>20</v>
      </c>
      <c r="H622">
        <v>128</v>
      </c>
      <c r="I622" s="5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5"/>
        <v>42559.208333333328</v>
      </c>
      <c r="O622" s="9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59"/>
        <v>619.80078125</v>
      </c>
      <c r="G623" t="s">
        <v>20</v>
      </c>
      <c r="H623">
        <v>2144</v>
      </c>
      <c r="I623" s="5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5"/>
        <v>42626.208333333328</v>
      </c>
      <c r="O623" s="9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59"/>
        <v>3.1301587301587301</v>
      </c>
      <c r="G624" t="s">
        <v>14</v>
      </c>
      <c r="H624">
        <v>64</v>
      </c>
      <c r="I624" s="5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5"/>
        <v>43205.208333333328</v>
      </c>
      <c r="O624" s="9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59"/>
        <v>159.92152704135736</v>
      </c>
      <c r="G625" t="s">
        <v>20</v>
      </c>
      <c r="H625">
        <v>2693</v>
      </c>
      <c r="I625" s="5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5"/>
        <v>42201.208333333328</v>
      </c>
      <c r="O625" s="9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59"/>
        <v>279.39215686274508</v>
      </c>
      <c r="G626" t="s">
        <v>20</v>
      </c>
      <c r="H626">
        <v>432</v>
      </c>
      <c r="I626" s="5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5"/>
        <v>42029.25</v>
      </c>
      <c r="O626" s="9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59"/>
        <v>77.373333333333335</v>
      </c>
      <c r="G627" t="s">
        <v>14</v>
      </c>
      <c r="H627">
        <v>62</v>
      </c>
      <c r="I627" s="5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5"/>
        <v>43857.25</v>
      </c>
      <c r="O627" s="9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59"/>
        <v>206.328125</v>
      </c>
      <c r="G628" t="s">
        <v>20</v>
      </c>
      <c r="H628">
        <v>189</v>
      </c>
      <c r="I628" s="5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5"/>
        <v>40449.208333333336</v>
      </c>
      <c r="O628" s="9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59"/>
        <v>694.25</v>
      </c>
      <c r="G629" t="s">
        <v>20</v>
      </c>
      <c r="H629">
        <v>154</v>
      </c>
      <c r="I629" s="5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5"/>
        <v>40345.208333333336</v>
      </c>
      <c r="O629" s="9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59"/>
        <v>151.78947368421052</v>
      </c>
      <c r="G630" t="s">
        <v>20</v>
      </c>
      <c r="H630">
        <v>96</v>
      </c>
      <c r="I630" s="5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5"/>
        <v>40455.208333333336</v>
      </c>
      <c r="O630" s="9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59"/>
        <v>64.582072176949936</v>
      </c>
      <c r="G631" t="s">
        <v>14</v>
      </c>
      <c r="H631">
        <v>750</v>
      </c>
      <c r="I631" s="5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5"/>
        <v>42557.208333333328</v>
      </c>
      <c r="O631" s="9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59"/>
        <v>62.873684210526314</v>
      </c>
      <c r="G632" t="s">
        <v>74</v>
      </c>
      <c r="H632">
        <v>87</v>
      </c>
      <c r="I632" s="5">
        <f t="shared" si="5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5"/>
        <v>43586.208333333328</v>
      </c>
      <c r="O632" s="9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59"/>
        <v>310.39864864864865</v>
      </c>
      <c r="G633" t="s">
        <v>20</v>
      </c>
      <c r="H633">
        <v>3063</v>
      </c>
      <c r="I633" s="5">
        <f t="shared" si="5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5"/>
        <v>43550.208333333328</v>
      </c>
      <c r="O633" s="9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59"/>
        <v>42.859916782246877</v>
      </c>
      <c r="G634" t="s">
        <v>47</v>
      </c>
      <c r="H634">
        <v>278</v>
      </c>
      <c r="I634" s="5">
        <f t="shared" si="5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5"/>
        <v>41945.208333333336</v>
      </c>
      <c r="O634" s="9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59"/>
        <v>83.119402985074629</v>
      </c>
      <c r="G635" t="s">
        <v>14</v>
      </c>
      <c r="H635">
        <v>105</v>
      </c>
      <c r="I635" s="5">
        <f t="shared" si="5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5"/>
        <v>42315.25</v>
      </c>
      <c r="O635" s="9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59"/>
        <v>78.531302876480538</v>
      </c>
      <c r="G636" t="s">
        <v>74</v>
      </c>
      <c r="H636">
        <v>1658</v>
      </c>
      <c r="I636" s="5">
        <f t="shared" si="5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5"/>
        <v>42819.208333333328</v>
      </c>
      <c r="O636" s="9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59"/>
        <v>114.09352517985612</v>
      </c>
      <c r="G637" t="s">
        <v>20</v>
      </c>
      <c r="H637">
        <v>2266</v>
      </c>
      <c r="I637" s="5">
        <f t="shared" si="5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5"/>
        <v>41314.25</v>
      </c>
      <c r="O637" s="9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59"/>
        <v>64.537683358624179</v>
      </c>
      <c r="G638" t="s">
        <v>14</v>
      </c>
      <c r="H638">
        <v>2604</v>
      </c>
      <c r="I638" s="5">
        <f t="shared" si="5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5"/>
        <v>40926.25</v>
      </c>
      <c r="O638" s="9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59"/>
        <v>79.411764705882348</v>
      </c>
      <c r="G639" t="s">
        <v>14</v>
      </c>
      <c r="H639">
        <v>65</v>
      </c>
      <c r="I639" s="5">
        <f t="shared" si="5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5"/>
        <v>42688.25</v>
      </c>
      <c r="O639" s="9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59"/>
        <v>11.419117647058824</v>
      </c>
      <c r="G640" t="s">
        <v>14</v>
      </c>
      <c r="H640">
        <v>94</v>
      </c>
      <c r="I640" s="5">
        <f t="shared" si="5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5"/>
        <v>40386.208333333336</v>
      </c>
      <c r="O640" s="9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59"/>
        <v>56.186046511627907</v>
      </c>
      <c r="G641" t="s">
        <v>47</v>
      </c>
      <c r="H641">
        <v>45</v>
      </c>
      <c r="I641" s="5">
        <f t="shared" si="5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5"/>
        <v>43309.208333333328</v>
      </c>
      <c r="O641" s="9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59"/>
        <v>16.501669449081803</v>
      </c>
      <c r="G642" t="s">
        <v>14</v>
      </c>
      <c r="H642">
        <v>257</v>
      </c>
      <c r="I642" s="5">
        <f t="shared" si="5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5"/>
        <v>42387.25</v>
      </c>
      <c r="O642" s="9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si="59"/>
        <v>119.96808510638297</v>
      </c>
      <c r="G643" t="s">
        <v>20</v>
      </c>
      <c r="H643">
        <v>194</v>
      </c>
      <c r="I643" s="5">
        <f t="shared" ref="I643:I706" si="60">IF(H643&gt;0,E643/H643,0)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1">(((L643/60)/60)/24)+DATE(1970,1,1)</f>
        <v>42786.25</v>
      </c>
      <c r="O643" s="9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ref="T643:T706" si="64">RIGHT(R643,LEN(R643)-FIND("/",R643))</f>
        <v>plays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ref="F644:F707" si="65">(E644*100)/D644</f>
        <v>145.45652173913044</v>
      </c>
      <c r="G644" t="s">
        <v>20</v>
      </c>
      <c r="H644">
        <v>129</v>
      </c>
      <c r="I644" s="5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1"/>
        <v>43451.25</v>
      </c>
      <c r="O644" s="9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65"/>
        <v>221.38255033557047</v>
      </c>
      <c r="G645" t="s">
        <v>20</v>
      </c>
      <c r="H645">
        <v>375</v>
      </c>
      <c r="I645" s="5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1"/>
        <v>42795.25</v>
      </c>
      <c r="O645" s="9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65"/>
        <v>48.396694214876035</v>
      </c>
      <c r="G646" t="s">
        <v>14</v>
      </c>
      <c r="H646">
        <v>2928</v>
      </c>
      <c r="I646" s="5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1"/>
        <v>43452.25</v>
      </c>
      <c r="O646" s="9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65"/>
        <v>92.911504424778755</v>
      </c>
      <c r="G647" t="s">
        <v>14</v>
      </c>
      <c r="H647">
        <v>4697</v>
      </c>
      <c r="I647" s="5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1"/>
        <v>43369.208333333328</v>
      </c>
      <c r="O647" s="9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65"/>
        <v>88.59979736575481</v>
      </c>
      <c r="G648" t="s">
        <v>14</v>
      </c>
      <c r="H648">
        <v>2915</v>
      </c>
      <c r="I648" s="5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1"/>
        <v>41346.208333333336</v>
      </c>
      <c r="O648" s="9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65"/>
        <v>41.4</v>
      </c>
      <c r="G649" t="s">
        <v>14</v>
      </c>
      <c r="H649">
        <v>18</v>
      </c>
      <c r="I649" s="5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1"/>
        <v>43199.208333333328</v>
      </c>
      <c r="O649" s="9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65"/>
        <v>63.056795131845838</v>
      </c>
      <c r="G650" t="s">
        <v>74</v>
      </c>
      <c r="H650">
        <v>723</v>
      </c>
      <c r="I650" s="5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1"/>
        <v>42922.208333333328</v>
      </c>
      <c r="O650" s="9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65"/>
        <v>48.482333607230899</v>
      </c>
      <c r="G651" t="s">
        <v>14</v>
      </c>
      <c r="H651">
        <v>602</v>
      </c>
      <c r="I651" s="5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1"/>
        <v>40471.208333333336</v>
      </c>
      <c r="O651" s="9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65"/>
        <v>2</v>
      </c>
      <c r="G652" t="s">
        <v>14</v>
      </c>
      <c r="H652">
        <v>1</v>
      </c>
      <c r="I652" s="5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1"/>
        <v>41828.208333333336</v>
      </c>
      <c r="O652" s="9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65"/>
        <v>88.47941026944585</v>
      </c>
      <c r="G653" t="s">
        <v>14</v>
      </c>
      <c r="H653">
        <v>3868</v>
      </c>
      <c r="I653" s="5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1"/>
        <v>41692.25</v>
      </c>
      <c r="O653" s="9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65"/>
        <v>126.84</v>
      </c>
      <c r="G654" t="s">
        <v>20</v>
      </c>
      <c r="H654">
        <v>409</v>
      </c>
      <c r="I654" s="5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1"/>
        <v>42587.208333333328</v>
      </c>
      <c r="O654" s="9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65"/>
        <v>2338.8333333333335</v>
      </c>
      <c r="G655" t="s">
        <v>20</v>
      </c>
      <c r="H655">
        <v>234</v>
      </c>
      <c r="I655" s="5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1"/>
        <v>42468.208333333328</v>
      </c>
      <c r="O655" s="9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65"/>
        <v>508.38857142857142</v>
      </c>
      <c r="G656" t="s">
        <v>20</v>
      </c>
      <c r="H656">
        <v>3016</v>
      </c>
      <c r="I656" s="5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1"/>
        <v>42240.208333333328</v>
      </c>
      <c r="O656" s="9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65"/>
        <v>191.47826086956522</v>
      </c>
      <c r="G657" t="s">
        <v>20</v>
      </c>
      <c r="H657">
        <v>264</v>
      </c>
      <c r="I657" s="5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1"/>
        <v>42796.25</v>
      </c>
      <c r="O657" s="9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65"/>
        <v>42.127533783783782</v>
      </c>
      <c r="G658" t="s">
        <v>14</v>
      </c>
      <c r="H658">
        <v>504</v>
      </c>
      <c r="I658" s="5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1"/>
        <v>43097.25</v>
      </c>
      <c r="O658" s="9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65"/>
        <v>8.24</v>
      </c>
      <c r="G659" t="s">
        <v>14</v>
      </c>
      <c r="H659">
        <v>14</v>
      </c>
      <c r="I659" s="5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1"/>
        <v>43096.25</v>
      </c>
      <c r="O659" s="9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65"/>
        <v>60.064638783269963</v>
      </c>
      <c r="G660" t="s">
        <v>74</v>
      </c>
      <c r="H660">
        <v>390</v>
      </c>
      <c r="I660" s="5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1"/>
        <v>42246.208333333328</v>
      </c>
      <c r="O660" s="9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65"/>
        <v>47.232808616404306</v>
      </c>
      <c r="G661" t="s">
        <v>14</v>
      </c>
      <c r="H661">
        <v>750</v>
      </c>
      <c r="I661" s="5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1"/>
        <v>40570.25</v>
      </c>
      <c r="O661" s="9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65"/>
        <v>81.736263736263737</v>
      </c>
      <c r="G662" t="s">
        <v>14</v>
      </c>
      <c r="H662">
        <v>77</v>
      </c>
      <c r="I662" s="5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1"/>
        <v>42237.208333333328</v>
      </c>
      <c r="O662" s="9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65"/>
        <v>54.187265917602993</v>
      </c>
      <c r="G663" t="s">
        <v>14</v>
      </c>
      <c r="H663">
        <v>752</v>
      </c>
      <c r="I663" s="5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1"/>
        <v>40996.208333333336</v>
      </c>
      <c r="O663" s="9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65"/>
        <v>97.868131868131869</v>
      </c>
      <c r="G664" t="s">
        <v>14</v>
      </c>
      <c r="H664">
        <v>131</v>
      </c>
      <c r="I664" s="5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1"/>
        <v>43443.25</v>
      </c>
      <c r="O664" s="9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65"/>
        <v>77.239999999999995</v>
      </c>
      <c r="G665" t="s">
        <v>14</v>
      </c>
      <c r="H665">
        <v>87</v>
      </c>
      <c r="I665" s="5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1"/>
        <v>40458.208333333336</v>
      </c>
      <c r="O665" s="9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65"/>
        <v>33.464735516372798</v>
      </c>
      <c r="G666" t="s">
        <v>14</v>
      </c>
      <c r="H666">
        <v>1063</v>
      </c>
      <c r="I666" s="5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1"/>
        <v>40959.25</v>
      </c>
      <c r="O666" s="9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65"/>
        <v>239.58823529411765</v>
      </c>
      <c r="G667" t="s">
        <v>20</v>
      </c>
      <c r="H667">
        <v>272</v>
      </c>
      <c r="I667" s="5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1"/>
        <v>40733.208333333336</v>
      </c>
      <c r="O667" s="9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65"/>
        <v>64.032258064516128</v>
      </c>
      <c r="G668" t="s">
        <v>74</v>
      </c>
      <c r="H668">
        <v>25</v>
      </c>
      <c r="I668" s="5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1"/>
        <v>41516.208333333336</v>
      </c>
      <c r="O668" s="9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65"/>
        <v>176.15942028985506</v>
      </c>
      <c r="G669" t="s">
        <v>20</v>
      </c>
      <c r="H669">
        <v>419</v>
      </c>
      <c r="I669" s="5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1"/>
        <v>41892.208333333336</v>
      </c>
      <c r="O669" s="9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65"/>
        <v>20.33818181818182</v>
      </c>
      <c r="G670" t="s">
        <v>14</v>
      </c>
      <c r="H670">
        <v>76</v>
      </c>
      <c r="I670" s="5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1"/>
        <v>41122.208333333336</v>
      </c>
      <c r="O670" s="9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65"/>
        <v>358.64754098360658</v>
      </c>
      <c r="G671" t="s">
        <v>20</v>
      </c>
      <c r="H671">
        <v>1621</v>
      </c>
      <c r="I671" s="5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1"/>
        <v>42912.208333333328</v>
      </c>
      <c r="O671" s="9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65"/>
        <v>468.85802469135803</v>
      </c>
      <c r="G672" t="s">
        <v>20</v>
      </c>
      <c r="H672">
        <v>1101</v>
      </c>
      <c r="I672" s="5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1"/>
        <v>42425.25</v>
      </c>
      <c r="O672" s="9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65"/>
        <v>122.0563524590164</v>
      </c>
      <c r="G673" t="s">
        <v>20</v>
      </c>
      <c r="H673">
        <v>1073</v>
      </c>
      <c r="I673" s="5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1"/>
        <v>40390.208333333336</v>
      </c>
      <c r="O673" s="9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65"/>
        <v>55.931783729156137</v>
      </c>
      <c r="G674" t="s">
        <v>14</v>
      </c>
      <c r="H674">
        <v>4428</v>
      </c>
      <c r="I674" s="5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1"/>
        <v>43180.208333333328</v>
      </c>
      <c r="O674" s="9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65"/>
        <v>43.660714285714285</v>
      </c>
      <c r="G675" t="s">
        <v>14</v>
      </c>
      <c r="H675">
        <v>58</v>
      </c>
      <c r="I675" s="5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1"/>
        <v>42475.208333333328</v>
      </c>
      <c r="O675" s="9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65"/>
        <v>33.538371411833623</v>
      </c>
      <c r="G676" t="s">
        <v>74</v>
      </c>
      <c r="H676">
        <v>1218</v>
      </c>
      <c r="I676" s="5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1"/>
        <v>40774.208333333336</v>
      </c>
      <c r="O676" s="9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65"/>
        <v>122.97938144329896</v>
      </c>
      <c r="G677" t="s">
        <v>20</v>
      </c>
      <c r="H677">
        <v>331</v>
      </c>
      <c r="I677" s="5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1"/>
        <v>43719.208333333328</v>
      </c>
      <c r="O677" s="9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65"/>
        <v>189.74959871589084</v>
      </c>
      <c r="G678" t="s">
        <v>20</v>
      </c>
      <c r="H678">
        <v>1170</v>
      </c>
      <c r="I678" s="5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1"/>
        <v>41178.208333333336</v>
      </c>
      <c r="O678" s="9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65"/>
        <v>83.622641509433961</v>
      </c>
      <c r="G679" t="s">
        <v>14</v>
      </c>
      <c r="H679">
        <v>111</v>
      </c>
      <c r="I679" s="5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1"/>
        <v>42561.208333333328</v>
      </c>
      <c r="O679" s="9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65"/>
        <v>17.968844221105527</v>
      </c>
      <c r="G680" t="s">
        <v>74</v>
      </c>
      <c r="H680">
        <v>215</v>
      </c>
      <c r="I680" s="5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1"/>
        <v>43484.25</v>
      </c>
      <c r="O680" s="9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65"/>
        <v>1036.5</v>
      </c>
      <c r="G681" t="s">
        <v>20</v>
      </c>
      <c r="H681">
        <v>363</v>
      </c>
      <c r="I681" s="5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1"/>
        <v>43756.208333333328</v>
      </c>
      <c r="O681" s="9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65"/>
        <v>97.405219780219781</v>
      </c>
      <c r="G682" t="s">
        <v>14</v>
      </c>
      <c r="H682">
        <v>2955</v>
      </c>
      <c r="I682" s="5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1"/>
        <v>43813.25</v>
      </c>
      <c r="O682" s="9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65"/>
        <v>86.386203150461711</v>
      </c>
      <c r="G683" t="s">
        <v>14</v>
      </c>
      <c r="H683">
        <v>1657</v>
      </c>
      <c r="I683" s="5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1"/>
        <v>40898.25</v>
      </c>
      <c r="O683" s="9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65"/>
        <v>150.16666666666666</v>
      </c>
      <c r="G684" t="s">
        <v>20</v>
      </c>
      <c r="H684">
        <v>103</v>
      </c>
      <c r="I684" s="5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1"/>
        <v>41619.25</v>
      </c>
      <c r="O684" s="9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65"/>
        <v>358.43478260869563</v>
      </c>
      <c r="G685" t="s">
        <v>20</v>
      </c>
      <c r="H685">
        <v>147</v>
      </c>
      <c r="I685" s="5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1"/>
        <v>43359.208333333328</v>
      </c>
      <c r="O685" s="9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65"/>
        <v>542.85714285714289</v>
      </c>
      <c r="G686" t="s">
        <v>20</v>
      </c>
      <c r="H686">
        <v>110</v>
      </c>
      <c r="I686" s="5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1"/>
        <v>40358.208333333336</v>
      </c>
      <c r="O686" s="9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65"/>
        <v>67.500714285714281</v>
      </c>
      <c r="G687" t="s">
        <v>14</v>
      </c>
      <c r="H687">
        <v>926</v>
      </c>
      <c r="I687" s="5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1"/>
        <v>42239.208333333328</v>
      </c>
      <c r="O687" s="9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65"/>
        <v>191.74666666666667</v>
      </c>
      <c r="G688" t="s">
        <v>20</v>
      </c>
      <c r="H688">
        <v>134</v>
      </c>
      <c r="I688" s="5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1"/>
        <v>43186.208333333328</v>
      </c>
      <c r="O688" s="9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65"/>
        <v>932</v>
      </c>
      <c r="G689" t="s">
        <v>20</v>
      </c>
      <c r="H689">
        <v>269</v>
      </c>
      <c r="I689" s="5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1"/>
        <v>42806.25</v>
      </c>
      <c r="O689" s="9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65"/>
        <v>429.27586206896552</v>
      </c>
      <c r="G690" t="s">
        <v>20</v>
      </c>
      <c r="H690">
        <v>175</v>
      </c>
      <c r="I690" s="5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1"/>
        <v>43475.25</v>
      </c>
      <c r="O690" s="9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65"/>
        <v>100.65753424657534</v>
      </c>
      <c r="G691" t="s">
        <v>20</v>
      </c>
      <c r="H691">
        <v>69</v>
      </c>
      <c r="I691" s="5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1"/>
        <v>41576.208333333336</v>
      </c>
      <c r="O691" s="9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65"/>
        <v>226.61111111111111</v>
      </c>
      <c r="G692" t="s">
        <v>20</v>
      </c>
      <c r="H692">
        <v>190</v>
      </c>
      <c r="I692" s="5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1"/>
        <v>40874.25</v>
      </c>
      <c r="O692" s="9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65"/>
        <v>142.38</v>
      </c>
      <c r="G693" t="s">
        <v>20</v>
      </c>
      <c r="H693">
        <v>237</v>
      </c>
      <c r="I693" s="5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1"/>
        <v>41185.208333333336</v>
      </c>
      <c r="O693" s="9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65"/>
        <v>90.63333333333334</v>
      </c>
      <c r="G694" t="s">
        <v>14</v>
      </c>
      <c r="H694">
        <v>77</v>
      </c>
      <c r="I694" s="5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1"/>
        <v>43655.208333333328</v>
      </c>
      <c r="O694" s="9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65"/>
        <v>63.966740576496676</v>
      </c>
      <c r="G695" t="s">
        <v>14</v>
      </c>
      <c r="H695">
        <v>1748</v>
      </c>
      <c r="I695" s="5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1"/>
        <v>43025.208333333328</v>
      </c>
      <c r="O695" s="9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65"/>
        <v>84.131868131868131</v>
      </c>
      <c r="G696" t="s">
        <v>14</v>
      </c>
      <c r="H696">
        <v>79</v>
      </c>
      <c r="I696" s="5">
        <f t="shared" si="6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1"/>
        <v>43066.25</v>
      </c>
      <c r="O696" s="9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65"/>
        <v>133.93478260869566</v>
      </c>
      <c r="G697" t="s">
        <v>20</v>
      </c>
      <c r="H697">
        <v>196</v>
      </c>
      <c r="I697" s="5">
        <f t="shared" si="6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1"/>
        <v>42322.25</v>
      </c>
      <c r="O697" s="9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65"/>
        <v>59.042047531992687</v>
      </c>
      <c r="G698" t="s">
        <v>14</v>
      </c>
      <c r="H698">
        <v>889</v>
      </c>
      <c r="I698" s="5">
        <f t="shared" si="6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1"/>
        <v>42114.208333333328</v>
      </c>
      <c r="O698" s="9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65"/>
        <v>152.80062063615205</v>
      </c>
      <c r="G699" t="s">
        <v>20</v>
      </c>
      <c r="H699">
        <v>7295</v>
      </c>
      <c r="I699" s="5">
        <f t="shared" si="6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1"/>
        <v>43190.208333333328</v>
      </c>
      <c r="O699" s="9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65"/>
        <v>446.69121140142516</v>
      </c>
      <c r="G700" t="s">
        <v>20</v>
      </c>
      <c r="H700">
        <v>2893</v>
      </c>
      <c r="I700" s="5">
        <f t="shared" si="6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1"/>
        <v>40871.25</v>
      </c>
      <c r="O700" s="9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65"/>
        <v>84.391891891891888</v>
      </c>
      <c r="G701" t="s">
        <v>14</v>
      </c>
      <c r="H701">
        <v>56</v>
      </c>
      <c r="I701" s="5">
        <f t="shared" si="6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1"/>
        <v>43641.208333333328</v>
      </c>
      <c r="O701" s="9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65"/>
        <v>3</v>
      </c>
      <c r="G702" t="s">
        <v>14</v>
      </c>
      <c r="H702">
        <v>1</v>
      </c>
      <c r="I702" s="5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1"/>
        <v>40203.25</v>
      </c>
      <c r="O702" s="9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65"/>
        <v>175.02692307692308</v>
      </c>
      <c r="G703" t="s">
        <v>20</v>
      </c>
      <c r="H703">
        <v>820</v>
      </c>
      <c r="I703" s="5">
        <f t="shared" si="6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1"/>
        <v>40629.208333333336</v>
      </c>
      <c r="O703" s="9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65"/>
        <v>54.137931034482762</v>
      </c>
      <c r="G704" t="s">
        <v>14</v>
      </c>
      <c r="H704">
        <v>83</v>
      </c>
      <c r="I704" s="5">
        <f t="shared" si="6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1"/>
        <v>41477.208333333336</v>
      </c>
      <c r="O704" s="9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65"/>
        <v>311.87381703470032</v>
      </c>
      <c r="G705" t="s">
        <v>20</v>
      </c>
      <c r="H705">
        <v>2038</v>
      </c>
      <c r="I705" s="5">
        <f t="shared" si="6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1"/>
        <v>41020.208333333336</v>
      </c>
      <c r="O705" s="9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65"/>
        <v>122.7816091954023</v>
      </c>
      <c r="G706" t="s">
        <v>20</v>
      </c>
      <c r="H706">
        <v>116</v>
      </c>
      <c r="I706" s="5">
        <f t="shared" si="6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1"/>
        <v>42555.208333333328</v>
      </c>
      <c r="O706" s="9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si="65"/>
        <v>99.026517383618156</v>
      </c>
      <c r="G707" t="s">
        <v>14</v>
      </c>
      <c r="H707">
        <v>2025</v>
      </c>
      <c r="I707" s="5">
        <f t="shared" ref="I707:I770" si="66">IF(H707&gt;0,E707/H707,0)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7">(((L707/60)/60)/24)+DATE(1970,1,1)</f>
        <v>41619.25</v>
      </c>
      <c r="O707" s="9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ref="T707:T770" si="70">RIGHT(R707,LEN(R707)-FIND("/",R707))</f>
        <v>nonfiction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ref="F708:F771" si="71">(E708*100)/D708</f>
        <v>127.84686346863468</v>
      </c>
      <c r="G708" t="s">
        <v>20</v>
      </c>
      <c r="H708">
        <v>1345</v>
      </c>
      <c r="I708" s="5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7"/>
        <v>43471.25</v>
      </c>
      <c r="O708" s="9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71"/>
        <v>158.61643835616439</v>
      </c>
      <c r="G709" t="s">
        <v>20</v>
      </c>
      <c r="H709">
        <v>168</v>
      </c>
      <c r="I709" s="5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7"/>
        <v>43442.25</v>
      </c>
      <c r="O709" s="9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71"/>
        <v>707.05882352941171</v>
      </c>
      <c r="G710" t="s">
        <v>20</v>
      </c>
      <c r="H710">
        <v>137</v>
      </c>
      <c r="I710" s="5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7"/>
        <v>42877.208333333328</v>
      </c>
      <c r="O710" s="9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71"/>
        <v>142.38775510204081</v>
      </c>
      <c r="G711" t="s">
        <v>20</v>
      </c>
      <c r="H711">
        <v>186</v>
      </c>
      <c r="I711" s="5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7"/>
        <v>41018.208333333336</v>
      </c>
      <c r="O711" s="9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71"/>
        <v>147.86046511627907</v>
      </c>
      <c r="G712" t="s">
        <v>20</v>
      </c>
      <c r="H712">
        <v>125</v>
      </c>
      <c r="I712" s="5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7"/>
        <v>43295.208333333328</v>
      </c>
      <c r="O712" s="9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71"/>
        <v>20.322580645161292</v>
      </c>
      <c r="G713" t="s">
        <v>14</v>
      </c>
      <c r="H713">
        <v>14</v>
      </c>
      <c r="I713" s="5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7"/>
        <v>42393.25</v>
      </c>
      <c r="O713" s="9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71"/>
        <v>1840.625</v>
      </c>
      <c r="G714" t="s">
        <v>20</v>
      </c>
      <c r="H714">
        <v>202</v>
      </c>
      <c r="I714" s="5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7"/>
        <v>42559.208333333328</v>
      </c>
      <c r="O714" s="9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71"/>
        <v>161.94202898550725</v>
      </c>
      <c r="G715" t="s">
        <v>20</v>
      </c>
      <c r="H715">
        <v>103</v>
      </c>
      <c r="I715" s="5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7"/>
        <v>42604.208333333328</v>
      </c>
      <c r="O715" s="9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71"/>
        <v>472.82077922077923</v>
      </c>
      <c r="G716" t="s">
        <v>20</v>
      </c>
      <c r="H716">
        <v>1785</v>
      </c>
      <c r="I716" s="5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7"/>
        <v>41870.208333333336</v>
      </c>
      <c r="O716" s="9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71"/>
        <v>24.466101694915253</v>
      </c>
      <c r="G717" t="s">
        <v>14</v>
      </c>
      <c r="H717">
        <v>656</v>
      </c>
      <c r="I717" s="5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7"/>
        <v>40397.208333333336</v>
      </c>
      <c r="O717" s="9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71"/>
        <v>517.65</v>
      </c>
      <c r="G718" t="s">
        <v>20</v>
      </c>
      <c r="H718">
        <v>157</v>
      </c>
      <c r="I718" s="5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7"/>
        <v>41465.208333333336</v>
      </c>
      <c r="O718" s="9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71"/>
        <v>247.64285714285714</v>
      </c>
      <c r="G719" t="s">
        <v>20</v>
      </c>
      <c r="H719">
        <v>555</v>
      </c>
      <c r="I719" s="5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7"/>
        <v>40777.208333333336</v>
      </c>
      <c r="O719" s="9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71"/>
        <v>100.20481927710843</v>
      </c>
      <c r="G720" t="s">
        <v>20</v>
      </c>
      <c r="H720">
        <v>297</v>
      </c>
      <c r="I720" s="5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7"/>
        <v>41442.208333333336</v>
      </c>
      <c r="O720" s="9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71"/>
        <v>153</v>
      </c>
      <c r="G721" t="s">
        <v>20</v>
      </c>
      <c r="H721">
        <v>123</v>
      </c>
      <c r="I721" s="5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7"/>
        <v>41058.208333333336</v>
      </c>
      <c r="O721" s="9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71"/>
        <v>37.091954022988503</v>
      </c>
      <c r="G722" t="s">
        <v>74</v>
      </c>
      <c r="H722">
        <v>38</v>
      </c>
      <c r="I722" s="5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7"/>
        <v>43152.25</v>
      </c>
      <c r="O722" s="9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71"/>
        <v>4.3923948220064721</v>
      </c>
      <c r="G723" t="s">
        <v>74</v>
      </c>
      <c r="H723">
        <v>60</v>
      </c>
      <c r="I723" s="5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7"/>
        <v>43194.208333333328</v>
      </c>
      <c r="O723" s="9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71"/>
        <v>156.50721649484535</v>
      </c>
      <c r="G724" t="s">
        <v>20</v>
      </c>
      <c r="H724">
        <v>3036</v>
      </c>
      <c r="I724" s="5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7"/>
        <v>43045.25</v>
      </c>
      <c r="O724" s="9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71"/>
        <v>270.40816326530614</v>
      </c>
      <c r="G725" t="s">
        <v>20</v>
      </c>
      <c r="H725">
        <v>144</v>
      </c>
      <c r="I725" s="5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7"/>
        <v>42431.25</v>
      </c>
      <c r="O725" s="9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71"/>
        <v>134.0595238095238</v>
      </c>
      <c r="G726" t="s">
        <v>20</v>
      </c>
      <c r="H726">
        <v>121</v>
      </c>
      <c r="I726" s="5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7"/>
        <v>41934.208333333336</v>
      </c>
      <c r="O726" s="9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71"/>
        <v>50.398033126293996</v>
      </c>
      <c r="G727" t="s">
        <v>14</v>
      </c>
      <c r="H727">
        <v>1596</v>
      </c>
      <c r="I727" s="5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7"/>
        <v>41958.25</v>
      </c>
      <c r="O727" s="9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71"/>
        <v>88.815837937384899</v>
      </c>
      <c r="G728" t="s">
        <v>74</v>
      </c>
      <c r="H728">
        <v>524</v>
      </c>
      <c r="I728" s="5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7"/>
        <v>40476.208333333336</v>
      </c>
      <c r="O728" s="9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71"/>
        <v>165</v>
      </c>
      <c r="G729" t="s">
        <v>20</v>
      </c>
      <c r="H729">
        <v>181</v>
      </c>
      <c r="I729" s="5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7"/>
        <v>43485.25</v>
      </c>
      <c r="O729" s="9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71"/>
        <v>17.5</v>
      </c>
      <c r="G730" t="s">
        <v>14</v>
      </c>
      <c r="H730">
        <v>10</v>
      </c>
      <c r="I730" s="5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7"/>
        <v>42515.208333333328</v>
      </c>
      <c r="O730" s="9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71"/>
        <v>185.66071428571428</v>
      </c>
      <c r="G731" t="s">
        <v>20</v>
      </c>
      <c r="H731">
        <v>122</v>
      </c>
      <c r="I731" s="5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7"/>
        <v>41309.25</v>
      </c>
      <c r="O731" s="9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71"/>
        <v>412.66319444444446</v>
      </c>
      <c r="G732" t="s">
        <v>20</v>
      </c>
      <c r="H732">
        <v>1071</v>
      </c>
      <c r="I732" s="5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7"/>
        <v>42147.208333333328</v>
      </c>
      <c r="O732" s="9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71"/>
        <v>90.25</v>
      </c>
      <c r="G733" t="s">
        <v>74</v>
      </c>
      <c r="H733">
        <v>219</v>
      </c>
      <c r="I733" s="5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7"/>
        <v>42939.208333333328</v>
      </c>
      <c r="O733" s="9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71"/>
        <v>91.984615384615381</v>
      </c>
      <c r="G734" t="s">
        <v>14</v>
      </c>
      <c r="H734">
        <v>1121</v>
      </c>
      <c r="I734" s="5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7"/>
        <v>42816.208333333328</v>
      </c>
      <c r="O734" s="9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71"/>
        <v>527.00632911392404</v>
      </c>
      <c r="G735" t="s">
        <v>20</v>
      </c>
      <c r="H735">
        <v>980</v>
      </c>
      <c r="I735" s="5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7"/>
        <v>41844.208333333336</v>
      </c>
      <c r="O735" s="9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71"/>
        <v>319.14285714285717</v>
      </c>
      <c r="G736" t="s">
        <v>20</v>
      </c>
      <c r="H736">
        <v>536</v>
      </c>
      <c r="I736" s="5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7"/>
        <v>42763.25</v>
      </c>
      <c r="O736" s="9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71"/>
        <v>354.18867924528303</v>
      </c>
      <c r="G737" t="s">
        <v>20</v>
      </c>
      <c r="H737">
        <v>1991</v>
      </c>
      <c r="I737" s="5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7"/>
        <v>42459.208333333328</v>
      </c>
      <c r="O737" s="9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71"/>
        <v>32.896103896103895</v>
      </c>
      <c r="G738" t="s">
        <v>74</v>
      </c>
      <c r="H738">
        <v>29</v>
      </c>
      <c r="I738" s="5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7"/>
        <v>42055.25</v>
      </c>
      <c r="O738" s="9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71"/>
        <v>135.8918918918919</v>
      </c>
      <c r="G739" t="s">
        <v>20</v>
      </c>
      <c r="H739">
        <v>180</v>
      </c>
      <c r="I739" s="5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7"/>
        <v>42685.25</v>
      </c>
      <c r="O739" s="9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71"/>
        <v>2.0843373493975905</v>
      </c>
      <c r="G740" t="s">
        <v>14</v>
      </c>
      <c r="H740">
        <v>15</v>
      </c>
      <c r="I740" s="5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7"/>
        <v>41959.25</v>
      </c>
      <c r="O740" s="9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71"/>
        <v>61</v>
      </c>
      <c r="G741" t="s">
        <v>14</v>
      </c>
      <c r="H741">
        <v>191</v>
      </c>
      <c r="I741" s="5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7"/>
        <v>41089.208333333336</v>
      </c>
      <c r="O741" s="9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71"/>
        <v>30.037735849056602</v>
      </c>
      <c r="G742" t="s">
        <v>14</v>
      </c>
      <c r="H742">
        <v>16</v>
      </c>
      <c r="I742" s="5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7"/>
        <v>42769.25</v>
      </c>
      <c r="O742" s="9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71"/>
        <v>1179.1666666666667</v>
      </c>
      <c r="G743" t="s">
        <v>20</v>
      </c>
      <c r="H743">
        <v>130</v>
      </c>
      <c r="I743" s="5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7"/>
        <v>40321.208333333336</v>
      </c>
      <c r="O743" s="9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71"/>
        <v>1126.0833333333333</v>
      </c>
      <c r="G744" t="s">
        <v>20</v>
      </c>
      <c r="H744">
        <v>122</v>
      </c>
      <c r="I744" s="5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7"/>
        <v>40197.25</v>
      </c>
      <c r="O744" s="9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71"/>
        <v>12.923076923076923</v>
      </c>
      <c r="G745" t="s">
        <v>14</v>
      </c>
      <c r="H745">
        <v>17</v>
      </c>
      <c r="I745" s="5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7"/>
        <v>42298.208333333328</v>
      </c>
      <c r="O745" s="9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71"/>
        <v>712</v>
      </c>
      <c r="G746" t="s">
        <v>20</v>
      </c>
      <c r="H746">
        <v>140</v>
      </c>
      <c r="I746" s="5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7"/>
        <v>43322.208333333328</v>
      </c>
      <c r="O746" s="9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71"/>
        <v>30.304347826086957</v>
      </c>
      <c r="G747" t="s">
        <v>14</v>
      </c>
      <c r="H747">
        <v>34</v>
      </c>
      <c r="I747" s="5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7"/>
        <v>40328.208333333336</v>
      </c>
      <c r="O747" s="9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71"/>
        <v>212.50896057347671</v>
      </c>
      <c r="G748" t="s">
        <v>20</v>
      </c>
      <c r="H748">
        <v>3388</v>
      </c>
      <c r="I748" s="5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7"/>
        <v>40825.208333333336</v>
      </c>
      <c r="O748" s="9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71"/>
        <v>228.85714285714286</v>
      </c>
      <c r="G749" t="s">
        <v>20</v>
      </c>
      <c r="H749">
        <v>280</v>
      </c>
      <c r="I749" s="5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7"/>
        <v>40423.208333333336</v>
      </c>
      <c r="O749" s="9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71"/>
        <v>34.959979476654695</v>
      </c>
      <c r="G750" t="s">
        <v>74</v>
      </c>
      <c r="H750">
        <v>614</v>
      </c>
      <c r="I750" s="5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7"/>
        <v>40238.25</v>
      </c>
      <c r="O750" s="9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71"/>
        <v>157.2906976744186</v>
      </c>
      <c r="G751" t="s">
        <v>20</v>
      </c>
      <c r="H751">
        <v>366</v>
      </c>
      <c r="I751" s="5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7"/>
        <v>41920.208333333336</v>
      </c>
      <c r="O751" s="9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71"/>
        <v>1</v>
      </c>
      <c r="G752" t="s">
        <v>14</v>
      </c>
      <c r="H752">
        <v>1</v>
      </c>
      <c r="I752" s="5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7"/>
        <v>40360.208333333336</v>
      </c>
      <c r="O752" s="9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71"/>
        <v>232.30555555555554</v>
      </c>
      <c r="G753" t="s">
        <v>20</v>
      </c>
      <c r="H753">
        <v>270</v>
      </c>
      <c r="I753" s="5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7"/>
        <v>42446.208333333328</v>
      </c>
      <c r="O753" s="9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71"/>
        <v>92.448275862068968</v>
      </c>
      <c r="G754" t="s">
        <v>74</v>
      </c>
      <c r="H754">
        <v>114</v>
      </c>
      <c r="I754" s="5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7"/>
        <v>40395.208333333336</v>
      </c>
      <c r="O754" s="9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71"/>
        <v>256.70212765957444</v>
      </c>
      <c r="G755" t="s">
        <v>20</v>
      </c>
      <c r="H755">
        <v>137</v>
      </c>
      <c r="I755" s="5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7"/>
        <v>40321.208333333336</v>
      </c>
      <c r="O755" s="9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71"/>
        <v>168.47017045454547</v>
      </c>
      <c r="G756" t="s">
        <v>20</v>
      </c>
      <c r="H756">
        <v>3205</v>
      </c>
      <c r="I756" s="5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7"/>
        <v>41210.208333333336</v>
      </c>
      <c r="O756" s="9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71"/>
        <v>166.57777777777778</v>
      </c>
      <c r="G757" t="s">
        <v>20</v>
      </c>
      <c r="H757">
        <v>288</v>
      </c>
      <c r="I757" s="5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7"/>
        <v>43096.25</v>
      </c>
      <c r="O757" s="9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71"/>
        <v>772.07692307692309</v>
      </c>
      <c r="G758" t="s">
        <v>20</v>
      </c>
      <c r="H758">
        <v>148</v>
      </c>
      <c r="I758" s="5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7"/>
        <v>42024.25</v>
      </c>
      <c r="O758" s="9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71"/>
        <v>406.85714285714283</v>
      </c>
      <c r="G759" t="s">
        <v>20</v>
      </c>
      <c r="H759">
        <v>114</v>
      </c>
      <c r="I759" s="5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7"/>
        <v>40675.208333333336</v>
      </c>
      <c r="O759" s="9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71"/>
        <v>564.20608108108104</v>
      </c>
      <c r="G760" t="s">
        <v>20</v>
      </c>
      <c r="H760">
        <v>1518</v>
      </c>
      <c r="I760" s="5">
        <f t="shared" si="6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7"/>
        <v>41936.208333333336</v>
      </c>
      <c r="O760" s="9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71"/>
        <v>68.426865671641792</v>
      </c>
      <c r="G761" t="s">
        <v>14</v>
      </c>
      <c r="H761">
        <v>1274</v>
      </c>
      <c r="I761" s="5">
        <f t="shared" si="6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7"/>
        <v>43136.25</v>
      </c>
      <c r="O761" s="9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71"/>
        <v>34.351966873706004</v>
      </c>
      <c r="G762" t="s">
        <v>14</v>
      </c>
      <c r="H762">
        <v>210</v>
      </c>
      <c r="I762" s="5">
        <f t="shared" si="6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7"/>
        <v>43678.208333333328</v>
      </c>
      <c r="O762" s="9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71"/>
        <v>655.4545454545455</v>
      </c>
      <c r="G763" t="s">
        <v>20</v>
      </c>
      <c r="H763">
        <v>166</v>
      </c>
      <c r="I763" s="5">
        <f t="shared" si="6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7"/>
        <v>42938.208333333328</v>
      </c>
      <c r="O763" s="9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71"/>
        <v>177.25714285714287</v>
      </c>
      <c r="G764" t="s">
        <v>20</v>
      </c>
      <c r="H764">
        <v>100</v>
      </c>
      <c r="I764" s="5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7"/>
        <v>41241.25</v>
      </c>
      <c r="O764" s="9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71"/>
        <v>113.17857142857143</v>
      </c>
      <c r="G765" t="s">
        <v>20</v>
      </c>
      <c r="H765">
        <v>235</v>
      </c>
      <c r="I765" s="5">
        <f t="shared" si="6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7"/>
        <v>41037.208333333336</v>
      </c>
      <c r="O765" s="9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71"/>
        <v>728.18181818181813</v>
      </c>
      <c r="G766" t="s">
        <v>20</v>
      </c>
      <c r="H766">
        <v>148</v>
      </c>
      <c r="I766" s="5">
        <f t="shared" si="6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7"/>
        <v>40676.208333333336</v>
      </c>
      <c r="O766" s="9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71"/>
        <v>208.33333333333334</v>
      </c>
      <c r="G767" t="s">
        <v>20</v>
      </c>
      <c r="H767">
        <v>198</v>
      </c>
      <c r="I767" s="5">
        <f t="shared" si="6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7"/>
        <v>42840.208333333328</v>
      </c>
      <c r="O767" s="9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71"/>
        <v>31.171232876712327</v>
      </c>
      <c r="G768" t="s">
        <v>14</v>
      </c>
      <c r="H768">
        <v>248</v>
      </c>
      <c r="I768" s="5">
        <f t="shared" si="6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7"/>
        <v>43362.208333333328</v>
      </c>
      <c r="O768" s="9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71"/>
        <v>56.967078189300409</v>
      </c>
      <c r="G769" t="s">
        <v>14</v>
      </c>
      <c r="H769">
        <v>513</v>
      </c>
      <c r="I769" s="5">
        <f t="shared" si="6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7"/>
        <v>42283.208333333328</v>
      </c>
      <c r="O769" s="9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71"/>
        <v>231</v>
      </c>
      <c r="G770" t="s">
        <v>20</v>
      </c>
      <c r="H770">
        <v>150</v>
      </c>
      <c r="I770" s="5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7"/>
        <v>41619.25</v>
      </c>
      <c r="O770" s="9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si="71"/>
        <v>86.867834394904463</v>
      </c>
      <c r="G771" t="s">
        <v>14</v>
      </c>
      <c r="H771">
        <v>3410</v>
      </c>
      <c r="I771" s="5">
        <f t="shared" ref="I771:I834" si="72">IF(H771&gt;0,E771/H771,0)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3">(((L771/60)/60)/24)+DATE(1970,1,1)</f>
        <v>41501.208333333336</v>
      </c>
      <c r="O771" s="9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ref="T771:T834" si="76">RIGHT(R771,LEN(R771)-FIND("/",R771))</f>
        <v>video games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ref="F772:F835" si="77">(E772*100)/D772</f>
        <v>270.74418604651163</v>
      </c>
      <c r="G772" t="s">
        <v>20</v>
      </c>
      <c r="H772">
        <v>216</v>
      </c>
      <c r="I772" s="5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3"/>
        <v>41743.208333333336</v>
      </c>
      <c r="O772" s="9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77"/>
        <v>49.446428571428569</v>
      </c>
      <c r="G773" t="s">
        <v>74</v>
      </c>
      <c r="H773">
        <v>26</v>
      </c>
      <c r="I773" s="5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3"/>
        <v>43491.25</v>
      </c>
      <c r="O773" s="9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77"/>
        <v>113.3596256684492</v>
      </c>
      <c r="G774" t="s">
        <v>20</v>
      </c>
      <c r="H774">
        <v>5139</v>
      </c>
      <c r="I774" s="5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3"/>
        <v>43505.25</v>
      </c>
      <c r="O774" s="9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77"/>
        <v>190.55555555555554</v>
      </c>
      <c r="G775" t="s">
        <v>20</v>
      </c>
      <c r="H775">
        <v>2353</v>
      </c>
      <c r="I775" s="5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3"/>
        <v>42838.208333333328</v>
      </c>
      <c r="O775" s="9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77"/>
        <v>135.5</v>
      </c>
      <c r="G776" t="s">
        <v>20</v>
      </c>
      <c r="H776">
        <v>78</v>
      </c>
      <c r="I776" s="5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3"/>
        <v>42513.208333333328</v>
      </c>
      <c r="O776" s="9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77"/>
        <v>10.297872340425531</v>
      </c>
      <c r="G777" t="s">
        <v>14</v>
      </c>
      <c r="H777">
        <v>10</v>
      </c>
      <c r="I777" s="5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3"/>
        <v>41949.25</v>
      </c>
      <c r="O777" s="9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77"/>
        <v>65.544223826714799</v>
      </c>
      <c r="G778" t="s">
        <v>14</v>
      </c>
      <c r="H778">
        <v>2201</v>
      </c>
      <c r="I778" s="5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3"/>
        <v>43650.208333333328</v>
      </c>
      <c r="O778" s="9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77"/>
        <v>49.026652452025587</v>
      </c>
      <c r="G779" t="s">
        <v>14</v>
      </c>
      <c r="H779">
        <v>676</v>
      </c>
      <c r="I779" s="5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3"/>
        <v>40809.208333333336</v>
      </c>
      <c r="O779" s="9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77"/>
        <v>787.92307692307691</v>
      </c>
      <c r="G780" t="s">
        <v>20</v>
      </c>
      <c r="H780">
        <v>174</v>
      </c>
      <c r="I780" s="5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3"/>
        <v>40768.208333333336</v>
      </c>
      <c r="O780" s="9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77"/>
        <v>80.306347746090154</v>
      </c>
      <c r="G781" t="s">
        <v>14</v>
      </c>
      <c r="H781">
        <v>831</v>
      </c>
      <c r="I781" s="5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3"/>
        <v>42230.208333333328</v>
      </c>
      <c r="O781" s="9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77"/>
        <v>106.29411764705883</v>
      </c>
      <c r="G782" t="s">
        <v>20</v>
      </c>
      <c r="H782">
        <v>164</v>
      </c>
      <c r="I782" s="5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3"/>
        <v>42573.208333333328</v>
      </c>
      <c r="O782" s="9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77"/>
        <v>50.735632183908045</v>
      </c>
      <c r="G783" t="s">
        <v>74</v>
      </c>
      <c r="H783">
        <v>56</v>
      </c>
      <c r="I783" s="5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3"/>
        <v>40482.208333333336</v>
      </c>
      <c r="O783" s="9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77"/>
        <v>215.31372549019608</v>
      </c>
      <c r="G784" t="s">
        <v>20</v>
      </c>
      <c r="H784">
        <v>161</v>
      </c>
      <c r="I784" s="5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3"/>
        <v>40603.25</v>
      </c>
      <c r="O784" s="9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77"/>
        <v>141.22972972972974</v>
      </c>
      <c r="G785" t="s">
        <v>20</v>
      </c>
      <c r="H785">
        <v>138</v>
      </c>
      <c r="I785" s="5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3"/>
        <v>41625.25</v>
      </c>
      <c r="O785" s="9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77"/>
        <v>115.33745781777277</v>
      </c>
      <c r="G786" t="s">
        <v>20</v>
      </c>
      <c r="H786">
        <v>3308</v>
      </c>
      <c r="I786" s="5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3"/>
        <v>42435.25</v>
      </c>
      <c r="O786" s="9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77"/>
        <v>193.11940298507463</v>
      </c>
      <c r="G787" t="s">
        <v>20</v>
      </c>
      <c r="H787">
        <v>127</v>
      </c>
      <c r="I787" s="5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3"/>
        <v>43582.208333333328</v>
      </c>
      <c r="O787" s="9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77"/>
        <v>729.73333333333335</v>
      </c>
      <c r="G788" t="s">
        <v>20</v>
      </c>
      <c r="H788">
        <v>207</v>
      </c>
      <c r="I788" s="5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3"/>
        <v>43186.208333333328</v>
      </c>
      <c r="O788" s="9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77"/>
        <v>99.66339869281046</v>
      </c>
      <c r="G789" t="s">
        <v>14</v>
      </c>
      <c r="H789">
        <v>859</v>
      </c>
      <c r="I789" s="5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3"/>
        <v>40684.208333333336</v>
      </c>
      <c r="O789" s="9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77"/>
        <v>88.166666666666671</v>
      </c>
      <c r="G790" t="s">
        <v>47</v>
      </c>
      <c r="H790">
        <v>31</v>
      </c>
      <c r="I790" s="5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3"/>
        <v>41202.208333333336</v>
      </c>
      <c r="O790" s="9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77"/>
        <v>37.233333333333334</v>
      </c>
      <c r="G791" t="s">
        <v>14</v>
      </c>
      <c r="H791">
        <v>45</v>
      </c>
      <c r="I791" s="5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3"/>
        <v>41786.208333333336</v>
      </c>
      <c r="O791" s="9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77"/>
        <v>30.540075309306079</v>
      </c>
      <c r="G792" t="s">
        <v>74</v>
      </c>
      <c r="H792">
        <v>1113</v>
      </c>
      <c r="I792" s="5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3"/>
        <v>40223.25</v>
      </c>
      <c r="O792" s="9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77"/>
        <v>25.714285714285715</v>
      </c>
      <c r="G793" t="s">
        <v>14</v>
      </c>
      <c r="H793">
        <v>6</v>
      </c>
      <c r="I793" s="5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3"/>
        <v>42715.25</v>
      </c>
      <c r="O793" s="9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77"/>
        <v>34</v>
      </c>
      <c r="G794" t="s">
        <v>14</v>
      </c>
      <c r="H794">
        <v>7</v>
      </c>
      <c r="I794" s="5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3"/>
        <v>41451.208333333336</v>
      </c>
      <c r="O794" s="9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77"/>
        <v>1185.909090909091</v>
      </c>
      <c r="G795" t="s">
        <v>20</v>
      </c>
      <c r="H795">
        <v>181</v>
      </c>
      <c r="I795" s="5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3"/>
        <v>41450.208333333336</v>
      </c>
      <c r="O795" s="9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77"/>
        <v>125.39393939393939</v>
      </c>
      <c r="G796" t="s">
        <v>20</v>
      </c>
      <c r="H796">
        <v>110</v>
      </c>
      <c r="I796" s="5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3"/>
        <v>43091.25</v>
      </c>
      <c r="O796" s="9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77"/>
        <v>14.394366197183098</v>
      </c>
      <c r="G797" t="s">
        <v>14</v>
      </c>
      <c r="H797">
        <v>31</v>
      </c>
      <c r="I797" s="5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3"/>
        <v>42675.208333333328</v>
      </c>
      <c r="O797" s="9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77"/>
        <v>54.807692307692307</v>
      </c>
      <c r="G798" t="s">
        <v>14</v>
      </c>
      <c r="H798">
        <v>78</v>
      </c>
      <c r="I798" s="5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3"/>
        <v>41859.208333333336</v>
      </c>
      <c r="O798" s="9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77"/>
        <v>109.63157894736842</v>
      </c>
      <c r="G799" t="s">
        <v>20</v>
      </c>
      <c r="H799">
        <v>185</v>
      </c>
      <c r="I799" s="5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3"/>
        <v>43464.25</v>
      </c>
      <c r="O799" s="9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77"/>
        <v>188.47058823529412</v>
      </c>
      <c r="G800" t="s">
        <v>20</v>
      </c>
      <c r="H800">
        <v>121</v>
      </c>
      <c r="I800" s="5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3"/>
        <v>41060.208333333336</v>
      </c>
      <c r="O800" s="9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77"/>
        <v>87.008284023668637</v>
      </c>
      <c r="G801" t="s">
        <v>14</v>
      </c>
      <c r="H801">
        <v>1225</v>
      </c>
      <c r="I801" s="5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3"/>
        <v>42399.25</v>
      </c>
      <c r="O801" s="9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77"/>
        <v>1</v>
      </c>
      <c r="G802" t="s">
        <v>14</v>
      </c>
      <c r="H802">
        <v>1</v>
      </c>
      <c r="I802" s="5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3"/>
        <v>42167.208333333328</v>
      </c>
      <c r="O802" s="9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77"/>
        <v>202.91304347826087</v>
      </c>
      <c r="G803" t="s">
        <v>20</v>
      </c>
      <c r="H803">
        <v>106</v>
      </c>
      <c r="I803" s="5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3"/>
        <v>43830.25</v>
      </c>
      <c r="O803" s="9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77"/>
        <v>197.03225806451613</v>
      </c>
      <c r="G804" t="s">
        <v>20</v>
      </c>
      <c r="H804">
        <v>142</v>
      </c>
      <c r="I804" s="5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3"/>
        <v>43650.208333333328</v>
      </c>
      <c r="O804" s="9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77"/>
        <v>107</v>
      </c>
      <c r="G805" t="s">
        <v>20</v>
      </c>
      <c r="H805">
        <v>233</v>
      </c>
      <c r="I805" s="5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3"/>
        <v>43492.25</v>
      </c>
      <c r="O805" s="9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77"/>
        <v>268.73076923076923</v>
      </c>
      <c r="G806" t="s">
        <v>20</v>
      </c>
      <c r="H806">
        <v>218</v>
      </c>
      <c r="I806" s="5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3"/>
        <v>43102.25</v>
      </c>
      <c r="O806" s="9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77"/>
        <v>50.845360824742265</v>
      </c>
      <c r="G807" t="s">
        <v>14</v>
      </c>
      <c r="H807">
        <v>67</v>
      </c>
      <c r="I807" s="5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3"/>
        <v>41958.25</v>
      </c>
      <c r="O807" s="9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77"/>
        <v>1180.2857142857142</v>
      </c>
      <c r="G808" t="s">
        <v>20</v>
      </c>
      <c r="H808">
        <v>76</v>
      </c>
      <c r="I808" s="5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3"/>
        <v>40973.25</v>
      </c>
      <c r="O808" s="9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77"/>
        <v>264</v>
      </c>
      <c r="G809" t="s">
        <v>20</v>
      </c>
      <c r="H809">
        <v>43</v>
      </c>
      <c r="I809" s="5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3"/>
        <v>43753.208333333328</v>
      </c>
      <c r="O809" s="9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77"/>
        <v>30.442307692307693</v>
      </c>
      <c r="G810" t="s">
        <v>14</v>
      </c>
      <c r="H810">
        <v>19</v>
      </c>
      <c r="I810" s="5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3"/>
        <v>42507.208333333328</v>
      </c>
      <c r="O810" s="9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77"/>
        <v>62.88068181818182</v>
      </c>
      <c r="G811" t="s">
        <v>14</v>
      </c>
      <c r="H811">
        <v>2108</v>
      </c>
      <c r="I811" s="5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3"/>
        <v>41135.208333333336</v>
      </c>
      <c r="O811" s="9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77"/>
        <v>193.125</v>
      </c>
      <c r="G812" t="s">
        <v>20</v>
      </c>
      <c r="H812">
        <v>221</v>
      </c>
      <c r="I812" s="5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3"/>
        <v>43067.25</v>
      </c>
      <c r="O812" s="9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77"/>
        <v>77.1027027027027</v>
      </c>
      <c r="G813" t="s">
        <v>14</v>
      </c>
      <c r="H813">
        <v>679</v>
      </c>
      <c r="I813" s="5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3"/>
        <v>42378.25</v>
      </c>
      <c r="O813" s="9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77"/>
        <v>225.52763819095478</v>
      </c>
      <c r="G814" t="s">
        <v>20</v>
      </c>
      <c r="H814">
        <v>2805</v>
      </c>
      <c r="I814" s="5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3"/>
        <v>43206.208333333328</v>
      </c>
      <c r="O814" s="9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77"/>
        <v>239.40625</v>
      </c>
      <c r="G815" t="s">
        <v>20</v>
      </c>
      <c r="H815">
        <v>68</v>
      </c>
      <c r="I815" s="5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3"/>
        <v>41148.208333333336</v>
      </c>
      <c r="O815" s="9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77"/>
        <v>92.1875</v>
      </c>
      <c r="G816" t="s">
        <v>14</v>
      </c>
      <c r="H816">
        <v>36</v>
      </c>
      <c r="I816" s="5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3"/>
        <v>42517.208333333328</v>
      </c>
      <c r="O816" s="9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77"/>
        <v>130.23333333333332</v>
      </c>
      <c r="G817" t="s">
        <v>20</v>
      </c>
      <c r="H817">
        <v>183</v>
      </c>
      <c r="I817" s="5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3"/>
        <v>43068.25</v>
      </c>
      <c r="O817" s="9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77"/>
        <v>615.21739130434787</v>
      </c>
      <c r="G818" t="s">
        <v>20</v>
      </c>
      <c r="H818">
        <v>133</v>
      </c>
      <c r="I818" s="5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3"/>
        <v>41680.25</v>
      </c>
      <c r="O818" s="9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77"/>
        <v>368.79532163742692</v>
      </c>
      <c r="G819" t="s">
        <v>20</v>
      </c>
      <c r="H819">
        <v>2489</v>
      </c>
      <c r="I819" s="5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3"/>
        <v>43589.208333333328</v>
      </c>
      <c r="O819" s="9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77"/>
        <v>1094.8571428571429</v>
      </c>
      <c r="G820" t="s">
        <v>20</v>
      </c>
      <c r="H820">
        <v>69</v>
      </c>
      <c r="I820" s="5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3"/>
        <v>43486.25</v>
      </c>
      <c r="O820" s="9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77"/>
        <v>50.662921348314605</v>
      </c>
      <c r="G821" t="s">
        <v>14</v>
      </c>
      <c r="H821">
        <v>47</v>
      </c>
      <c r="I821" s="5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3"/>
        <v>41237.25</v>
      </c>
      <c r="O821" s="9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77"/>
        <v>800.6</v>
      </c>
      <c r="G822" t="s">
        <v>20</v>
      </c>
      <c r="H822">
        <v>279</v>
      </c>
      <c r="I822" s="5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3"/>
        <v>43310.208333333328</v>
      </c>
      <c r="O822" s="9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77"/>
        <v>291.28571428571428</v>
      </c>
      <c r="G823" t="s">
        <v>20</v>
      </c>
      <c r="H823">
        <v>210</v>
      </c>
      <c r="I823" s="5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3"/>
        <v>42794.25</v>
      </c>
      <c r="O823" s="9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77"/>
        <v>349.96666666666664</v>
      </c>
      <c r="G824" t="s">
        <v>20</v>
      </c>
      <c r="H824">
        <v>2100</v>
      </c>
      <c r="I824" s="5">
        <f t="shared" si="7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3"/>
        <v>41698.25</v>
      </c>
      <c r="O824" s="9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77"/>
        <v>357.07317073170731</v>
      </c>
      <c r="G825" t="s">
        <v>20</v>
      </c>
      <c r="H825">
        <v>252</v>
      </c>
      <c r="I825" s="5">
        <f t="shared" si="7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3"/>
        <v>41892.208333333336</v>
      </c>
      <c r="O825" s="9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77"/>
        <v>126.48941176470588</v>
      </c>
      <c r="G826" t="s">
        <v>20</v>
      </c>
      <c r="H826">
        <v>1280</v>
      </c>
      <c r="I826" s="5">
        <f t="shared" si="7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3"/>
        <v>40348.208333333336</v>
      </c>
      <c r="O826" s="9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77"/>
        <v>387.5</v>
      </c>
      <c r="G827" t="s">
        <v>20</v>
      </c>
      <c r="H827">
        <v>157</v>
      </c>
      <c r="I827" s="5">
        <f t="shared" si="7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3"/>
        <v>42941.208333333328</v>
      </c>
      <c r="O827" s="9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77"/>
        <v>457.03571428571428</v>
      </c>
      <c r="G828" t="s">
        <v>20</v>
      </c>
      <c r="H828">
        <v>194</v>
      </c>
      <c r="I828" s="5">
        <f t="shared" si="7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3"/>
        <v>40525.25</v>
      </c>
      <c r="O828" s="9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77"/>
        <v>266.69565217391306</v>
      </c>
      <c r="G829" t="s">
        <v>20</v>
      </c>
      <c r="H829">
        <v>82</v>
      </c>
      <c r="I829" s="5">
        <f t="shared" si="7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3"/>
        <v>40666.208333333336</v>
      </c>
      <c r="O829" s="9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77"/>
        <v>69</v>
      </c>
      <c r="G830" t="s">
        <v>14</v>
      </c>
      <c r="H830">
        <v>70</v>
      </c>
      <c r="I830" s="5">
        <f t="shared" si="7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3"/>
        <v>43340.208333333328</v>
      </c>
      <c r="O830" s="9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77"/>
        <v>51.34375</v>
      </c>
      <c r="G831" t="s">
        <v>14</v>
      </c>
      <c r="H831">
        <v>154</v>
      </c>
      <c r="I831" s="5">
        <f t="shared" si="7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3"/>
        <v>42164.208333333328</v>
      </c>
      <c r="O831" s="9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77"/>
        <v>1.1710526315789473</v>
      </c>
      <c r="G832" t="s">
        <v>14</v>
      </c>
      <c r="H832">
        <v>22</v>
      </c>
      <c r="I832" s="5">
        <f t="shared" si="7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3"/>
        <v>43103.25</v>
      </c>
      <c r="O832" s="9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77"/>
        <v>108.97734294541709</v>
      </c>
      <c r="G833" t="s">
        <v>20</v>
      </c>
      <c r="H833">
        <v>4233</v>
      </c>
      <c r="I833" s="5">
        <f t="shared" si="7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3"/>
        <v>40994.208333333336</v>
      </c>
      <c r="O833" s="9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77"/>
        <v>315.17592592592592</v>
      </c>
      <c r="G834" t="s">
        <v>20</v>
      </c>
      <c r="H834">
        <v>1297</v>
      </c>
      <c r="I834" s="5">
        <f t="shared" si="7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3"/>
        <v>42299.208333333328</v>
      </c>
      <c r="O834" s="9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si="77"/>
        <v>157.69117647058823</v>
      </c>
      <c r="G835" t="s">
        <v>20</v>
      </c>
      <c r="H835">
        <v>165</v>
      </c>
      <c r="I835" s="5">
        <f t="shared" ref="I835:I898" si="78">IF(H835&gt;0,E835/H835,0)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79">(((L835/60)/60)/24)+DATE(1970,1,1)</f>
        <v>40588.25</v>
      </c>
      <c r="O835" s="9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ref="T835:T898" si="82">RIGHT(R835,LEN(R835)-FIND("/",R835))</f>
        <v>translations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ref="F836:F899" si="83">(E836*100)/D836</f>
        <v>153.8082191780822</v>
      </c>
      <c r="G836" t="s">
        <v>20</v>
      </c>
      <c r="H836">
        <v>119</v>
      </c>
      <c r="I836" s="5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79"/>
        <v>41448.208333333336</v>
      </c>
      <c r="O836" s="9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83"/>
        <v>89.738979118329468</v>
      </c>
      <c r="G837" t="s">
        <v>14</v>
      </c>
      <c r="H837">
        <v>1758</v>
      </c>
      <c r="I837" s="5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79"/>
        <v>42063.25</v>
      </c>
      <c r="O837" s="9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83"/>
        <v>75.135802469135797</v>
      </c>
      <c r="G838" t="s">
        <v>14</v>
      </c>
      <c r="H838">
        <v>94</v>
      </c>
      <c r="I838" s="5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79"/>
        <v>40214.25</v>
      </c>
      <c r="O838" s="9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83"/>
        <v>852.88135593220341</v>
      </c>
      <c r="G839" t="s">
        <v>20</v>
      </c>
      <c r="H839">
        <v>1797</v>
      </c>
      <c r="I839" s="5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79"/>
        <v>40629.208333333336</v>
      </c>
      <c r="O839" s="9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83"/>
        <v>138.90625</v>
      </c>
      <c r="G840" t="s">
        <v>20</v>
      </c>
      <c r="H840">
        <v>261</v>
      </c>
      <c r="I840" s="5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79"/>
        <v>43370.208333333328</v>
      </c>
      <c r="O840" s="9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83"/>
        <v>190.18181818181819</v>
      </c>
      <c r="G841" t="s">
        <v>20</v>
      </c>
      <c r="H841">
        <v>157</v>
      </c>
      <c r="I841" s="5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79"/>
        <v>41715.208333333336</v>
      </c>
      <c r="O841" s="9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83"/>
        <v>100.24333619948409</v>
      </c>
      <c r="G842" t="s">
        <v>20</v>
      </c>
      <c r="H842">
        <v>3533</v>
      </c>
      <c r="I842" s="5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79"/>
        <v>41836.208333333336</v>
      </c>
      <c r="O842" s="9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83"/>
        <v>142.75824175824175</v>
      </c>
      <c r="G843" t="s">
        <v>20</v>
      </c>
      <c r="H843">
        <v>155</v>
      </c>
      <c r="I843" s="5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79"/>
        <v>42419.25</v>
      </c>
      <c r="O843" s="9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83"/>
        <v>563.13333333333333</v>
      </c>
      <c r="G844" t="s">
        <v>20</v>
      </c>
      <c r="H844">
        <v>132</v>
      </c>
      <c r="I844" s="5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79"/>
        <v>43266.208333333328</v>
      </c>
      <c r="O844" s="9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83"/>
        <v>30.71590909090909</v>
      </c>
      <c r="G845" t="s">
        <v>14</v>
      </c>
      <c r="H845">
        <v>33</v>
      </c>
      <c r="I845" s="5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79"/>
        <v>43338.208333333328</v>
      </c>
      <c r="O845" s="9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83"/>
        <v>99.397727272727266</v>
      </c>
      <c r="G846" t="s">
        <v>74</v>
      </c>
      <c r="H846">
        <v>94</v>
      </c>
      <c r="I846" s="5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79"/>
        <v>40930.25</v>
      </c>
      <c r="O846" s="9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83"/>
        <v>197.54935622317598</v>
      </c>
      <c r="G847" t="s">
        <v>20</v>
      </c>
      <c r="H847">
        <v>1354</v>
      </c>
      <c r="I847" s="5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79"/>
        <v>43235.208333333328</v>
      </c>
      <c r="O847" s="9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83"/>
        <v>508.5</v>
      </c>
      <c r="G848" t="s">
        <v>20</v>
      </c>
      <c r="H848">
        <v>48</v>
      </c>
      <c r="I848" s="5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79"/>
        <v>43302.208333333328</v>
      </c>
      <c r="O848" s="9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83"/>
        <v>237.74468085106383</v>
      </c>
      <c r="G849" t="s">
        <v>20</v>
      </c>
      <c r="H849">
        <v>110</v>
      </c>
      <c r="I849" s="5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79"/>
        <v>43107.25</v>
      </c>
      <c r="O849" s="9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83"/>
        <v>338.46875</v>
      </c>
      <c r="G850" t="s">
        <v>20</v>
      </c>
      <c r="H850">
        <v>172</v>
      </c>
      <c r="I850" s="5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79"/>
        <v>40341.208333333336</v>
      </c>
      <c r="O850" s="9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83"/>
        <v>133.08955223880596</v>
      </c>
      <c r="G851" t="s">
        <v>20</v>
      </c>
      <c r="H851">
        <v>307</v>
      </c>
      <c r="I851" s="5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79"/>
        <v>40948.25</v>
      </c>
      <c r="O851" s="9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83"/>
        <v>1</v>
      </c>
      <c r="G852" t="s">
        <v>14</v>
      </c>
      <c r="H852">
        <v>1</v>
      </c>
      <c r="I852" s="5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79"/>
        <v>40866.25</v>
      </c>
      <c r="O852" s="9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83"/>
        <v>207.8</v>
      </c>
      <c r="G853" t="s">
        <v>20</v>
      </c>
      <c r="H853">
        <v>160</v>
      </c>
      <c r="I853" s="5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79"/>
        <v>41031.208333333336</v>
      </c>
      <c r="O853" s="9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83"/>
        <v>51.122448979591837</v>
      </c>
      <c r="G854" t="s">
        <v>14</v>
      </c>
      <c r="H854">
        <v>31</v>
      </c>
      <c r="I854" s="5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79"/>
        <v>40740.208333333336</v>
      </c>
      <c r="O854" s="9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83"/>
        <v>652.05847953216369</v>
      </c>
      <c r="G855" t="s">
        <v>20</v>
      </c>
      <c r="H855">
        <v>1467</v>
      </c>
      <c r="I855" s="5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79"/>
        <v>40714.208333333336</v>
      </c>
      <c r="O855" s="9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83"/>
        <v>113.63099415204678</v>
      </c>
      <c r="G856" t="s">
        <v>20</v>
      </c>
      <c r="H856">
        <v>2662</v>
      </c>
      <c r="I856" s="5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79"/>
        <v>43787.25</v>
      </c>
      <c r="O856" s="9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83"/>
        <v>102.37606837606837</v>
      </c>
      <c r="G857" t="s">
        <v>20</v>
      </c>
      <c r="H857">
        <v>452</v>
      </c>
      <c r="I857" s="5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79"/>
        <v>40712.208333333336</v>
      </c>
      <c r="O857" s="9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83"/>
        <v>356.58333333333331</v>
      </c>
      <c r="G858" t="s">
        <v>20</v>
      </c>
      <c r="H858">
        <v>158</v>
      </c>
      <c r="I858" s="5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79"/>
        <v>41023.208333333336</v>
      </c>
      <c r="O858" s="9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83"/>
        <v>139.8679245283019</v>
      </c>
      <c r="G859" t="s">
        <v>20</v>
      </c>
      <c r="H859">
        <v>225</v>
      </c>
      <c r="I859" s="5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79"/>
        <v>40944.25</v>
      </c>
      <c r="O859" s="9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83"/>
        <v>69.45</v>
      </c>
      <c r="G860" t="s">
        <v>14</v>
      </c>
      <c r="H860">
        <v>35</v>
      </c>
      <c r="I860" s="5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79"/>
        <v>43211.208333333328</v>
      </c>
      <c r="O860" s="9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83"/>
        <v>35.534246575342465</v>
      </c>
      <c r="G861" t="s">
        <v>14</v>
      </c>
      <c r="H861">
        <v>63</v>
      </c>
      <c r="I861" s="5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79"/>
        <v>41334.25</v>
      </c>
      <c r="O861" s="9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83"/>
        <v>251.65</v>
      </c>
      <c r="G862" t="s">
        <v>20</v>
      </c>
      <c r="H862">
        <v>65</v>
      </c>
      <c r="I862" s="5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79"/>
        <v>43515.25</v>
      </c>
      <c r="O862" s="9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83"/>
        <v>105.875</v>
      </c>
      <c r="G863" t="s">
        <v>20</v>
      </c>
      <c r="H863">
        <v>163</v>
      </c>
      <c r="I863" s="5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79"/>
        <v>40258.208333333336</v>
      </c>
      <c r="O863" s="9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83"/>
        <v>187.42857142857142</v>
      </c>
      <c r="G864" t="s">
        <v>20</v>
      </c>
      <c r="H864">
        <v>85</v>
      </c>
      <c r="I864" s="5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79"/>
        <v>40756.208333333336</v>
      </c>
      <c r="O864" s="9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83"/>
        <v>386.78571428571428</v>
      </c>
      <c r="G865" t="s">
        <v>20</v>
      </c>
      <c r="H865">
        <v>217</v>
      </c>
      <c r="I865" s="5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79"/>
        <v>42172.208333333328</v>
      </c>
      <c r="O865" s="9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83"/>
        <v>347.07142857142856</v>
      </c>
      <c r="G866" t="s">
        <v>20</v>
      </c>
      <c r="H866">
        <v>150</v>
      </c>
      <c r="I866" s="5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79"/>
        <v>42601.208333333328</v>
      </c>
      <c r="O866" s="9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83"/>
        <v>185.82098765432099</v>
      </c>
      <c r="G867" t="s">
        <v>20</v>
      </c>
      <c r="H867">
        <v>3272</v>
      </c>
      <c r="I867" s="5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79"/>
        <v>41897.208333333336</v>
      </c>
      <c r="O867" s="9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83"/>
        <v>43.241247264770237</v>
      </c>
      <c r="G868" t="s">
        <v>74</v>
      </c>
      <c r="H868">
        <v>898</v>
      </c>
      <c r="I868" s="5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79"/>
        <v>40671.208333333336</v>
      </c>
      <c r="O868" s="9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83"/>
        <v>162.4375</v>
      </c>
      <c r="G869" t="s">
        <v>20</v>
      </c>
      <c r="H869">
        <v>300</v>
      </c>
      <c r="I869" s="5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79"/>
        <v>43382.208333333328</v>
      </c>
      <c r="O869" s="9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83"/>
        <v>184.84285714285716</v>
      </c>
      <c r="G870" t="s">
        <v>20</v>
      </c>
      <c r="H870">
        <v>126</v>
      </c>
      <c r="I870" s="5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79"/>
        <v>41559.208333333336</v>
      </c>
      <c r="O870" s="9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83"/>
        <v>23.703520691785052</v>
      </c>
      <c r="G871" t="s">
        <v>14</v>
      </c>
      <c r="H871">
        <v>526</v>
      </c>
      <c r="I871" s="5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79"/>
        <v>40350.208333333336</v>
      </c>
      <c r="O871" s="9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83"/>
        <v>89.870129870129873</v>
      </c>
      <c r="G872" t="s">
        <v>14</v>
      </c>
      <c r="H872">
        <v>121</v>
      </c>
      <c r="I872" s="5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79"/>
        <v>42240.208333333328</v>
      </c>
      <c r="O872" s="9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83"/>
        <v>272.6041958041958</v>
      </c>
      <c r="G873" t="s">
        <v>20</v>
      </c>
      <c r="H873">
        <v>2320</v>
      </c>
      <c r="I873" s="5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79"/>
        <v>43040.208333333328</v>
      </c>
      <c r="O873" s="9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83"/>
        <v>170.04255319148936</v>
      </c>
      <c r="G874" t="s">
        <v>20</v>
      </c>
      <c r="H874">
        <v>81</v>
      </c>
      <c r="I874" s="5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79"/>
        <v>43346.208333333328</v>
      </c>
      <c r="O874" s="9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83"/>
        <v>188.28503562945369</v>
      </c>
      <c r="G875" t="s">
        <v>20</v>
      </c>
      <c r="H875">
        <v>1887</v>
      </c>
      <c r="I875" s="5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79"/>
        <v>41647.25</v>
      </c>
      <c r="O875" s="9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83"/>
        <v>346.93532338308455</v>
      </c>
      <c r="G876" t="s">
        <v>20</v>
      </c>
      <c r="H876">
        <v>4358</v>
      </c>
      <c r="I876" s="5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79"/>
        <v>40291.208333333336</v>
      </c>
      <c r="O876" s="9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83"/>
        <v>69.177215189873422</v>
      </c>
      <c r="G877" t="s">
        <v>14</v>
      </c>
      <c r="H877">
        <v>67</v>
      </c>
      <c r="I877" s="5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79"/>
        <v>40556.25</v>
      </c>
      <c r="O877" s="9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83"/>
        <v>25.433734939759034</v>
      </c>
      <c r="G878" t="s">
        <v>14</v>
      </c>
      <c r="H878">
        <v>57</v>
      </c>
      <c r="I878" s="5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79"/>
        <v>43624.208333333328</v>
      </c>
      <c r="O878" s="9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83"/>
        <v>77.400977995110026</v>
      </c>
      <c r="G879" t="s">
        <v>14</v>
      </c>
      <c r="H879">
        <v>1229</v>
      </c>
      <c r="I879" s="5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79"/>
        <v>42577.208333333328</v>
      </c>
      <c r="O879" s="9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83"/>
        <v>37.481481481481481</v>
      </c>
      <c r="G880" t="s">
        <v>14</v>
      </c>
      <c r="H880">
        <v>12</v>
      </c>
      <c r="I880" s="5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79"/>
        <v>43845.25</v>
      </c>
      <c r="O880" s="9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83"/>
        <v>543.79999999999995</v>
      </c>
      <c r="G881" t="s">
        <v>20</v>
      </c>
      <c r="H881">
        <v>53</v>
      </c>
      <c r="I881" s="5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79"/>
        <v>42788.25</v>
      </c>
      <c r="O881" s="9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83"/>
        <v>228.52189349112427</v>
      </c>
      <c r="G882" t="s">
        <v>20</v>
      </c>
      <c r="H882">
        <v>2414</v>
      </c>
      <c r="I882" s="5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79"/>
        <v>43667.208333333328</v>
      </c>
      <c r="O882" s="9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83"/>
        <v>38.948339483394832</v>
      </c>
      <c r="G883" t="s">
        <v>14</v>
      </c>
      <c r="H883">
        <v>452</v>
      </c>
      <c r="I883" s="5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79"/>
        <v>42194.208333333328</v>
      </c>
      <c r="O883" s="9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83"/>
        <v>370</v>
      </c>
      <c r="G884" t="s">
        <v>20</v>
      </c>
      <c r="H884">
        <v>80</v>
      </c>
      <c r="I884" s="5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79"/>
        <v>42025.25</v>
      </c>
      <c r="O884" s="9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83"/>
        <v>237.91176470588235</v>
      </c>
      <c r="G885" t="s">
        <v>20</v>
      </c>
      <c r="H885">
        <v>193</v>
      </c>
      <c r="I885" s="5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79"/>
        <v>40323.208333333336</v>
      </c>
      <c r="O885" s="9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83"/>
        <v>64.036299765807968</v>
      </c>
      <c r="G886" t="s">
        <v>14</v>
      </c>
      <c r="H886">
        <v>1886</v>
      </c>
      <c r="I886" s="5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79"/>
        <v>41763.208333333336</v>
      </c>
      <c r="O886" s="9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83"/>
        <v>118.27777777777777</v>
      </c>
      <c r="G887" t="s">
        <v>20</v>
      </c>
      <c r="H887">
        <v>52</v>
      </c>
      <c r="I887" s="5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79"/>
        <v>40335.208333333336</v>
      </c>
      <c r="O887" s="9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83"/>
        <v>84.824037184594957</v>
      </c>
      <c r="G888" t="s">
        <v>14</v>
      </c>
      <c r="H888">
        <v>1825</v>
      </c>
      <c r="I888" s="5">
        <f t="shared" si="7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79"/>
        <v>40416.208333333336</v>
      </c>
      <c r="O888" s="9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83"/>
        <v>29.346153846153847</v>
      </c>
      <c r="G889" t="s">
        <v>14</v>
      </c>
      <c r="H889">
        <v>31</v>
      </c>
      <c r="I889" s="5">
        <f t="shared" si="7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79"/>
        <v>42202.208333333328</v>
      </c>
      <c r="O889" s="9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83"/>
        <v>209.89655172413794</v>
      </c>
      <c r="G890" t="s">
        <v>20</v>
      </c>
      <c r="H890">
        <v>290</v>
      </c>
      <c r="I890" s="5">
        <f t="shared" si="7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79"/>
        <v>42836.208333333328</v>
      </c>
      <c r="O890" s="9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83"/>
        <v>169.78571428571428</v>
      </c>
      <c r="G891" t="s">
        <v>20</v>
      </c>
      <c r="H891">
        <v>122</v>
      </c>
      <c r="I891" s="5">
        <f t="shared" si="7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79"/>
        <v>41710.208333333336</v>
      </c>
      <c r="O891" s="9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83"/>
        <v>115.95907738095238</v>
      </c>
      <c r="G892" t="s">
        <v>20</v>
      </c>
      <c r="H892">
        <v>1470</v>
      </c>
      <c r="I892" s="5">
        <f t="shared" si="7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79"/>
        <v>43640.208333333328</v>
      </c>
      <c r="O892" s="9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83"/>
        <v>258.60000000000002</v>
      </c>
      <c r="G893" t="s">
        <v>20</v>
      </c>
      <c r="H893">
        <v>165</v>
      </c>
      <c r="I893" s="5">
        <f t="shared" si="7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79"/>
        <v>40880.25</v>
      </c>
      <c r="O893" s="9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83"/>
        <v>230.58333333333334</v>
      </c>
      <c r="G894" t="s">
        <v>20</v>
      </c>
      <c r="H894">
        <v>182</v>
      </c>
      <c r="I894" s="5">
        <f t="shared" si="7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79"/>
        <v>40319.208333333336</v>
      </c>
      <c r="O894" s="9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83"/>
        <v>128.21428571428572</v>
      </c>
      <c r="G895" t="s">
        <v>20</v>
      </c>
      <c r="H895">
        <v>199</v>
      </c>
      <c r="I895" s="5">
        <f t="shared" si="7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79"/>
        <v>42170.208333333328</v>
      </c>
      <c r="O895" s="9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83"/>
        <v>188.70588235294119</v>
      </c>
      <c r="G896" t="s">
        <v>20</v>
      </c>
      <c r="H896">
        <v>56</v>
      </c>
      <c r="I896" s="5">
        <f t="shared" si="7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79"/>
        <v>41466.208333333336</v>
      </c>
      <c r="O896" s="9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83"/>
        <v>6.9511889862327907</v>
      </c>
      <c r="G897" t="s">
        <v>14</v>
      </c>
      <c r="H897">
        <v>107</v>
      </c>
      <c r="I897" s="5">
        <f t="shared" si="7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79"/>
        <v>43134.25</v>
      </c>
      <c r="O897" s="9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83"/>
        <v>774.43434343434342</v>
      </c>
      <c r="G898" t="s">
        <v>20</v>
      </c>
      <c r="H898">
        <v>1460</v>
      </c>
      <c r="I898" s="5">
        <f t="shared" si="7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79"/>
        <v>40738.208333333336</v>
      </c>
      <c r="O898" s="9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si="83"/>
        <v>27.693181818181817</v>
      </c>
      <c r="G899" t="s">
        <v>14</v>
      </c>
      <c r="H899">
        <v>27</v>
      </c>
      <c r="I899" s="5">
        <f t="shared" ref="I899:I962" si="84">IF(H899&gt;0,E899/H899,0)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5">(((L899/60)/60)/24)+DATE(1970,1,1)</f>
        <v>43583.208333333328</v>
      </c>
      <c r="O899" s="9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ref="T899:T962" si="88">RIGHT(R899,LEN(R899)-FIND("/",R899))</f>
        <v>plays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ref="F900:F963" si="89">(E900*100)/D900</f>
        <v>52.479620323841431</v>
      </c>
      <c r="G900" t="s">
        <v>14</v>
      </c>
      <c r="H900">
        <v>1221</v>
      </c>
      <c r="I900" s="5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5"/>
        <v>43815.25</v>
      </c>
      <c r="O900" s="9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89"/>
        <v>407.09677419354841</v>
      </c>
      <c r="G901" t="s">
        <v>20</v>
      </c>
      <c r="H901">
        <v>123</v>
      </c>
      <c r="I901" s="5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5"/>
        <v>41554.208333333336</v>
      </c>
      <c r="O901" s="9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89"/>
        <v>2</v>
      </c>
      <c r="G902" t="s">
        <v>14</v>
      </c>
      <c r="H902">
        <v>1</v>
      </c>
      <c r="I902" s="5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5"/>
        <v>41901.208333333336</v>
      </c>
      <c r="O902" s="9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89"/>
        <v>156.17857142857142</v>
      </c>
      <c r="G903" t="s">
        <v>20</v>
      </c>
      <c r="H903">
        <v>159</v>
      </c>
      <c r="I903" s="5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5"/>
        <v>43298.208333333328</v>
      </c>
      <c r="O903" s="9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89"/>
        <v>252.42857142857142</v>
      </c>
      <c r="G904" t="s">
        <v>20</v>
      </c>
      <c r="H904">
        <v>110</v>
      </c>
      <c r="I904" s="5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5"/>
        <v>42399.25</v>
      </c>
      <c r="O904" s="9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89"/>
        <v>1.7292682926829268</v>
      </c>
      <c r="G905" t="s">
        <v>47</v>
      </c>
      <c r="H905">
        <v>14</v>
      </c>
      <c r="I905" s="5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5"/>
        <v>41034.208333333336</v>
      </c>
      <c r="O905" s="9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89"/>
        <v>12.23076923076923</v>
      </c>
      <c r="G906" t="s">
        <v>14</v>
      </c>
      <c r="H906">
        <v>16</v>
      </c>
      <c r="I906" s="5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5"/>
        <v>41186.208333333336</v>
      </c>
      <c r="O906" s="9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89"/>
        <v>163.98734177215189</v>
      </c>
      <c r="G907" t="s">
        <v>20</v>
      </c>
      <c r="H907">
        <v>236</v>
      </c>
      <c r="I907" s="5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5"/>
        <v>41536.208333333336</v>
      </c>
      <c r="O907" s="9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89"/>
        <v>162.98181818181817</v>
      </c>
      <c r="G908" t="s">
        <v>20</v>
      </c>
      <c r="H908">
        <v>191</v>
      </c>
      <c r="I908" s="5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5"/>
        <v>42868.208333333328</v>
      </c>
      <c r="O908" s="9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89"/>
        <v>20.252747252747252</v>
      </c>
      <c r="G909" t="s">
        <v>14</v>
      </c>
      <c r="H909">
        <v>41</v>
      </c>
      <c r="I909" s="5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5"/>
        <v>40660.208333333336</v>
      </c>
      <c r="O909" s="9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89"/>
        <v>319.24083769633506</v>
      </c>
      <c r="G910" t="s">
        <v>20</v>
      </c>
      <c r="H910">
        <v>3934</v>
      </c>
      <c r="I910" s="5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5"/>
        <v>41031.208333333336</v>
      </c>
      <c r="O910" s="9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89"/>
        <v>478.94444444444446</v>
      </c>
      <c r="G911" t="s">
        <v>20</v>
      </c>
      <c r="H911">
        <v>80</v>
      </c>
      <c r="I911" s="5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5"/>
        <v>43255.208333333328</v>
      </c>
      <c r="O911" s="9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89"/>
        <v>19.556634304207119</v>
      </c>
      <c r="G912" t="s">
        <v>74</v>
      </c>
      <c r="H912">
        <v>296</v>
      </c>
      <c r="I912" s="5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5"/>
        <v>42026.25</v>
      </c>
      <c r="O912" s="9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89"/>
        <v>198.94827586206895</v>
      </c>
      <c r="G913" t="s">
        <v>20</v>
      </c>
      <c r="H913">
        <v>462</v>
      </c>
      <c r="I913" s="5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5"/>
        <v>43717.208333333328</v>
      </c>
      <c r="O913" s="9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89"/>
        <v>795</v>
      </c>
      <c r="G914" t="s">
        <v>20</v>
      </c>
      <c r="H914">
        <v>179</v>
      </c>
      <c r="I914" s="5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5"/>
        <v>41157.208333333336</v>
      </c>
      <c r="O914" s="9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89"/>
        <v>50.621082621082621</v>
      </c>
      <c r="G915" t="s">
        <v>14</v>
      </c>
      <c r="H915">
        <v>523</v>
      </c>
      <c r="I915" s="5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5"/>
        <v>43597.208333333328</v>
      </c>
      <c r="O915" s="9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89"/>
        <v>57.4375</v>
      </c>
      <c r="G916" t="s">
        <v>14</v>
      </c>
      <c r="H916">
        <v>141</v>
      </c>
      <c r="I916" s="5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5"/>
        <v>41490.208333333336</v>
      </c>
      <c r="O916" s="9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89"/>
        <v>155.62827640984909</v>
      </c>
      <c r="G917" t="s">
        <v>20</v>
      </c>
      <c r="H917">
        <v>1866</v>
      </c>
      <c r="I917" s="5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5"/>
        <v>42976.208333333328</v>
      </c>
      <c r="O917" s="9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89"/>
        <v>36.297297297297298</v>
      </c>
      <c r="G918" t="s">
        <v>14</v>
      </c>
      <c r="H918">
        <v>52</v>
      </c>
      <c r="I918" s="5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5"/>
        <v>41991.25</v>
      </c>
      <c r="O918" s="9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89"/>
        <v>58.25</v>
      </c>
      <c r="G919" t="s">
        <v>47</v>
      </c>
      <c r="H919">
        <v>27</v>
      </c>
      <c r="I919" s="5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5"/>
        <v>40722.208333333336</v>
      </c>
      <c r="O919" s="9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89"/>
        <v>237.39473684210526</v>
      </c>
      <c r="G920" t="s">
        <v>20</v>
      </c>
      <c r="H920">
        <v>156</v>
      </c>
      <c r="I920" s="5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5"/>
        <v>41117.208333333336</v>
      </c>
      <c r="O920" s="9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89"/>
        <v>58.75</v>
      </c>
      <c r="G921" t="s">
        <v>14</v>
      </c>
      <c r="H921">
        <v>225</v>
      </c>
      <c r="I921" s="5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5"/>
        <v>43022.208333333328</v>
      </c>
      <c r="O921" s="9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89"/>
        <v>182.56603773584905</v>
      </c>
      <c r="G922" t="s">
        <v>20</v>
      </c>
      <c r="H922">
        <v>255</v>
      </c>
      <c r="I922" s="5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5"/>
        <v>43503.25</v>
      </c>
      <c r="O922" s="9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89"/>
        <v>0.75436408977556113</v>
      </c>
      <c r="G923" t="s">
        <v>14</v>
      </c>
      <c r="H923">
        <v>38</v>
      </c>
      <c r="I923" s="5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5"/>
        <v>40951.25</v>
      </c>
      <c r="O923" s="9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89"/>
        <v>175.95330739299609</v>
      </c>
      <c r="G924" t="s">
        <v>20</v>
      </c>
      <c r="H924">
        <v>2261</v>
      </c>
      <c r="I924" s="5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5"/>
        <v>43443.25</v>
      </c>
      <c r="O924" s="9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89"/>
        <v>237.88235294117646</v>
      </c>
      <c r="G925" t="s">
        <v>20</v>
      </c>
      <c r="H925">
        <v>40</v>
      </c>
      <c r="I925" s="5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5"/>
        <v>40373.208333333336</v>
      </c>
      <c r="O925" s="9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89"/>
        <v>488.05076142131981</v>
      </c>
      <c r="G926" t="s">
        <v>20</v>
      </c>
      <c r="H926">
        <v>2289</v>
      </c>
      <c r="I926" s="5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5"/>
        <v>43769.208333333328</v>
      </c>
      <c r="O926" s="9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89"/>
        <v>224.06666666666666</v>
      </c>
      <c r="G927" t="s">
        <v>20</v>
      </c>
      <c r="H927">
        <v>65</v>
      </c>
      <c r="I927" s="5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5"/>
        <v>43000.208333333328</v>
      </c>
      <c r="O927" s="9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89"/>
        <v>18.126436781609197</v>
      </c>
      <c r="G928" t="s">
        <v>14</v>
      </c>
      <c r="H928">
        <v>15</v>
      </c>
      <c r="I928" s="5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5"/>
        <v>42502.208333333328</v>
      </c>
      <c r="O928" s="9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89"/>
        <v>45.847222222222221</v>
      </c>
      <c r="G929" t="s">
        <v>14</v>
      </c>
      <c r="H929">
        <v>37</v>
      </c>
      <c r="I929" s="5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5"/>
        <v>41102.208333333336</v>
      </c>
      <c r="O929" s="9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89"/>
        <v>117.31541218637993</v>
      </c>
      <c r="G930" t="s">
        <v>20</v>
      </c>
      <c r="H930">
        <v>3777</v>
      </c>
      <c r="I930" s="5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5"/>
        <v>41637.25</v>
      </c>
      <c r="O930" s="9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89"/>
        <v>217.30909090909091</v>
      </c>
      <c r="G931" t="s">
        <v>20</v>
      </c>
      <c r="H931">
        <v>184</v>
      </c>
      <c r="I931" s="5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5"/>
        <v>42858.208333333328</v>
      </c>
      <c r="O931" s="9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89"/>
        <v>112.28571428571429</v>
      </c>
      <c r="G932" t="s">
        <v>20</v>
      </c>
      <c r="H932">
        <v>85</v>
      </c>
      <c r="I932" s="5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5"/>
        <v>42060.25</v>
      </c>
      <c r="O932" s="9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89"/>
        <v>72.518987341772146</v>
      </c>
      <c r="G933" t="s">
        <v>14</v>
      </c>
      <c r="H933">
        <v>112</v>
      </c>
      <c r="I933" s="5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5"/>
        <v>41818.208333333336</v>
      </c>
      <c r="O933" s="9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89"/>
        <v>212.30434782608697</v>
      </c>
      <c r="G934" t="s">
        <v>20</v>
      </c>
      <c r="H934">
        <v>144</v>
      </c>
      <c r="I934" s="5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5"/>
        <v>41709.208333333336</v>
      </c>
      <c r="O934" s="9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89"/>
        <v>239.74657534246575</v>
      </c>
      <c r="G935" t="s">
        <v>20</v>
      </c>
      <c r="H935">
        <v>1902</v>
      </c>
      <c r="I935" s="5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5"/>
        <v>41372.208333333336</v>
      </c>
      <c r="O935" s="9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89"/>
        <v>181.93548387096774</v>
      </c>
      <c r="G936" t="s">
        <v>20</v>
      </c>
      <c r="H936">
        <v>105</v>
      </c>
      <c r="I936" s="5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5"/>
        <v>42422.25</v>
      </c>
      <c r="O936" s="9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89"/>
        <v>164.13114754098362</v>
      </c>
      <c r="G937" t="s">
        <v>20</v>
      </c>
      <c r="H937">
        <v>132</v>
      </c>
      <c r="I937" s="5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5"/>
        <v>42209.208333333328</v>
      </c>
      <c r="O937" s="9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89"/>
        <v>1.6375968992248062</v>
      </c>
      <c r="G938" t="s">
        <v>14</v>
      </c>
      <c r="H938">
        <v>21</v>
      </c>
      <c r="I938" s="5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5"/>
        <v>43668.208333333328</v>
      </c>
      <c r="O938" s="9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89"/>
        <v>49.64385964912281</v>
      </c>
      <c r="G939" t="s">
        <v>74</v>
      </c>
      <c r="H939">
        <v>976</v>
      </c>
      <c r="I939" s="5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5"/>
        <v>42334.25</v>
      </c>
      <c r="O939" s="9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89"/>
        <v>109.70652173913044</v>
      </c>
      <c r="G940" t="s">
        <v>20</v>
      </c>
      <c r="H940">
        <v>96</v>
      </c>
      <c r="I940" s="5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5"/>
        <v>43263.208333333328</v>
      </c>
      <c r="O940" s="9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89"/>
        <v>49.217948717948715</v>
      </c>
      <c r="G941" t="s">
        <v>14</v>
      </c>
      <c r="H941">
        <v>67</v>
      </c>
      <c r="I941" s="5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5"/>
        <v>40670.208333333336</v>
      </c>
      <c r="O941" s="9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89"/>
        <v>62.232323232323232</v>
      </c>
      <c r="G942" t="s">
        <v>47</v>
      </c>
      <c r="H942">
        <v>66</v>
      </c>
      <c r="I942" s="5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5"/>
        <v>41244.25</v>
      </c>
      <c r="O942" s="9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89"/>
        <v>13.05813953488372</v>
      </c>
      <c r="G943" t="s">
        <v>14</v>
      </c>
      <c r="H943">
        <v>78</v>
      </c>
      <c r="I943" s="5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5"/>
        <v>40552.25</v>
      </c>
      <c r="O943" s="9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89"/>
        <v>64.635416666666671</v>
      </c>
      <c r="G944" t="s">
        <v>14</v>
      </c>
      <c r="H944">
        <v>67</v>
      </c>
      <c r="I944" s="5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5"/>
        <v>40568.25</v>
      </c>
      <c r="O944" s="9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89"/>
        <v>159.58666666666667</v>
      </c>
      <c r="G945" t="s">
        <v>20</v>
      </c>
      <c r="H945">
        <v>114</v>
      </c>
      <c r="I945" s="5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5"/>
        <v>41906.208333333336</v>
      </c>
      <c r="O945" s="9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89"/>
        <v>81.42</v>
      </c>
      <c r="G946" t="s">
        <v>14</v>
      </c>
      <c r="H946">
        <v>263</v>
      </c>
      <c r="I946" s="5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5"/>
        <v>42776.25</v>
      </c>
      <c r="O946" s="9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89"/>
        <v>32.444767441860463</v>
      </c>
      <c r="G947" t="s">
        <v>14</v>
      </c>
      <c r="H947">
        <v>1691</v>
      </c>
      <c r="I947" s="5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5"/>
        <v>41004.208333333336</v>
      </c>
      <c r="O947" s="9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89"/>
        <v>9.9141184124918666</v>
      </c>
      <c r="G948" t="s">
        <v>14</v>
      </c>
      <c r="H948">
        <v>181</v>
      </c>
      <c r="I948" s="5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5"/>
        <v>40710.208333333336</v>
      </c>
      <c r="O948" s="9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89"/>
        <v>26.694444444444443</v>
      </c>
      <c r="G949" t="s">
        <v>14</v>
      </c>
      <c r="H949">
        <v>13</v>
      </c>
      <c r="I949" s="5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5"/>
        <v>41908.208333333336</v>
      </c>
      <c r="O949" s="9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89"/>
        <v>62.957446808510639</v>
      </c>
      <c r="G950" t="s">
        <v>74</v>
      </c>
      <c r="H950">
        <v>160</v>
      </c>
      <c r="I950" s="5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5"/>
        <v>41985.25</v>
      </c>
      <c r="O950" s="9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89"/>
        <v>161.35593220338984</v>
      </c>
      <c r="G951" t="s">
        <v>20</v>
      </c>
      <c r="H951">
        <v>203</v>
      </c>
      <c r="I951" s="5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5"/>
        <v>42112.208333333328</v>
      </c>
      <c r="O951" s="9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89"/>
        <v>5</v>
      </c>
      <c r="G952" t="s">
        <v>14</v>
      </c>
      <c r="H952">
        <v>1</v>
      </c>
      <c r="I952" s="5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5"/>
        <v>43571.208333333328</v>
      </c>
      <c r="O952" s="9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89"/>
        <v>1096.9379310344827</v>
      </c>
      <c r="G953" t="s">
        <v>20</v>
      </c>
      <c r="H953">
        <v>1559</v>
      </c>
      <c r="I953" s="5">
        <f t="shared" si="8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5"/>
        <v>42730.25</v>
      </c>
      <c r="O953" s="9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89"/>
        <v>70.094158075601371</v>
      </c>
      <c r="G954" t="s">
        <v>74</v>
      </c>
      <c r="H954">
        <v>2266</v>
      </c>
      <c r="I954" s="5">
        <f t="shared" si="8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5"/>
        <v>42591.208333333328</v>
      </c>
      <c r="O954" s="9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89"/>
        <v>60</v>
      </c>
      <c r="G955" t="s">
        <v>14</v>
      </c>
      <c r="H955">
        <v>21</v>
      </c>
      <c r="I955" s="5">
        <f t="shared" si="8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5"/>
        <v>42358.25</v>
      </c>
      <c r="O955" s="9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89"/>
        <v>367.09859154929575</v>
      </c>
      <c r="G956" t="s">
        <v>20</v>
      </c>
      <c r="H956">
        <v>1548</v>
      </c>
      <c r="I956" s="5">
        <f t="shared" si="8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5"/>
        <v>41174.208333333336</v>
      </c>
      <c r="O956" s="9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89"/>
        <v>1109</v>
      </c>
      <c r="G957" t="s">
        <v>20</v>
      </c>
      <c r="H957">
        <v>80</v>
      </c>
      <c r="I957" s="5">
        <f t="shared" si="8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5"/>
        <v>41238.25</v>
      </c>
      <c r="O957" s="9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89"/>
        <v>19.028784648187631</v>
      </c>
      <c r="G958" t="s">
        <v>14</v>
      </c>
      <c r="H958">
        <v>830</v>
      </c>
      <c r="I958" s="5">
        <f t="shared" si="8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5"/>
        <v>42360.25</v>
      </c>
      <c r="O958" s="9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89"/>
        <v>126.87755102040816</v>
      </c>
      <c r="G959" t="s">
        <v>20</v>
      </c>
      <c r="H959">
        <v>131</v>
      </c>
      <c r="I959" s="5">
        <f t="shared" si="8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5"/>
        <v>40955.25</v>
      </c>
      <c r="O959" s="9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89"/>
        <v>734.63636363636363</v>
      </c>
      <c r="G960" t="s">
        <v>20</v>
      </c>
      <c r="H960">
        <v>112</v>
      </c>
      <c r="I960" s="5">
        <f t="shared" si="8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5"/>
        <v>40350.208333333336</v>
      </c>
      <c r="O960" s="9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89"/>
        <v>4.5731034482758623</v>
      </c>
      <c r="G961" t="s">
        <v>14</v>
      </c>
      <c r="H961">
        <v>130</v>
      </c>
      <c r="I961" s="5">
        <f t="shared" si="8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5"/>
        <v>40357.208333333336</v>
      </c>
      <c r="O961" s="9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89"/>
        <v>85.054545454545448</v>
      </c>
      <c r="G962" t="s">
        <v>14</v>
      </c>
      <c r="H962">
        <v>55</v>
      </c>
      <c r="I962" s="5">
        <f t="shared" si="8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5"/>
        <v>42408.25</v>
      </c>
      <c r="O962" s="9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si="89"/>
        <v>119.29824561403508</v>
      </c>
      <c r="G963" t="s">
        <v>20</v>
      </c>
      <c r="H963">
        <v>155</v>
      </c>
      <c r="I963" s="5">
        <f t="shared" ref="I963:I1001" si="90">IF(H963&gt;0,E963/H963,0)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1">(((L963/60)/60)/24)+DATE(1970,1,1)</f>
        <v>40591.25</v>
      </c>
      <c r="O963" s="9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ref="T963:T1001" si="94">RIGHT(R963,LEN(R963)-FIND("/",R963))</f>
        <v>translations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ref="F964:F1001" si="95">(E964*100)/D964</f>
        <v>296.02777777777777</v>
      </c>
      <c r="G964" t="s">
        <v>20</v>
      </c>
      <c r="H964">
        <v>266</v>
      </c>
      <c r="I964" s="5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1"/>
        <v>41592.25</v>
      </c>
      <c r="O964" s="9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95"/>
        <v>84.694915254237287</v>
      </c>
      <c r="G965" t="s">
        <v>14</v>
      </c>
      <c r="H965">
        <v>114</v>
      </c>
      <c r="I965" s="5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1"/>
        <v>40607.25</v>
      </c>
      <c r="O965" s="9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95"/>
        <v>355.7837837837838</v>
      </c>
      <c r="G966" t="s">
        <v>20</v>
      </c>
      <c r="H966">
        <v>155</v>
      </c>
      <c r="I966" s="5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1"/>
        <v>42135.208333333328</v>
      </c>
      <c r="O966" s="9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95"/>
        <v>386.40909090909093</v>
      </c>
      <c r="G967" t="s">
        <v>20</v>
      </c>
      <c r="H967">
        <v>207</v>
      </c>
      <c r="I967" s="5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1"/>
        <v>40203.25</v>
      </c>
      <c r="O967" s="9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95"/>
        <v>792.23529411764707</v>
      </c>
      <c r="G968" t="s">
        <v>20</v>
      </c>
      <c r="H968">
        <v>245</v>
      </c>
      <c r="I968" s="5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1"/>
        <v>42901.208333333328</v>
      </c>
      <c r="O968" s="9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95"/>
        <v>137.0339366515837</v>
      </c>
      <c r="G969" t="s">
        <v>20</v>
      </c>
      <c r="H969">
        <v>1573</v>
      </c>
      <c r="I969" s="5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1"/>
        <v>41005.208333333336</v>
      </c>
      <c r="O969" s="9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95"/>
        <v>338.20833333333331</v>
      </c>
      <c r="G970" t="s">
        <v>20</v>
      </c>
      <c r="H970">
        <v>114</v>
      </c>
      <c r="I970" s="5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1"/>
        <v>40544.25</v>
      </c>
      <c r="O970" s="9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95"/>
        <v>108.22784810126582</v>
      </c>
      <c r="G971" t="s">
        <v>20</v>
      </c>
      <c r="H971">
        <v>93</v>
      </c>
      <c r="I971" s="5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1"/>
        <v>43821.25</v>
      </c>
      <c r="O971" s="9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95"/>
        <v>60.757639620653322</v>
      </c>
      <c r="G972" t="s">
        <v>14</v>
      </c>
      <c r="H972">
        <v>594</v>
      </c>
      <c r="I972" s="5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1"/>
        <v>40672.208333333336</v>
      </c>
      <c r="O972" s="9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95"/>
        <v>27.725490196078432</v>
      </c>
      <c r="G973" t="s">
        <v>14</v>
      </c>
      <c r="H973">
        <v>24</v>
      </c>
      <c r="I973" s="5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1"/>
        <v>41555.208333333336</v>
      </c>
      <c r="O973" s="9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95"/>
        <v>228.39344262295083</v>
      </c>
      <c r="G974" t="s">
        <v>20</v>
      </c>
      <c r="H974">
        <v>1681</v>
      </c>
      <c r="I974" s="5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1"/>
        <v>41792.208333333336</v>
      </c>
      <c r="O974" s="9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95"/>
        <v>21.615194054500414</v>
      </c>
      <c r="G975" t="s">
        <v>14</v>
      </c>
      <c r="H975">
        <v>252</v>
      </c>
      <c r="I975" s="5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1"/>
        <v>40522.25</v>
      </c>
      <c r="O975" s="9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95"/>
        <v>373.875</v>
      </c>
      <c r="G976" t="s">
        <v>20</v>
      </c>
      <c r="H976">
        <v>32</v>
      </c>
      <c r="I976" s="5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1"/>
        <v>41412.208333333336</v>
      </c>
      <c r="O976" s="9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95"/>
        <v>154.92592592592592</v>
      </c>
      <c r="G977" t="s">
        <v>20</v>
      </c>
      <c r="H977">
        <v>135</v>
      </c>
      <c r="I977" s="5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1"/>
        <v>42337.25</v>
      </c>
      <c r="O977" s="9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95"/>
        <v>322.14999999999998</v>
      </c>
      <c r="G978" t="s">
        <v>20</v>
      </c>
      <c r="H978">
        <v>140</v>
      </c>
      <c r="I978" s="5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1"/>
        <v>40571.25</v>
      </c>
      <c r="O978" s="9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95"/>
        <v>73.957142857142856</v>
      </c>
      <c r="G979" t="s">
        <v>14</v>
      </c>
      <c r="H979">
        <v>67</v>
      </c>
      <c r="I979" s="5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1"/>
        <v>43138.25</v>
      </c>
      <c r="O979" s="9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95"/>
        <v>864.1</v>
      </c>
      <c r="G980" t="s">
        <v>20</v>
      </c>
      <c r="H980">
        <v>92</v>
      </c>
      <c r="I980" s="5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1"/>
        <v>42686.25</v>
      </c>
      <c r="O980" s="9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95"/>
        <v>143.26245847176079</v>
      </c>
      <c r="G981" t="s">
        <v>20</v>
      </c>
      <c r="H981">
        <v>1015</v>
      </c>
      <c r="I981" s="5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1"/>
        <v>42078.208333333328</v>
      </c>
      <c r="O981" s="9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95"/>
        <v>40.281762295081968</v>
      </c>
      <c r="G982" t="s">
        <v>14</v>
      </c>
      <c r="H982">
        <v>742</v>
      </c>
      <c r="I982" s="5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1"/>
        <v>42307.208333333328</v>
      </c>
      <c r="O982" s="9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95"/>
        <v>178.22388059701493</v>
      </c>
      <c r="G983" t="s">
        <v>20</v>
      </c>
      <c r="H983">
        <v>323</v>
      </c>
      <c r="I983" s="5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1"/>
        <v>43094.25</v>
      </c>
      <c r="O983" s="9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95"/>
        <v>84.930555555555557</v>
      </c>
      <c r="G984" t="s">
        <v>14</v>
      </c>
      <c r="H984">
        <v>75</v>
      </c>
      <c r="I984" s="5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1"/>
        <v>40743.208333333336</v>
      </c>
      <c r="O984" s="9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95"/>
        <v>145.93648334624322</v>
      </c>
      <c r="G985" t="s">
        <v>20</v>
      </c>
      <c r="H985">
        <v>2326</v>
      </c>
      <c r="I985" s="5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1"/>
        <v>43681.208333333328</v>
      </c>
      <c r="O985" s="9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95"/>
        <v>152.46153846153845</v>
      </c>
      <c r="G986" t="s">
        <v>20</v>
      </c>
      <c r="H986">
        <v>381</v>
      </c>
      <c r="I986" s="5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1"/>
        <v>43716.208333333328</v>
      </c>
      <c r="O986" s="9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95"/>
        <v>67.129542790152399</v>
      </c>
      <c r="G987" t="s">
        <v>14</v>
      </c>
      <c r="H987">
        <v>4405</v>
      </c>
      <c r="I987" s="5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1"/>
        <v>41614.25</v>
      </c>
      <c r="O987" s="9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95"/>
        <v>40.307692307692307</v>
      </c>
      <c r="G988" t="s">
        <v>14</v>
      </c>
      <c r="H988">
        <v>92</v>
      </c>
      <c r="I988" s="5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1"/>
        <v>40638.208333333336</v>
      </c>
      <c r="O988" s="9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95"/>
        <v>216.79032258064515</v>
      </c>
      <c r="G989" t="s">
        <v>20</v>
      </c>
      <c r="H989">
        <v>480</v>
      </c>
      <c r="I989" s="5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1"/>
        <v>42852.208333333328</v>
      </c>
      <c r="O989" s="9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95"/>
        <v>52.117021276595743</v>
      </c>
      <c r="G990" t="s">
        <v>14</v>
      </c>
      <c r="H990">
        <v>64</v>
      </c>
      <c r="I990" s="5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1"/>
        <v>42686.25</v>
      </c>
      <c r="O990" s="9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95"/>
        <v>499.58333333333331</v>
      </c>
      <c r="G991" t="s">
        <v>20</v>
      </c>
      <c r="H991">
        <v>226</v>
      </c>
      <c r="I991" s="5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1"/>
        <v>43571.208333333328</v>
      </c>
      <c r="O991" s="9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95"/>
        <v>87.679487179487182</v>
      </c>
      <c r="G992" t="s">
        <v>14</v>
      </c>
      <c r="H992">
        <v>64</v>
      </c>
      <c r="I992" s="5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1"/>
        <v>42432.25</v>
      </c>
      <c r="O992" s="9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95"/>
        <v>113.17346938775511</v>
      </c>
      <c r="G993" t="s">
        <v>20</v>
      </c>
      <c r="H993">
        <v>241</v>
      </c>
      <c r="I993" s="5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1"/>
        <v>41907.208333333336</v>
      </c>
      <c r="O993" s="9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95"/>
        <v>426.54838709677421</v>
      </c>
      <c r="G994" t="s">
        <v>20</v>
      </c>
      <c r="H994">
        <v>132</v>
      </c>
      <c r="I994" s="5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1"/>
        <v>43227.208333333328</v>
      </c>
      <c r="O994" s="9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95"/>
        <v>77.632653061224488</v>
      </c>
      <c r="G995" t="s">
        <v>74</v>
      </c>
      <c r="H995">
        <v>75</v>
      </c>
      <c r="I995" s="5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1"/>
        <v>42362.25</v>
      </c>
      <c r="O995" s="9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95"/>
        <v>52.496810772501775</v>
      </c>
      <c r="G996" t="s">
        <v>14</v>
      </c>
      <c r="H996">
        <v>842</v>
      </c>
      <c r="I996" s="5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1"/>
        <v>41929.208333333336</v>
      </c>
      <c r="O996" s="9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95"/>
        <v>157.46762589928056</v>
      </c>
      <c r="G997" t="s">
        <v>20</v>
      </c>
      <c r="H997">
        <v>2043</v>
      </c>
      <c r="I997" s="5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1"/>
        <v>43408.208333333328</v>
      </c>
      <c r="O997" s="9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95"/>
        <v>72.939393939393938</v>
      </c>
      <c r="G998" t="s">
        <v>14</v>
      </c>
      <c r="H998">
        <v>112</v>
      </c>
      <c r="I998" s="5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1"/>
        <v>41276.25</v>
      </c>
      <c r="O998" s="9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95"/>
        <v>60.565789473684212</v>
      </c>
      <c r="G999" t="s">
        <v>74</v>
      </c>
      <c r="H999">
        <v>139</v>
      </c>
      <c r="I999" s="5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1"/>
        <v>41659.25</v>
      </c>
      <c r="O999" s="9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95"/>
        <v>56.791291291291294</v>
      </c>
      <c r="G1000" t="s">
        <v>14</v>
      </c>
      <c r="H1000">
        <v>374</v>
      </c>
      <c r="I1000" s="5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1"/>
        <v>40220.25</v>
      </c>
      <c r="O1000" s="9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95"/>
        <v>56.542754275427541</v>
      </c>
      <c r="G1001" t="s">
        <v>74</v>
      </c>
      <c r="H1001">
        <v>1122</v>
      </c>
      <c r="I1001" s="5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1"/>
        <v>42550.208333333328</v>
      </c>
      <c r="O1001" s="9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24E7D2E5-CD90-4CDA-997F-D61215B207AC}"/>
  <conditionalFormatting sqref="G1:G1048576">
    <cfRule type="cellIs" dxfId="15" priority="2" operator="equal">
      <formula>$G$20</formula>
    </cfRule>
    <cfRule type="cellIs" dxfId="14" priority="3" operator="equal">
      <formula>$G$10</formula>
    </cfRule>
    <cfRule type="cellIs" dxfId="13" priority="4" operator="equal">
      <formula>"successful"</formula>
    </cfRule>
    <cfRule type="cellIs" dxfId="12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C4E6-FC59-4FBC-BD08-D461E4F65EA6}">
  <dimension ref="A1:F14"/>
  <sheetViews>
    <sheetView workbookViewId="0">
      <selection activeCell="A16" sqref="A16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7" width="10.4375" bestFit="1" customWidth="1"/>
    <col min="8" max="10" width="14.875" bestFit="1" customWidth="1"/>
    <col min="11" max="11" width="10.4375" bestFit="1" customWidth="1"/>
  </cols>
  <sheetData>
    <row r="1" spans="1:6" ht="16.149999999999999" thickBot="1" x14ac:dyDescent="0.55000000000000004">
      <c r="A1" s="22" t="s">
        <v>6</v>
      </c>
      <c r="B1" s="23" t="s">
        <v>2068</v>
      </c>
    </row>
    <row r="2" spans="1:6" ht="16.149999999999999" thickBot="1" x14ac:dyDescent="0.55000000000000004"/>
    <row r="3" spans="1:6" x14ac:dyDescent="0.5">
      <c r="A3" s="24" t="s">
        <v>2067</v>
      </c>
      <c r="B3" s="25" t="s">
        <v>2066</v>
      </c>
      <c r="C3" s="26"/>
      <c r="D3" s="26"/>
      <c r="E3" s="26"/>
      <c r="F3" s="27"/>
    </row>
    <row r="4" spans="1:6" x14ac:dyDescent="0.5">
      <c r="A4" s="28" t="s">
        <v>2064</v>
      </c>
      <c r="B4" s="60" t="s">
        <v>74</v>
      </c>
      <c r="C4" s="60" t="s">
        <v>14</v>
      </c>
      <c r="D4" s="60" t="s">
        <v>47</v>
      </c>
      <c r="E4" s="60" t="s">
        <v>20</v>
      </c>
      <c r="F4" s="29" t="s">
        <v>2065</v>
      </c>
    </row>
    <row r="5" spans="1:6" x14ac:dyDescent="0.5">
      <c r="A5" s="30" t="s">
        <v>2038</v>
      </c>
      <c r="B5" s="60">
        <v>11</v>
      </c>
      <c r="C5" s="60">
        <v>60</v>
      </c>
      <c r="D5" s="60">
        <v>5</v>
      </c>
      <c r="E5" s="60">
        <v>102</v>
      </c>
      <c r="F5" s="29">
        <v>178</v>
      </c>
    </row>
    <row r="6" spans="1:6" x14ac:dyDescent="0.5">
      <c r="A6" s="30" t="s">
        <v>2030</v>
      </c>
      <c r="B6" s="60">
        <v>4</v>
      </c>
      <c r="C6" s="60">
        <v>20</v>
      </c>
      <c r="D6" s="60"/>
      <c r="E6" s="60">
        <v>22</v>
      </c>
      <c r="F6" s="29">
        <v>46</v>
      </c>
    </row>
    <row r="7" spans="1:6" x14ac:dyDescent="0.5">
      <c r="A7" s="30" t="s">
        <v>2047</v>
      </c>
      <c r="B7" s="60">
        <v>1</v>
      </c>
      <c r="C7" s="60">
        <v>23</v>
      </c>
      <c r="D7" s="60">
        <v>3</v>
      </c>
      <c r="E7" s="60">
        <v>21</v>
      </c>
      <c r="F7" s="29">
        <v>48</v>
      </c>
    </row>
    <row r="8" spans="1:6" x14ac:dyDescent="0.5">
      <c r="A8" s="30" t="s">
        <v>2061</v>
      </c>
      <c r="B8" s="60"/>
      <c r="C8" s="60"/>
      <c r="D8" s="60"/>
      <c r="E8" s="60">
        <v>4</v>
      </c>
      <c r="F8" s="29">
        <v>4</v>
      </c>
    </row>
    <row r="9" spans="1:6" x14ac:dyDescent="0.5">
      <c r="A9" s="30" t="s">
        <v>2032</v>
      </c>
      <c r="B9" s="60">
        <v>10</v>
      </c>
      <c r="C9" s="60">
        <v>66</v>
      </c>
      <c r="D9" s="60"/>
      <c r="E9" s="60">
        <v>99</v>
      </c>
      <c r="F9" s="29">
        <v>175</v>
      </c>
    </row>
    <row r="10" spans="1:6" x14ac:dyDescent="0.5">
      <c r="A10" s="30" t="s">
        <v>2051</v>
      </c>
      <c r="B10" s="60">
        <v>4</v>
      </c>
      <c r="C10" s="60">
        <v>11</v>
      </c>
      <c r="D10" s="60">
        <v>1</v>
      </c>
      <c r="E10" s="60">
        <v>26</v>
      </c>
      <c r="F10" s="29">
        <v>42</v>
      </c>
    </row>
    <row r="11" spans="1:6" x14ac:dyDescent="0.5">
      <c r="A11" s="30" t="s">
        <v>2044</v>
      </c>
      <c r="B11" s="60">
        <v>2</v>
      </c>
      <c r="C11" s="60">
        <v>24</v>
      </c>
      <c r="D11" s="60">
        <v>1</v>
      </c>
      <c r="E11" s="60">
        <v>40</v>
      </c>
      <c r="F11" s="29">
        <v>67</v>
      </c>
    </row>
    <row r="12" spans="1:6" x14ac:dyDescent="0.5">
      <c r="A12" s="30" t="s">
        <v>2034</v>
      </c>
      <c r="B12" s="60">
        <v>2</v>
      </c>
      <c r="C12" s="60">
        <v>28</v>
      </c>
      <c r="D12" s="60">
        <v>2</v>
      </c>
      <c r="E12" s="60">
        <v>64</v>
      </c>
      <c r="F12" s="29">
        <v>96</v>
      </c>
    </row>
    <row r="13" spans="1:6" x14ac:dyDescent="0.5">
      <c r="A13" s="30" t="s">
        <v>2036</v>
      </c>
      <c r="B13" s="60">
        <v>23</v>
      </c>
      <c r="C13" s="60">
        <v>132</v>
      </c>
      <c r="D13" s="60">
        <v>2</v>
      </c>
      <c r="E13" s="60">
        <v>187</v>
      </c>
      <c r="F13" s="29">
        <v>344</v>
      </c>
    </row>
    <row r="14" spans="1:6" ht="16.149999999999999" hidden="1" thickBot="1" x14ac:dyDescent="0.55000000000000004">
      <c r="A14" s="31" t="s">
        <v>2065</v>
      </c>
      <c r="B14" s="32">
        <v>57</v>
      </c>
      <c r="C14" s="32">
        <v>364</v>
      </c>
      <c r="D14" s="32">
        <v>14</v>
      </c>
      <c r="E14" s="32">
        <v>565</v>
      </c>
      <c r="F14" s="3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8E71-318F-4A35-BDFE-BEC50912BEF7}">
  <dimension ref="A1:F30"/>
  <sheetViews>
    <sheetView workbookViewId="0">
      <selection activeCell="G8" sqref="G8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6" max="7" width="10.4375" bestFit="1" customWidth="1"/>
  </cols>
  <sheetData>
    <row r="1" spans="1:6" x14ac:dyDescent="0.5">
      <c r="A1" s="24" t="s">
        <v>2063</v>
      </c>
      <c r="B1" s="27" t="s">
        <v>2068</v>
      </c>
    </row>
    <row r="2" spans="1:6" ht="16.149999999999999" thickBot="1" x14ac:dyDescent="0.55000000000000004">
      <c r="A2" s="34" t="s">
        <v>6</v>
      </c>
      <c r="B2" s="33" t="s">
        <v>2068</v>
      </c>
    </row>
    <row r="3" spans="1:6" ht="16.149999999999999" thickBot="1" x14ac:dyDescent="0.55000000000000004"/>
    <row r="4" spans="1:6" x14ac:dyDescent="0.5">
      <c r="A4" s="24" t="s">
        <v>2067</v>
      </c>
      <c r="B4" s="25" t="s">
        <v>2066</v>
      </c>
      <c r="C4" s="26"/>
      <c r="D4" s="26"/>
      <c r="E4" s="26"/>
      <c r="F4" s="27"/>
    </row>
    <row r="5" spans="1:6" x14ac:dyDescent="0.5">
      <c r="A5" s="28" t="s">
        <v>2064</v>
      </c>
      <c r="B5" t="s">
        <v>74</v>
      </c>
      <c r="C5" t="s">
        <v>14</v>
      </c>
      <c r="D5" t="s">
        <v>47</v>
      </c>
      <c r="E5" t="s">
        <v>20</v>
      </c>
      <c r="F5" s="29" t="s">
        <v>2065</v>
      </c>
    </row>
    <row r="6" spans="1:6" x14ac:dyDescent="0.5">
      <c r="A6" s="30" t="s">
        <v>2046</v>
      </c>
      <c r="B6">
        <v>1</v>
      </c>
      <c r="C6">
        <v>10</v>
      </c>
      <c r="D6">
        <v>2</v>
      </c>
      <c r="E6">
        <v>21</v>
      </c>
      <c r="F6" s="29">
        <v>34</v>
      </c>
    </row>
    <row r="7" spans="1:6" x14ac:dyDescent="0.5">
      <c r="A7" s="30" t="s">
        <v>2062</v>
      </c>
      <c r="E7">
        <v>4</v>
      </c>
      <c r="F7" s="29">
        <v>4</v>
      </c>
    </row>
    <row r="8" spans="1:6" x14ac:dyDescent="0.5">
      <c r="A8" s="30" t="s">
        <v>2039</v>
      </c>
      <c r="B8">
        <v>4</v>
      </c>
      <c r="C8">
        <v>21</v>
      </c>
      <c r="D8">
        <v>1</v>
      </c>
      <c r="E8">
        <v>34</v>
      </c>
      <c r="F8" s="29">
        <v>60</v>
      </c>
    </row>
    <row r="9" spans="1:6" x14ac:dyDescent="0.5">
      <c r="A9" s="30" t="s">
        <v>2041</v>
      </c>
      <c r="B9">
        <v>2</v>
      </c>
      <c r="C9">
        <v>12</v>
      </c>
      <c r="D9">
        <v>1</v>
      </c>
      <c r="E9">
        <v>22</v>
      </c>
      <c r="F9" s="29">
        <v>37</v>
      </c>
    </row>
    <row r="10" spans="1:6" x14ac:dyDescent="0.5">
      <c r="A10" s="30" t="s">
        <v>2040</v>
      </c>
      <c r="C10">
        <v>8</v>
      </c>
      <c r="E10">
        <v>10</v>
      </c>
      <c r="F10" s="29">
        <v>18</v>
      </c>
    </row>
    <row r="11" spans="1:6" x14ac:dyDescent="0.5">
      <c r="A11" s="30" t="s">
        <v>2050</v>
      </c>
      <c r="B11">
        <v>1</v>
      </c>
      <c r="C11">
        <v>7</v>
      </c>
      <c r="E11">
        <v>9</v>
      </c>
      <c r="F11" s="29">
        <v>17</v>
      </c>
    </row>
    <row r="12" spans="1:6" x14ac:dyDescent="0.5">
      <c r="A12" s="30" t="s">
        <v>2031</v>
      </c>
      <c r="B12">
        <v>4</v>
      </c>
      <c r="C12">
        <v>20</v>
      </c>
      <c r="E12">
        <v>22</v>
      </c>
      <c r="F12" s="29">
        <v>46</v>
      </c>
    </row>
    <row r="13" spans="1:6" x14ac:dyDescent="0.5">
      <c r="A13" s="30" t="s">
        <v>2042</v>
      </c>
      <c r="B13">
        <v>3</v>
      </c>
      <c r="C13">
        <v>19</v>
      </c>
      <c r="E13">
        <v>23</v>
      </c>
      <c r="F13" s="29">
        <v>45</v>
      </c>
    </row>
    <row r="14" spans="1:6" x14ac:dyDescent="0.5">
      <c r="A14" s="30" t="s">
        <v>2055</v>
      </c>
      <c r="B14">
        <v>1</v>
      </c>
      <c r="C14">
        <v>6</v>
      </c>
      <c r="E14">
        <v>10</v>
      </c>
      <c r="F14" s="29">
        <v>17</v>
      </c>
    </row>
    <row r="15" spans="1:6" x14ac:dyDescent="0.5">
      <c r="A15" s="30" t="s">
        <v>2054</v>
      </c>
      <c r="C15">
        <v>3</v>
      </c>
      <c r="E15">
        <v>4</v>
      </c>
      <c r="F15" s="29">
        <v>7</v>
      </c>
    </row>
    <row r="16" spans="1:6" x14ac:dyDescent="0.5">
      <c r="A16" s="30" t="s">
        <v>2058</v>
      </c>
      <c r="C16">
        <v>8</v>
      </c>
      <c r="D16">
        <v>1</v>
      </c>
      <c r="E16">
        <v>4</v>
      </c>
      <c r="F16" s="29">
        <v>13</v>
      </c>
    </row>
    <row r="17" spans="1:6" x14ac:dyDescent="0.5">
      <c r="A17" s="30" t="s">
        <v>2045</v>
      </c>
      <c r="B17">
        <v>1</v>
      </c>
      <c r="C17">
        <v>6</v>
      </c>
      <c r="D17">
        <v>1</v>
      </c>
      <c r="E17">
        <v>13</v>
      </c>
      <c r="F17" s="29">
        <v>21</v>
      </c>
    </row>
    <row r="18" spans="1:6" x14ac:dyDescent="0.5">
      <c r="A18" s="30" t="s">
        <v>2052</v>
      </c>
      <c r="B18">
        <v>4</v>
      </c>
      <c r="C18">
        <v>11</v>
      </c>
      <c r="D18">
        <v>1</v>
      </c>
      <c r="E18">
        <v>26</v>
      </c>
      <c r="F18" s="29">
        <v>42</v>
      </c>
    </row>
    <row r="19" spans="1:6" x14ac:dyDescent="0.5">
      <c r="A19" s="30" t="s">
        <v>2037</v>
      </c>
      <c r="B19">
        <v>23</v>
      </c>
      <c r="C19">
        <v>132</v>
      </c>
      <c r="D19">
        <v>2</v>
      </c>
      <c r="E19">
        <v>187</v>
      </c>
      <c r="F19" s="29">
        <v>344</v>
      </c>
    </row>
    <row r="20" spans="1:6" x14ac:dyDescent="0.5">
      <c r="A20" s="30" t="s">
        <v>2053</v>
      </c>
      <c r="C20">
        <v>4</v>
      </c>
      <c r="E20">
        <v>4</v>
      </c>
      <c r="F20" s="29">
        <v>8</v>
      </c>
    </row>
    <row r="21" spans="1:6" x14ac:dyDescent="0.5">
      <c r="A21" s="30" t="s">
        <v>2033</v>
      </c>
      <c r="B21">
        <v>6</v>
      </c>
      <c r="C21">
        <v>30</v>
      </c>
      <c r="E21">
        <v>49</v>
      </c>
      <c r="F21" s="29">
        <v>85</v>
      </c>
    </row>
    <row r="22" spans="1:6" x14ac:dyDescent="0.5">
      <c r="A22" s="30" t="s">
        <v>2060</v>
      </c>
      <c r="C22">
        <v>9</v>
      </c>
      <c r="E22">
        <v>5</v>
      </c>
      <c r="F22" s="29">
        <v>14</v>
      </c>
    </row>
    <row r="23" spans="1:6" x14ac:dyDescent="0.5">
      <c r="A23" s="30" t="s">
        <v>2049</v>
      </c>
      <c r="B23">
        <v>1</v>
      </c>
      <c r="C23">
        <v>5</v>
      </c>
      <c r="D23">
        <v>1</v>
      </c>
      <c r="E23">
        <v>9</v>
      </c>
      <c r="F23" s="29">
        <v>16</v>
      </c>
    </row>
    <row r="24" spans="1:6" x14ac:dyDescent="0.5">
      <c r="A24" s="30" t="s">
        <v>2057</v>
      </c>
      <c r="B24">
        <v>3</v>
      </c>
      <c r="C24">
        <v>3</v>
      </c>
      <c r="E24">
        <v>11</v>
      </c>
      <c r="F24" s="29">
        <v>17</v>
      </c>
    </row>
    <row r="25" spans="1:6" x14ac:dyDescent="0.5">
      <c r="A25" s="30" t="s">
        <v>2056</v>
      </c>
      <c r="C25">
        <v>7</v>
      </c>
      <c r="E25">
        <v>14</v>
      </c>
      <c r="F25" s="29">
        <v>21</v>
      </c>
    </row>
    <row r="26" spans="1:6" x14ac:dyDescent="0.5">
      <c r="A26" s="30" t="s">
        <v>2048</v>
      </c>
      <c r="B26">
        <v>1</v>
      </c>
      <c r="C26">
        <v>15</v>
      </c>
      <c r="D26">
        <v>2</v>
      </c>
      <c r="E26">
        <v>17</v>
      </c>
      <c r="F26" s="29">
        <v>35</v>
      </c>
    </row>
    <row r="27" spans="1:6" x14ac:dyDescent="0.5">
      <c r="A27" s="30" t="s">
        <v>2043</v>
      </c>
      <c r="C27">
        <v>16</v>
      </c>
      <c r="D27">
        <v>1</v>
      </c>
      <c r="E27">
        <v>28</v>
      </c>
      <c r="F27" s="29">
        <v>45</v>
      </c>
    </row>
    <row r="28" spans="1:6" x14ac:dyDescent="0.5">
      <c r="A28" s="30" t="s">
        <v>2035</v>
      </c>
      <c r="B28">
        <v>2</v>
      </c>
      <c r="C28">
        <v>12</v>
      </c>
      <c r="D28">
        <v>1</v>
      </c>
      <c r="E28">
        <v>36</v>
      </c>
      <c r="F28" s="29">
        <v>51</v>
      </c>
    </row>
    <row r="29" spans="1:6" x14ac:dyDescent="0.5">
      <c r="A29" s="30" t="s">
        <v>2059</v>
      </c>
      <c r="E29">
        <v>3</v>
      </c>
      <c r="F29" s="29">
        <v>3</v>
      </c>
    </row>
    <row r="30" spans="1:6" ht="16.149999999999999" thickBot="1" x14ac:dyDescent="0.55000000000000004">
      <c r="A30" s="31" t="s">
        <v>2065</v>
      </c>
      <c r="B30" s="32">
        <v>57</v>
      </c>
      <c r="C30" s="32">
        <v>364</v>
      </c>
      <c r="D30" s="32">
        <v>14</v>
      </c>
      <c r="E30" s="32">
        <v>565</v>
      </c>
      <c r="F30" s="3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8A4C-4ED7-430A-84CD-EDE13B63D056}">
  <dimension ref="A1:F18"/>
  <sheetViews>
    <sheetView workbookViewId="0">
      <selection activeCell="A20" sqref="A20"/>
    </sheetView>
  </sheetViews>
  <sheetFormatPr defaultRowHeight="15.75" x14ac:dyDescent="0.5"/>
  <cols>
    <col min="1" max="1" width="25.875" bestFit="1" customWidth="1"/>
    <col min="2" max="2" width="14.875" bestFit="1" customWidth="1"/>
    <col min="3" max="3" width="3.625" bestFit="1" customWidth="1"/>
    <col min="4" max="4" width="5.375" bestFit="1" customWidth="1"/>
    <col min="5" max="5" width="7.9375" bestFit="1" customWidth="1"/>
    <col min="6" max="7" width="10.4375" bestFit="1" customWidth="1"/>
    <col min="8" max="59" width="14.5" bestFit="1" customWidth="1"/>
    <col min="60" max="60" width="12.625" bestFit="1" customWidth="1"/>
    <col min="61" max="403" width="14.5" bestFit="1" customWidth="1"/>
    <col min="404" max="404" width="10.0625" bestFit="1" customWidth="1"/>
    <col min="405" max="418" width="14.5" bestFit="1" customWidth="1"/>
    <col min="419" max="419" width="8.3125" bestFit="1" customWidth="1"/>
    <col min="420" max="940" width="14.5" bestFit="1" customWidth="1"/>
    <col min="941" max="941" width="13.75" bestFit="1" customWidth="1"/>
    <col min="942" max="942" width="10.4375" bestFit="1" customWidth="1"/>
  </cols>
  <sheetData>
    <row r="1" spans="1:6" x14ac:dyDescent="0.5">
      <c r="A1" s="24" t="s">
        <v>2063</v>
      </c>
      <c r="B1" s="27" t="s" vm="1">
        <v>2081</v>
      </c>
    </row>
    <row r="2" spans="1:6" ht="16.149999999999999" thickBot="1" x14ac:dyDescent="0.55000000000000004">
      <c r="A2" s="34" t="s">
        <v>2082</v>
      </c>
      <c r="B2" s="33" t="s" vm="2">
        <v>2081</v>
      </c>
    </row>
    <row r="3" spans="1:6" ht="16.149999999999999" thickBot="1" x14ac:dyDescent="0.55000000000000004"/>
    <row r="4" spans="1:6" x14ac:dyDescent="0.5">
      <c r="A4" s="24" t="s">
        <v>2067</v>
      </c>
      <c r="B4" s="25" t="s">
        <v>2066</v>
      </c>
      <c r="C4" s="26"/>
      <c r="D4" s="26"/>
      <c r="E4" s="26"/>
      <c r="F4" s="27"/>
    </row>
    <row r="5" spans="1:6" x14ac:dyDescent="0.5">
      <c r="A5" s="28" t="s">
        <v>2064</v>
      </c>
      <c r="B5" t="s">
        <v>20</v>
      </c>
      <c r="C5" t="s">
        <v>47</v>
      </c>
      <c r="D5" t="s">
        <v>14</v>
      </c>
      <c r="E5" t="s">
        <v>74</v>
      </c>
      <c r="F5" s="29" t="s">
        <v>2065</v>
      </c>
    </row>
    <row r="6" spans="1:6" x14ac:dyDescent="0.5">
      <c r="A6" s="30" t="s">
        <v>2078</v>
      </c>
      <c r="B6">
        <v>49</v>
      </c>
      <c r="C6">
        <v>1</v>
      </c>
      <c r="D6">
        <v>36</v>
      </c>
      <c r="E6">
        <v>6</v>
      </c>
      <c r="F6" s="29">
        <v>92</v>
      </c>
    </row>
    <row r="7" spans="1:6" x14ac:dyDescent="0.5">
      <c r="A7" s="30" t="s">
        <v>2069</v>
      </c>
      <c r="B7">
        <v>44</v>
      </c>
      <c r="D7">
        <v>28</v>
      </c>
      <c r="E7">
        <v>7</v>
      </c>
      <c r="F7" s="29">
        <v>79</v>
      </c>
    </row>
    <row r="8" spans="1:6" x14ac:dyDescent="0.5">
      <c r="A8" s="30" t="s">
        <v>2070</v>
      </c>
      <c r="B8">
        <v>49</v>
      </c>
      <c r="D8">
        <v>33</v>
      </c>
      <c r="E8">
        <v>4</v>
      </c>
      <c r="F8" s="29">
        <v>86</v>
      </c>
    </row>
    <row r="9" spans="1:6" x14ac:dyDescent="0.5">
      <c r="A9" s="30" t="s">
        <v>2080</v>
      </c>
      <c r="B9">
        <v>46</v>
      </c>
      <c r="C9">
        <v>1</v>
      </c>
      <c r="D9">
        <v>30</v>
      </c>
      <c r="E9">
        <v>1</v>
      </c>
      <c r="F9" s="29">
        <v>78</v>
      </c>
    </row>
    <row r="10" spans="1:6" x14ac:dyDescent="0.5">
      <c r="A10" s="30" t="s">
        <v>2076</v>
      </c>
      <c r="B10">
        <v>46</v>
      </c>
      <c r="C10">
        <v>2</v>
      </c>
      <c r="D10">
        <v>35</v>
      </c>
      <c r="E10">
        <v>3</v>
      </c>
      <c r="F10" s="29">
        <v>86</v>
      </c>
    </row>
    <row r="11" spans="1:6" x14ac:dyDescent="0.5">
      <c r="A11" s="30" t="s">
        <v>2071</v>
      </c>
      <c r="B11">
        <v>55</v>
      </c>
      <c r="C11">
        <v>1</v>
      </c>
      <c r="D11">
        <v>28</v>
      </c>
      <c r="E11">
        <v>3</v>
      </c>
      <c r="F11" s="29">
        <v>87</v>
      </c>
    </row>
    <row r="12" spans="1:6" x14ac:dyDescent="0.5">
      <c r="A12" s="30" t="s">
        <v>2079</v>
      </c>
      <c r="B12">
        <v>58</v>
      </c>
      <c r="C12">
        <v>1</v>
      </c>
      <c r="D12">
        <v>31</v>
      </c>
      <c r="E12">
        <v>4</v>
      </c>
      <c r="F12" s="29">
        <v>94</v>
      </c>
    </row>
    <row r="13" spans="1:6" x14ac:dyDescent="0.5">
      <c r="A13" s="30" t="s">
        <v>2072</v>
      </c>
      <c r="B13">
        <v>41</v>
      </c>
      <c r="C13">
        <v>1</v>
      </c>
      <c r="D13">
        <v>35</v>
      </c>
      <c r="E13">
        <v>8</v>
      </c>
      <c r="F13" s="29">
        <v>85</v>
      </c>
    </row>
    <row r="14" spans="1:6" x14ac:dyDescent="0.5">
      <c r="A14" s="30" t="s">
        <v>2073</v>
      </c>
      <c r="B14">
        <v>45</v>
      </c>
      <c r="D14">
        <v>23</v>
      </c>
      <c r="E14">
        <v>5</v>
      </c>
      <c r="F14" s="29">
        <v>73</v>
      </c>
    </row>
    <row r="15" spans="1:6" x14ac:dyDescent="0.5">
      <c r="A15" s="30" t="s">
        <v>2074</v>
      </c>
      <c r="B15">
        <v>45</v>
      </c>
      <c r="C15">
        <v>1</v>
      </c>
      <c r="D15">
        <v>26</v>
      </c>
      <c r="E15">
        <v>6</v>
      </c>
      <c r="F15" s="29">
        <v>78</v>
      </c>
    </row>
    <row r="16" spans="1:6" x14ac:dyDescent="0.5">
      <c r="A16" s="30" t="s">
        <v>2077</v>
      </c>
      <c r="B16">
        <v>45</v>
      </c>
      <c r="C16">
        <v>3</v>
      </c>
      <c r="D16">
        <v>27</v>
      </c>
      <c r="E16">
        <v>3</v>
      </c>
      <c r="F16" s="29">
        <v>78</v>
      </c>
    </row>
    <row r="17" spans="1:6" x14ac:dyDescent="0.5">
      <c r="A17" s="30" t="s">
        <v>2075</v>
      </c>
      <c r="B17">
        <v>42</v>
      </c>
      <c r="C17">
        <v>3</v>
      </c>
      <c r="D17">
        <v>32</v>
      </c>
      <c r="E17">
        <v>7</v>
      </c>
      <c r="F17" s="29">
        <v>84</v>
      </c>
    </row>
    <row r="18" spans="1:6" ht="16.149999999999999" thickBot="1" x14ac:dyDescent="0.55000000000000004">
      <c r="A18" s="31" t="s">
        <v>2065</v>
      </c>
      <c r="B18" s="32">
        <v>565</v>
      </c>
      <c r="C18" s="32">
        <v>14</v>
      </c>
      <c r="D18" s="32">
        <v>364</v>
      </c>
      <c r="E18" s="32">
        <v>57</v>
      </c>
      <c r="F18" s="33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5D25-49C1-4F00-B4E4-F2008B5F89EE}">
  <dimension ref="A1:H13"/>
  <sheetViews>
    <sheetView workbookViewId="0">
      <selection activeCell="A15" sqref="A15"/>
    </sheetView>
  </sheetViews>
  <sheetFormatPr defaultRowHeight="15.75" x14ac:dyDescent="0.5"/>
  <cols>
    <col min="1" max="1" width="26.125" bestFit="1" customWidth="1"/>
    <col min="2" max="2" width="15.625" bestFit="1" customWidth="1"/>
    <col min="3" max="3" width="13.1875" bestFit="1" customWidth="1"/>
    <col min="4" max="4" width="16.25" bestFit="1" customWidth="1"/>
    <col min="5" max="5" width="11.9375" bestFit="1" customWidth="1"/>
    <col min="6" max="6" width="18.1875" style="11" bestFit="1" customWidth="1"/>
    <col min="7" max="7" width="15.25" bestFit="1" customWidth="1"/>
    <col min="8" max="8" width="17.9375" bestFit="1" customWidth="1"/>
  </cols>
  <sheetData>
    <row r="1" spans="1:8" s="10" customFormat="1" x14ac:dyDescent="0.5">
      <c r="A1" s="12" t="s">
        <v>2083</v>
      </c>
      <c r="B1" s="12" t="s">
        <v>2084</v>
      </c>
      <c r="C1" s="12" t="s">
        <v>2085</v>
      </c>
      <c r="D1" s="12" t="s">
        <v>2090</v>
      </c>
      <c r="E1" s="12" t="s">
        <v>2086</v>
      </c>
      <c r="F1" s="37" t="s">
        <v>2087</v>
      </c>
      <c r="G1" s="38" t="s">
        <v>2088</v>
      </c>
      <c r="H1" s="38" t="s">
        <v>2089</v>
      </c>
    </row>
    <row r="2" spans="1:8" x14ac:dyDescent="0.5">
      <c r="A2" s="41" t="s">
        <v>2091</v>
      </c>
      <c r="B2" s="45">
        <f>COUNTIFS('Crowdfunding 2'!$G:$G,"successful",'Crowdfunding 2'!$D:$D,"&lt;1000")</f>
        <v>30</v>
      </c>
      <c r="C2" s="45">
        <f>COUNTIFS('Crowdfunding 2'!$G:$G,"failed",'Crowdfunding 2'!$D:$D,"&lt;1000")</f>
        <v>20</v>
      </c>
      <c r="D2" s="45">
        <f>COUNTIFS('Crowdfunding 2'!$G:$G,"canceled",'Crowdfunding 2'!$D:$D,"&lt;1000")</f>
        <v>1</v>
      </c>
      <c r="E2" s="45">
        <f>SUM(B2:D2)</f>
        <v>51</v>
      </c>
      <c r="F2" s="48">
        <f>B2/E2</f>
        <v>0.58823529411764708</v>
      </c>
      <c r="G2" s="44">
        <f>C2/E2</f>
        <v>0.39215686274509803</v>
      </c>
      <c r="H2" s="35">
        <f>D2/E2</f>
        <v>1.9607843137254902E-2</v>
      </c>
    </row>
    <row r="3" spans="1:8" x14ac:dyDescent="0.5">
      <c r="A3" s="42" t="s">
        <v>2092</v>
      </c>
      <c r="B3" s="46">
        <f>COUNTIFS('Crowdfunding 2'!$G:$G,"successful",'Crowdfunding 2'!$D:$D,"&gt;=1000",'Crowdfunding 2'!$D:$D,"&lt;5000")</f>
        <v>191</v>
      </c>
      <c r="C3" s="46">
        <f>COUNTIFS('Crowdfunding 2'!$G:$G,"failed",'Crowdfunding 2'!$D:$D,"&gt;=1000",'Crowdfunding 2'!$D:$D,"&lt;5000")</f>
        <v>38</v>
      </c>
      <c r="D3" s="46">
        <f>COUNTIFS('Crowdfunding 2'!$G:$G,"canceled",'Crowdfunding 2'!$D:$D,"&gt;=1000",'Crowdfunding 2'!$D:$D,"&lt;5000")</f>
        <v>2</v>
      </c>
      <c r="E3" s="46">
        <f t="shared" ref="E3:E13" si="0">SUM(B3:D3)</f>
        <v>231</v>
      </c>
      <c r="F3" s="49">
        <f t="shared" ref="F3:F13" si="1">B3/E3</f>
        <v>0.82683982683982682</v>
      </c>
      <c r="G3" s="39">
        <f t="shared" ref="G3:G13" si="2">C3/E3</f>
        <v>0.16450216450216451</v>
      </c>
      <c r="H3" s="35">
        <f t="shared" ref="H3:H13" si="3">D3/E3</f>
        <v>8.658008658008658E-3</v>
      </c>
    </row>
    <row r="4" spans="1:8" x14ac:dyDescent="0.5">
      <c r="A4" s="42" t="s">
        <v>2093</v>
      </c>
      <c r="B4" s="46">
        <f>COUNTIFS('Crowdfunding 2'!$G:$G,"successful",'Crowdfunding 2'!$D:$D,"&gt;=5000",'Crowdfunding 2'!$D:$D,"&lt;10000")</f>
        <v>164</v>
      </c>
      <c r="C4" s="46">
        <f>COUNTIFS('Crowdfunding 2'!$G:$G,"failed",'Crowdfunding 2'!$D:$D,"&gt;=5000",'Crowdfunding 2'!$D:$D,"&lt;10000")</f>
        <v>126</v>
      </c>
      <c r="D4" s="46">
        <f>COUNTIFS('Crowdfunding 2'!$G:$G,"canceled",'Crowdfunding 2'!$D:$D,"&gt;=5000",'Crowdfunding 2'!$D:$D,"&lt;10000")</f>
        <v>25</v>
      </c>
      <c r="E4" s="46">
        <f t="shared" si="0"/>
        <v>315</v>
      </c>
      <c r="F4" s="49">
        <f t="shared" si="1"/>
        <v>0.52063492063492067</v>
      </c>
      <c r="G4" s="39">
        <f t="shared" si="2"/>
        <v>0.4</v>
      </c>
      <c r="H4" s="35">
        <f t="shared" si="3"/>
        <v>7.9365079365079361E-2</v>
      </c>
    </row>
    <row r="5" spans="1:8" x14ac:dyDescent="0.5">
      <c r="A5" s="42" t="s">
        <v>2094</v>
      </c>
      <c r="B5" s="46">
        <f>COUNTIFS('Crowdfunding 2'!$G:$G,"successful",'Crowdfunding 2'!$D:$D,"&gt;=10000",'Crowdfunding 2'!$D:$D,"&lt;15000")</f>
        <v>4</v>
      </c>
      <c r="C5" s="46">
        <f>COUNTIFS('Crowdfunding 2'!$G:$G,"failed",'Crowdfunding 2'!$D:$D,"&gt;=10000",'Crowdfunding 2'!$D:$D,"&lt;15000")</f>
        <v>5</v>
      </c>
      <c r="D5" s="46">
        <f>COUNTIFS('Crowdfunding 2'!$G:$G,"canceled",'Crowdfunding 2'!$D:$D,"&gt;=10000",'Crowdfunding 2'!$D:$D,"&lt;15000")</f>
        <v>0</v>
      </c>
      <c r="E5" s="46">
        <f t="shared" si="0"/>
        <v>9</v>
      </c>
      <c r="F5" s="49">
        <f t="shared" si="1"/>
        <v>0.44444444444444442</v>
      </c>
      <c r="G5" s="39">
        <f t="shared" si="2"/>
        <v>0.55555555555555558</v>
      </c>
      <c r="H5" s="35">
        <f t="shared" si="3"/>
        <v>0</v>
      </c>
    </row>
    <row r="6" spans="1:8" x14ac:dyDescent="0.5">
      <c r="A6" s="42" t="s">
        <v>2095</v>
      </c>
      <c r="B6" s="46">
        <f>COUNTIFS('Crowdfunding 2'!$G:$G,"successful",'Crowdfunding 2'!$D:$D,"&gt;=15000",'Crowdfunding 2'!$D:$D,"&lt;20000")</f>
        <v>10</v>
      </c>
      <c r="C6" s="46">
        <f>COUNTIFS('Crowdfunding 2'!$G:$G,"failed",'Crowdfunding 2'!$D:$D,"&gt;=15000",'Crowdfunding 2'!$D:$D,"&lt;20000")</f>
        <v>0</v>
      </c>
      <c r="D6" s="46">
        <f>COUNTIFS('Crowdfunding 2'!$G:$G,"canceled",'Crowdfunding 2'!$D:$D,"&gt;=15000",'Crowdfunding 2'!$D:$D,"&lt;20000")</f>
        <v>0</v>
      </c>
      <c r="E6" s="46">
        <f t="shared" si="0"/>
        <v>10</v>
      </c>
      <c r="F6" s="49">
        <f t="shared" si="1"/>
        <v>1</v>
      </c>
      <c r="G6" s="39">
        <f t="shared" si="2"/>
        <v>0</v>
      </c>
      <c r="H6" s="35">
        <f t="shared" si="3"/>
        <v>0</v>
      </c>
    </row>
    <row r="7" spans="1:8" x14ac:dyDescent="0.5">
      <c r="A7" s="42" t="s">
        <v>2096</v>
      </c>
      <c r="B7" s="46">
        <f>COUNTIFS('Crowdfunding 2'!$G:$G,"successful",'Crowdfunding 2'!$D:$D,"&gt;=20000",'Crowdfunding 2'!$D:$D,"&lt;25000")</f>
        <v>7</v>
      </c>
      <c r="C7" s="46">
        <f>COUNTIFS('Crowdfunding 2'!$G:$G,"failed",'Crowdfunding 2'!$D:$D,"&gt;=20000",'Crowdfunding 2'!$D:$D,"&lt;25000")</f>
        <v>0</v>
      </c>
      <c r="D7" s="46">
        <f>COUNTIFS('Crowdfunding 2'!$G:$G,"canceled",'Crowdfunding 2'!$D:$D,"&gt;=20000",'Crowdfunding 2'!$D:$D,"&lt;25000")</f>
        <v>0</v>
      </c>
      <c r="E7" s="46">
        <f t="shared" si="0"/>
        <v>7</v>
      </c>
      <c r="F7" s="49">
        <f t="shared" si="1"/>
        <v>1</v>
      </c>
      <c r="G7" s="39">
        <f t="shared" si="2"/>
        <v>0</v>
      </c>
      <c r="H7" s="35">
        <f t="shared" si="3"/>
        <v>0</v>
      </c>
    </row>
    <row r="8" spans="1:8" x14ac:dyDescent="0.5">
      <c r="A8" s="42" t="s">
        <v>2097</v>
      </c>
      <c r="B8" s="46">
        <f>COUNTIFS('Crowdfunding 2'!$G:$G,"successful",'Crowdfunding 2'!$D:$D,"&gt;=25000",'Crowdfunding 2'!$D:$D,"&lt;30000")</f>
        <v>11</v>
      </c>
      <c r="C8" s="46">
        <f>COUNTIFS('Crowdfunding 2'!$G:$G,"failed",'Crowdfunding 2'!$D:$D,"&gt;=25000",'Crowdfunding 2'!$D:$D,"&lt;30000")</f>
        <v>3</v>
      </c>
      <c r="D8" s="46">
        <f>COUNTIFS('Crowdfunding 2'!$G:$G,"canceled",'Crowdfunding 2'!$D:$D,"&gt;=25000",'Crowdfunding 2'!$D:$D,"&lt;30000")</f>
        <v>0</v>
      </c>
      <c r="E8" s="46">
        <f t="shared" si="0"/>
        <v>14</v>
      </c>
      <c r="F8" s="49">
        <f t="shared" si="1"/>
        <v>0.7857142857142857</v>
      </c>
      <c r="G8" s="39">
        <f t="shared" si="2"/>
        <v>0.21428571428571427</v>
      </c>
      <c r="H8" s="35">
        <f t="shared" si="3"/>
        <v>0</v>
      </c>
    </row>
    <row r="9" spans="1:8" x14ac:dyDescent="0.5">
      <c r="A9" s="42" t="s">
        <v>2098</v>
      </c>
      <c r="B9" s="46">
        <f>COUNTIFS('Crowdfunding 2'!$G:$G,"successful",'Crowdfunding 2'!$D:$D,"&gt;=30000",'Crowdfunding 2'!$D:$D,"&lt;35000")</f>
        <v>7</v>
      </c>
      <c r="C9" s="46">
        <f>COUNTIFS('Crowdfunding 2'!$G:$G,"failed",'Crowdfunding 2'!$D:$D,"&gt;=30000",'Crowdfunding 2'!$D:$D,"&lt;35000")</f>
        <v>0</v>
      </c>
      <c r="D9" s="46">
        <f>COUNTIFS('Crowdfunding 2'!$G:$G,"canceled",'Crowdfunding 2'!$D:$D,"&gt;=30000",'Crowdfunding 2'!$D:$D,"&lt;35000")</f>
        <v>0</v>
      </c>
      <c r="E9" s="46">
        <f t="shared" si="0"/>
        <v>7</v>
      </c>
      <c r="F9" s="49">
        <f t="shared" si="1"/>
        <v>1</v>
      </c>
      <c r="G9" s="39">
        <f t="shared" si="2"/>
        <v>0</v>
      </c>
      <c r="H9" s="35">
        <f t="shared" si="3"/>
        <v>0</v>
      </c>
    </row>
    <row r="10" spans="1:8" x14ac:dyDescent="0.5">
      <c r="A10" s="42" t="s">
        <v>2099</v>
      </c>
      <c r="B10" s="46">
        <f>COUNTIFS('Crowdfunding 2'!$G:$G,"successful",'Crowdfunding 2'!$D:$D,"&gt;=35000",'Crowdfunding 2'!$D:$D,"&lt;40000")</f>
        <v>8</v>
      </c>
      <c r="C10" s="46">
        <f>COUNTIFS('Crowdfunding 2'!$G:$G,"failed",'Crowdfunding 2'!$D:$D,"&gt;=35000",'Crowdfunding 2'!$D:$D,"&lt;40000")</f>
        <v>3</v>
      </c>
      <c r="D10" s="46">
        <f>COUNTIFS('Crowdfunding 2'!$G:$G,"canceled",'Crowdfunding 2'!$D:$D,"&gt;=35000",'Crowdfunding 2'!$D:$D,"&lt;40000")</f>
        <v>1</v>
      </c>
      <c r="E10" s="46">
        <f t="shared" si="0"/>
        <v>12</v>
      </c>
      <c r="F10" s="49">
        <f t="shared" si="1"/>
        <v>0.66666666666666663</v>
      </c>
      <c r="G10" s="39">
        <f t="shared" si="2"/>
        <v>0.25</v>
      </c>
      <c r="H10" s="35">
        <f t="shared" si="3"/>
        <v>8.3333333333333329E-2</v>
      </c>
    </row>
    <row r="11" spans="1:8" x14ac:dyDescent="0.5">
      <c r="A11" s="42" t="s">
        <v>2100</v>
      </c>
      <c r="B11" s="46">
        <f>COUNTIFS('Crowdfunding 2'!$G:$G,"successful",'Crowdfunding 2'!$D:$D,"&gt;=40000",'Crowdfunding 2'!$D:$D,"&lt;45000")</f>
        <v>11</v>
      </c>
      <c r="C11" s="46">
        <f>COUNTIFS('Crowdfunding 2'!$G:$G,"failed",'Crowdfunding 2'!$D:$D,"&gt;=40000",'Crowdfunding 2'!$D:$D,"&lt;45000")</f>
        <v>3</v>
      </c>
      <c r="D11" s="46">
        <f>COUNTIFS('Crowdfunding 2'!$G:$G,"canceled",'Crowdfunding 2'!$D:$D,"&gt;=40000",'Crowdfunding 2'!$D:$D,"&lt;45000")</f>
        <v>0</v>
      </c>
      <c r="E11" s="46">
        <f t="shared" si="0"/>
        <v>14</v>
      </c>
      <c r="F11" s="49">
        <f t="shared" si="1"/>
        <v>0.7857142857142857</v>
      </c>
      <c r="G11" s="39">
        <f t="shared" si="2"/>
        <v>0.21428571428571427</v>
      </c>
      <c r="H11" s="35">
        <f t="shared" si="3"/>
        <v>0</v>
      </c>
    </row>
    <row r="12" spans="1:8" x14ac:dyDescent="0.5">
      <c r="A12" s="42" t="s">
        <v>2101</v>
      </c>
      <c r="B12" s="46">
        <f>COUNTIFS('Crowdfunding 2'!$G:$G,"successful",'Crowdfunding 2'!$D:$D,"&gt;=45000",'Crowdfunding 2'!$D:$D,"&lt;50000")</f>
        <v>8</v>
      </c>
      <c r="C12" s="46">
        <f>COUNTIFS('Crowdfunding 2'!$G:$G,"failed",'Crowdfunding 2'!$D:$D,"&gt;=45000",'Crowdfunding 2'!$D:$D,"&lt;50000")</f>
        <v>3</v>
      </c>
      <c r="D12" s="46">
        <f>COUNTIFS('Crowdfunding 2'!$G:$G,"canceled",'Crowdfunding 2'!$D:$D,"&gt;=45000",'Crowdfunding 2'!$D:$D,"&lt;50000")</f>
        <v>0</v>
      </c>
      <c r="E12" s="46">
        <f t="shared" si="0"/>
        <v>11</v>
      </c>
      <c r="F12" s="49">
        <f t="shared" si="1"/>
        <v>0.72727272727272729</v>
      </c>
      <c r="G12" s="39">
        <f t="shared" si="2"/>
        <v>0.27272727272727271</v>
      </c>
      <c r="H12" s="35">
        <f t="shared" si="3"/>
        <v>0</v>
      </c>
    </row>
    <row r="13" spans="1:8" ht="16.149999999999999" thickBot="1" x14ac:dyDescent="0.55000000000000004">
      <c r="A13" s="43" t="s">
        <v>2102</v>
      </c>
      <c r="B13" s="47">
        <f>COUNTIFS('Crowdfunding 2'!$G:$G,"successful",'Crowdfunding 2'!$D:$D,"&gt;=50000")</f>
        <v>114</v>
      </c>
      <c r="C13" s="47">
        <f>COUNTIFS('Crowdfunding 2'!$G:$G,"failed",'Crowdfunding 2'!$D:$D,"&gt;=50000")</f>
        <v>163</v>
      </c>
      <c r="D13" s="47">
        <f>COUNTIFS('Crowdfunding 2'!$G:$G,"canceled",'Crowdfunding 2'!$D:$D,"&gt;=50000")</f>
        <v>28</v>
      </c>
      <c r="E13" s="47">
        <f t="shared" si="0"/>
        <v>305</v>
      </c>
      <c r="F13" s="50">
        <f t="shared" si="1"/>
        <v>0.3737704918032787</v>
      </c>
      <c r="G13" s="40">
        <f t="shared" si="2"/>
        <v>0.53442622950819674</v>
      </c>
      <c r="H13" s="36">
        <f t="shared" si="3"/>
        <v>9.1803278688524587E-2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A845-31F7-4F73-B1EF-6CC59BBD51F4}">
  <dimension ref="A1:H566"/>
  <sheetViews>
    <sheetView workbookViewId="0">
      <selection activeCell="L13" sqref="L13"/>
    </sheetView>
  </sheetViews>
  <sheetFormatPr defaultRowHeight="15.75" x14ac:dyDescent="0.5"/>
  <cols>
    <col min="1" max="1" width="9.0625" bestFit="1" customWidth="1"/>
    <col min="2" max="2" width="12.75" bestFit="1" customWidth="1"/>
    <col min="3" max="3" width="8" bestFit="1" customWidth="1"/>
    <col min="4" max="4" width="12.75" bestFit="1" customWidth="1"/>
    <col min="6" max="6" width="15.25" bestFit="1" customWidth="1"/>
    <col min="7" max="7" width="18.625" bestFit="1" customWidth="1"/>
    <col min="8" max="8" width="20.9375" bestFit="1" customWidth="1"/>
  </cols>
  <sheetData>
    <row r="1" spans="1:8" x14ac:dyDescent="0.5">
      <c r="A1" s="1" t="s">
        <v>4</v>
      </c>
      <c r="B1" s="1" t="s">
        <v>5</v>
      </c>
      <c r="C1" s="1" t="s">
        <v>4</v>
      </c>
      <c r="D1" s="1" t="s">
        <v>5</v>
      </c>
      <c r="F1" s="14" t="s">
        <v>2111</v>
      </c>
      <c r="G1" s="15" t="s">
        <v>2103</v>
      </c>
      <c r="H1" s="16" t="s">
        <v>2104</v>
      </c>
    </row>
    <row r="2" spans="1:8" x14ac:dyDescent="0.5">
      <c r="A2" t="s">
        <v>20</v>
      </c>
      <c r="B2">
        <v>158</v>
      </c>
      <c r="C2" t="s">
        <v>14</v>
      </c>
      <c r="D2">
        <v>0</v>
      </c>
      <c r="F2" s="17" t="s">
        <v>2105</v>
      </c>
      <c r="G2" s="13">
        <f>AVERAGE(B2:B566)</f>
        <v>851.14690265486729</v>
      </c>
      <c r="H2" s="18">
        <f>AVERAGE(D2:D365)</f>
        <v>585.61538461538464</v>
      </c>
    </row>
    <row r="3" spans="1:8" x14ac:dyDescent="0.5">
      <c r="A3" t="s">
        <v>20</v>
      </c>
      <c r="B3">
        <v>1425</v>
      </c>
      <c r="C3" t="s">
        <v>14</v>
      </c>
      <c r="D3">
        <v>24</v>
      </c>
      <c r="F3" s="17" t="s">
        <v>2106</v>
      </c>
      <c r="G3" s="13">
        <f>MEDIAN(B2:B566)</f>
        <v>201</v>
      </c>
      <c r="H3" s="18">
        <f>MEDIAN(D2:D535)</f>
        <v>114.5</v>
      </c>
    </row>
    <row r="4" spans="1:8" x14ac:dyDescent="0.5">
      <c r="A4" t="s">
        <v>20</v>
      </c>
      <c r="B4">
        <v>174</v>
      </c>
      <c r="C4" t="s">
        <v>14</v>
      </c>
      <c r="D4">
        <v>53</v>
      </c>
      <c r="F4" s="17" t="s">
        <v>2108</v>
      </c>
      <c r="G4" s="13">
        <f>MIN(B2:B566)</f>
        <v>16</v>
      </c>
      <c r="H4" s="18">
        <f>MIN(D2:D365)</f>
        <v>0</v>
      </c>
    </row>
    <row r="5" spans="1:8" x14ac:dyDescent="0.5">
      <c r="A5" t="s">
        <v>20</v>
      </c>
      <c r="B5">
        <v>227</v>
      </c>
      <c r="C5" t="s">
        <v>14</v>
      </c>
      <c r="D5">
        <v>18</v>
      </c>
      <c r="F5" s="17" t="s">
        <v>2107</v>
      </c>
      <c r="G5" s="13">
        <f>MAX(B2:B566)</f>
        <v>7295</v>
      </c>
      <c r="H5" s="18">
        <f>MAX(D2:D365)</f>
        <v>6080</v>
      </c>
    </row>
    <row r="6" spans="1:8" x14ac:dyDescent="0.5">
      <c r="A6" t="s">
        <v>20</v>
      </c>
      <c r="B6">
        <v>220</v>
      </c>
      <c r="C6" t="s">
        <v>14</v>
      </c>
      <c r="D6">
        <v>44</v>
      </c>
      <c r="F6" s="17" t="s">
        <v>2109</v>
      </c>
      <c r="G6" s="13">
        <f>VAR(B2:B566)</f>
        <v>1606216.5936295739</v>
      </c>
      <c r="H6" s="18">
        <f>VAR(D2:D365)</f>
        <v>924113.45496927318</v>
      </c>
    </row>
    <row r="7" spans="1:8" ht="16.149999999999999" thickBot="1" x14ac:dyDescent="0.55000000000000004">
      <c r="A7" t="s">
        <v>20</v>
      </c>
      <c r="B7">
        <v>98</v>
      </c>
      <c r="C7" t="s">
        <v>14</v>
      </c>
      <c r="D7">
        <v>27</v>
      </c>
      <c r="F7" s="19" t="s">
        <v>2110</v>
      </c>
      <c r="G7" s="20">
        <f>STDEVP(B2:B566)</f>
        <v>1266.2439466397898</v>
      </c>
      <c r="H7" s="21">
        <f>STDEVP(D2:D365)</f>
        <v>959.98681331637863</v>
      </c>
    </row>
    <row r="8" spans="1:8" x14ac:dyDescent="0.5">
      <c r="A8" t="s">
        <v>20</v>
      </c>
      <c r="B8">
        <v>100</v>
      </c>
      <c r="C8" t="s">
        <v>14</v>
      </c>
      <c r="D8">
        <v>55</v>
      </c>
    </row>
    <row r="9" spans="1:8" ht="16.149999999999999" thickBot="1" x14ac:dyDescent="0.55000000000000004">
      <c r="A9" t="s">
        <v>20</v>
      </c>
      <c r="B9">
        <v>1249</v>
      </c>
      <c r="C9" t="s">
        <v>14</v>
      </c>
      <c r="D9">
        <v>200</v>
      </c>
    </row>
    <row r="10" spans="1:8" ht="15.75" customHeight="1" x14ac:dyDescent="0.5">
      <c r="A10" t="s">
        <v>20</v>
      </c>
      <c r="B10">
        <v>1396</v>
      </c>
      <c r="C10" t="s">
        <v>14</v>
      </c>
      <c r="D10">
        <v>452</v>
      </c>
      <c r="F10" s="51" t="s">
        <v>2132</v>
      </c>
      <c r="G10" s="52"/>
      <c r="H10" s="53"/>
    </row>
    <row r="11" spans="1:8" ht="15.75" customHeight="1" x14ac:dyDescent="0.5">
      <c r="A11" t="s">
        <v>20</v>
      </c>
      <c r="B11">
        <v>890</v>
      </c>
      <c r="C11" t="s">
        <v>14</v>
      </c>
      <c r="D11">
        <v>674</v>
      </c>
      <c r="F11" s="54"/>
      <c r="G11" s="55"/>
      <c r="H11" s="56"/>
    </row>
    <row r="12" spans="1:8" ht="15.75" customHeight="1" x14ac:dyDescent="0.5">
      <c r="A12" t="s">
        <v>20</v>
      </c>
      <c r="B12">
        <v>142</v>
      </c>
      <c r="C12" t="s">
        <v>14</v>
      </c>
      <c r="D12">
        <v>558</v>
      </c>
      <c r="F12" s="54"/>
      <c r="G12" s="55"/>
      <c r="H12" s="56"/>
    </row>
    <row r="13" spans="1:8" ht="15.75" customHeight="1" x14ac:dyDescent="0.5">
      <c r="A13" t="s">
        <v>20</v>
      </c>
      <c r="B13">
        <v>2673</v>
      </c>
      <c r="C13" t="s">
        <v>14</v>
      </c>
      <c r="D13">
        <v>15</v>
      </c>
      <c r="F13" s="54"/>
      <c r="G13" s="55"/>
      <c r="H13" s="56"/>
    </row>
    <row r="14" spans="1:8" ht="15.75" customHeight="1" thickBot="1" x14ac:dyDescent="0.55000000000000004">
      <c r="A14" t="s">
        <v>20</v>
      </c>
      <c r="B14">
        <v>163</v>
      </c>
      <c r="C14" t="s">
        <v>14</v>
      </c>
      <c r="D14">
        <v>2307</v>
      </c>
      <c r="F14" s="57"/>
      <c r="G14" s="58"/>
      <c r="H14" s="59"/>
    </row>
    <row r="15" spans="1:8" ht="16.149999999999999" thickBot="1" x14ac:dyDescent="0.55000000000000004">
      <c r="A15" t="s">
        <v>20</v>
      </c>
      <c r="B15">
        <v>2220</v>
      </c>
      <c r="C15" t="s">
        <v>14</v>
      </c>
      <c r="D15">
        <v>88</v>
      </c>
    </row>
    <row r="16" spans="1:8" x14ac:dyDescent="0.5">
      <c r="A16" t="s">
        <v>20</v>
      </c>
      <c r="B16">
        <v>1606</v>
      </c>
      <c r="C16" t="s">
        <v>14</v>
      </c>
      <c r="D16">
        <v>48</v>
      </c>
      <c r="F16" s="51" t="s">
        <v>2131</v>
      </c>
      <c r="G16" s="52"/>
      <c r="H16" s="53"/>
    </row>
    <row r="17" spans="1:8" x14ac:dyDescent="0.5">
      <c r="A17" t="s">
        <v>20</v>
      </c>
      <c r="B17">
        <v>129</v>
      </c>
      <c r="C17" t="s">
        <v>14</v>
      </c>
      <c r="D17">
        <v>1</v>
      </c>
      <c r="F17" s="54"/>
      <c r="G17" s="55"/>
      <c r="H17" s="56"/>
    </row>
    <row r="18" spans="1:8" x14ac:dyDescent="0.5">
      <c r="A18" t="s">
        <v>20</v>
      </c>
      <c r="B18">
        <v>226</v>
      </c>
      <c r="C18" t="s">
        <v>14</v>
      </c>
      <c r="D18">
        <v>1467</v>
      </c>
      <c r="F18" s="54"/>
      <c r="G18" s="55"/>
      <c r="H18" s="56"/>
    </row>
    <row r="19" spans="1:8" x14ac:dyDescent="0.5">
      <c r="A19" t="s">
        <v>20</v>
      </c>
      <c r="B19">
        <v>5419</v>
      </c>
      <c r="C19" t="s">
        <v>14</v>
      </c>
      <c r="D19">
        <v>75</v>
      </c>
      <c r="F19" s="54"/>
      <c r="G19" s="55"/>
      <c r="H19" s="56"/>
    </row>
    <row r="20" spans="1:8" x14ac:dyDescent="0.5">
      <c r="A20" t="s">
        <v>20</v>
      </c>
      <c r="B20">
        <v>165</v>
      </c>
      <c r="C20" t="s">
        <v>14</v>
      </c>
      <c r="D20">
        <v>120</v>
      </c>
      <c r="F20" s="54"/>
      <c r="G20" s="55"/>
      <c r="H20" s="56"/>
    </row>
    <row r="21" spans="1:8" ht="16.149999999999999" thickBot="1" x14ac:dyDescent="0.55000000000000004">
      <c r="A21" t="s">
        <v>20</v>
      </c>
      <c r="B21">
        <v>1965</v>
      </c>
      <c r="C21" t="s">
        <v>14</v>
      </c>
      <c r="D21">
        <v>2253</v>
      </c>
      <c r="F21" s="57"/>
      <c r="G21" s="58"/>
      <c r="H21" s="59"/>
    </row>
    <row r="22" spans="1:8" x14ac:dyDescent="0.5">
      <c r="A22" t="s">
        <v>20</v>
      </c>
      <c r="B22">
        <v>16</v>
      </c>
      <c r="C22" t="s">
        <v>14</v>
      </c>
      <c r="D22">
        <v>5</v>
      </c>
    </row>
    <row r="23" spans="1:8" x14ac:dyDescent="0.5">
      <c r="A23" t="s">
        <v>20</v>
      </c>
      <c r="B23">
        <v>107</v>
      </c>
      <c r="C23" t="s">
        <v>14</v>
      </c>
      <c r="D23">
        <v>38</v>
      </c>
    </row>
    <row r="24" spans="1:8" x14ac:dyDescent="0.5">
      <c r="A24" t="s">
        <v>20</v>
      </c>
      <c r="B24">
        <v>134</v>
      </c>
      <c r="C24" t="s">
        <v>14</v>
      </c>
      <c r="D24">
        <v>12</v>
      </c>
    </row>
    <row r="25" spans="1:8" x14ac:dyDescent="0.5">
      <c r="A25" t="s">
        <v>20</v>
      </c>
      <c r="B25">
        <v>198</v>
      </c>
      <c r="C25" t="s">
        <v>14</v>
      </c>
      <c r="D25">
        <v>1684</v>
      </c>
    </row>
    <row r="26" spans="1:8" x14ac:dyDescent="0.5">
      <c r="A26" t="s">
        <v>20</v>
      </c>
      <c r="B26">
        <v>111</v>
      </c>
      <c r="C26" t="s">
        <v>14</v>
      </c>
      <c r="D26">
        <v>56</v>
      </c>
    </row>
    <row r="27" spans="1:8" x14ac:dyDescent="0.5">
      <c r="A27" t="s">
        <v>20</v>
      </c>
      <c r="B27">
        <v>222</v>
      </c>
      <c r="C27" t="s">
        <v>14</v>
      </c>
      <c r="D27">
        <v>838</v>
      </c>
    </row>
    <row r="28" spans="1:8" x14ac:dyDescent="0.5">
      <c r="A28" t="s">
        <v>20</v>
      </c>
      <c r="B28">
        <v>6212</v>
      </c>
      <c r="C28" t="s">
        <v>14</v>
      </c>
      <c r="D28">
        <v>1000</v>
      </c>
    </row>
    <row r="29" spans="1:8" x14ac:dyDescent="0.5">
      <c r="A29" t="s">
        <v>20</v>
      </c>
      <c r="B29">
        <v>98</v>
      </c>
      <c r="C29" t="s">
        <v>14</v>
      </c>
      <c r="D29">
        <v>1482</v>
      </c>
    </row>
    <row r="30" spans="1:8" x14ac:dyDescent="0.5">
      <c r="A30" t="s">
        <v>20</v>
      </c>
      <c r="B30">
        <v>92</v>
      </c>
      <c r="C30" t="s">
        <v>14</v>
      </c>
      <c r="D30">
        <v>106</v>
      </c>
    </row>
    <row r="31" spans="1:8" x14ac:dyDescent="0.5">
      <c r="A31" t="s">
        <v>20</v>
      </c>
      <c r="B31">
        <v>149</v>
      </c>
      <c r="C31" t="s">
        <v>14</v>
      </c>
      <c r="D31">
        <v>679</v>
      </c>
    </row>
    <row r="32" spans="1:8" x14ac:dyDescent="0.5">
      <c r="A32" t="s">
        <v>20</v>
      </c>
      <c r="B32">
        <v>2431</v>
      </c>
      <c r="C32" t="s">
        <v>14</v>
      </c>
      <c r="D32">
        <v>1220</v>
      </c>
    </row>
    <row r="33" spans="1:4" x14ac:dyDescent="0.5">
      <c r="A33" t="s">
        <v>20</v>
      </c>
      <c r="B33">
        <v>303</v>
      </c>
      <c r="C33" t="s">
        <v>14</v>
      </c>
      <c r="D33">
        <v>1</v>
      </c>
    </row>
    <row r="34" spans="1:4" x14ac:dyDescent="0.5">
      <c r="A34" t="s">
        <v>20</v>
      </c>
      <c r="B34">
        <v>209</v>
      </c>
      <c r="C34" t="s">
        <v>14</v>
      </c>
      <c r="D34">
        <v>37</v>
      </c>
    </row>
    <row r="35" spans="1:4" x14ac:dyDescent="0.5">
      <c r="A35" t="s">
        <v>20</v>
      </c>
      <c r="B35">
        <v>131</v>
      </c>
      <c r="C35" t="s">
        <v>14</v>
      </c>
      <c r="D35">
        <v>60</v>
      </c>
    </row>
    <row r="36" spans="1:4" x14ac:dyDescent="0.5">
      <c r="A36" t="s">
        <v>20</v>
      </c>
      <c r="B36">
        <v>164</v>
      </c>
      <c r="C36" t="s">
        <v>14</v>
      </c>
      <c r="D36">
        <v>296</v>
      </c>
    </row>
    <row r="37" spans="1:4" x14ac:dyDescent="0.5">
      <c r="A37" t="s">
        <v>20</v>
      </c>
      <c r="B37">
        <v>201</v>
      </c>
      <c r="C37" t="s">
        <v>14</v>
      </c>
      <c r="D37">
        <v>3304</v>
      </c>
    </row>
    <row r="38" spans="1:4" x14ac:dyDescent="0.5">
      <c r="A38" t="s">
        <v>20</v>
      </c>
      <c r="B38">
        <v>211</v>
      </c>
      <c r="C38" t="s">
        <v>14</v>
      </c>
      <c r="D38">
        <v>73</v>
      </c>
    </row>
    <row r="39" spans="1:4" x14ac:dyDescent="0.5">
      <c r="A39" t="s">
        <v>20</v>
      </c>
      <c r="B39">
        <v>128</v>
      </c>
      <c r="C39" t="s">
        <v>14</v>
      </c>
      <c r="D39">
        <v>3387</v>
      </c>
    </row>
    <row r="40" spans="1:4" x14ac:dyDescent="0.5">
      <c r="A40" t="s">
        <v>20</v>
      </c>
      <c r="B40">
        <v>1600</v>
      </c>
      <c r="C40" t="s">
        <v>14</v>
      </c>
      <c r="D40">
        <v>662</v>
      </c>
    </row>
    <row r="41" spans="1:4" x14ac:dyDescent="0.5">
      <c r="A41" t="s">
        <v>20</v>
      </c>
      <c r="B41">
        <v>249</v>
      </c>
      <c r="C41" t="s">
        <v>14</v>
      </c>
      <c r="D41">
        <v>774</v>
      </c>
    </row>
    <row r="42" spans="1:4" x14ac:dyDescent="0.5">
      <c r="A42" t="s">
        <v>20</v>
      </c>
      <c r="B42">
        <v>236</v>
      </c>
      <c r="C42" t="s">
        <v>14</v>
      </c>
      <c r="D42">
        <v>672</v>
      </c>
    </row>
    <row r="43" spans="1:4" x14ac:dyDescent="0.5">
      <c r="A43" t="s">
        <v>20</v>
      </c>
      <c r="B43">
        <v>4065</v>
      </c>
      <c r="C43" t="s">
        <v>14</v>
      </c>
      <c r="D43">
        <v>940</v>
      </c>
    </row>
    <row r="44" spans="1:4" x14ac:dyDescent="0.5">
      <c r="A44" t="s">
        <v>20</v>
      </c>
      <c r="B44">
        <v>246</v>
      </c>
      <c r="C44" t="s">
        <v>14</v>
      </c>
      <c r="D44">
        <v>117</v>
      </c>
    </row>
    <row r="45" spans="1:4" x14ac:dyDescent="0.5">
      <c r="A45" t="s">
        <v>20</v>
      </c>
      <c r="B45">
        <v>2475</v>
      </c>
      <c r="C45" t="s">
        <v>14</v>
      </c>
      <c r="D45">
        <v>115</v>
      </c>
    </row>
    <row r="46" spans="1:4" x14ac:dyDescent="0.5">
      <c r="A46" t="s">
        <v>20</v>
      </c>
      <c r="B46">
        <v>76</v>
      </c>
      <c r="C46" t="s">
        <v>14</v>
      </c>
      <c r="D46">
        <v>326</v>
      </c>
    </row>
    <row r="47" spans="1:4" x14ac:dyDescent="0.5">
      <c r="A47" t="s">
        <v>20</v>
      </c>
      <c r="B47">
        <v>54</v>
      </c>
      <c r="C47" t="s">
        <v>14</v>
      </c>
      <c r="D47">
        <v>1</v>
      </c>
    </row>
    <row r="48" spans="1:4" x14ac:dyDescent="0.5">
      <c r="A48" t="s">
        <v>20</v>
      </c>
      <c r="B48">
        <v>88</v>
      </c>
      <c r="C48" t="s">
        <v>14</v>
      </c>
      <c r="D48">
        <v>1467</v>
      </c>
    </row>
    <row r="49" spans="1:4" x14ac:dyDescent="0.5">
      <c r="A49" t="s">
        <v>20</v>
      </c>
      <c r="B49">
        <v>85</v>
      </c>
      <c r="C49" t="s">
        <v>14</v>
      </c>
      <c r="D49">
        <v>5681</v>
      </c>
    </row>
    <row r="50" spans="1:4" x14ac:dyDescent="0.5">
      <c r="A50" t="s">
        <v>20</v>
      </c>
      <c r="B50">
        <v>170</v>
      </c>
      <c r="C50" t="s">
        <v>14</v>
      </c>
      <c r="D50">
        <v>1059</v>
      </c>
    </row>
    <row r="51" spans="1:4" x14ac:dyDescent="0.5">
      <c r="A51" t="s">
        <v>20</v>
      </c>
      <c r="B51">
        <v>330</v>
      </c>
      <c r="C51" t="s">
        <v>14</v>
      </c>
      <c r="D51">
        <v>1194</v>
      </c>
    </row>
    <row r="52" spans="1:4" x14ac:dyDescent="0.5">
      <c r="A52" t="s">
        <v>20</v>
      </c>
      <c r="B52">
        <v>127</v>
      </c>
      <c r="C52" t="s">
        <v>14</v>
      </c>
      <c r="D52">
        <v>30</v>
      </c>
    </row>
    <row r="53" spans="1:4" x14ac:dyDescent="0.5">
      <c r="A53" t="s">
        <v>20</v>
      </c>
      <c r="B53">
        <v>411</v>
      </c>
      <c r="C53" t="s">
        <v>14</v>
      </c>
      <c r="D53">
        <v>75</v>
      </c>
    </row>
    <row r="54" spans="1:4" x14ac:dyDescent="0.5">
      <c r="A54" t="s">
        <v>20</v>
      </c>
      <c r="B54">
        <v>180</v>
      </c>
      <c r="C54" t="s">
        <v>14</v>
      </c>
      <c r="D54">
        <v>955</v>
      </c>
    </row>
    <row r="55" spans="1:4" x14ac:dyDescent="0.5">
      <c r="A55" t="s">
        <v>20</v>
      </c>
      <c r="B55">
        <v>374</v>
      </c>
      <c r="C55" t="s">
        <v>14</v>
      </c>
      <c r="D55">
        <v>67</v>
      </c>
    </row>
    <row r="56" spans="1:4" x14ac:dyDescent="0.5">
      <c r="A56" t="s">
        <v>20</v>
      </c>
      <c r="B56">
        <v>71</v>
      </c>
      <c r="C56" t="s">
        <v>14</v>
      </c>
      <c r="D56">
        <v>5</v>
      </c>
    </row>
    <row r="57" spans="1:4" x14ac:dyDescent="0.5">
      <c r="A57" t="s">
        <v>20</v>
      </c>
      <c r="B57">
        <v>203</v>
      </c>
      <c r="C57" t="s">
        <v>14</v>
      </c>
      <c r="D57">
        <v>26</v>
      </c>
    </row>
    <row r="58" spans="1:4" x14ac:dyDescent="0.5">
      <c r="A58" t="s">
        <v>20</v>
      </c>
      <c r="B58">
        <v>113</v>
      </c>
      <c r="C58" t="s">
        <v>14</v>
      </c>
      <c r="D58">
        <v>1130</v>
      </c>
    </row>
    <row r="59" spans="1:4" x14ac:dyDescent="0.5">
      <c r="A59" t="s">
        <v>20</v>
      </c>
      <c r="B59">
        <v>96</v>
      </c>
      <c r="C59" t="s">
        <v>14</v>
      </c>
      <c r="D59">
        <v>782</v>
      </c>
    </row>
    <row r="60" spans="1:4" x14ac:dyDescent="0.5">
      <c r="A60" t="s">
        <v>20</v>
      </c>
      <c r="B60">
        <v>498</v>
      </c>
      <c r="C60" t="s">
        <v>14</v>
      </c>
      <c r="D60">
        <v>210</v>
      </c>
    </row>
    <row r="61" spans="1:4" x14ac:dyDescent="0.5">
      <c r="A61" t="s">
        <v>20</v>
      </c>
      <c r="B61">
        <v>180</v>
      </c>
      <c r="C61" t="s">
        <v>14</v>
      </c>
      <c r="D61">
        <v>136</v>
      </c>
    </row>
    <row r="62" spans="1:4" x14ac:dyDescent="0.5">
      <c r="A62" t="s">
        <v>20</v>
      </c>
      <c r="B62">
        <v>27</v>
      </c>
      <c r="C62" t="s">
        <v>14</v>
      </c>
      <c r="D62">
        <v>86</v>
      </c>
    </row>
    <row r="63" spans="1:4" x14ac:dyDescent="0.5">
      <c r="A63" t="s">
        <v>20</v>
      </c>
      <c r="B63">
        <v>2331</v>
      </c>
      <c r="C63" t="s">
        <v>14</v>
      </c>
      <c r="D63">
        <v>19</v>
      </c>
    </row>
    <row r="64" spans="1:4" x14ac:dyDescent="0.5">
      <c r="A64" t="s">
        <v>20</v>
      </c>
      <c r="B64">
        <v>113</v>
      </c>
      <c r="C64" t="s">
        <v>14</v>
      </c>
      <c r="D64">
        <v>886</v>
      </c>
    </row>
    <row r="65" spans="1:4" x14ac:dyDescent="0.5">
      <c r="A65" t="s">
        <v>20</v>
      </c>
      <c r="B65">
        <v>164</v>
      </c>
      <c r="C65" t="s">
        <v>14</v>
      </c>
      <c r="D65">
        <v>35</v>
      </c>
    </row>
    <row r="66" spans="1:4" x14ac:dyDescent="0.5">
      <c r="A66" t="s">
        <v>20</v>
      </c>
      <c r="B66">
        <v>164</v>
      </c>
      <c r="C66" t="s">
        <v>14</v>
      </c>
      <c r="D66">
        <v>24</v>
      </c>
    </row>
    <row r="67" spans="1:4" x14ac:dyDescent="0.5">
      <c r="A67" t="s">
        <v>20</v>
      </c>
      <c r="B67">
        <v>336</v>
      </c>
      <c r="C67" t="s">
        <v>14</v>
      </c>
      <c r="D67">
        <v>86</v>
      </c>
    </row>
    <row r="68" spans="1:4" x14ac:dyDescent="0.5">
      <c r="A68" t="s">
        <v>20</v>
      </c>
      <c r="B68">
        <v>1917</v>
      </c>
      <c r="C68" t="s">
        <v>14</v>
      </c>
      <c r="D68">
        <v>243</v>
      </c>
    </row>
    <row r="69" spans="1:4" x14ac:dyDescent="0.5">
      <c r="A69" t="s">
        <v>20</v>
      </c>
      <c r="B69">
        <v>95</v>
      </c>
      <c r="C69" t="s">
        <v>14</v>
      </c>
      <c r="D69">
        <v>65</v>
      </c>
    </row>
    <row r="70" spans="1:4" x14ac:dyDescent="0.5">
      <c r="A70" t="s">
        <v>20</v>
      </c>
      <c r="B70">
        <v>147</v>
      </c>
      <c r="C70" t="s">
        <v>14</v>
      </c>
      <c r="D70">
        <v>100</v>
      </c>
    </row>
    <row r="71" spans="1:4" x14ac:dyDescent="0.5">
      <c r="A71" t="s">
        <v>20</v>
      </c>
      <c r="B71">
        <v>86</v>
      </c>
      <c r="C71" t="s">
        <v>14</v>
      </c>
      <c r="D71">
        <v>168</v>
      </c>
    </row>
    <row r="72" spans="1:4" x14ac:dyDescent="0.5">
      <c r="A72" t="s">
        <v>20</v>
      </c>
      <c r="B72">
        <v>83</v>
      </c>
      <c r="C72" t="s">
        <v>14</v>
      </c>
      <c r="D72">
        <v>13</v>
      </c>
    </row>
    <row r="73" spans="1:4" x14ac:dyDescent="0.5">
      <c r="A73" t="s">
        <v>20</v>
      </c>
      <c r="B73">
        <v>676</v>
      </c>
      <c r="C73" t="s">
        <v>14</v>
      </c>
      <c r="D73">
        <v>1</v>
      </c>
    </row>
    <row r="74" spans="1:4" x14ac:dyDescent="0.5">
      <c r="A74" t="s">
        <v>20</v>
      </c>
      <c r="B74">
        <v>361</v>
      </c>
      <c r="C74" t="s">
        <v>14</v>
      </c>
      <c r="D74">
        <v>40</v>
      </c>
    </row>
    <row r="75" spans="1:4" x14ac:dyDescent="0.5">
      <c r="A75" t="s">
        <v>20</v>
      </c>
      <c r="B75">
        <v>131</v>
      </c>
      <c r="C75" t="s">
        <v>14</v>
      </c>
      <c r="D75">
        <v>226</v>
      </c>
    </row>
    <row r="76" spans="1:4" x14ac:dyDescent="0.5">
      <c r="A76" t="s">
        <v>20</v>
      </c>
      <c r="B76">
        <v>126</v>
      </c>
      <c r="C76" t="s">
        <v>14</v>
      </c>
      <c r="D76">
        <v>1625</v>
      </c>
    </row>
    <row r="77" spans="1:4" x14ac:dyDescent="0.5">
      <c r="A77" t="s">
        <v>20</v>
      </c>
      <c r="B77">
        <v>275</v>
      </c>
      <c r="C77" t="s">
        <v>14</v>
      </c>
      <c r="D77">
        <v>143</v>
      </c>
    </row>
    <row r="78" spans="1:4" x14ac:dyDescent="0.5">
      <c r="A78" t="s">
        <v>20</v>
      </c>
      <c r="B78">
        <v>67</v>
      </c>
      <c r="C78" t="s">
        <v>14</v>
      </c>
      <c r="D78">
        <v>934</v>
      </c>
    </row>
    <row r="79" spans="1:4" x14ac:dyDescent="0.5">
      <c r="A79" t="s">
        <v>20</v>
      </c>
      <c r="B79">
        <v>154</v>
      </c>
      <c r="C79" t="s">
        <v>14</v>
      </c>
      <c r="D79">
        <v>17</v>
      </c>
    </row>
    <row r="80" spans="1:4" x14ac:dyDescent="0.5">
      <c r="A80" t="s">
        <v>20</v>
      </c>
      <c r="B80">
        <v>1782</v>
      </c>
      <c r="C80" t="s">
        <v>14</v>
      </c>
      <c r="D80">
        <v>2179</v>
      </c>
    </row>
    <row r="81" spans="1:4" x14ac:dyDescent="0.5">
      <c r="A81" t="s">
        <v>20</v>
      </c>
      <c r="B81">
        <v>903</v>
      </c>
      <c r="C81" t="s">
        <v>14</v>
      </c>
      <c r="D81">
        <v>931</v>
      </c>
    </row>
    <row r="82" spans="1:4" x14ac:dyDescent="0.5">
      <c r="A82" t="s">
        <v>20</v>
      </c>
      <c r="B82">
        <v>94</v>
      </c>
      <c r="C82" t="s">
        <v>14</v>
      </c>
      <c r="D82">
        <v>92</v>
      </c>
    </row>
    <row r="83" spans="1:4" x14ac:dyDescent="0.5">
      <c r="A83" t="s">
        <v>20</v>
      </c>
      <c r="B83">
        <v>180</v>
      </c>
      <c r="C83" t="s">
        <v>14</v>
      </c>
      <c r="D83">
        <v>57</v>
      </c>
    </row>
    <row r="84" spans="1:4" x14ac:dyDescent="0.5">
      <c r="A84" t="s">
        <v>20</v>
      </c>
      <c r="B84">
        <v>533</v>
      </c>
      <c r="C84" t="s">
        <v>14</v>
      </c>
      <c r="D84">
        <v>41</v>
      </c>
    </row>
    <row r="85" spans="1:4" x14ac:dyDescent="0.5">
      <c r="A85" t="s">
        <v>20</v>
      </c>
      <c r="B85">
        <v>2443</v>
      </c>
      <c r="C85" t="s">
        <v>14</v>
      </c>
      <c r="D85">
        <v>1</v>
      </c>
    </row>
    <row r="86" spans="1:4" x14ac:dyDescent="0.5">
      <c r="A86" t="s">
        <v>20</v>
      </c>
      <c r="B86">
        <v>89</v>
      </c>
      <c r="C86" t="s">
        <v>14</v>
      </c>
      <c r="D86">
        <v>101</v>
      </c>
    </row>
    <row r="87" spans="1:4" x14ac:dyDescent="0.5">
      <c r="A87" t="s">
        <v>20</v>
      </c>
      <c r="B87">
        <v>159</v>
      </c>
      <c r="C87" t="s">
        <v>14</v>
      </c>
      <c r="D87">
        <v>1335</v>
      </c>
    </row>
    <row r="88" spans="1:4" x14ac:dyDescent="0.5">
      <c r="A88" t="s">
        <v>20</v>
      </c>
      <c r="B88">
        <v>50</v>
      </c>
      <c r="C88" t="s">
        <v>14</v>
      </c>
      <c r="D88">
        <v>15</v>
      </c>
    </row>
    <row r="89" spans="1:4" x14ac:dyDescent="0.5">
      <c r="A89" t="s">
        <v>20</v>
      </c>
      <c r="B89">
        <v>186</v>
      </c>
      <c r="C89" t="s">
        <v>14</v>
      </c>
      <c r="D89">
        <v>454</v>
      </c>
    </row>
    <row r="90" spans="1:4" x14ac:dyDescent="0.5">
      <c r="A90" t="s">
        <v>20</v>
      </c>
      <c r="B90">
        <v>1071</v>
      </c>
      <c r="C90" t="s">
        <v>14</v>
      </c>
      <c r="D90">
        <v>3182</v>
      </c>
    </row>
    <row r="91" spans="1:4" x14ac:dyDescent="0.5">
      <c r="A91" t="s">
        <v>20</v>
      </c>
      <c r="B91">
        <v>117</v>
      </c>
      <c r="C91" t="s">
        <v>14</v>
      </c>
      <c r="D91">
        <v>15</v>
      </c>
    </row>
    <row r="92" spans="1:4" x14ac:dyDescent="0.5">
      <c r="A92" t="s">
        <v>20</v>
      </c>
      <c r="B92">
        <v>70</v>
      </c>
      <c r="C92" t="s">
        <v>14</v>
      </c>
      <c r="D92">
        <v>133</v>
      </c>
    </row>
    <row r="93" spans="1:4" x14ac:dyDescent="0.5">
      <c r="A93" t="s">
        <v>20</v>
      </c>
      <c r="B93">
        <v>135</v>
      </c>
      <c r="C93" t="s">
        <v>14</v>
      </c>
      <c r="D93">
        <v>2062</v>
      </c>
    </row>
    <row r="94" spans="1:4" x14ac:dyDescent="0.5">
      <c r="A94" t="s">
        <v>20</v>
      </c>
      <c r="B94">
        <v>768</v>
      </c>
      <c r="C94" t="s">
        <v>14</v>
      </c>
      <c r="D94">
        <v>29</v>
      </c>
    </row>
    <row r="95" spans="1:4" x14ac:dyDescent="0.5">
      <c r="A95" t="s">
        <v>20</v>
      </c>
      <c r="B95">
        <v>199</v>
      </c>
      <c r="C95" t="s">
        <v>14</v>
      </c>
      <c r="D95">
        <v>132</v>
      </c>
    </row>
    <row r="96" spans="1:4" x14ac:dyDescent="0.5">
      <c r="A96" t="s">
        <v>20</v>
      </c>
      <c r="B96">
        <v>107</v>
      </c>
      <c r="C96" t="s">
        <v>14</v>
      </c>
      <c r="D96">
        <v>137</v>
      </c>
    </row>
    <row r="97" spans="1:4" x14ac:dyDescent="0.5">
      <c r="A97" t="s">
        <v>20</v>
      </c>
      <c r="B97">
        <v>195</v>
      </c>
      <c r="C97" t="s">
        <v>14</v>
      </c>
      <c r="D97">
        <v>908</v>
      </c>
    </row>
    <row r="98" spans="1:4" x14ac:dyDescent="0.5">
      <c r="A98" t="s">
        <v>20</v>
      </c>
      <c r="B98">
        <v>3376</v>
      </c>
      <c r="C98" t="s">
        <v>14</v>
      </c>
      <c r="D98">
        <v>10</v>
      </c>
    </row>
    <row r="99" spans="1:4" x14ac:dyDescent="0.5">
      <c r="A99" t="s">
        <v>20</v>
      </c>
      <c r="B99">
        <v>41</v>
      </c>
      <c r="C99" t="s">
        <v>14</v>
      </c>
      <c r="D99">
        <v>1910</v>
      </c>
    </row>
    <row r="100" spans="1:4" x14ac:dyDescent="0.5">
      <c r="A100" t="s">
        <v>20</v>
      </c>
      <c r="B100">
        <v>1821</v>
      </c>
      <c r="C100" t="s">
        <v>14</v>
      </c>
      <c r="D100">
        <v>38</v>
      </c>
    </row>
    <row r="101" spans="1:4" x14ac:dyDescent="0.5">
      <c r="A101" t="s">
        <v>20</v>
      </c>
      <c r="B101">
        <v>164</v>
      </c>
      <c r="C101" t="s">
        <v>14</v>
      </c>
      <c r="D101">
        <v>104</v>
      </c>
    </row>
    <row r="102" spans="1:4" x14ac:dyDescent="0.5">
      <c r="A102" t="s">
        <v>20</v>
      </c>
      <c r="B102">
        <v>157</v>
      </c>
      <c r="C102" t="s">
        <v>14</v>
      </c>
      <c r="D102">
        <v>49</v>
      </c>
    </row>
    <row r="103" spans="1:4" x14ac:dyDescent="0.5">
      <c r="A103" t="s">
        <v>20</v>
      </c>
      <c r="B103">
        <v>246</v>
      </c>
      <c r="C103" t="s">
        <v>14</v>
      </c>
      <c r="D103">
        <v>1</v>
      </c>
    </row>
    <row r="104" spans="1:4" x14ac:dyDescent="0.5">
      <c r="A104" t="s">
        <v>20</v>
      </c>
      <c r="B104">
        <v>1396</v>
      </c>
      <c r="C104" t="s">
        <v>14</v>
      </c>
      <c r="D104">
        <v>245</v>
      </c>
    </row>
    <row r="105" spans="1:4" x14ac:dyDescent="0.5">
      <c r="A105" t="s">
        <v>20</v>
      </c>
      <c r="B105">
        <v>2506</v>
      </c>
      <c r="C105" t="s">
        <v>14</v>
      </c>
      <c r="D105">
        <v>32</v>
      </c>
    </row>
    <row r="106" spans="1:4" x14ac:dyDescent="0.5">
      <c r="A106" t="s">
        <v>20</v>
      </c>
      <c r="B106">
        <v>244</v>
      </c>
      <c r="C106" t="s">
        <v>14</v>
      </c>
      <c r="D106">
        <v>7</v>
      </c>
    </row>
    <row r="107" spans="1:4" x14ac:dyDescent="0.5">
      <c r="A107" t="s">
        <v>20</v>
      </c>
      <c r="B107">
        <v>146</v>
      </c>
      <c r="C107" t="s">
        <v>14</v>
      </c>
      <c r="D107">
        <v>803</v>
      </c>
    </row>
    <row r="108" spans="1:4" x14ac:dyDescent="0.5">
      <c r="A108" t="s">
        <v>20</v>
      </c>
      <c r="B108">
        <v>1267</v>
      </c>
      <c r="C108" t="s">
        <v>14</v>
      </c>
      <c r="D108">
        <v>16</v>
      </c>
    </row>
    <row r="109" spans="1:4" x14ac:dyDescent="0.5">
      <c r="A109" t="s">
        <v>20</v>
      </c>
      <c r="B109">
        <v>1561</v>
      </c>
      <c r="C109" t="s">
        <v>14</v>
      </c>
      <c r="D109">
        <v>31</v>
      </c>
    </row>
    <row r="110" spans="1:4" x14ac:dyDescent="0.5">
      <c r="A110" t="s">
        <v>20</v>
      </c>
      <c r="B110">
        <v>48</v>
      </c>
      <c r="C110" t="s">
        <v>14</v>
      </c>
      <c r="D110">
        <v>108</v>
      </c>
    </row>
    <row r="111" spans="1:4" x14ac:dyDescent="0.5">
      <c r="A111" t="s">
        <v>20</v>
      </c>
      <c r="B111">
        <v>2739</v>
      </c>
      <c r="C111" t="s">
        <v>14</v>
      </c>
      <c r="D111">
        <v>30</v>
      </c>
    </row>
    <row r="112" spans="1:4" x14ac:dyDescent="0.5">
      <c r="A112" t="s">
        <v>20</v>
      </c>
      <c r="B112">
        <v>3537</v>
      </c>
      <c r="C112" t="s">
        <v>14</v>
      </c>
      <c r="D112">
        <v>17</v>
      </c>
    </row>
    <row r="113" spans="1:4" x14ac:dyDescent="0.5">
      <c r="A113" t="s">
        <v>20</v>
      </c>
      <c r="B113">
        <v>2107</v>
      </c>
      <c r="C113" t="s">
        <v>14</v>
      </c>
      <c r="D113">
        <v>80</v>
      </c>
    </row>
    <row r="114" spans="1:4" x14ac:dyDescent="0.5">
      <c r="A114" t="s">
        <v>20</v>
      </c>
      <c r="B114">
        <v>3318</v>
      </c>
      <c r="C114" t="s">
        <v>14</v>
      </c>
      <c r="D114">
        <v>2468</v>
      </c>
    </row>
    <row r="115" spans="1:4" x14ac:dyDescent="0.5">
      <c r="A115" t="s">
        <v>20</v>
      </c>
      <c r="B115">
        <v>340</v>
      </c>
      <c r="C115" t="s">
        <v>14</v>
      </c>
      <c r="D115">
        <v>26</v>
      </c>
    </row>
    <row r="116" spans="1:4" x14ac:dyDescent="0.5">
      <c r="A116" t="s">
        <v>20</v>
      </c>
      <c r="B116">
        <v>1442</v>
      </c>
      <c r="C116" t="s">
        <v>14</v>
      </c>
      <c r="D116">
        <v>73</v>
      </c>
    </row>
    <row r="117" spans="1:4" x14ac:dyDescent="0.5">
      <c r="A117" t="s">
        <v>20</v>
      </c>
      <c r="B117">
        <v>126</v>
      </c>
      <c r="C117" t="s">
        <v>14</v>
      </c>
      <c r="D117">
        <v>128</v>
      </c>
    </row>
    <row r="118" spans="1:4" x14ac:dyDescent="0.5">
      <c r="A118" t="s">
        <v>20</v>
      </c>
      <c r="B118">
        <v>524</v>
      </c>
      <c r="C118" t="s">
        <v>14</v>
      </c>
      <c r="D118">
        <v>33</v>
      </c>
    </row>
    <row r="119" spans="1:4" x14ac:dyDescent="0.5">
      <c r="A119" t="s">
        <v>20</v>
      </c>
      <c r="B119">
        <v>1989</v>
      </c>
      <c r="C119" t="s">
        <v>14</v>
      </c>
      <c r="D119">
        <v>1072</v>
      </c>
    </row>
    <row r="120" spans="1:4" x14ac:dyDescent="0.5">
      <c r="A120" t="s">
        <v>20</v>
      </c>
      <c r="B120">
        <v>157</v>
      </c>
      <c r="C120" t="s">
        <v>14</v>
      </c>
      <c r="D120">
        <v>393</v>
      </c>
    </row>
    <row r="121" spans="1:4" x14ac:dyDescent="0.5">
      <c r="A121" t="s">
        <v>20</v>
      </c>
      <c r="B121">
        <v>4498</v>
      </c>
      <c r="C121" t="s">
        <v>14</v>
      </c>
      <c r="D121">
        <v>1257</v>
      </c>
    </row>
    <row r="122" spans="1:4" x14ac:dyDescent="0.5">
      <c r="A122" t="s">
        <v>20</v>
      </c>
      <c r="B122">
        <v>80</v>
      </c>
      <c r="C122" t="s">
        <v>14</v>
      </c>
      <c r="D122">
        <v>328</v>
      </c>
    </row>
    <row r="123" spans="1:4" x14ac:dyDescent="0.5">
      <c r="A123" t="s">
        <v>20</v>
      </c>
      <c r="B123">
        <v>43</v>
      </c>
      <c r="C123" t="s">
        <v>14</v>
      </c>
      <c r="D123">
        <v>147</v>
      </c>
    </row>
    <row r="124" spans="1:4" x14ac:dyDescent="0.5">
      <c r="A124" t="s">
        <v>20</v>
      </c>
      <c r="B124">
        <v>2053</v>
      </c>
      <c r="C124" t="s">
        <v>14</v>
      </c>
      <c r="D124">
        <v>830</v>
      </c>
    </row>
    <row r="125" spans="1:4" x14ac:dyDescent="0.5">
      <c r="A125" t="s">
        <v>20</v>
      </c>
      <c r="B125">
        <v>168</v>
      </c>
      <c r="C125" t="s">
        <v>14</v>
      </c>
      <c r="D125">
        <v>331</v>
      </c>
    </row>
    <row r="126" spans="1:4" x14ac:dyDescent="0.5">
      <c r="A126" t="s">
        <v>20</v>
      </c>
      <c r="B126">
        <v>4289</v>
      </c>
      <c r="C126" t="s">
        <v>14</v>
      </c>
      <c r="D126">
        <v>25</v>
      </c>
    </row>
    <row r="127" spans="1:4" x14ac:dyDescent="0.5">
      <c r="A127" t="s">
        <v>20</v>
      </c>
      <c r="B127">
        <v>165</v>
      </c>
      <c r="C127" t="s">
        <v>14</v>
      </c>
      <c r="D127">
        <v>3483</v>
      </c>
    </row>
    <row r="128" spans="1:4" x14ac:dyDescent="0.5">
      <c r="A128" t="s">
        <v>20</v>
      </c>
      <c r="B128">
        <v>1815</v>
      </c>
      <c r="C128" t="s">
        <v>14</v>
      </c>
      <c r="D128">
        <v>923</v>
      </c>
    </row>
    <row r="129" spans="1:4" x14ac:dyDescent="0.5">
      <c r="A129" t="s">
        <v>20</v>
      </c>
      <c r="B129">
        <v>397</v>
      </c>
      <c r="C129" t="s">
        <v>14</v>
      </c>
      <c r="D129">
        <v>1</v>
      </c>
    </row>
    <row r="130" spans="1:4" x14ac:dyDescent="0.5">
      <c r="A130" t="s">
        <v>20</v>
      </c>
      <c r="B130">
        <v>1539</v>
      </c>
      <c r="C130" t="s">
        <v>14</v>
      </c>
      <c r="D130">
        <v>33</v>
      </c>
    </row>
    <row r="131" spans="1:4" x14ac:dyDescent="0.5">
      <c r="A131" t="s">
        <v>20</v>
      </c>
      <c r="B131">
        <v>138</v>
      </c>
      <c r="C131" t="s">
        <v>14</v>
      </c>
      <c r="D131">
        <v>40</v>
      </c>
    </row>
    <row r="132" spans="1:4" x14ac:dyDescent="0.5">
      <c r="A132" t="s">
        <v>20</v>
      </c>
      <c r="B132">
        <v>3594</v>
      </c>
      <c r="C132" t="s">
        <v>14</v>
      </c>
      <c r="D132">
        <v>23</v>
      </c>
    </row>
    <row r="133" spans="1:4" x14ac:dyDescent="0.5">
      <c r="A133" t="s">
        <v>20</v>
      </c>
      <c r="B133">
        <v>5880</v>
      </c>
      <c r="C133" t="s">
        <v>14</v>
      </c>
      <c r="D133">
        <v>75</v>
      </c>
    </row>
    <row r="134" spans="1:4" x14ac:dyDescent="0.5">
      <c r="A134" t="s">
        <v>20</v>
      </c>
      <c r="B134">
        <v>112</v>
      </c>
      <c r="C134" t="s">
        <v>14</v>
      </c>
      <c r="D134">
        <v>2176</v>
      </c>
    </row>
    <row r="135" spans="1:4" x14ac:dyDescent="0.5">
      <c r="A135" t="s">
        <v>20</v>
      </c>
      <c r="B135">
        <v>943</v>
      </c>
      <c r="C135" t="s">
        <v>14</v>
      </c>
      <c r="D135">
        <v>441</v>
      </c>
    </row>
    <row r="136" spans="1:4" x14ac:dyDescent="0.5">
      <c r="A136" t="s">
        <v>20</v>
      </c>
      <c r="B136">
        <v>2468</v>
      </c>
      <c r="C136" t="s">
        <v>14</v>
      </c>
      <c r="D136">
        <v>25</v>
      </c>
    </row>
    <row r="137" spans="1:4" x14ac:dyDescent="0.5">
      <c r="A137" t="s">
        <v>20</v>
      </c>
      <c r="B137">
        <v>2551</v>
      </c>
      <c r="C137" t="s">
        <v>14</v>
      </c>
      <c r="D137">
        <v>127</v>
      </c>
    </row>
    <row r="138" spans="1:4" x14ac:dyDescent="0.5">
      <c r="A138" t="s">
        <v>20</v>
      </c>
      <c r="B138">
        <v>101</v>
      </c>
      <c r="C138" t="s">
        <v>14</v>
      </c>
      <c r="D138">
        <v>355</v>
      </c>
    </row>
    <row r="139" spans="1:4" x14ac:dyDescent="0.5">
      <c r="A139" t="s">
        <v>20</v>
      </c>
      <c r="B139">
        <v>92</v>
      </c>
      <c r="C139" t="s">
        <v>14</v>
      </c>
      <c r="D139">
        <v>44</v>
      </c>
    </row>
    <row r="140" spans="1:4" x14ac:dyDescent="0.5">
      <c r="A140" t="s">
        <v>20</v>
      </c>
      <c r="B140">
        <v>62</v>
      </c>
      <c r="C140" t="s">
        <v>14</v>
      </c>
      <c r="D140">
        <v>67</v>
      </c>
    </row>
    <row r="141" spans="1:4" x14ac:dyDescent="0.5">
      <c r="A141" t="s">
        <v>20</v>
      </c>
      <c r="B141">
        <v>149</v>
      </c>
      <c r="C141" t="s">
        <v>14</v>
      </c>
      <c r="D141">
        <v>1068</v>
      </c>
    </row>
    <row r="142" spans="1:4" x14ac:dyDescent="0.5">
      <c r="A142" t="s">
        <v>20</v>
      </c>
      <c r="B142">
        <v>329</v>
      </c>
      <c r="C142" t="s">
        <v>14</v>
      </c>
      <c r="D142">
        <v>424</v>
      </c>
    </row>
    <row r="143" spans="1:4" x14ac:dyDescent="0.5">
      <c r="A143" t="s">
        <v>20</v>
      </c>
      <c r="B143">
        <v>97</v>
      </c>
      <c r="C143" t="s">
        <v>14</v>
      </c>
      <c r="D143">
        <v>151</v>
      </c>
    </row>
    <row r="144" spans="1:4" x14ac:dyDescent="0.5">
      <c r="A144" t="s">
        <v>20</v>
      </c>
      <c r="B144">
        <v>1784</v>
      </c>
      <c r="C144" t="s">
        <v>14</v>
      </c>
      <c r="D144">
        <v>1608</v>
      </c>
    </row>
    <row r="145" spans="1:4" x14ac:dyDescent="0.5">
      <c r="A145" t="s">
        <v>20</v>
      </c>
      <c r="B145">
        <v>1684</v>
      </c>
      <c r="C145" t="s">
        <v>14</v>
      </c>
      <c r="D145">
        <v>941</v>
      </c>
    </row>
    <row r="146" spans="1:4" x14ac:dyDescent="0.5">
      <c r="A146" t="s">
        <v>20</v>
      </c>
      <c r="B146">
        <v>250</v>
      </c>
      <c r="C146" t="s">
        <v>14</v>
      </c>
      <c r="D146">
        <v>1</v>
      </c>
    </row>
    <row r="147" spans="1:4" x14ac:dyDescent="0.5">
      <c r="A147" t="s">
        <v>20</v>
      </c>
      <c r="B147">
        <v>238</v>
      </c>
      <c r="C147" t="s">
        <v>14</v>
      </c>
      <c r="D147">
        <v>40</v>
      </c>
    </row>
    <row r="148" spans="1:4" x14ac:dyDescent="0.5">
      <c r="A148" t="s">
        <v>20</v>
      </c>
      <c r="B148">
        <v>53</v>
      </c>
      <c r="C148" t="s">
        <v>14</v>
      </c>
      <c r="D148">
        <v>3015</v>
      </c>
    </row>
    <row r="149" spans="1:4" x14ac:dyDescent="0.5">
      <c r="A149" t="s">
        <v>20</v>
      </c>
      <c r="B149">
        <v>214</v>
      </c>
      <c r="C149" t="s">
        <v>14</v>
      </c>
      <c r="D149">
        <v>435</v>
      </c>
    </row>
    <row r="150" spans="1:4" x14ac:dyDescent="0.5">
      <c r="A150" t="s">
        <v>20</v>
      </c>
      <c r="B150">
        <v>222</v>
      </c>
      <c r="C150" t="s">
        <v>14</v>
      </c>
      <c r="D150">
        <v>714</v>
      </c>
    </row>
    <row r="151" spans="1:4" x14ac:dyDescent="0.5">
      <c r="A151" t="s">
        <v>20</v>
      </c>
      <c r="B151">
        <v>1884</v>
      </c>
      <c r="C151" t="s">
        <v>14</v>
      </c>
      <c r="D151">
        <v>5497</v>
      </c>
    </row>
    <row r="152" spans="1:4" x14ac:dyDescent="0.5">
      <c r="A152" t="s">
        <v>20</v>
      </c>
      <c r="B152">
        <v>218</v>
      </c>
      <c r="C152" t="s">
        <v>14</v>
      </c>
      <c r="D152">
        <v>418</v>
      </c>
    </row>
    <row r="153" spans="1:4" x14ac:dyDescent="0.5">
      <c r="A153" t="s">
        <v>20</v>
      </c>
      <c r="B153">
        <v>6465</v>
      </c>
      <c r="C153" t="s">
        <v>14</v>
      </c>
      <c r="D153">
        <v>1439</v>
      </c>
    </row>
    <row r="154" spans="1:4" x14ac:dyDescent="0.5">
      <c r="A154" t="s">
        <v>20</v>
      </c>
      <c r="B154">
        <v>59</v>
      </c>
      <c r="C154" t="s">
        <v>14</v>
      </c>
      <c r="D154">
        <v>15</v>
      </c>
    </row>
    <row r="155" spans="1:4" x14ac:dyDescent="0.5">
      <c r="A155" t="s">
        <v>20</v>
      </c>
      <c r="B155">
        <v>88</v>
      </c>
      <c r="C155" t="s">
        <v>14</v>
      </c>
      <c r="D155">
        <v>1999</v>
      </c>
    </row>
    <row r="156" spans="1:4" x14ac:dyDescent="0.5">
      <c r="A156" t="s">
        <v>20</v>
      </c>
      <c r="B156">
        <v>1697</v>
      </c>
      <c r="C156" t="s">
        <v>14</v>
      </c>
      <c r="D156">
        <v>118</v>
      </c>
    </row>
    <row r="157" spans="1:4" x14ac:dyDescent="0.5">
      <c r="A157" t="s">
        <v>20</v>
      </c>
      <c r="B157">
        <v>92</v>
      </c>
      <c r="C157" t="s">
        <v>14</v>
      </c>
      <c r="D157">
        <v>162</v>
      </c>
    </row>
    <row r="158" spans="1:4" x14ac:dyDescent="0.5">
      <c r="A158" t="s">
        <v>20</v>
      </c>
      <c r="B158">
        <v>186</v>
      </c>
      <c r="C158" t="s">
        <v>14</v>
      </c>
      <c r="D158">
        <v>83</v>
      </c>
    </row>
    <row r="159" spans="1:4" x14ac:dyDescent="0.5">
      <c r="A159" t="s">
        <v>20</v>
      </c>
      <c r="B159">
        <v>138</v>
      </c>
      <c r="C159" t="s">
        <v>14</v>
      </c>
      <c r="D159">
        <v>747</v>
      </c>
    </row>
    <row r="160" spans="1:4" x14ac:dyDescent="0.5">
      <c r="A160" t="s">
        <v>20</v>
      </c>
      <c r="B160">
        <v>261</v>
      </c>
      <c r="C160" t="s">
        <v>14</v>
      </c>
      <c r="D160">
        <v>84</v>
      </c>
    </row>
    <row r="161" spans="1:4" x14ac:dyDescent="0.5">
      <c r="A161" t="s">
        <v>20</v>
      </c>
      <c r="B161">
        <v>107</v>
      </c>
      <c r="C161" t="s">
        <v>14</v>
      </c>
      <c r="D161">
        <v>91</v>
      </c>
    </row>
    <row r="162" spans="1:4" x14ac:dyDescent="0.5">
      <c r="A162" t="s">
        <v>20</v>
      </c>
      <c r="B162">
        <v>199</v>
      </c>
      <c r="C162" t="s">
        <v>14</v>
      </c>
      <c r="D162">
        <v>792</v>
      </c>
    </row>
    <row r="163" spans="1:4" x14ac:dyDescent="0.5">
      <c r="A163" t="s">
        <v>20</v>
      </c>
      <c r="B163">
        <v>5512</v>
      </c>
      <c r="C163" t="s">
        <v>14</v>
      </c>
      <c r="D163">
        <v>32</v>
      </c>
    </row>
    <row r="164" spans="1:4" x14ac:dyDescent="0.5">
      <c r="A164" t="s">
        <v>20</v>
      </c>
      <c r="B164">
        <v>86</v>
      </c>
      <c r="C164" t="s">
        <v>14</v>
      </c>
      <c r="D164">
        <v>186</v>
      </c>
    </row>
    <row r="165" spans="1:4" x14ac:dyDescent="0.5">
      <c r="A165" t="s">
        <v>20</v>
      </c>
      <c r="B165">
        <v>2768</v>
      </c>
      <c r="C165" t="s">
        <v>14</v>
      </c>
      <c r="D165">
        <v>605</v>
      </c>
    </row>
    <row r="166" spans="1:4" x14ac:dyDescent="0.5">
      <c r="A166" t="s">
        <v>20</v>
      </c>
      <c r="B166">
        <v>48</v>
      </c>
      <c r="C166" t="s">
        <v>14</v>
      </c>
      <c r="D166">
        <v>1</v>
      </c>
    </row>
    <row r="167" spans="1:4" x14ac:dyDescent="0.5">
      <c r="A167" t="s">
        <v>20</v>
      </c>
      <c r="B167">
        <v>87</v>
      </c>
      <c r="C167" t="s">
        <v>14</v>
      </c>
      <c r="D167">
        <v>31</v>
      </c>
    </row>
    <row r="168" spans="1:4" x14ac:dyDescent="0.5">
      <c r="A168" t="s">
        <v>20</v>
      </c>
      <c r="B168">
        <v>1894</v>
      </c>
      <c r="C168" t="s">
        <v>14</v>
      </c>
      <c r="D168">
        <v>1181</v>
      </c>
    </row>
    <row r="169" spans="1:4" x14ac:dyDescent="0.5">
      <c r="A169" t="s">
        <v>20</v>
      </c>
      <c r="B169">
        <v>282</v>
      </c>
      <c r="C169" t="s">
        <v>14</v>
      </c>
      <c r="D169">
        <v>39</v>
      </c>
    </row>
    <row r="170" spans="1:4" x14ac:dyDescent="0.5">
      <c r="A170" t="s">
        <v>20</v>
      </c>
      <c r="B170">
        <v>116</v>
      </c>
      <c r="C170" t="s">
        <v>14</v>
      </c>
      <c r="D170">
        <v>46</v>
      </c>
    </row>
    <row r="171" spans="1:4" x14ac:dyDescent="0.5">
      <c r="A171" t="s">
        <v>20</v>
      </c>
      <c r="B171">
        <v>83</v>
      </c>
      <c r="C171" t="s">
        <v>14</v>
      </c>
      <c r="D171">
        <v>105</v>
      </c>
    </row>
    <row r="172" spans="1:4" x14ac:dyDescent="0.5">
      <c r="A172" t="s">
        <v>20</v>
      </c>
      <c r="B172">
        <v>91</v>
      </c>
      <c r="C172" t="s">
        <v>14</v>
      </c>
      <c r="D172">
        <v>535</v>
      </c>
    </row>
    <row r="173" spans="1:4" x14ac:dyDescent="0.5">
      <c r="A173" t="s">
        <v>20</v>
      </c>
      <c r="B173">
        <v>546</v>
      </c>
      <c r="C173" t="s">
        <v>14</v>
      </c>
      <c r="D173">
        <v>16</v>
      </c>
    </row>
    <row r="174" spans="1:4" x14ac:dyDescent="0.5">
      <c r="A174" t="s">
        <v>20</v>
      </c>
      <c r="B174">
        <v>393</v>
      </c>
      <c r="C174" t="s">
        <v>14</v>
      </c>
      <c r="D174">
        <v>575</v>
      </c>
    </row>
    <row r="175" spans="1:4" x14ac:dyDescent="0.5">
      <c r="A175" t="s">
        <v>20</v>
      </c>
      <c r="B175">
        <v>133</v>
      </c>
      <c r="C175" t="s">
        <v>14</v>
      </c>
      <c r="D175">
        <v>1120</v>
      </c>
    </row>
    <row r="176" spans="1:4" x14ac:dyDescent="0.5">
      <c r="A176" t="s">
        <v>20</v>
      </c>
      <c r="B176">
        <v>254</v>
      </c>
      <c r="C176" t="s">
        <v>14</v>
      </c>
      <c r="D176">
        <v>113</v>
      </c>
    </row>
    <row r="177" spans="1:4" x14ac:dyDescent="0.5">
      <c r="A177" t="s">
        <v>20</v>
      </c>
      <c r="B177">
        <v>176</v>
      </c>
      <c r="C177" t="s">
        <v>14</v>
      </c>
      <c r="D177">
        <v>1538</v>
      </c>
    </row>
    <row r="178" spans="1:4" x14ac:dyDescent="0.5">
      <c r="A178" t="s">
        <v>20</v>
      </c>
      <c r="B178">
        <v>337</v>
      </c>
      <c r="C178" t="s">
        <v>14</v>
      </c>
      <c r="D178">
        <v>9</v>
      </c>
    </row>
    <row r="179" spans="1:4" x14ac:dyDescent="0.5">
      <c r="A179" t="s">
        <v>20</v>
      </c>
      <c r="B179">
        <v>107</v>
      </c>
      <c r="C179" t="s">
        <v>14</v>
      </c>
      <c r="D179">
        <v>554</v>
      </c>
    </row>
    <row r="180" spans="1:4" x14ac:dyDescent="0.5">
      <c r="A180" t="s">
        <v>20</v>
      </c>
      <c r="B180">
        <v>183</v>
      </c>
      <c r="C180" t="s">
        <v>14</v>
      </c>
      <c r="D180">
        <v>648</v>
      </c>
    </row>
    <row r="181" spans="1:4" x14ac:dyDescent="0.5">
      <c r="A181" t="s">
        <v>20</v>
      </c>
      <c r="B181">
        <v>72</v>
      </c>
      <c r="C181" t="s">
        <v>14</v>
      </c>
      <c r="D181">
        <v>21</v>
      </c>
    </row>
    <row r="182" spans="1:4" x14ac:dyDescent="0.5">
      <c r="A182" t="s">
        <v>20</v>
      </c>
      <c r="B182">
        <v>295</v>
      </c>
      <c r="C182" t="s">
        <v>14</v>
      </c>
      <c r="D182">
        <v>54</v>
      </c>
    </row>
    <row r="183" spans="1:4" x14ac:dyDescent="0.5">
      <c r="A183" t="s">
        <v>20</v>
      </c>
      <c r="B183">
        <v>142</v>
      </c>
      <c r="C183" t="s">
        <v>14</v>
      </c>
      <c r="D183">
        <v>120</v>
      </c>
    </row>
    <row r="184" spans="1:4" x14ac:dyDescent="0.5">
      <c r="A184" t="s">
        <v>20</v>
      </c>
      <c r="B184">
        <v>85</v>
      </c>
      <c r="C184" t="s">
        <v>14</v>
      </c>
      <c r="D184">
        <v>579</v>
      </c>
    </row>
    <row r="185" spans="1:4" x14ac:dyDescent="0.5">
      <c r="A185" t="s">
        <v>20</v>
      </c>
      <c r="B185">
        <v>659</v>
      </c>
      <c r="C185" t="s">
        <v>14</v>
      </c>
      <c r="D185">
        <v>2072</v>
      </c>
    </row>
    <row r="186" spans="1:4" x14ac:dyDescent="0.5">
      <c r="A186" t="s">
        <v>20</v>
      </c>
      <c r="B186">
        <v>121</v>
      </c>
      <c r="C186" t="s">
        <v>14</v>
      </c>
      <c r="D186">
        <v>0</v>
      </c>
    </row>
    <row r="187" spans="1:4" x14ac:dyDescent="0.5">
      <c r="A187" t="s">
        <v>20</v>
      </c>
      <c r="B187">
        <v>3742</v>
      </c>
      <c r="C187" t="s">
        <v>14</v>
      </c>
      <c r="D187">
        <v>1796</v>
      </c>
    </row>
    <row r="188" spans="1:4" x14ac:dyDescent="0.5">
      <c r="A188" t="s">
        <v>20</v>
      </c>
      <c r="B188">
        <v>223</v>
      </c>
      <c r="C188" t="s">
        <v>14</v>
      </c>
      <c r="D188">
        <v>62</v>
      </c>
    </row>
    <row r="189" spans="1:4" x14ac:dyDescent="0.5">
      <c r="A189" t="s">
        <v>20</v>
      </c>
      <c r="B189">
        <v>133</v>
      </c>
      <c r="C189" t="s">
        <v>14</v>
      </c>
      <c r="D189">
        <v>347</v>
      </c>
    </row>
    <row r="190" spans="1:4" x14ac:dyDescent="0.5">
      <c r="A190" t="s">
        <v>20</v>
      </c>
      <c r="B190">
        <v>5168</v>
      </c>
      <c r="C190" t="s">
        <v>14</v>
      </c>
      <c r="D190">
        <v>19</v>
      </c>
    </row>
    <row r="191" spans="1:4" x14ac:dyDescent="0.5">
      <c r="A191" t="s">
        <v>20</v>
      </c>
      <c r="B191">
        <v>307</v>
      </c>
      <c r="C191" t="s">
        <v>14</v>
      </c>
      <c r="D191">
        <v>1258</v>
      </c>
    </row>
    <row r="192" spans="1:4" x14ac:dyDescent="0.5">
      <c r="A192" t="s">
        <v>20</v>
      </c>
      <c r="B192">
        <v>2441</v>
      </c>
      <c r="C192" t="s">
        <v>14</v>
      </c>
      <c r="D192">
        <v>362</v>
      </c>
    </row>
    <row r="193" spans="1:4" x14ac:dyDescent="0.5">
      <c r="A193" t="s">
        <v>20</v>
      </c>
      <c r="B193">
        <v>1385</v>
      </c>
      <c r="C193" t="s">
        <v>14</v>
      </c>
      <c r="D193">
        <v>133</v>
      </c>
    </row>
    <row r="194" spans="1:4" x14ac:dyDescent="0.5">
      <c r="A194" t="s">
        <v>20</v>
      </c>
      <c r="B194">
        <v>190</v>
      </c>
      <c r="C194" t="s">
        <v>14</v>
      </c>
      <c r="D194">
        <v>846</v>
      </c>
    </row>
    <row r="195" spans="1:4" x14ac:dyDescent="0.5">
      <c r="A195" t="s">
        <v>20</v>
      </c>
      <c r="B195">
        <v>470</v>
      </c>
      <c r="C195" t="s">
        <v>14</v>
      </c>
      <c r="D195">
        <v>10</v>
      </c>
    </row>
    <row r="196" spans="1:4" x14ac:dyDescent="0.5">
      <c r="A196" t="s">
        <v>20</v>
      </c>
      <c r="B196">
        <v>253</v>
      </c>
      <c r="C196" t="s">
        <v>14</v>
      </c>
      <c r="D196">
        <v>191</v>
      </c>
    </row>
    <row r="197" spans="1:4" x14ac:dyDescent="0.5">
      <c r="A197" t="s">
        <v>20</v>
      </c>
      <c r="B197">
        <v>1113</v>
      </c>
      <c r="C197" t="s">
        <v>14</v>
      </c>
      <c r="D197">
        <v>1979</v>
      </c>
    </row>
    <row r="198" spans="1:4" x14ac:dyDescent="0.5">
      <c r="A198" t="s">
        <v>20</v>
      </c>
      <c r="B198">
        <v>2283</v>
      </c>
      <c r="C198" t="s">
        <v>14</v>
      </c>
      <c r="D198">
        <v>63</v>
      </c>
    </row>
    <row r="199" spans="1:4" x14ac:dyDescent="0.5">
      <c r="A199" t="s">
        <v>20</v>
      </c>
      <c r="B199">
        <v>1095</v>
      </c>
      <c r="C199" t="s">
        <v>14</v>
      </c>
      <c r="D199">
        <v>6080</v>
      </c>
    </row>
    <row r="200" spans="1:4" x14ac:dyDescent="0.5">
      <c r="A200" t="s">
        <v>20</v>
      </c>
      <c r="B200">
        <v>1690</v>
      </c>
      <c r="C200" t="s">
        <v>14</v>
      </c>
      <c r="D200">
        <v>80</v>
      </c>
    </row>
    <row r="201" spans="1:4" x14ac:dyDescent="0.5">
      <c r="A201" t="s">
        <v>20</v>
      </c>
      <c r="B201">
        <v>191</v>
      </c>
      <c r="C201" t="s">
        <v>14</v>
      </c>
      <c r="D201">
        <v>9</v>
      </c>
    </row>
    <row r="202" spans="1:4" x14ac:dyDescent="0.5">
      <c r="A202" t="s">
        <v>20</v>
      </c>
      <c r="B202">
        <v>2013</v>
      </c>
      <c r="C202" t="s">
        <v>14</v>
      </c>
      <c r="D202">
        <v>1784</v>
      </c>
    </row>
    <row r="203" spans="1:4" x14ac:dyDescent="0.5">
      <c r="A203" t="s">
        <v>20</v>
      </c>
      <c r="B203">
        <v>1703</v>
      </c>
      <c r="C203" t="s">
        <v>14</v>
      </c>
      <c r="D203">
        <v>243</v>
      </c>
    </row>
    <row r="204" spans="1:4" x14ac:dyDescent="0.5">
      <c r="A204" t="s">
        <v>20</v>
      </c>
      <c r="B204">
        <v>80</v>
      </c>
      <c r="C204" t="s">
        <v>14</v>
      </c>
      <c r="D204">
        <v>1296</v>
      </c>
    </row>
    <row r="205" spans="1:4" x14ac:dyDescent="0.5">
      <c r="A205" t="s">
        <v>20</v>
      </c>
      <c r="B205">
        <v>41</v>
      </c>
      <c r="C205" t="s">
        <v>14</v>
      </c>
      <c r="D205">
        <v>77</v>
      </c>
    </row>
    <row r="206" spans="1:4" x14ac:dyDescent="0.5">
      <c r="A206" t="s">
        <v>20</v>
      </c>
      <c r="B206">
        <v>187</v>
      </c>
      <c r="C206" t="s">
        <v>14</v>
      </c>
      <c r="D206">
        <v>395</v>
      </c>
    </row>
    <row r="207" spans="1:4" x14ac:dyDescent="0.5">
      <c r="A207" t="s">
        <v>20</v>
      </c>
      <c r="B207">
        <v>2875</v>
      </c>
      <c r="C207" t="s">
        <v>14</v>
      </c>
      <c r="D207">
        <v>49</v>
      </c>
    </row>
    <row r="208" spans="1:4" x14ac:dyDescent="0.5">
      <c r="A208" t="s">
        <v>20</v>
      </c>
      <c r="B208">
        <v>88</v>
      </c>
      <c r="C208" t="s">
        <v>14</v>
      </c>
      <c r="D208">
        <v>180</v>
      </c>
    </row>
    <row r="209" spans="1:4" x14ac:dyDescent="0.5">
      <c r="A209" t="s">
        <v>20</v>
      </c>
      <c r="B209">
        <v>191</v>
      </c>
      <c r="C209" t="s">
        <v>14</v>
      </c>
      <c r="D209">
        <v>2690</v>
      </c>
    </row>
    <row r="210" spans="1:4" x14ac:dyDescent="0.5">
      <c r="A210" t="s">
        <v>20</v>
      </c>
      <c r="B210">
        <v>139</v>
      </c>
      <c r="C210" t="s">
        <v>14</v>
      </c>
      <c r="D210">
        <v>2779</v>
      </c>
    </row>
    <row r="211" spans="1:4" x14ac:dyDescent="0.5">
      <c r="A211" t="s">
        <v>20</v>
      </c>
      <c r="B211">
        <v>186</v>
      </c>
      <c r="C211" t="s">
        <v>14</v>
      </c>
      <c r="D211">
        <v>92</v>
      </c>
    </row>
    <row r="212" spans="1:4" x14ac:dyDescent="0.5">
      <c r="A212" t="s">
        <v>20</v>
      </c>
      <c r="B212">
        <v>112</v>
      </c>
      <c r="C212" t="s">
        <v>14</v>
      </c>
      <c r="D212">
        <v>1028</v>
      </c>
    </row>
    <row r="213" spans="1:4" x14ac:dyDescent="0.5">
      <c r="A213" t="s">
        <v>20</v>
      </c>
      <c r="B213">
        <v>101</v>
      </c>
      <c r="C213" t="s">
        <v>14</v>
      </c>
      <c r="D213">
        <v>26</v>
      </c>
    </row>
    <row r="214" spans="1:4" x14ac:dyDescent="0.5">
      <c r="A214" t="s">
        <v>20</v>
      </c>
      <c r="B214">
        <v>206</v>
      </c>
      <c r="C214" t="s">
        <v>14</v>
      </c>
      <c r="D214">
        <v>1790</v>
      </c>
    </row>
    <row r="215" spans="1:4" x14ac:dyDescent="0.5">
      <c r="A215" t="s">
        <v>20</v>
      </c>
      <c r="B215">
        <v>154</v>
      </c>
      <c r="C215" t="s">
        <v>14</v>
      </c>
      <c r="D215">
        <v>37</v>
      </c>
    </row>
    <row r="216" spans="1:4" x14ac:dyDescent="0.5">
      <c r="A216" t="s">
        <v>20</v>
      </c>
      <c r="B216">
        <v>5966</v>
      </c>
      <c r="C216" t="s">
        <v>14</v>
      </c>
      <c r="D216">
        <v>35</v>
      </c>
    </row>
    <row r="217" spans="1:4" x14ac:dyDescent="0.5">
      <c r="A217" t="s">
        <v>20</v>
      </c>
      <c r="B217">
        <v>169</v>
      </c>
      <c r="C217" t="s">
        <v>14</v>
      </c>
      <c r="D217">
        <v>558</v>
      </c>
    </row>
    <row r="218" spans="1:4" x14ac:dyDescent="0.5">
      <c r="A218" t="s">
        <v>20</v>
      </c>
      <c r="B218">
        <v>2106</v>
      </c>
      <c r="C218" t="s">
        <v>14</v>
      </c>
      <c r="D218">
        <v>64</v>
      </c>
    </row>
    <row r="219" spans="1:4" x14ac:dyDescent="0.5">
      <c r="A219" t="s">
        <v>20</v>
      </c>
      <c r="B219">
        <v>131</v>
      </c>
      <c r="C219" t="s">
        <v>14</v>
      </c>
      <c r="D219">
        <v>245</v>
      </c>
    </row>
    <row r="220" spans="1:4" x14ac:dyDescent="0.5">
      <c r="A220" t="s">
        <v>20</v>
      </c>
      <c r="B220">
        <v>84</v>
      </c>
      <c r="C220" t="s">
        <v>14</v>
      </c>
      <c r="D220">
        <v>71</v>
      </c>
    </row>
    <row r="221" spans="1:4" x14ac:dyDescent="0.5">
      <c r="A221" t="s">
        <v>20</v>
      </c>
      <c r="B221">
        <v>155</v>
      </c>
      <c r="C221" t="s">
        <v>14</v>
      </c>
      <c r="D221">
        <v>42</v>
      </c>
    </row>
    <row r="222" spans="1:4" x14ac:dyDescent="0.5">
      <c r="A222" t="s">
        <v>20</v>
      </c>
      <c r="B222">
        <v>189</v>
      </c>
      <c r="C222" t="s">
        <v>14</v>
      </c>
      <c r="D222">
        <v>156</v>
      </c>
    </row>
    <row r="223" spans="1:4" x14ac:dyDescent="0.5">
      <c r="A223" t="s">
        <v>20</v>
      </c>
      <c r="B223">
        <v>4799</v>
      </c>
      <c r="C223" t="s">
        <v>14</v>
      </c>
      <c r="D223">
        <v>1368</v>
      </c>
    </row>
    <row r="224" spans="1:4" x14ac:dyDescent="0.5">
      <c r="A224" t="s">
        <v>20</v>
      </c>
      <c r="B224">
        <v>1137</v>
      </c>
      <c r="C224" t="s">
        <v>14</v>
      </c>
      <c r="D224">
        <v>102</v>
      </c>
    </row>
    <row r="225" spans="1:4" x14ac:dyDescent="0.5">
      <c r="A225" t="s">
        <v>20</v>
      </c>
      <c r="B225">
        <v>1152</v>
      </c>
      <c r="C225" t="s">
        <v>14</v>
      </c>
      <c r="D225">
        <v>86</v>
      </c>
    </row>
    <row r="226" spans="1:4" x14ac:dyDescent="0.5">
      <c r="A226" t="s">
        <v>20</v>
      </c>
      <c r="B226">
        <v>50</v>
      </c>
      <c r="C226" t="s">
        <v>14</v>
      </c>
      <c r="D226">
        <v>253</v>
      </c>
    </row>
    <row r="227" spans="1:4" x14ac:dyDescent="0.5">
      <c r="A227" t="s">
        <v>20</v>
      </c>
      <c r="B227">
        <v>3059</v>
      </c>
      <c r="C227" t="s">
        <v>14</v>
      </c>
      <c r="D227">
        <v>157</v>
      </c>
    </row>
    <row r="228" spans="1:4" x14ac:dyDescent="0.5">
      <c r="A228" t="s">
        <v>20</v>
      </c>
      <c r="B228">
        <v>34</v>
      </c>
      <c r="C228" t="s">
        <v>14</v>
      </c>
      <c r="D228">
        <v>183</v>
      </c>
    </row>
    <row r="229" spans="1:4" x14ac:dyDescent="0.5">
      <c r="A229" t="s">
        <v>20</v>
      </c>
      <c r="B229">
        <v>220</v>
      </c>
      <c r="C229" t="s">
        <v>14</v>
      </c>
      <c r="D229">
        <v>82</v>
      </c>
    </row>
    <row r="230" spans="1:4" x14ac:dyDescent="0.5">
      <c r="A230" t="s">
        <v>20</v>
      </c>
      <c r="B230">
        <v>1604</v>
      </c>
      <c r="C230" t="s">
        <v>14</v>
      </c>
      <c r="D230">
        <v>1</v>
      </c>
    </row>
    <row r="231" spans="1:4" x14ac:dyDescent="0.5">
      <c r="A231" t="s">
        <v>20</v>
      </c>
      <c r="B231">
        <v>454</v>
      </c>
      <c r="C231" t="s">
        <v>14</v>
      </c>
      <c r="D231">
        <v>1198</v>
      </c>
    </row>
    <row r="232" spans="1:4" x14ac:dyDescent="0.5">
      <c r="A232" t="s">
        <v>20</v>
      </c>
      <c r="B232">
        <v>123</v>
      </c>
      <c r="C232" t="s">
        <v>14</v>
      </c>
      <c r="D232">
        <v>648</v>
      </c>
    </row>
    <row r="233" spans="1:4" x14ac:dyDescent="0.5">
      <c r="A233" t="s">
        <v>20</v>
      </c>
      <c r="B233">
        <v>299</v>
      </c>
      <c r="C233" t="s">
        <v>14</v>
      </c>
      <c r="D233">
        <v>64</v>
      </c>
    </row>
    <row r="234" spans="1:4" x14ac:dyDescent="0.5">
      <c r="A234" t="s">
        <v>20</v>
      </c>
      <c r="B234">
        <v>2237</v>
      </c>
      <c r="C234" t="s">
        <v>14</v>
      </c>
      <c r="D234">
        <v>62</v>
      </c>
    </row>
    <row r="235" spans="1:4" x14ac:dyDescent="0.5">
      <c r="A235" t="s">
        <v>20</v>
      </c>
      <c r="B235">
        <v>645</v>
      </c>
      <c r="C235" t="s">
        <v>14</v>
      </c>
      <c r="D235">
        <v>750</v>
      </c>
    </row>
    <row r="236" spans="1:4" x14ac:dyDescent="0.5">
      <c r="A236" t="s">
        <v>20</v>
      </c>
      <c r="B236">
        <v>484</v>
      </c>
      <c r="C236" t="s">
        <v>14</v>
      </c>
      <c r="D236">
        <v>105</v>
      </c>
    </row>
    <row r="237" spans="1:4" x14ac:dyDescent="0.5">
      <c r="A237" t="s">
        <v>20</v>
      </c>
      <c r="B237">
        <v>154</v>
      </c>
      <c r="C237" t="s">
        <v>14</v>
      </c>
      <c r="D237">
        <v>2604</v>
      </c>
    </row>
    <row r="238" spans="1:4" x14ac:dyDescent="0.5">
      <c r="A238" t="s">
        <v>20</v>
      </c>
      <c r="B238">
        <v>82</v>
      </c>
      <c r="C238" t="s">
        <v>14</v>
      </c>
      <c r="D238">
        <v>65</v>
      </c>
    </row>
    <row r="239" spans="1:4" x14ac:dyDescent="0.5">
      <c r="A239" t="s">
        <v>20</v>
      </c>
      <c r="B239">
        <v>134</v>
      </c>
      <c r="C239" t="s">
        <v>14</v>
      </c>
      <c r="D239">
        <v>94</v>
      </c>
    </row>
    <row r="240" spans="1:4" x14ac:dyDescent="0.5">
      <c r="A240" t="s">
        <v>20</v>
      </c>
      <c r="B240">
        <v>5203</v>
      </c>
      <c r="C240" t="s">
        <v>14</v>
      </c>
      <c r="D240">
        <v>257</v>
      </c>
    </row>
    <row r="241" spans="1:4" x14ac:dyDescent="0.5">
      <c r="A241" t="s">
        <v>20</v>
      </c>
      <c r="B241">
        <v>94</v>
      </c>
      <c r="C241" t="s">
        <v>14</v>
      </c>
      <c r="D241">
        <v>2928</v>
      </c>
    </row>
    <row r="242" spans="1:4" x14ac:dyDescent="0.5">
      <c r="A242" t="s">
        <v>20</v>
      </c>
      <c r="B242">
        <v>205</v>
      </c>
      <c r="C242" t="s">
        <v>14</v>
      </c>
      <c r="D242">
        <v>4697</v>
      </c>
    </row>
    <row r="243" spans="1:4" x14ac:dyDescent="0.5">
      <c r="A243" t="s">
        <v>20</v>
      </c>
      <c r="B243">
        <v>92</v>
      </c>
      <c r="C243" t="s">
        <v>14</v>
      </c>
      <c r="D243">
        <v>2915</v>
      </c>
    </row>
    <row r="244" spans="1:4" x14ac:dyDescent="0.5">
      <c r="A244" t="s">
        <v>20</v>
      </c>
      <c r="B244">
        <v>219</v>
      </c>
      <c r="C244" t="s">
        <v>14</v>
      </c>
      <c r="D244">
        <v>18</v>
      </c>
    </row>
    <row r="245" spans="1:4" x14ac:dyDescent="0.5">
      <c r="A245" t="s">
        <v>20</v>
      </c>
      <c r="B245">
        <v>2526</v>
      </c>
      <c r="C245" t="s">
        <v>14</v>
      </c>
      <c r="D245">
        <v>602</v>
      </c>
    </row>
    <row r="246" spans="1:4" x14ac:dyDescent="0.5">
      <c r="A246" t="s">
        <v>20</v>
      </c>
      <c r="B246">
        <v>94</v>
      </c>
      <c r="C246" t="s">
        <v>14</v>
      </c>
      <c r="D246">
        <v>1</v>
      </c>
    </row>
    <row r="247" spans="1:4" x14ac:dyDescent="0.5">
      <c r="A247" t="s">
        <v>20</v>
      </c>
      <c r="B247">
        <v>1713</v>
      </c>
      <c r="C247" t="s">
        <v>14</v>
      </c>
      <c r="D247">
        <v>3868</v>
      </c>
    </row>
    <row r="248" spans="1:4" x14ac:dyDescent="0.5">
      <c r="A248" t="s">
        <v>20</v>
      </c>
      <c r="B248">
        <v>249</v>
      </c>
      <c r="C248" t="s">
        <v>14</v>
      </c>
      <c r="D248">
        <v>504</v>
      </c>
    </row>
    <row r="249" spans="1:4" x14ac:dyDescent="0.5">
      <c r="A249" t="s">
        <v>20</v>
      </c>
      <c r="B249">
        <v>192</v>
      </c>
      <c r="C249" t="s">
        <v>14</v>
      </c>
      <c r="D249">
        <v>14</v>
      </c>
    </row>
    <row r="250" spans="1:4" x14ac:dyDescent="0.5">
      <c r="A250" t="s">
        <v>20</v>
      </c>
      <c r="B250">
        <v>247</v>
      </c>
      <c r="C250" t="s">
        <v>14</v>
      </c>
      <c r="D250">
        <v>750</v>
      </c>
    </row>
    <row r="251" spans="1:4" x14ac:dyDescent="0.5">
      <c r="A251" t="s">
        <v>20</v>
      </c>
      <c r="B251">
        <v>2293</v>
      </c>
      <c r="C251" t="s">
        <v>14</v>
      </c>
      <c r="D251">
        <v>77</v>
      </c>
    </row>
    <row r="252" spans="1:4" x14ac:dyDescent="0.5">
      <c r="A252" t="s">
        <v>20</v>
      </c>
      <c r="B252">
        <v>3131</v>
      </c>
      <c r="C252" t="s">
        <v>14</v>
      </c>
      <c r="D252">
        <v>752</v>
      </c>
    </row>
    <row r="253" spans="1:4" x14ac:dyDescent="0.5">
      <c r="A253" t="s">
        <v>20</v>
      </c>
      <c r="B253">
        <v>143</v>
      </c>
      <c r="C253" t="s">
        <v>14</v>
      </c>
      <c r="D253">
        <v>131</v>
      </c>
    </row>
    <row r="254" spans="1:4" x14ac:dyDescent="0.5">
      <c r="A254" t="s">
        <v>20</v>
      </c>
      <c r="B254">
        <v>296</v>
      </c>
      <c r="C254" t="s">
        <v>14</v>
      </c>
      <c r="D254">
        <v>87</v>
      </c>
    </row>
    <row r="255" spans="1:4" x14ac:dyDescent="0.5">
      <c r="A255" t="s">
        <v>20</v>
      </c>
      <c r="B255">
        <v>170</v>
      </c>
      <c r="C255" t="s">
        <v>14</v>
      </c>
      <c r="D255">
        <v>1063</v>
      </c>
    </row>
    <row r="256" spans="1:4" x14ac:dyDescent="0.5">
      <c r="A256" t="s">
        <v>20</v>
      </c>
      <c r="B256">
        <v>86</v>
      </c>
      <c r="C256" t="s">
        <v>14</v>
      </c>
      <c r="D256">
        <v>76</v>
      </c>
    </row>
    <row r="257" spans="1:4" x14ac:dyDescent="0.5">
      <c r="A257" t="s">
        <v>20</v>
      </c>
      <c r="B257">
        <v>6286</v>
      </c>
      <c r="C257" t="s">
        <v>14</v>
      </c>
      <c r="D257">
        <v>4428</v>
      </c>
    </row>
    <row r="258" spans="1:4" x14ac:dyDescent="0.5">
      <c r="A258" t="s">
        <v>20</v>
      </c>
      <c r="B258">
        <v>3727</v>
      </c>
      <c r="C258" t="s">
        <v>14</v>
      </c>
      <c r="D258">
        <v>58</v>
      </c>
    </row>
    <row r="259" spans="1:4" x14ac:dyDescent="0.5">
      <c r="A259" t="s">
        <v>20</v>
      </c>
      <c r="B259">
        <v>1605</v>
      </c>
      <c r="C259" t="s">
        <v>14</v>
      </c>
      <c r="D259">
        <v>111</v>
      </c>
    </row>
    <row r="260" spans="1:4" x14ac:dyDescent="0.5">
      <c r="A260" t="s">
        <v>20</v>
      </c>
      <c r="B260">
        <v>2120</v>
      </c>
      <c r="C260" t="s">
        <v>14</v>
      </c>
      <c r="D260">
        <v>2955</v>
      </c>
    </row>
    <row r="261" spans="1:4" x14ac:dyDescent="0.5">
      <c r="A261" t="s">
        <v>20</v>
      </c>
      <c r="B261">
        <v>50</v>
      </c>
      <c r="C261" t="s">
        <v>14</v>
      </c>
      <c r="D261">
        <v>1657</v>
      </c>
    </row>
    <row r="262" spans="1:4" x14ac:dyDescent="0.5">
      <c r="A262" t="s">
        <v>20</v>
      </c>
      <c r="B262">
        <v>2080</v>
      </c>
      <c r="C262" t="s">
        <v>14</v>
      </c>
      <c r="D262">
        <v>926</v>
      </c>
    </row>
    <row r="263" spans="1:4" x14ac:dyDescent="0.5">
      <c r="A263" t="s">
        <v>20</v>
      </c>
      <c r="B263">
        <v>2105</v>
      </c>
      <c r="C263" t="s">
        <v>14</v>
      </c>
      <c r="D263">
        <v>77</v>
      </c>
    </row>
    <row r="264" spans="1:4" x14ac:dyDescent="0.5">
      <c r="A264" t="s">
        <v>20</v>
      </c>
      <c r="B264">
        <v>2436</v>
      </c>
      <c r="C264" t="s">
        <v>14</v>
      </c>
      <c r="D264">
        <v>1748</v>
      </c>
    </row>
    <row r="265" spans="1:4" x14ac:dyDescent="0.5">
      <c r="A265" t="s">
        <v>20</v>
      </c>
      <c r="B265">
        <v>80</v>
      </c>
      <c r="C265" t="s">
        <v>14</v>
      </c>
      <c r="D265">
        <v>79</v>
      </c>
    </row>
    <row r="266" spans="1:4" x14ac:dyDescent="0.5">
      <c r="A266" t="s">
        <v>20</v>
      </c>
      <c r="B266">
        <v>42</v>
      </c>
      <c r="C266" t="s">
        <v>14</v>
      </c>
      <c r="D266">
        <v>889</v>
      </c>
    </row>
    <row r="267" spans="1:4" x14ac:dyDescent="0.5">
      <c r="A267" t="s">
        <v>20</v>
      </c>
      <c r="B267">
        <v>139</v>
      </c>
      <c r="C267" t="s">
        <v>14</v>
      </c>
      <c r="D267">
        <v>56</v>
      </c>
    </row>
    <row r="268" spans="1:4" x14ac:dyDescent="0.5">
      <c r="A268" t="s">
        <v>20</v>
      </c>
      <c r="B268">
        <v>159</v>
      </c>
      <c r="C268" t="s">
        <v>14</v>
      </c>
      <c r="D268">
        <v>1</v>
      </c>
    </row>
    <row r="269" spans="1:4" x14ac:dyDescent="0.5">
      <c r="A269" t="s">
        <v>20</v>
      </c>
      <c r="B269">
        <v>381</v>
      </c>
      <c r="C269" t="s">
        <v>14</v>
      </c>
      <c r="D269">
        <v>83</v>
      </c>
    </row>
    <row r="270" spans="1:4" x14ac:dyDescent="0.5">
      <c r="A270" t="s">
        <v>20</v>
      </c>
      <c r="B270">
        <v>194</v>
      </c>
      <c r="C270" t="s">
        <v>14</v>
      </c>
      <c r="D270">
        <v>2025</v>
      </c>
    </row>
    <row r="271" spans="1:4" x14ac:dyDescent="0.5">
      <c r="A271" t="s">
        <v>20</v>
      </c>
      <c r="B271">
        <v>106</v>
      </c>
      <c r="C271" t="s">
        <v>14</v>
      </c>
      <c r="D271">
        <v>14</v>
      </c>
    </row>
    <row r="272" spans="1:4" x14ac:dyDescent="0.5">
      <c r="A272" t="s">
        <v>20</v>
      </c>
      <c r="B272">
        <v>142</v>
      </c>
      <c r="C272" t="s">
        <v>14</v>
      </c>
      <c r="D272">
        <v>656</v>
      </c>
    </row>
    <row r="273" spans="1:4" x14ac:dyDescent="0.5">
      <c r="A273" t="s">
        <v>20</v>
      </c>
      <c r="B273">
        <v>211</v>
      </c>
      <c r="C273" t="s">
        <v>14</v>
      </c>
      <c r="D273">
        <v>1596</v>
      </c>
    </row>
    <row r="274" spans="1:4" x14ac:dyDescent="0.5">
      <c r="A274" t="s">
        <v>20</v>
      </c>
      <c r="B274">
        <v>2756</v>
      </c>
      <c r="C274" t="s">
        <v>14</v>
      </c>
      <c r="D274">
        <v>10</v>
      </c>
    </row>
    <row r="275" spans="1:4" x14ac:dyDescent="0.5">
      <c r="A275" t="s">
        <v>20</v>
      </c>
      <c r="B275">
        <v>173</v>
      </c>
      <c r="C275" t="s">
        <v>14</v>
      </c>
      <c r="D275">
        <v>1121</v>
      </c>
    </row>
    <row r="276" spans="1:4" x14ac:dyDescent="0.5">
      <c r="A276" t="s">
        <v>20</v>
      </c>
      <c r="B276">
        <v>87</v>
      </c>
      <c r="C276" t="s">
        <v>14</v>
      </c>
      <c r="D276">
        <v>15</v>
      </c>
    </row>
    <row r="277" spans="1:4" x14ac:dyDescent="0.5">
      <c r="A277" t="s">
        <v>20</v>
      </c>
      <c r="B277">
        <v>1572</v>
      </c>
      <c r="C277" t="s">
        <v>14</v>
      </c>
      <c r="D277">
        <v>191</v>
      </c>
    </row>
    <row r="278" spans="1:4" x14ac:dyDescent="0.5">
      <c r="A278" t="s">
        <v>20</v>
      </c>
      <c r="B278">
        <v>2346</v>
      </c>
      <c r="C278" t="s">
        <v>14</v>
      </c>
      <c r="D278">
        <v>16</v>
      </c>
    </row>
    <row r="279" spans="1:4" x14ac:dyDescent="0.5">
      <c r="A279" t="s">
        <v>20</v>
      </c>
      <c r="B279">
        <v>115</v>
      </c>
      <c r="C279" t="s">
        <v>14</v>
      </c>
      <c r="D279">
        <v>17</v>
      </c>
    </row>
    <row r="280" spans="1:4" x14ac:dyDescent="0.5">
      <c r="A280" t="s">
        <v>20</v>
      </c>
      <c r="B280">
        <v>85</v>
      </c>
      <c r="C280" t="s">
        <v>14</v>
      </c>
      <c r="D280">
        <v>34</v>
      </c>
    </row>
    <row r="281" spans="1:4" x14ac:dyDescent="0.5">
      <c r="A281" t="s">
        <v>20</v>
      </c>
      <c r="B281">
        <v>144</v>
      </c>
      <c r="C281" t="s">
        <v>14</v>
      </c>
      <c r="D281">
        <v>1</v>
      </c>
    </row>
    <row r="282" spans="1:4" x14ac:dyDescent="0.5">
      <c r="A282" t="s">
        <v>20</v>
      </c>
      <c r="B282">
        <v>2443</v>
      </c>
      <c r="C282" t="s">
        <v>14</v>
      </c>
      <c r="D282">
        <v>1274</v>
      </c>
    </row>
    <row r="283" spans="1:4" x14ac:dyDescent="0.5">
      <c r="A283" t="s">
        <v>20</v>
      </c>
      <c r="B283">
        <v>64</v>
      </c>
      <c r="C283" t="s">
        <v>14</v>
      </c>
      <c r="D283">
        <v>210</v>
      </c>
    </row>
    <row r="284" spans="1:4" x14ac:dyDescent="0.5">
      <c r="A284" t="s">
        <v>20</v>
      </c>
      <c r="B284">
        <v>268</v>
      </c>
      <c r="C284" t="s">
        <v>14</v>
      </c>
      <c r="D284">
        <v>248</v>
      </c>
    </row>
    <row r="285" spans="1:4" x14ac:dyDescent="0.5">
      <c r="A285" t="s">
        <v>20</v>
      </c>
      <c r="B285">
        <v>195</v>
      </c>
      <c r="C285" t="s">
        <v>14</v>
      </c>
      <c r="D285">
        <v>513</v>
      </c>
    </row>
    <row r="286" spans="1:4" x14ac:dyDescent="0.5">
      <c r="A286" t="s">
        <v>20</v>
      </c>
      <c r="B286">
        <v>186</v>
      </c>
      <c r="C286" t="s">
        <v>14</v>
      </c>
      <c r="D286">
        <v>3410</v>
      </c>
    </row>
    <row r="287" spans="1:4" x14ac:dyDescent="0.5">
      <c r="A287" t="s">
        <v>20</v>
      </c>
      <c r="B287">
        <v>460</v>
      </c>
      <c r="C287" t="s">
        <v>14</v>
      </c>
      <c r="D287">
        <v>10</v>
      </c>
    </row>
    <row r="288" spans="1:4" x14ac:dyDescent="0.5">
      <c r="A288" t="s">
        <v>20</v>
      </c>
      <c r="B288">
        <v>2528</v>
      </c>
      <c r="C288" t="s">
        <v>14</v>
      </c>
      <c r="D288">
        <v>2201</v>
      </c>
    </row>
    <row r="289" spans="1:4" x14ac:dyDescent="0.5">
      <c r="A289" t="s">
        <v>20</v>
      </c>
      <c r="B289">
        <v>3657</v>
      </c>
      <c r="C289" t="s">
        <v>14</v>
      </c>
      <c r="D289">
        <v>676</v>
      </c>
    </row>
    <row r="290" spans="1:4" x14ac:dyDescent="0.5">
      <c r="A290" t="s">
        <v>20</v>
      </c>
      <c r="B290">
        <v>131</v>
      </c>
      <c r="C290" t="s">
        <v>14</v>
      </c>
      <c r="D290">
        <v>831</v>
      </c>
    </row>
    <row r="291" spans="1:4" x14ac:dyDescent="0.5">
      <c r="A291" t="s">
        <v>20</v>
      </c>
      <c r="B291">
        <v>239</v>
      </c>
      <c r="C291" t="s">
        <v>14</v>
      </c>
      <c r="D291">
        <v>859</v>
      </c>
    </row>
    <row r="292" spans="1:4" x14ac:dyDescent="0.5">
      <c r="A292" t="s">
        <v>20</v>
      </c>
      <c r="B292">
        <v>78</v>
      </c>
      <c r="C292" t="s">
        <v>14</v>
      </c>
      <c r="D292">
        <v>45</v>
      </c>
    </row>
    <row r="293" spans="1:4" x14ac:dyDescent="0.5">
      <c r="A293" t="s">
        <v>20</v>
      </c>
      <c r="B293">
        <v>1773</v>
      </c>
      <c r="C293" t="s">
        <v>14</v>
      </c>
      <c r="D293">
        <v>6</v>
      </c>
    </row>
    <row r="294" spans="1:4" x14ac:dyDescent="0.5">
      <c r="A294" t="s">
        <v>20</v>
      </c>
      <c r="B294">
        <v>32</v>
      </c>
      <c r="C294" t="s">
        <v>14</v>
      </c>
      <c r="D294">
        <v>7</v>
      </c>
    </row>
    <row r="295" spans="1:4" x14ac:dyDescent="0.5">
      <c r="A295" t="s">
        <v>20</v>
      </c>
      <c r="B295">
        <v>369</v>
      </c>
      <c r="C295" t="s">
        <v>14</v>
      </c>
      <c r="D295">
        <v>31</v>
      </c>
    </row>
    <row r="296" spans="1:4" x14ac:dyDescent="0.5">
      <c r="A296" t="s">
        <v>20</v>
      </c>
      <c r="B296">
        <v>89</v>
      </c>
      <c r="C296" t="s">
        <v>14</v>
      </c>
      <c r="D296">
        <v>78</v>
      </c>
    </row>
    <row r="297" spans="1:4" x14ac:dyDescent="0.5">
      <c r="A297" t="s">
        <v>20</v>
      </c>
      <c r="B297">
        <v>147</v>
      </c>
      <c r="C297" t="s">
        <v>14</v>
      </c>
      <c r="D297">
        <v>1225</v>
      </c>
    </row>
    <row r="298" spans="1:4" x14ac:dyDescent="0.5">
      <c r="A298" t="s">
        <v>20</v>
      </c>
      <c r="B298">
        <v>126</v>
      </c>
      <c r="C298" t="s">
        <v>14</v>
      </c>
      <c r="D298">
        <v>1</v>
      </c>
    </row>
    <row r="299" spans="1:4" x14ac:dyDescent="0.5">
      <c r="A299" t="s">
        <v>20</v>
      </c>
      <c r="B299">
        <v>2218</v>
      </c>
      <c r="C299" t="s">
        <v>14</v>
      </c>
      <c r="D299">
        <v>67</v>
      </c>
    </row>
    <row r="300" spans="1:4" x14ac:dyDescent="0.5">
      <c r="A300" t="s">
        <v>20</v>
      </c>
      <c r="B300">
        <v>202</v>
      </c>
      <c r="C300" t="s">
        <v>14</v>
      </c>
      <c r="D300">
        <v>19</v>
      </c>
    </row>
    <row r="301" spans="1:4" x14ac:dyDescent="0.5">
      <c r="A301" t="s">
        <v>20</v>
      </c>
      <c r="B301">
        <v>140</v>
      </c>
      <c r="C301" t="s">
        <v>14</v>
      </c>
      <c r="D301">
        <v>2108</v>
      </c>
    </row>
    <row r="302" spans="1:4" x14ac:dyDescent="0.5">
      <c r="A302" t="s">
        <v>20</v>
      </c>
      <c r="B302">
        <v>1052</v>
      </c>
      <c r="C302" t="s">
        <v>14</v>
      </c>
      <c r="D302">
        <v>679</v>
      </c>
    </row>
    <row r="303" spans="1:4" x14ac:dyDescent="0.5">
      <c r="A303" t="s">
        <v>20</v>
      </c>
      <c r="B303">
        <v>247</v>
      </c>
      <c r="C303" t="s">
        <v>14</v>
      </c>
      <c r="D303">
        <v>36</v>
      </c>
    </row>
    <row r="304" spans="1:4" x14ac:dyDescent="0.5">
      <c r="A304" t="s">
        <v>20</v>
      </c>
      <c r="B304">
        <v>84</v>
      </c>
      <c r="C304" t="s">
        <v>14</v>
      </c>
      <c r="D304">
        <v>47</v>
      </c>
    </row>
    <row r="305" spans="1:4" x14ac:dyDescent="0.5">
      <c r="A305" t="s">
        <v>20</v>
      </c>
      <c r="B305">
        <v>88</v>
      </c>
      <c r="C305" t="s">
        <v>14</v>
      </c>
      <c r="D305">
        <v>70</v>
      </c>
    </row>
    <row r="306" spans="1:4" x14ac:dyDescent="0.5">
      <c r="A306" t="s">
        <v>20</v>
      </c>
      <c r="B306">
        <v>156</v>
      </c>
      <c r="C306" t="s">
        <v>14</v>
      </c>
      <c r="D306">
        <v>154</v>
      </c>
    </row>
    <row r="307" spans="1:4" x14ac:dyDescent="0.5">
      <c r="A307" t="s">
        <v>20</v>
      </c>
      <c r="B307">
        <v>2985</v>
      </c>
      <c r="C307" t="s">
        <v>14</v>
      </c>
      <c r="D307">
        <v>22</v>
      </c>
    </row>
    <row r="308" spans="1:4" x14ac:dyDescent="0.5">
      <c r="A308" t="s">
        <v>20</v>
      </c>
      <c r="B308">
        <v>762</v>
      </c>
      <c r="C308" t="s">
        <v>14</v>
      </c>
      <c r="D308">
        <v>1758</v>
      </c>
    </row>
    <row r="309" spans="1:4" x14ac:dyDescent="0.5">
      <c r="A309" t="s">
        <v>20</v>
      </c>
      <c r="B309">
        <v>554</v>
      </c>
      <c r="C309" t="s">
        <v>14</v>
      </c>
      <c r="D309">
        <v>94</v>
      </c>
    </row>
    <row r="310" spans="1:4" x14ac:dyDescent="0.5">
      <c r="A310" t="s">
        <v>20</v>
      </c>
      <c r="B310">
        <v>135</v>
      </c>
      <c r="C310" t="s">
        <v>14</v>
      </c>
      <c r="D310">
        <v>33</v>
      </c>
    </row>
    <row r="311" spans="1:4" x14ac:dyDescent="0.5">
      <c r="A311" t="s">
        <v>20</v>
      </c>
      <c r="B311">
        <v>122</v>
      </c>
      <c r="C311" t="s">
        <v>14</v>
      </c>
      <c r="D311">
        <v>1</v>
      </c>
    </row>
    <row r="312" spans="1:4" x14ac:dyDescent="0.5">
      <c r="A312" t="s">
        <v>20</v>
      </c>
      <c r="B312">
        <v>221</v>
      </c>
      <c r="C312" t="s">
        <v>14</v>
      </c>
      <c r="D312">
        <v>31</v>
      </c>
    </row>
    <row r="313" spans="1:4" x14ac:dyDescent="0.5">
      <c r="A313" t="s">
        <v>20</v>
      </c>
      <c r="B313">
        <v>126</v>
      </c>
      <c r="C313" t="s">
        <v>14</v>
      </c>
      <c r="D313">
        <v>35</v>
      </c>
    </row>
    <row r="314" spans="1:4" x14ac:dyDescent="0.5">
      <c r="A314" t="s">
        <v>20</v>
      </c>
      <c r="B314">
        <v>1022</v>
      </c>
      <c r="C314" t="s">
        <v>14</v>
      </c>
      <c r="D314">
        <v>63</v>
      </c>
    </row>
    <row r="315" spans="1:4" x14ac:dyDescent="0.5">
      <c r="A315" t="s">
        <v>20</v>
      </c>
      <c r="B315">
        <v>3177</v>
      </c>
      <c r="C315" t="s">
        <v>14</v>
      </c>
      <c r="D315">
        <v>526</v>
      </c>
    </row>
    <row r="316" spans="1:4" x14ac:dyDescent="0.5">
      <c r="A316" t="s">
        <v>20</v>
      </c>
      <c r="B316">
        <v>198</v>
      </c>
      <c r="C316" t="s">
        <v>14</v>
      </c>
      <c r="D316">
        <v>121</v>
      </c>
    </row>
    <row r="317" spans="1:4" x14ac:dyDescent="0.5">
      <c r="A317" t="s">
        <v>20</v>
      </c>
      <c r="B317">
        <v>85</v>
      </c>
      <c r="C317" t="s">
        <v>14</v>
      </c>
      <c r="D317">
        <v>67</v>
      </c>
    </row>
    <row r="318" spans="1:4" x14ac:dyDescent="0.5">
      <c r="A318" t="s">
        <v>20</v>
      </c>
      <c r="B318">
        <v>3596</v>
      </c>
      <c r="C318" t="s">
        <v>14</v>
      </c>
      <c r="D318">
        <v>57</v>
      </c>
    </row>
    <row r="319" spans="1:4" x14ac:dyDescent="0.5">
      <c r="A319" t="s">
        <v>20</v>
      </c>
      <c r="B319">
        <v>244</v>
      </c>
      <c r="C319" t="s">
        <v>14</v>
      </c>
      <c r="D319">
        <v>1229</v>
      </c>
    </row>
    <row r="320" spans="1:4" x14ac:dyDescent="0.5">
      <c r="A320" t="s">
        <v>20</v>
      </c>
      <c r="B320">
        <v>5180</v>
      </c>
      <c r="C320" t="s">
        <v>14</v>
      </c>
      <c r="D320">
        <v>12</v>
      </c>
    </row>
    <row r="321" spans="1:4" x14ac:dyDescent="0.5">
      <c r="A321" t="s">
        <v>20</v>
      </c>
      <c r="B321">
        <v>589</v>
      </c>
      <c r="C321" t="s">
        <v>14</v>
      </c>
      <c r="D321">
        <v>452</v>
      </c>
    </row>
    <row r="322" spans="1:4" x14ac:dyDescent="0.5">
      <c r="A322" t="s">
        <v>20</v>
      </c>
      <c r="B322">
        <v>2725</v>
      </c>
      <c r="C322" t="s">
        <v>14</v>
      </c>
      <c r="D322">
        <v>1886</v>
      </c>
    </row>
    <row r="323" spans="1:4" x14ac:dyDescent="0.5">
      <c r="A323" t="s">
        <v>20</v>
      </c>
      <c r="B323">
        <v>300</v>
      </c>
      <c r="C323" t="s">
        <v>14</v>
      </c>
      <c r="D323">
        <v>1825</v>
      </c>
    </row>
    <row r="324" spans="1:4" x14ac:dyDescent="0.5">
      <c r="A324" t="s">
        <v>20</v>
      </c>
      <c r="B324">
        <v>144</v>
      </c>
      <c r="C324" t="s">
        <v>14</v>
      </c>
      <c r="D324">
        <v>31</v>
      </c>
    </row>
    <row r="325" spans="1:4" x14ac:dyDescent="0.5">
      <c r="A325" t="s">
        <v>20</v>
      </c>
      <c r="B325">
        <v>87</v>
      </c>
      <c r="C325" t="s">
        <v>14</v>
      </c>
      <c r="D325">
        <v>107</v>
      </c>
    </row>
    <row r="326" spans="1:4" x14ac:dyDescent="0.5">
      <c r="A326" t="s">
        <v>20</v>
      </c>
      <c r="B326">
        <v>3116</v>
      </c>
      <c r="C326" t="s">
        <v>14</v>
      </c>
      <c r="D326">
        <v>27</v>
      </c>
    </row>
    <row r="327" spans="1:4" x14ac:dyDescent="0.5">
      <c r="A327" t="s">
        <v>20</v>
      </c>
      <c r="B327">
        <v>909</v>
      </c>
      <c r="C327" t="s">
        <v>14</v>
      </c>
      <c r="D327">
        <v>1221</v>
      </c>
    </row>
    <row r="328" spans="1:4" x14ac:dyDescent="0.5">
      <c r="A328" t="s">
        <v>20</v>
      </c>
      <c r="B328">
        <v>1613</v>
      </c>
      <c r="C328" t="s">
        <v>14</v>
      </c>
      <c r="D328">
        <v>1</v>
      </c>
    </row>
    <row r="329" spans="1:4" x14ac:dyDescent="0.5">
      <c r="A329" t="s">
        <v>20</v>
      </c>
      <c r="B329">
        <v>136</v>
      </c>
      <c r="C329" t="s">
        <v>14</v>
      </c>
      <c r="D329">
        <v>16</v>
      </c>
    </row>
    <row r="330" spans="1:4" x14ac:dyDescent="0.5">
      <c r="A330" t="s">
        <v>20</v>
      </c>
      <c r="B330">
        <v>130</v>
      </c>
      <c r="C330" t="s">
        <v>14</v>
      </c>
      <c r="D330">
        <v>41</v>
      </c>
    </row>
    <row r="331" spans="1:4" x14ac:dyDescent="0.5">
      <c r="A331" t="s">
        <v>20</v>
      </c>
      <c r="B331">
        <v>102</v>
      </c>
      <c r="C331" t="s">
        <v>14</v>
      </c>
      <c r="D331">
        <v>523</v>
      </c>
    </row>
    <row r="332" spans="1:4" x14ac:dyDescent="0.5">
      <c r="A332" t="s">
        <v>20</v>
      </c>
      <c r="B332">
        <v>4006</v>
      </c>
      <c r="C332" t="s">
        <v>14</v>
      </c>
      <c r="D332">
        <v>141</v>
      </c>
    </row>
    <row r="333" spans="1:4" x14ac:dyDescent="0.5">
      <c r="A333" t="s">
        <v>20</v>
      </c>
      <c r="B333">
        <v>1629</v>
      </c>
      <c r="C333" t="s">
        <v>14</v>
      </c>
      <c r="D333">
        <v>52</v>
      </c>
    </row>
    <row r="334" spans="1:4" x14ac:dyDescent="0.5">
      <c r="A334" t="s">
        <v>20</v>
      </c>
      <c r="B334">
        <v>2188</v>
      </c>
      <c r="C334" t="s">
        <v>14</v>
      </c>
      <c r="D334">
        <v>225</v>
      </c>
    </row>
    <row r="335" spans="1:4" x14ac:dyDescent="0.5">
      <c r="A335" t="s">
        <v>20</v>
      </c>
      <c r="B335">
        <v>2409</v>
      </c>
      <c r="C335" t="s">
        <v>14</v>
      </c>
      <c r="D335">
        <v>38</v>
      </c>
    </row>
    <row r="336" spans="1:4" x14ac:dyDescent="0.5">
      <c r="A336" t="s">
        <v>20</v>
      </c>
      <c r="B336">
        <v>194</v>
      </c>
      <c r="C336" t="s">
        <v>14</v>
      </c>
      <c r="D336">
        <v>15</v>
      </c>
    </row>
    <row r="337" spans="1:4" x14ac:dyDescent="0.5">
      <c r="A337" t="s">
        <v>20</v>
      </c>
      <c r="B337">
        <v>1140</v>
      </c>
      <c r="C337" t="s">
        <v>14</v>
      </c>
      <c r="D337">
        <v>37</v>
      </c>
    </row>
    <row r="338" spans="1:4" x14ac:dyDescent="0.5">
      <c r="A338" t="s">
        <v>20</v>
      </c>
      <c r="B338">
        <v>102</v>
      </c>
      <c r="C338" t="s">
        <v>14</v>
      </c>
      <c r="D338">
        <v>112</v>
      </c>
    </row>
    <row r="339" spans="1:4" x14ac:dyDescent="0.5">
      <c r="A339" t="s">
        <v>20</v>
      </c>
      <c r="B339">
        <v>2857</v>
      </c>
      <c r="C339" t="s">
        <v>14</v>
      </c>
      <c r="D339">
        <v>21</v>
      </c>
    </row>
    <row r="340" spans="1:4" x14ac:dyDescent="0.5">
      <c r="A340" t="s">
        <v>20</v>
      </c>
      <c r="B340">
        <v>107</v>
      </c>
      <c r="C340" t="s">
        <v>14</v>
      </c>
      <c r="D340">
        <v>67</v>
      </c>
    </row>
    <row r="341" spans="1:4" x14ac:dyDescent="0.5">
      <c r="A341" t="s">
        <v>20</v>
      </c>
      <c r="B341">
        <v>160</v>
      </c>
      <c r="C341" t="s">
        <v>14</v>
      </c>
      <c r="D341">
        <v>78</v>
      </c>
    </row>
    <row r="342" spans="1:4" x14ac:dyDescent="0.5">
      <c r="A342" t="s">
        <v>20</v>
      </c>
      <c r="B342">
        <v>2230</v>
      </c>
      <c r="C342" t="s">
        <v>14</v>
      </c>
      <c r="D342">
        <v>67</v>
      </c>
    </row>
    <row r="343" spans="1:4" x14ac:dyDescent="0.5">
      <c r="A343" t="s">
        <v>20</v>
      </c>
      <c r="B343">
        <v>316</v>
      </c>
      <c r="C343" t="s">
        <v>14</v>
      </c>
      <c r="D343">
        <v>263</v>
      </c>
    </row>
    <row r="344" spans="1:4" x14ac:dyDescent="0.5">
      <c r="A344" t="s">
        <v>20</v>
      </c>
      <c r="B344">
        <v>117</v>
      </c>
      <c r="C344" t="s">
        <v>14</v>
      </c>
      <c r="D344">
        <v>1691</v>
      </c>
    </row>
    <row r="345" spans="1:4" x14ac:dyDescent="0.5">
      <c r="A345" t="s">
        <v>20</v>
      </c>
      <c r="B345">
        <v>6406</v>
      </c>
      <c r="C345" t="s">
        <v>14</v>
      </c>
      <c r="D345">
        <v>181</v>
      </c>
    </row>
    <row r="346" spans="1:4" x14ac:dyDescent="0.5">
      <c r="A346" t="s">
        <v>20</v>
      </c>
      <c r="B346">
        <v>192</v>
      </c>
      <c r="C346" t="s">
        <v>14</v>
      </c>
      <c r="D346">
        <v>13</v>
      </c>
    </row>
    <row r="347" spans="1:4" x14ac:dyDescent="0.5">
      <c r="A347" t="s">
        <v>20</v>
      </c>
      <c r="B347">
        <v>26</v>
      </c>
      <c r="C347" t="s">
        <v>14</v>
      </c>
      <c r="D347">
        <v>1</v>
      </c>
    </row>
    <row r="348" spans="1:4" x14ac:dyDescent="0.5">
      <c r="A348" t="s">
        <v>20</v>
      </c>
      <c r="B348">
        <v>723</v>
      </c>
      <c r="C348" t="s">
        <v>14</v>
      </c>
      <c r="D348">
        <v>21</v>
      </c>
    </row>
    <row r="349" spans="1:4" x14ac:dyDescent="0.5">
      <c r="A349" t="s">
        <v>20</v>
      </c>
      <c r="B349">
        <v>170</v>
      </c>
      <c r="C349" t="s">
        <v>14</v>
      </c>
      <c r="D349">
        <v>830</v>
      </c>
    </row>
    <row r="350" spans="1:4" x14ac:dyDescent="0.5">
      <c r="A350" t="s">
        <v>20</v>
      </c>
      <c r="B350">
        <v>238</v>
      </c>
      <c r="C350" t="s">
        <v>14</v>
      </c>
      <c r="D350">
        <v>130</v>
      </c>
    </row>
    <row r="351" spans="1:4" x14ac:dyDescent="0.5">
      <c r="A351" t="s">
        <v>20</v>
      </c>
      <c r="B351">
        <v>55</v>
      </c>
      <c r="C351" t="s">
        <v>14</v>
      </c>
      <c r="D351">
        <v>55</v>
      </c>
    </row>
    <row r="352" spans="1:4" x14ac:dyDescent="0.5">
      <c r="A352" t="s">
        <v>20</v>
      </c>
      <c r="B352">
        <v>128</v>
      </c>
      <c r="C352" t="s">
        <v>14</v>
      </c>
      <c r="D352">
        <v>114</v>
      </c>
    </row>
    <row r="353" spans="1:4" x14ac:dyDescent="0.5">
      <c r="A353" t="s">
        <v>20</v>
      </c>
      <c r="B353">
        <v>2144</v>
      </c>
      <c r="C353" t="s">
        <v>14</v>
      </c>
      <c r="D353">
        <v>594</v>
      </c>
    </row>
    <row r="354" spans="1:4" x14ac:dyDescent="0.5">
      <c r="A354" t="s">
        <v>20</v>
      </c>
      <c r="B354">
        <v>2693</v>
      </c>
      <c r="C354" t="s">
        <v>14</v>
      </c>
      <c r="D354">
        <v>24</v>
      </c>
    </row>
    <row r="355" spans="1:4" x14ac:dyDescent="0.5">
      <c r="A355" t="s">
        <v>20</v>
      </c>
      <c r="B355">
        <v>432</v>
      </c>
      <c r="C355" t="s">
        <v>14</v>
      </c>
      <c r="D355">
        <v>252</v>
      </c>
    </row>
    <row r="356" spans="1:4" x14ac:dyDescent="0.5">
      <c r="A356" t="s">
        <v>20</v>
      </c>
      <c r="B356">
        <v>189</v>
      </c>
      <c r="C356" t="s">
        <v>14</v>
      </c>
      <c r="D356">
        <v>67</v>
      </c>
    </row>
    <row r="357" spans="1:4" x14ac:dyDescent="0.5">
      <c r="A357" t="s">
        <v>20</v>
      </c>
      <c r="B357">
        <v>154</v>
      </c>
      <c r="C357" t="s">
        <v>14</v>
      </c>
      <c r="D357">
        <v>742</v>
      </c>
    </row>
    <row r="358" spans="1:4" x14ac:dyDescent="0.5">
      <c r="A358" t="s">
        <v>20</v>
      </c>
      <c r="B358">
        <v>96</v>
      </c>
      <c r="C358" t="s">
        <v>14</v>
      </c>
      <c r="D358">
        <v>75</v>
      </c>
    </row>
    <row r="359" spans="1:4" x14ac:dyDescent="0.5">
      <c r="A359" t="s">
        <v>20</v>
      </c>
      <c r="B359">
        <v>3063</v>
      </c>
      <c r="C359" t="s">
        <v>14</v>
      </c>
      <c r="D359">
        <v>4405</v>
      </c>
    </row>
    <row r="360" spans="1:4" x14ac:dyDescent="0.5">
      <c r="A360" t="s">
        <v>20</v>
      </c>
      <c r="B360">
        <v>2266</v>
      </c>
      <c r="C360" t="s">
        <v>14</v>
      </c>
      <c r="D360">
        <v>92</v>
      </c>
    </row>
    <row r="361" spans="1:4" x14ac:dyDescent="0.5">
      <c r="A361" t="s">
        <v>20</v>
      </c>
      <c r="B361">
        <v>194</v>
      </c>
      <c r="C361" t="s">
        <v>14</v>
      </c>
      <c r="D361">
        <v>64</v>
      </c>
    </row>
    <row r="362" spans="1:4" x14ac:dyDescent="0.5">
      <c r="A362" t="s">
        <v>20</v>
      </c>
      <c r="B362">
        <v>129</v>
      </c>
      <c r="C362" t="s">
        <v>14</v>
      </c>
      <c r="D362">
        <v>64</v>
      </c>
    </row>
    <row r="363" spans="1:4" x14ac:dyDescent="0.5">
      <c r="A363" t="s">
        <v>20</v>
      </c>
      <c r="B363">
        <v>375</v>
      </c>
      <c r="C363" t="s">
        <v>14</v>
      </c>
      <c r="D363">
        <v>842</v>
      </c>
    </row>
    <row r="364" spans="1:4" x14ac:dyDescent="0.5">
      <c r="A364" t="s">
        <v>20</v>
      </c>
      <c r="B364">
        <v>409</v>
      </c>
      <c r="C364" t="s">
        <v>14</v>
      </c>
      <c r="D364">
        <v>112</v>
      </c>
    </row>
    <row r="365" spans="1:4" x14ac:dyDescent="0.5">
      <c r="A365" t="s">
        <v>20</v>
      </c>
      <c r="B365">
        <v>234</v>
      </c>
      <c r="C365" t="s">
        <v>14</v>
      </c>
      <c r="D365">
        <v>374</v>
      </c>
    </row>
    <row r="366" spans="1:4" x14ac:dyDescent="0.5">
      <c r="A366" t="s">
        <v>20</v>
      </c>
      <c r="B366">
        <v>3016</v>
      </c>
    </row>
    <row r="367" spans="1:4" x14ac:dyDescent="0.5">
      <c r="A367" t="s">
        <v>20</v>
      </c>
      <c r="B367">
        <v>264</v>
      </c>
    </row>
    <row r="368" spans="1:4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mergeCells count="2">
    <mergeCell ref="F10:H14"/>
    <mergeCell ref="F16:H21"/>
  </mergeCells>
  <conditionalFormatting sqref="A1:A1048141">
    <cfRule type="cellIs" dxfId="8" priority="5" operator="equal">
      <formula>$C$20</formula>
    </cfRule>
    <cfRule type="cellIs" dxfId="7" priority="6" operator="equal">
      <formula>$C$10</formula>
    </cfRule>
    <cfRule type="cellIs" dxfId="6" priority="7" operator="equal">
      <formula>"successful"</formula>
    </cfRule>
    <cfRule type="cellIs" dxfId="5" priority="8" operator="equal">
      <formula>"failed"</formula>
    </cfRule>
  </conditionalFormatting>
  <conditionalFormatting sqref="C1:C1047940">
    <cfRule type="cellIs" dxfId="4" priority="1" operator="equal">
      <formula>"canceled"</formula>
    </cfRule>
    <cfRule type="cellIs" dxfId="3" priority="2" operator="equal">
      <formula>"live"</formula>
    </cfRule>
    <cfRule type="cellIs" dxfId="2" priority="3" operator="equal">
      <formula>"successful"</formula>
    </cfRule>
    <cfRule type="cellIs" dxfId="1" priority="4" operator="equal">
      <formula>"failed"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6DB2-A489-46C8-B556-1E5F3927FFBE}">
  <dimension ref="A3:D13"/>
  <sheetViews>
    <sheetView workbookViewId="0">
      <selection activeCell="B16" sqref="B16"/>
    </sheetView>
  </sheetViews>
  <sheetFormatPr defaultRowHeight="15.75" x14ac:dyDescent="0.5"/>
  <cols>
    <col min="1" max="2" width="14.875" bestFit="1" customWidth="1"/>
    <col min="3" max="3" width="9" bestFit="1" customWidth="1"/>
    <col min="4" max="4" width="10.4375" bestFit="1" customWidth="1"/>
    <col min="5" max="5" width="19.9375" bestFit="1" customWidth="1"/>
    <col min="6" max="6" width="20.3125" bestFit="1" customWidth="1"/>
    <col min="7" max="7" width="24.6875" bestFit="1" customWidth="1"/>
    <col min="8" max="987" width="14.875" bestFit="1" customWidth="1"/>
    <col min="988" max="988" width="10.4375" bestFit="1" customWidth="1"/>
  </cols>
  <sheetData>
    <row r="3" spans="1:4" ht="16.149999999999999" thickBot="1" x14ac:dyDescent="0.55000000000000004"/>
    <row r="4" spans="1:4" x14ac:dyDescent="0.5">
      <c r="A4" s="24" t="s">
        <v>2112</v>
      </c>
      <c r="B4" s="25" t="s">
        <v>2066</v>
      </c>
      <c r="C4" s="26"/>
      <c r="D4" s="27"/>
    </row>
    <row r="5" spans="1:4" x14ac:dyDescent="0.5">
      <c r="A5" s="28" t="s">
        <v>2064</v>
      </c>
      <c r="B5" t="s">
        <v>14</v>
      </c>
      <c r="C5" t="s">
        <v>20</v>
      </c>
      <c r="D5" s="29" t="s">
        <v>2065</v>
      </c>
    </row>
    <row r="6" spans="1:4" x14ac:dyDescent="0.5">
      <c r="A6" s="30" t="s">
        <v>26</v>
      </c>
      <c r="B6">
        <v>16</v>
      </c>
      <c r="C6">
        <v>24</v>
      </c>
      <c r="D6" s="29">
        <v>40</v>
      </c>
    </row>
    <row r="7" spans="1:4" x14ac:dyDescent="0.5">
      <c r="A7" s="30" t="s">
        <v>15</v>
      </c>
      <c r="B7">
        <v>19</v>
      </c>
      <c r="C7">
        <v>22</v>
      </c>
      <c r="D7" s="29">
        <v>41</v>
      </c>
    </row>
    <row r="8" spans="1:4" x14ac:dyDescent="0.5">
      <c r="A8" s="30" t="s">
        <v>98</v>
      </c>
      <c r="B8">
        <v>6</v>
      </c>
      <c r="C8">
        <v>12</v>
      </c>
      <c r="D8" s="29">
        <v>18</v>
      </c>
    </row>
    <row r="9" spans="1:4" x14ac:dyDescent="0.5">
      <c r="A9" s="30" t="s">
        <v>36</v>
      </c>
      <c r="B9">
        <v>12</v>
      </c>
      <c r="C9">
        <v>17</v>
      </c>
      <c r="D9" s="29">
        <v>29</v>
      </c>
    </row>
    <row r="10" spans="1:4" x14ac:dyDescent="0.5">
      <c r="A10" s="30" t="s">
        <v>40</v>
      </c>
      <c r="B10">
        <v>18</v>
      </c>
      <c r="C10">
        <v>28</v>
      </c>
      <c r="D10" s="29">
        <v>46</v>
      </c>
    </row>
    <row r="11" spans="1:4" x14ac:dyDescent="0.5">
      <c r="A11" s="30" t="s">
        <v>107</v>
      </c>
      <c r="B11">
        <v>19</v>
      </c>
      <c r="C11">
        <v>26</v>
      </c>
      <c r="D11" s="29">
        <v>45</v>
      </c>
    </row>
    <row r="12" spans="1:4" x14ac:dyDescent="0.5">
      <c r="A12" s="30" t="s">
        <v>21</v>
      </c>
      <c r="B12">
        <v>274</v>
      </c>
      <c r="C12">
        <v>436</v>
      </c>
      <c r="D12" s="29">
        <v>710</v>
      </c>
    </row>
    <row r="13" spans="1:4" ht="16.149999999999999" thickBot="1" x14ac:dyDescent="0.55000000000000004">
      <c r="A13" s="31" t="s">
        <v>2065</v>
      </c>
      <c r="B13" s="32">
        <v>364</v>
      </c>
      <c r="C13" s="32">
        <v>565</v>
      </c>
      <c r="D13" s="33">
        <v>929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Crowdfunding 2</vt:lpstr>
      <vt:lpstr>Pivot Table 1</vt:lpstr>
      <vt:lpstr>Pivot Chart 1</vt:lpstr>
      <vt:lpstr>Pivot Table 2</vt:lpstr>
      <vt:lpstr>Crowfunding Goal Analysis</vt:lpstr>
      <vt:lpstr>Statistical Analysis</vt:lpstr>
      <vt:lpstr>Extra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Adolfo Linarez</cp:lastModifiedBy>
  <dcterms:created xsi:type="dcterms:W3CDTF">2021-09-29T18:52:28Z</dcterms:created>
  <dcterms:modified xsi:type="dcterms:W3CDTF">2023-04-03T01:23:40Z</dcterms:modified>
</cp:coreProperties>
</file>