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lsrvcdf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c133664\Downloads\"/>
    </mc:Choice>
  </mc:AlternateContent>
  <xr:revisionPtr revIDLastSave="0" documentId="8_{B3475AAA-5DC4-42B9-A453-79C628BF891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shboard" sheetId="2" r:id="rId1"/>
    <sheet name="Controller" sheetId="3" state="hidden" r:id="rId2"/>
    <sheet name="Data" sheetId="1" r:id="rId3"/>
  </sheets>
  <definedNames>
    <definedName name="_xlnm._FilterDatabase" localSheetId="0" hidden="1">Dashboard!$F$26:$F$26</definedName>
    <definedName name="DadosExternos_1" localSheetId="1" hidden="1">Controller!#REF!</definedName>
    <definedName name="SegmentaçãodeDados_Mês">#N/A</definedName>
  </definedNames>
  <calcPr calcId="191028"/>
  <pivotCaches>
    <pivotCache cacheId="55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B43" i="1"/>
  <c r="B46" i="1"/>
  <c r="B48" i="1"/>
  <c r="B49" i="1"/>
  <c r="B50" i="1"/>
  <c r="B52" i="1"/>
  <c r="B53" i="1"/>
  <c r="B54" i="1"/>
  <c r="B55" i="1"/>
  <c r="B56" i="1"/>
  <c r="B39" i="1"/>
  <c r="B41" i="1"/>
  <c r="B8" i="1"/>
  <c r="B22" i="1"/>
  <c r="B19" i="1"/>
  <c r="B40" i="1"/>
  <c r="B42" i="1"/>
  <c r="B9" i="1"/>
  <c r="B23" i="1"/>
  <c r="B20" i="1"/>
  <c r="B32" i="1"/>
  <c r="B26" i="1"/>
  <c r="B33" i="1"/>
  <c r="B5" i="1"/>
  <c r="B45" i="1"/>
  <c r="B4" i="1"/>
  <c r="B24" i="1"/>
  <c r="B47" i="1"/>
  <c r="B36" i="1"/>
  <c r="B17" i="1"/>
  <c r="B51" i="1"/>
  <c r="B13" i="1"/>
  <c r="B31" i="1"/>
  <c r="B25" i="1"/>
  <c r="B35" i="1"/>
  <c r="B34" i="1"/>
  <c r="B14" i="1"/>
  <c r="B3" i="1"/>
  <c r="B38" i="1"/>
  <c r="B28" i="1"/>
  <c r="B10" i="1"/>
  <c r="B30" i="1"/>
  <c r="B27" i="1"/>
  <c r="B12" i="1"/>
  <c r="B18" i="1"/>
  <c r="B6" i="1"/>
  <c r="B29" i="1"/>
  <c r="B2" i="1"/>
  <c r="B21" i="1"/>
  <c r="B7" i="1"/>
  <c r="B11" i="1"/>
  <c r="B16" i="1"/>
  <c r="B15" i="1"/>
  <c r="B44" i="1"/>
  <c r="B37" i="1"/>
  <c r="J4" i="3"/>
  <c r="J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06D7498-3BCD-47BF-9D09-21796B7C6227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A60DC736-AA8C-4A9C-B656-6355E412A79D}" keepAlive="1" name="Consulta - Tabela1 (2)" description="Conexão com a consulta 'Tabela1 (2)' na pasta de trabalho." type="5" refreshedVersion="0" background="1">
    <dbPr connection="Provider=Microsoft.Mashup.OleDb.1;Data Source=$Workbook$;Location=&quot;Tabela1 (2)&quot;;Extended Properties=&quot;&quot;" command="SELECT * FROM [Tabela1 (2)]"/>
  </connection>
  <connection id="3" xr16:uid="{4360A659-896B-4347-9E7C-EEDFCA1548E2}" keepAlive="1" name="Consulta - Tabela3" description="Conexão com a consulta 'Tabela3' na pasta de trabalho." type="5" refreshedVersion="0" background="1">
    <dbPr connection="Provider=Microsoft.Mashup.OleDb.1;Data Source=$Workbook$;Location=Tabela3;Extended Properties=&quot;&quot;" command="SELECT * FROM [Tabela3]"/>
  </connection>
  <connection id="4" xr16:uid="{923E11E5-A557-484C-A8C9-40E11908B83A}" keepAlive="1" name="Consulta - Tabela3 (2)" description="Conexão com a consulta 'Tabela3 (2)' na pasta de trabalho." type="5" refreshedVersion="8" background="1" saveData="1">
    <dbPr connection="Provider=Microsoft.Mashup.OleDb.1;Data Source=$Workbook$;Location=&quot;Tabela3 (2)&quot;;Extended Properties=&quot;&quot;" command="SELECT * FROM [Tabela3 (2)]"/>
  </connection>
</connections>
</file>

<file path=xl/sharedStrings.xml><?xml version="1.0" encoding="utf-8"?>
<sst xmlns="http://schemas.openxmlformats.org/spreadsheetml/2006/main" count="308" uniqueCount="90">
  <si>
    <t>Tipo</t>
  </si>
  <si>
    <t>Despesa</t>
  </si>
  <si>
    <t>Receita</t>
  </si>
  <si>
    <t>Categoria</t>
  </si>
  <si>
    <t>Soma de Valor</t>
  </si>
  <si>
    <t>Alimentação</t>
  </si>
  <si>
    <t>Investimento</t>
  </si>
  <si>
    <t>Contas Fixas</t>
  </si>
  <si>
    <t>Outros</t>
  </si>
  <si>
    <t>Educação</t>
  </si>
  <si>
    <t>Salário</t>
  </si>
  <si>
    <t>Lazer</t>
  </si>
  <si>
    <t>Venda</t>
  </si>
  <si>
    <t>Saúde</t>
  </si>
  <si>
    <t>Total Geral</t>
  </si>
  <si>
    <t>Transporte</t>
  </si>
  <si>
    <t>Data</t>
  </si>
  <si>
    <t>Mês</t>
  </si>
  <si>
    <t>Descrição</t>
  </si>
  <si>
    <t>Valor</t>
  </si>
  <si>
    <t>Status</t>
  </si>
  <si>
    <t>Pagamento mensal</t>
  </si>
  <si>
    <t>Concluída</t>
  </si>
  <si>
    <t>Supermercado</t>
  </si>
  <si>
    <t>Abastecimento de veículo</t>
  </si>
  <si>
    <t>Dividendos recebidos</t>
  </si>
  <si>
    <t>Cinema</t>
  </si>
  <si>
    <t>Venda de itens usados</t>
  </si>
  <si>
    <t>Pagamento de energia elétrica</t>
  </si>
  <si>
    <t>Pendente</t>
  </si>
  <si>
    <t>Material didático</t>
  </si>
  <si>
    <t>Cancelada</t>
  </si>
  <si>
    <t>Empréstimo recebido</t>
  </si>
  <si>
    <t>Consulta médica</t>
  </si>
  <si>
    <t>Educação - 12</t>
  </si>
  <si>
    <t>Outros - 63</t>
  </si>
  <si>
    <t>Venda - 39</t>
  </si>
  <si>
    <t>Transporte - 9</t>
  </si>
  <si>
    <t>Contas Fixas - 24</t>
  </si>
  <si>
    <t>Outros - 95</t>
  </si>
  <si>
    <t>Salário - 13</t>
  </si>
  <si>
    <t>Outros - 68</t>
  </si>
  <si>
    <t>Venda - 67</t>
  </si>
  <si>
    <t>Venda - 73</t>
  </si>
  <si>
    <t>Salário - 98</t>
  </si>
  <si>
    <t>Salário - 65</t>
  </si>
  <si>
    <t>Saúde - 94</t>
  </si>
  <si>
    <t>Outros - 26</t>
  </si>
  <si>
    <t>Salário - 75</t>
  </si>
  <si>
    <t>Investimento - 4</t>
  </si>
  <si>
    <t>Outros - 93</t>
  </si>
  <si>
    <t>Saúde - 75</t>
  </si>
  <si>
    <t>Transporte - 83</t>
  </si>
  <si>
    <t>Contas Fixas - 87</t>
  </si>
  <si>
    <t>Transporte - 27</t>
  </si>
  <si>
    <t>Outros - 96</t>
  </si>
  <si>
    <t>Venda - 19</t>
  </si>
  <si>
    <t>Transporte - 73</t>
  </si>
  <si>
    <t>Investimento - 10</t>
  </si>
  <si>
    <t>Investimento - 39</t>
  </si>
  <si>
    <t>Alimentação - 68</t>
  </si>
  <si>
    <t>Investimento - 77</t>
  </si>
  <si>
    <t>Venda - 74</t>
  </si>
  <si>
    <t>Investimento - 18</t>
  </si>
  <si>
    <t>Alimentação - 71</t>
  </si>
  <si>
    <t>Salário - 1</t>
  </si>
  <si>
    <t>Contas Fixas - 84</t>
  </si>
  <si>
    <t>Salário - 35</t>
  </si>
  <si>
    <t>Salário - 40</t>
  </si>
  <si>
    <t>Transporte - 19</t>
  </si>
  <si>
    <t>Salário - 88</t>
  </si>
  <si>
    <t>Lazer - 69</t>
  </si>
  <si>
    <t>Total Reservado</t>
  </si>
  <si>
    <t>Meta de Reserva</t>
  </si>
  <si>
    <t>Coluna1</t>
  </si>
  <si>
    <t>Economizar</t>
  </si>
  <si>
    <t>Caixinha</t>
  </si>
  <si>
    <t>Soma de Caixinha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</si>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</sst>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dd/mm/yy;@"/>
    <numFmt numFmtId="166" formatCode="_-[$R$-416]\ * #,##0.00_-;\-[$R$-416]\ * #,##0.00_-;_-[$R$-416]\ * &quot;-&quot;??_-;_-@_-"/>
    <numFmt numFmtId="167" formatCode="[$R$-416]\ #,##0.00"/>
    <numFmt numFmtId="168" formatCode="[$R$-416]\ #,##0.00;[Red][$R$-416]\ #,##0.00"/>
    <numFmt numFmtId="169" formatCode="[$-416]mmmm\-yy;@"/>
    <numFmt numFmtId="171" formatCode="&quot;R$&quot;\ #,##0.00"/>
  </numFmts>
  <fonts count="3" x14ac:knownFonts="1">
    <font>
      <sz val="11"/>
      <color theme="1"/>
      <name val="Aptos Narrow"/>
      <family val="2"/>
      <scheme val="minor"/>
    </font>
    <font>
      <sz val="11"/>
      <color rgb="FF3D61D9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A8B9F0"/>
        <bgColor indexed="64"/>
      </patternFill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2" borderId="0" xfId="0" applyFill="1"/>
    <xf numFmtId="0" fontId="1" fillId="3" borderId="0" xfId="0" applyFont="1" applyFill="1"/>
    <xf numFmtId="1" fontId="0" fillId="0" borderId="0" xfId="0" applyNumberFormat="1"/>
    <xf numFmtId="167" fontId="0" fillId="0" borderId="0" xfId="0" applyNumberFormat="1"/>
    <xf numFmtId="168" fontId="0" fillId="0" borderId="0" xfId="0" applyNumberFormat="1"/>
    <xf numFmtId="49" fontId="0" fillId="0" borderId="0" xfId="0" applyNumberFormat="1"/>
    <xf numFmtId="169" fontId="0" fillId="0" borderId="0" xfId="0" applyNumberFormat="1"/>
    <xf numFmtId="0" fontId="0" fillId="0" borderId="0" xfId="0" applyNumberFormat="1"/>
    <xf numFmtId="171" fontId="0" fillId="0" borderId="0" xfId="0" applyNumberFormat="1"/>
    <xf numFmtId="171" fontId="0" fillId="0" borderId="0" xfId="0" applyNumberFormat="1" applyAlignment="1">
      <alignment wrapText="1"/>
    </xf>
    <xf numFmtId="164" fontId="0" fillId="4" borderId="0" xfId="0" applyNumberFormat="1" applyFill="1"/>
    <xf numFmtId="169" fontId="0" fillId="4" borderId="0" xfId="0" applyNumberFormat="1" applyFill="1"/>
    <xf numFmtId="1" fontId="0" fillId="4" borderId="0" xfId="0" applyNumberFormat="1" applyFill="1"/>
    <xf numFmtId="0" fontId="0" fillId="4" borderId="0" xfId="0" applyFill="1"/>
    <xf numFmtId="166" fontId="0" fillId="4" borderId="0" xfId="0" applyNumberFormat="1" applyFill="1"/>
    <xf numFmtId="171" fontId="0" fillId="4" borderId="0" xfId="0" applyNumberFormat="1" applyFill="1"/>
  </cellXfs>
  <cellStyles count="1">
    <cellStyle name="Normal" xfId="0" builtinId="0"/>
  </cellStyles>
  <dxfs count="9">
    <dxf>
      <fill>
        <patternFill patternType="solid">
          <fgColor indexed="64"/>
          <bgColor theme="3" tint="0.249977111117893"/>
        </patternFill>
      </fill>
    </dxf>
    <dxf>
      <numFmt numFmtId="0" formatCode="General"/>
    </dxf>
    <dxf>
      <font>
        <color theme="0"/>
      </font>
      <fill>
        <patternFill patternType="solid">
          <fgColor theme="0"/>
          <bgColor theme="3" tint="0.24994659260841701"/>
        </patternFill>
      </fill>
    </dxf>
    <dxf>
      <fill>
        <patternFill patternType="solid">
          <fgColor rgb="FFA8B9F0"/>
          <bgColor rgb="FFA8B9F0"/>
        </patternFill>
      </fill>
      <border diagonalUp="0" diagonalDown="0">
        <left/>
        <right/>
        <top/>
        <bottom/>
        <vertical/>
        <horizontal/>
      </border>
    </dxf>
    <dxf>
      <fill>
        <patternFill patternType="none">
          <fgColor indexed="64"/>
          <bgColor auto="1"/>
        </patternFill>
      </fill>
    </dxf>
    <dxf>
      <fill>
        <gradientFill degree="90">
          <stop position="0">
            <color rgb="FFA8B9F0"/>
          </stop>
          <stop position="1">
            <color theme="4"/>
          </stop>
        </gradientFill>
      </fill>
      <border diagonalUp="0" diagonalDown="0">
        <left/>
        <right/>
        <top/>
        <bottom/>
        <vertical/>
        <horizontal/>
      </border>
    </dxf>
    <dxf>
      <numFmt numFmtId="171" formatCode="&quot;R$&quot;\ #,##0.00"/>
    </dxf>
    <dxf>
      <numFmt numFmtId="168" formatCode="[$R$-416]\ #,##0.00;[Red][$R$-416]\ #,##0.00"/>
    </dxf>
    <dxf>
      <numFmt numFmtId="169" formatCode="[$-416]mmmm\-yy;@"/>
    </dxf>
  </dxfs>
  <tableStyles count="2" defaultTableStyle="TableStyleMedium2" defaultPivotStyle="PivotStyleMedium9">
    <tableStyle name="Estilo de Segmentação de Dados 1" pivot="0" table="0" count="3" xr9:uid="{4212A456-BA1D-4195-A419-0D26B79BBBA7}">
      <tableStyleElement type="wholeTable" dxfId="5"/>
      <tableStyleElement type="headerRow" dxfId="4"/>
    </tableStyle>
    <tableStyle name="Estilo de Segmentação de Dados 1 2" pivot="0" table="0" count="3" xr9:uid="{A0820BC9-42CA-44CE-A1DB-3BB68A4934EE}">
      <tableStyleElement type="wholeTable" dxfId="3"/>
      <tableStyleElement type="headerRow" dxfId="2"/>
    </tableStyle>
  </tableStyles>
  <colors>
    <mruColors>
      <color rgb="FFA8B9F0"/>
      <color rgb="FF3D61D9"/>
      <color rgb="FF708CE6"/>
      <color rgb="FFE8B0B0"/>
      <color rgb="FFD98686"/>
    </mruColors>
  </colors>
  <extLst>
    <ext xmlns:x14="http://schemas.microsoft.com/office/spreadsheetml/2009/9/main" uri="{46F421CA-312F-682f-3DD2-61675219B42D}">
      <x14:dxfs count="2">
        <dxf>
          <fill>
            <patternFill>
              <fgColor rgb="FF3D61D9"/>
              <bgColor theme="3" tint="0.499984740745262"/>
            </patternFill>
          </fill>
        </dxf>
        <dxf>
          <fill>
            <patternFill>
              <fgColor rgb="FF3D61D9"/>
            </patternFill>
          </fill>
        </dxf>
      </x14:dxfs>
    </ext>
    <ext xmlns:x14="http://schemas.microsoft.com/office/spreadsheetml/2009/9/main" uri="{EB79DEF2-80B8-43e5-95BD-54CBDDF9020C}">
      <x14:slicerStyles defaultSlicerStyle="Estilo de Segmentação de Dados 1">
        <x14:slicerStyle name="Estilo de Segmentação de Dados 1">
          <x14:slicerStyleElements>
            <x14:slicerStyleElement type="selectedItemWithData" dxfId="1"/>
          </x14:slicerStyleElements>
        </x14:slicerStyle>
        <x14:slicerStyle name="Estilo de Segmentação de Dados 1 2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microsoft.com/office/2007/relationships/slicerCache" Target="slicerCaches/slicerCach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despesas - bootcamp.xlsx]Controller!Tabela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Controller!$F$4:$F$8</c:f>
              <c:strCache>
                <c:ptCount val="4"/>
                <c:pt idx="0">
                  <c:v>Investimento</c:v>
                </c:pt>
                <c:pt idx="1">
                  <c:v>Outros</c:v>
                </c:pt>
                <c:pt idx="2">
                  <c:v>Salário</c:v>
                </c:pt>
                <c:pt idx="3">
                  <c:v>Venda</c:v>
                </c:pt>
              </c:strCache>
            </c:strRef>
          </c:cat>
          <c:val>
            <c:numRef>
              <c:f>Controller!$G$4:$G$8</c:f>
              <c:numCache>
                <c:formatCode>_-[$R$-416]\ * #,##0.00_-;\-[$R$-416]\ * #,##0.00_-;_-[$R$-416]\ * "-"??_-;_-@_-</c:formatCode>
                <c:ptCount val="4"/>
                <c:pt idx="0">
                  <c:v>8621.4699999999993</c:v>
                </c:pt>
                <c:pt idx="1">
                  <c:v>14851.25</c:v>
                </c:pt>
                <c:pt idx="2">
                  <c:v>18197.39</c:v>
                </c:pt>
                <c:pt idx="3">
                  <c:v>18421.810000000001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573-8E0F-3F3CE7C1C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54551559"/>
        <c:axId val="94646791"/>
      </c:barChart>
      <c:catAx>
        <c:axId val="54551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4646791"/>
        <c:crosses val="autoZero"/>
        <c:auto val="1"/>
        <c:lblAlgn val="ctr"/>
        <c:lblOffset val="100"/>
        <c:noMultiLvlLbl val="0"/>
      </c:catAx>
      <c:valAx>
        <c:axId val="94646791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54551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despesas - bootcamp.xlsx]Controller!Tabela dinâmica1</c:name>
    <c:fmtId val="4"/>
  </c:pivotSource>
  <c:chart>
    <c:autoTitleDeleted val="1"/>
    <c:pivotFmts>
      <c:pivotFmt>
        <c:idx val="0"/>
        <c:spPr>
          <a:solidFill>
            <a:srgbClr val="215C9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215C9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separator>, </c:separator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15C9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Controller!$A$4:$A$10</c:f>
              <c:strCache>
                <c:ptCount val="6"/>
                <c:pt idx="0">
                  <c:v>Alimentação</c:v>
                </c:pt>
                <c:pt idx="1">
                  <c:v>Contas Fixas</c:v>
                </c:pt>
                <c:pt idx="2">
                  <c:v>Educação</c:v>
                </c:pt>
                <c:pt idx="3">
                  <c:v>Lazer</c:v>
                </c:pt>
                <c:pt idx="4">
                  <c:v>Saúde</c:v>
                </c:pt>
                <c:pt idx="5">
                  <c:v>Transporte</c:v>
                </c:pt>
              </c:strCache>
            </c:strRef>
          </c:cat>
          <c:val>
            <c:numRef>
              <c:f>Controller!$B$4:$B$10</c:f>
              <c:numCache>
                <c:formatCode>_-[$R$-416]\ * #,##0.00_-;\-[$R$-416]\ * #,##0.00_-;_-[$R$-416]\ * "-"??_-;_-@_-</c:formatCode>
                <c:ptCount val="6"/>
                <c:pt idx="0">
                  <c:v>3050.34</c:v>
                </c:pt>
                <c:pt idx="1">
                  <c:v>7561.65</c:v>
                </c:pt>
                <c:pt idx="2">
                  <c:v>4044.6000000000004</c:v>
                </c:pt>
                <c:pt idx="3">
                  <c:v>2255</c:v>
                </c:pt>
                <c:pt idx="4">
                  <c:v>1618.14</c:v>
                </c:pt>
                <c:pt idx="5">
                  <c:v>7994.54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8-4711-9B82-13083E9607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7"/>
        <c:overlap val="-27"/>
        <c:axId val="654211592"/>
        <c:axId val="654217736"/>
      </c:barChart>
      <c:catAx>
        <c:axId val="654211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17736"/>
        <c:crosses val="autoZero"/>
        <c:auto val="1"/>
        <c:lblAlgn val="ctr"/>
        <c:lblOffset val="100"/>
        <c:noMultiLvlLbl val="0"/>
      </c:catAx>
      <c:valAx>
        <c:axId val="654217736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654211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5026894786299859"/>
          <c:y val="0.10810810810810811"/>
          <c:w val="0.49486136763768729"/>
          <c:h val="0.657697382421791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Controller!$I$2</c:f>
              <c:strCache>
                <c:ptCount val="1"/>
                <c:pt idx="0">
                  <c:v>Total Reservado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Controller!$J$2</c:f>
              <c:numCache>
                <c:formatCode>[$R$-416]\ #,##0.00</c:formatCode>
                <c:ptCount val="1"/>
                <c:pt idx="0">
                  <c:v>17667.479999999996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9-449B-A2ED-285B1ADDB381}"/>
            </c:ext>
          </c:extLst>
        </c:ser>
        <c:ser>
          <c:idx val="1"/>
          <c:order val="1"/>
          <c:tx>
            <c:strRef>
              <c:f>Controller!$I$4</c:f>
              <c:strCache>
                <c:ptCount val="1"/>
                <c:pt idx="0">
                  <c:v>Economizar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Controller!$J$4</c:f>
              <c:numCache>
                <c:formatCode>[$R$-416]\ #,##0.00</c:formatCode>
                <c:ptCount val="1"/>
                <c:pt idx="0">
                  <c:v>2332.5200000000041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29-449B-A2ED-285B1ADDB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2210016"/>
        <c:axId val="656030000"/>
      </c:barChart>
      <c:catAx>
        <c:axId val="6622100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56030000"/>
        <c:crosses val="autoZero"/>
        <c:auto val="1"/>
        <c:lblAlgn val="ctr"/>
        <c:lblOffset val="100"/>
        <c:noMultiLvlLbl val="0"/>
      </c:catAx>
      <c:valAx>
        <c:axId val="65603000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R$-416]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22100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hyperlink" Target="https://guindaleraprimaria.wordpress.com/2020/04/13/" TargetMode="External"/><Relationship Id="rId1" Type="http://schemas.openxmlformats.org/officeDocument/2006/relationships/image" Target="../media/image1.xlsrvcdf"/><Relationship Id="rId6" Type="http://schemas.openxmlformats.org/officeDocument/2006/relationships/chart" Target="../charts/chart3.xml"/><Relationship Id="rId5" Type="http://schemas.openxmlformats.org/officeDocument/2006/relationships/hyperlink" Target="#Data!A1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shboard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219075</xdr:colOff>
      <xdr:row>0</xdr:row>
      <xdr:rowOff>85725</xdr:rowOff>
    </xdr:from>
    <xdr:to>
      <xdr:col>21</xdr:col>
      <xdr:colOff>180975</xdr:colOff>
      <xdr:row>4</xdr:row>
      <xdr:rowOff>57150</xdr:rowOff>
    </xdr:to>
    <xdr:grpSp>
      <xdr:nvGrpSpPr>
        <xdr:cNvPr id="28" name="Agrupar 27">
          <a:extLst>
            <a:ext uri="{FF2B5EF4-FFF2-40B4-BE49-F238E27FC236}">
              <a16:creationId xmlns:a16="http://schemas.microsoft.com/office/drawing/2014/main" id="{DECA001E-7B73-DCB1-511B-1E1F30AEBFF6}"/>
            </a:ext>
          </a:extLst>
        </xdr:cNvPr>
        <xdr:cNvGrpSpPr/>
      </xdr:nvGrpSpPr>
      <xdr:grpSpPr>
        <a:xfrm>
          <a:off x="1506855" y="85725"/>
          <a:ext cx="12131040" cy="702945"/>
          <a:chOff x="1506855" y="85725"/>
          <a:chExt cx="12131040" cy="702945"/>
        </a:xfrm>
      </xdr:grpSpPr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1F101CAA-93FD-AADA-679B-7ED580E83388}"/>
              </a:ext>
              <a:ext uri="{147F2762-F138-4A5C-976F-8EAC2B608ADB}">
                <a16:predDERef xmlns:a16="http://schemas.microsoft.com/office/drawing/2014/main" pred="{1385EE0A-52AC-4B68-AA7D-D23ED10E96EF}"/>
              </a:ext>
            </a:extLst>
          </xdr:cNvPr>
          <xdr:cNvSpPr/>
        </xdr:nvSpPr>
        <xdr:spPr>
          <a:xfrm>
            <a:off x="1506855" y="85725"/>
            <a:ext cx="12131040" cy="702945"/>
          </a:xfrm>
          <a:prstGeom prst="rect">
            <a:avLst/>
          </a:prstGeom>
          <a:solidFill>
            <a:srgbClr val="A8B9F0"/>
          </a:solidFill>
          <a:ln>
            <a:solidFill>
              <a:srgbClr val="A8B9F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259D4820-152D-413F-A1BE-9776C317435B}"/>
              </a:ext>
              <a:ext uri="{147F2762-F138-4A5C-976F-8EAC2B608ADB}">
                <a16:predDERef xmlns:a16="http://schemas.microsoft.com/office/drawing/2014/main" pred="{3E275567-DA65-124A-594A-ED1792DBD981}"/>
              </a:ext>
            </a:extLst>
          </xdr:cNvPr>
          <xdr:cNvSpPr txBox="1"/>
        </xdr:nvSpPr>
        <xdr:spPr>
          <a:xfrm>
            <a:off x="2899410" y="184785"/>
            <a:ext cx="4046220" cy="280035"/>
          </a:xfrm>
          <a:prstGeom prst="rect">
            <a:avLst/>
          </a:prstGeom>
          <a:noFill/>
          <a:ln w="9525" cmpd="sng">
            <a:noFill/>
          </a:ln>
        </xdr:spPr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indent="0" algn="l"/>
            <a:r>
              <a:rPr lang="en-US" sz="1600" b="0" i="0" u="none" strike="noStrike">
                <a:solidFill>
                  <a:schemeClr val="tx2">
                    <a:lumMod val="75000"/>
                    <a:lumOff val="25000"/>
                  </a:schemeClr>
                </a:solidFill>
                <a:latin typeface="Aptos Narrow" panose="020B0004020202020204" pitchFamily="34" charset="0"/>
              </a:rPr>
              <a:t>Acompanhamento Financeiro</a:t>
            </a:r>
          </a:p>
        </xdr:txBody>
      </xdr:sp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14688551-B55C-72BA-5D47-B885EC140DA2}"/>
              </a:ext>
            </a:extLst>
          </xdr:cNvPr>
          <xdr:cNvGrpSpPr/>
        </xdr:nvGrpSpPr>
        <xdr:grpSpPr>
          <a:xfrm>
            <a:off x="1640205" y="142875"/>
            <a:ext cx="906780" cy="607695"/>
            <a:chOff x="1701165" y="142875"/>
            <a:chExt cx="906780" cy="607695"/>
          </a:xfrm>
        </xdr:grpSpPr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5A4BBBA6-B1C0-776C-39D6-98A103168DAA}"/>
                </a:ext>
                <a:ext uri="{147F2762-F138-4A5C-976F-8EAC2B608ADB}">
                  <a16:predDERef xmlns:a16="http://schemas.microsoft.com/office/drawing/2014/main" pred="{1F101CAA-93FD-AADA-679B-7ED580E83388}"/>
                </a:ext>
              </a:extLst>
            </xdr:cNvPr>
            <xdr:cNvSpPr/>
          </xdr:nvSpPr>
          <xdr:spPr>
            <a:xfrm>
              <a:off x="1701165" y="142875"/>
              <a:ext cx="906780" cy="607695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endParaRPr lang="en-US"/>
            </a:p>
          </xdr:txBody>
        </xdr:sp>
        <xdr:pic>
          <xdr:nvPicPr>
            <xdr:cNvPr id="22" name="Imagem 21">
              <a:extLst>
                <a:ext uri="{FF2B5EF4-FFF2-40B4-BE49-F238E27FC236}">
                  <a16:creationId xmlns:a16="http://schemas.microsoft.com/office/drawing/2014/main" id="{78D14A04-1AD5-B1E7-0E2F-50A0272B94D0}"/>
                </a:ext>
                <a:ext uri="{147F2762-F138-4A5C-976F-8EAC2B608ADB}">
                  <a16:predDERef xmlns:a16="http://schemas.microsoft.com/office/drawing/2014/main" pred="{ACDD7A22-2065-08B6-6B73-A29BADBF1DC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837473B0-CC2E-450A-ABE3-18F120FF3D39}">
                  <a1611:picAttrSrcUrl xmlns:a1611="http://schemas.microsoft.com/office/drawing/2016/11/main" r:id="rId2"/>
                </a:ext>
              </a:extLst>
            </a:blip>
            <a:stretch>
              <a:fillRect/>
            </a:stretch>
          </xdr:blipFill>
          <xdr:spPr>
            <a:xfrm>
              <a:off x="1777365" y="142875"/>
              <a:ext cx="739140" cy="598170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10</xdr:col>
      <xdr:colOff>20955</xdr:colOff>
      <xdr:row>7</xdr:row>
      <xdr:rowOff>28575</xdr:rowOff>
    </xdr:from>
    <xdr:to>
      <xdr:col>17</xdr:col>
      <xdr:colOff>468630</xdr:colOff>
      <xdr:row>20</xdr:row>
      <xdr:rowOff>144780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81C91E75-258C-61FC-1244-2B2BA882C733}"/>
            </a:ext>
          </a:extLst>
        </xdr:cNvPr>
        <xdr:cNvGrpSpPr/>
      </xdr:nvGrpSpPr>
      <xdr:grpSpPr>
        <a:xfrm>
          <a:off x="6604635" y="1308735"/>
          <a:ext cx="4821555" cy="2493645"/>
          <a:chOff x="6726555" y="1346835"/>
          <a:chExt cx="4821555" cy="2493645"/>
        </a:xfrm>
      </xdr:grpSpPr>
      <xdr:sp macro="" textlink="">
        <xdr:nvSpPr>
          <xdr:cNvPr id="6" name="Retângulo Arredondado 5">
            <a:extLst>
              <a:ext uri="{FF2B5EF4-FFF2-40B4-BE49-F238E27FC236}">
                <a16:creationId xmlns:a16="http://schemas.microsoft.com/office/drawing/2014/main" id="{CBB047B0-22CB-4373-A5F6-25890BA81F39}"/>
              </a:ext>
              <a:ext uri="{147F2762-F138-4A5C-976F-8EAC2B608ADB}">
                <a16:predDERef xmlns:a16="http://schemas.microsoft.com/office/drawing/2014/main" pred="{E0D74989-C6F3-4C97-ADBE-52320011D64B}"/>
              </a:ext>
            </a:extLst>
          </xdr:cNvPr>
          <xdr:cNvSpPr/>
        </xdr:nvSpPr>
        <xdr:spPr>
          <a:xfrm>
            <a:off x="6726555" y="1356360"/>
            <a:ext cx="4821555" cy="2484120"/>
          </a:xfrm>
          <a:prstGeom prst="roundRect">
            <a:avLst/>
          </a:prstGeom>
          <a:solidFill>
            <a:srgbClr val="A8B9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E0D74989-C6F3-4C97-ADBE-52320011D64B}"/>
              </a:ext>
              <a:ext uri="{147F2762-F138-4A5C-976F-8EAC2B608ADB}">
                <a16:predDERef xmlns:a16="http://schemas.microsoft.com/office/drawing/2014/main" pred="{4CC4B9E2-FD2A-4777-9B22-F6017202D6CC}"/>
              </a:ext>
            </a:extLst>
          </xdr:cNvPr>
          <xdr:cNvGraphicFramePr>
            <a:graphicFrameLocks/>
          </xdr:cNvGraphicFramePr>
        </xdr:nvGraphicFramePr>
        <xdr:xfrm>
          <a:off x="6882765" y="1905000"/>
          <a:ext cx="4554855" cy="180022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8" name="Retângulo com Canto Redondo do Mesmo Lado 7">
            <a:extLst>
              <a:ext uri="{FF2B5EF4-FFF2-40B4-BE49-F238E27FC236}">
                <a16:creationId xmlns:a16="http://schemas.microsoft.com/office/drawing/2014/main" id="{AADA07E8-9F0B-4E0F-AFF3-5D22E59101A9}"/>
              </a:ext>
              <a:ext uri="{147F2762-F138-4A5C-976F-8EAC2B608ADB}">
                <a16:predDERef xmlns:a16="http://schemas.microsoft.com/office/drawing/2014/main" pred="{6F2941F1-7E5A-379F-7A7C-2A9D98C8FCEC}"/>
              </a:ext>
            </a:extLst>
          </xdr:cNvPr>
          <xdr:cNvSpPr/>
        </xdr:nvSpPr>
        <xdr:spPr>
          <a:xfrm>
            <a:off x="6726555" y="1346835"/>
            <a:ext cx="4821555" cy="422910"/>
          </a:xfrm>
          <a:prstGeom prst="round2SameRect">
            <a:avLst/>
          </a:prstGeom>
          <a:solidFill>
            <a:srgbClr val="A8B9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US"/>
          </a:p>
        </xdr:txBody>
      </xdr:sp>
    </xdr:grpSp>
    <xdr:clientData/>
  </xdr:twoCellAnchor>
  <xdr:twoCellAnchor>
    <xdr:from>
      <xdr:col>1</xdr:col>
      <xdr:colOff>190500</xdr:colOff>
      <xdr:row>7</xdr:row>
      <xdr:rowOff>28575</xdr:rowOff>
    </xdr:from>
    <xdr:to>
      <xdr:col>8</xdr:col>
      <xdr:colOff>590550</xdr:colOff>
      <xdr:row>20</xdr:row>
      <xdr:rowOff>135255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7096B101-024F-088F-9D30-35A22F1CB958}"/>
            </a:ext>
          </a:extLst>
        </xdr:cNvPr>
        <xdr:cNvGrpSpPr/>
      </xdr:nvGrpSpPr>
      <xdr:grpSpPr>
        <a:xfrm>
          <a:off x="1478280" y="1308735"/>
          <a:ext cx="4773930" cy="2484120"/>
          <a:chOff x="1539240" y="1365885"/>
          <a:chExt cx="4773930" cy="2484120"/>
        </a:xfrm>
      </xdr:grpSpPr>
      <xdr:sp macro="" textlink="">
        <xdr:nvSpPr>
          <xdr:cNvPr id="4" name="Retângulo Arredondado 3">
            <a:extLst>
              <a:ext uri="{FF2B5EF4-FFF2-40B4-BE49-F238E27FC236}">
                <a16:creationId xmlns:a16="http://schemas.microsoft.com/office/drawing/2014/main" id="{FE078F57-E451-68B7-1C1A-2085CA3CB162}"/>
              </a:ext>
              <a:ext uri="{147F2762-F138-4A5C-976F-8EAC2B608ADB}">
                <a16:predDERef xmlns:a16="http://schemas.microsoft.com/office/drawing/2014/main" pred="{CBB047B0-22CB-4373-A5F6-25890BA81F39}"/>
              </a:ext>
            </a:extLst>
          </xdr:cNvPr>
          <xdr:cNvSpPr/>
        </xdr:nvSpPr>
        <xdr:spPr>
          <a:xfrm>
            <a:off x="1539240" y="1365885"/>
            <a:ext cx="4773930" cy="2484120"/>
          </a:xfrm>
          <a:prstGeom prst="roundRect">
            <a:avLst/>
          </a:prstGeom>
          <a:solidFill>
            <a:srgbClr val="A8B9F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/>
          </a:p>
        </xdr:txBody>
      </xdr: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4CC4B9E2-FD2A-4777-9B22-F6017202D6CC}"/>
              </a:ext>
              <a:ext uri="{147F2762-F138-4A5C-976F-8EAC2B608ADB}">
                <a16:predDERef xmlns:a16="http://schemas.microsoft.com/office/drawing/2014/main" pred="{FE078F57-E451-68B7-1C1A-2085CA3CB162}"/>
              </a:ext>
            </a:extLst>
          </xdr:cNvPr>
          <xdr:cNvGraphicFramePr>
            <a:graphicFrameLocks/>
          </xdr:cNvGraphicFramePr>
        </xdr:nvGraphicFramePr>
        <xdr:xfrm>
          <a:off x="1682115" y="1866900"/>
          <a:ext cx="4526280" cy="18288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13F16465-194D-B809-B92E-D1A146D98F06}"/>
              </a:ext>
            </a:extLst>
          </xdr:cNvPr>
          <xdr:cNvGrpSpPr/>
        </xdr:nvGrpSpPr>
        <xdr:grpSpPr>
          <a:xfrm>
            <a:off x="1539240" y="1365885"/>
            <a:ext cx="4773930" cy="422910"/>
            <a:chOff x="1539240" y="1365885"/>
            <a:chExt cx="4773930" cy="422910"/>
          </a:xfrm>
        </xdr:grpSpPr>
        <xdr:sp macro="" textlink="">
          <xdr:nvSpPr>
            <xdr:cNvPr id="7" name="Retângulo com Canto Redondo do Mesmo Lado 6">
              <a:extLst>
                <a:ext uri="{FF2B5EF4-FFF2-40B4-BE49-F238E27FC236}">
                  <a16:creationId xmlns:a16="http://schemas.microsoft.com/office/drawing/2014/main" id="{6F2941F1-7E5A-379F-7A7C-2A9D98C8FCEC}"/>
                </a:ext>
                <a:ext uri="{147F2762-F138-4A5C-976F-8EAC2B608ADB}">
                  <a16:predDERef xmlns:a16="http://schemas.microsoft.com/office/drawing/2014/main" pred="{E0D74989-C6F3-4C97-ADBE-52320011D64B}"/>
                </a:ext>
              </a:extLst>
            </xdr:cNvPr>
            <xdr:cNvSpPr/>
          </xdr:nvSpPr>
          <xdr:spPr>
            <a:xfrm>
              <a:off x="1539240" y="1365885"/>
              <a:ext cx="4773930" cy="422910"/>
            </a:xfrm>
            <a:prstGeom prst="round2SameRect">
              <a:avLst/>
            </a:prstGeom>
            <a:solidFill>
              <a:srgbClr val="A8B9F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AC7BEEF-CD21-5CF1-FEF5-43DA3DDE3898}"/>
                </a:ext>
                <a:ext uri="{147F2762-F138-4A5C-976F-8EAC2B608ADB}">
                  <a16:predDERef xmlns:a16="http://schemas.microsoft.com/office/drawing/2014/main" pred="{AADA07E8-9F0B-4E0F-AFF3-5D22E59101A9}"/>
                </a:ext>
              </a:extLst>
            </xdr:cNvPr>
            <xdr:cNvSpPr txBox="1"/>
          </xdr:nvSpPr>
          <xdr:spPr>
            <a:xfrm>
              <a:off x="3074670" y="1463040"/>
              <a:ext cx="2527935" cy="325755"/>
            </a:xfrm>
            <a:prstGeom prst="rect">
              <a:avLst/>
            </a:prstGeom>
            <a:solidFill>
              <a:srgbClr val="A8B9F0"/>
            </a:solidFill>
            <a:ln w="9525" cmpd="sng">
              <a:noFill/>
            </a:ln>
          </xdr:spPr>
          <xdr:txBody>
            <a:bodyPr spcFirstLastPara="0" vertOverflow="clip" horzOverflow="clip" wrap="square" lIns="91440" tIns="45720" rIns="91440" bIns="45720" rtlCol="0" anchor="t">
              <a:noAutofit/>
            </a:bodyPr>
            <a:lstStyle/>
            <a:p>
              <a:pPr marL="0" indent="0" algn="l"/>
              <a:r>
                <a:rPr lang="en-US" sz="1600" b="0" i="0" u="none" strike="noStrike">
                  <a:solidFill>
                    <a:schemeClr val="tx1"/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💸</a:t>
              </a:r>
              <a:r>
                <a:rPr lang="en-US" sz="1600" b="0" i="0" u="none" strike="noStrike">
                  <a:solidFill>
                    <a:schemeClr val="tx2">
                      <a:lumMod val="75000"/>
                      <a:lumOff val="25000"/>
                    </a:schemeClr>
                  </a:solidFill>
                  <a:latin typeface="Segoe UI Light" panose="020B0502040204020203" pitchFamily="34" charset="0"/>
                  <a:cs typeface="Segoe UI Light" panose="020B0502040204020203" pitchFamily="34" charset="0"/>
                </a:rPr>
                <a:t>Despesas</a:t>
              </a:r>
            </a:p>
          </xdr:txBody>
        </xdr:sp>
      </xdr:grpSp>
    </xdr:grpSp>
    <xdr:clientData/>
  </xdr:twoCellAnchor>
  <xdr:twoCellAnchor>
    <xdr:from>
      <xdr:col>12</xdr:col>
      <xdr:colOff>190500</xdr:colOff>
      <xdr:row>8</xdr:row>
      <xdr:rowOff>0</xdr:rowOff>
    </xdr:from>
    <xdr:to>
      <xdr:col>16</xdr:col>
      <xdr:colOff>219075</xdr:colOff>
      <xdr:row>9</xdr:row>
      <xdr:rowOff>142875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385EE0A-52AC-4B68-AA7D-D23ED10E96EF}"/>
            </a:ext>
            <a:ext uri="{147F2762-F138-4A5C-976F-8EAC2B608ADB}">
              <a16:predDERef xmlns:a16="http://schemas.microsoft.com/office/drawing/2014/main" pred="{4AC7BEEF-CD21-5CF1-FEF5-43DA3DDE3898}"/>
            </a:ext>
          </a:extLst>
        </xdr:cNvPr>
        <xdr:cNvSpPr txBox="1"/>
      </xdr:nvSpPr>
      <xdr:spPr>
        <a:xfrm>
          <a:off x="7772400" y="1524000"/>
          <a:ext cx="2466975" cy="333375"/>
        </a:xfrm>
        <a:prstGeom prst="rect">
          <a:avLst/>
        </a:prstGeom>
        <a:solidFill>
          <a:srgbClr val="A8B9F0"/>
        </a:solidFill>
        <a:ln w="9525" cmpd="sng">
          <a:noFill/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chemeClr val="tx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🤑</a:t>
          </a:r>
          <a:r>
            <a:rPr lang="en-US" sz="1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Receitas</a:t>
          </a:r>
        </a:p>
      </xdr:txBody>
    </xdr:sp>
    <xdr:clientData/>
  </xdr:twoCellAnchor>
  <xdr:twoCellAnchor>
    <xdr:from>
      <xdr:col>3</xdr:col>
      <xdr:colOff>352425</xdr:colOff>
      <xdr:row>0</xdr:row>
      <xdr:rowOff>142875</xdr:rowOff>
    </xdr:from>
    <xdr:to>
      <xdr:col>10</xdr:col>
      <xdr:colOff>352425</xdr:colOff>
      <xdr:row>2</xdr:row>
      <xdr:rowOff>57150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3E275567-DA65-124A-594A-ED1792DBD981}"/>
            </a:ext>
            <a:ext uri="{147F2762-F138-4A5C-976F-8EAC2B608ADB}">
              <a16:predDERef xmlns:a16="http://schemas.microsoft.com/office/drawing/2014/main" pred="{5A4BBBA6-B1C0-776C-39D6-98A103168DAA}"/>
            </a:ext>
          </a:extLst>
        </xdr:cNvPr>
        <xdr:cNvSpPr txBox="1"/>
      </xdr:nvSpPr>
      <xdr:spPr>
        <a:xfrm>
          <a:off x="2771775" y="142875"/>
          <a:ext cx="3943350" cy="295275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 b="0" i="0" u="none" strike="noStrike">
            <a:solidFill>
              <a:srgbClr val="000000"/>
            </a:solidFill>
            <a:latin typeface="Aptos Narrow" panose="020B0004020202020204" pitchFamily="34" charset="0"/>
          </a:endParaRPr>
        </a:p>
      </xdr:txBody>
    </xdr:sp>
    <xdr:clientData/>
  </xdr:twoCellAnchor>
  <xdr:twoCellAnchor>
    <xdr:from>
      <xdr:col>14</xdr:col>
      <xdr:colOff>219075</xdr:colOff>
      <xdr:row>1</xdr:row>
      <xdr:rowOff>91440</xdr:rowOff>
    </xdr:from>
    <xdr:to>
      <xdr:col>20</xdr:col>
      <xdr:colOff>504825</xdr:colOff>
      <xdr:row>3</xdr:row>
      <xdr:rowOff>13335</xdr:rowOff>
    </xdr:to>
    <xdr:sp macro="" textlink="">
      <xdr:nvSpPr>
        <xdr:cNvPr id="19" name="TextBox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7F5810-E532-4A49-A267-D6DB0D6795B8}"/>
            </a:ext>
            <a:ext uri="{147F2762-F138-4A5C-976F-8EAC2B608ADB}">
              <a16:predDERef xmlns:a16="http://schemas.microsoft.com/office/drawing/2014/main" pred="{259D4820-152D-413F-A1BE-9776C317435B}"/>
            </a:ext>
          </a:extLst>
        </xdr:cNvPr>
        <xdr:cNvSpPr txBox="1"/>
      </xdr:nvSpPr>
      <xdr:spPr>
        <a:xfrm>
          <a:off x="9302115" y="274320"/>
          <a:ext cx="4034790" cy="287655"/>
        </a:xfrm>
        <a:prstGeom prst="rect">
          <a:avLst/>
        </a:prstGeom>
        <a:solidFill>
          <a:schemeClr val="bg1">
            <a:lumMod val="9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🔎</a:t>
          </a:r>
          <a:r>
            <a:rPr lang="en-US" sz="1100" b="0" i="0" u="none" strike="noStrike">
              <a:solidFill>
                <a:schemeClr val="bg1">
                  <a:lumMod val="50000"/>
                </a:schemeClr>
              </a:solidFill>
              <a:latin typeface="Aptos Narrow" panose="020B0004020202020204" pitchFamily="34" charset="0"/>
            </a:rPr>
            <a:t>pesquisar dados...</a:t>
          </a:r>
        </a:p>
      </xdr:txBody>
    </xdr:sp>
    <xdr:clientData/>
  </xdr:twoCellAnchor>
  <xdr:twoCellAnchor>
    <xdr:from>
      <xdr:col>0</xdr:col>
      <xdr:colOff>57150</xdr:colOff>
      <xdr:row>0</xdr:row>
      <xdr:rowOff>47624</xdr:rowOff>
    </xdr:from>
    <xdr:to>
      <xdr:col>0</xdr:col>
      <xdr:colOff>1238250</xdr:colOff>
      <xdr:row>4</xdr:row>
      <xdr:rowOff>121919</xdr:rowOff>
    </xdr:to>
    <xdr:sp macro="" textlink="">
      <xdr:nvSpPr>
        <xdr:cNvPr id="20" name="Retângulo Arredondado 19">
          <a:extLst>
            <a:ext uri="{FF2B5EF4-FFF2-40B4-BE49-F238E27FC236}">
              <a16:creationId xmlns:a16="http://schemas.microsoft.com/office/drawing/2014/main" id="{E429D049-53D8-1FEF-926F-DB7AB270CDA0}"/>
            </a:ext>
            <a:ext uri="{147F2762-F138-4A5C-976F-8EAC2B608ADB}">
              <a16:predDERef xmlns:a16="http://schemas.microsoft.com/office/drawing/2014/main" pred="{947F5810-E532-4A49-A267-D6DB0D6795B8}"/>
            </a:ext>
          </a:extLst>
        </xdr:cNvPr>
        <xdr:cNvSpPr/>
      </xdr:nvSpPr>
      <xdr:spPr>
        <a:xfrm>
          <a:off x="57150" y="47624"/>
          <a:ext cx="1181100" cy="805815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lt"/>
            <a:cs typeface="+mn-lt"/>
          </a:endParaRPr>
        </a:p>
      </xdr:txBody>
    </xdr:sp>
    <xdr:clientData/>
  </xdr:twoCellAnchor>
  <xdr:twoCellAnchor>
    <xdr:from>
      <xdr:col>0</xdr:col>
      <xdr:colOff>129540</xdr:colOff>
      <xdr:row>0</xdr:row>
      <xdr:rowOff>95250</xdr:rowOff>
    </xdr:from>
    <xdr:to>
      <xdr:col>0</xdr:col>
      <xdr:colOff>1133475</xdr:colOff>
      <xdr:row>4</xdr:row>
      <xdr:rowOff>106680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ACDD7A22-2065-08B6-6B73-A29BADBF1DC7}"/>
            </a:ext>
            <a:ext uri="{147F2762-F138-4A5C-976F-8EAC2B608ADB}">
              <a16:predDERef xmlns:a16="http://schemas.microsoft.com/office/drawing/2014/main" pred="{E429D049-53D8-1FEF-926F-DB7AB270CDA0}"/>
            </a:ext>
          </a:extLst>
        </xdr:cNvPr>
        <xdr:cNvSpPr txBox="1"/>
      </xdr:nvSpPr>
      <xdr:spPr>
        <a:xfrm>
          <a:off x="129540" y="95250"/>
          <a:ext cx="1003935" cy="742950"/>
        </a:xfrm>
        <a:prstGeom prst="rect">
          <a:avLst/>
        </a:prstGeom>
        <a:noFill/>
        <a:ln w="9525" cmpd="sng">
          <a:noFill/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200" b="1" i="0" u="none" strike="noStrike">
              <a:solidFill>
                <a:schemeClr val="bg1"/>
              </a:solidFill>
              <a:latin typeface="Aptos Narrow" panose="020B0004020202020204" pitchFamily="34" charset="0"/>
            </a:rPr>
            <a:t>Money APP</a:t>
          </a:r>
          <a:r>
            <a:rPr lang="en-US" sz="1200" b="1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</a:t>
          </a:r>
          <a:r>
            <a:rPr lang="en-US" sz="12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        </a:t>
          </a:r>
          <a:r>
            <a:rPr lang="en-US" sz="18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💵</a:t>
          </a:r>
        </a:p>
      </xdr:txBody>
    </xdr:sp>
    <xdr:clientData/>
  </xdr:twoCellAnchor>
  <xdr:twoCellAnchor>
    <xdr:from>
      <xdr:col>18</xdr:col>
      <xdr:colOff>161925</xdr:colOff>
      <xdr:row>7</xdr:row>
      <xdr:rowOff>28575</xdr:rowOff>
    </xdr:from>
    <xdr:to>
      <xdr:col>21</xdr:col>
      <xdr:colOff>161925</xdr:colOff>
      <xdr:row>20</xdr:row>
      <xdr:rowOff>142875</xdr:rowOff>
    </xdr:to>
    <xdr:sp macro="" textlink="">
      <xdr:nvSpPr>
        <xdr:cNvPr id="24" name="Retângulo Arredondado 23">
          <a:extLst>
            <a:ext uri="{FF2B5EF4-FFF2-40B4-BE49-F238E27FC236}">
              <a16:creationId xmlns:a16="http://schemas.microsoft.com/office/drawing/2014/main" id="{9941C070-47C5-4A50-A7B3-D2487F5326A3}"/>
            </a:ext>
            <a:ext uri="{147F2762-F138-4A5C-976F-8EAC2B608ADB}">
              <a16:predDERef xmlns:a16="http://schemas.microsoft.com/office/drawing/2014/main" pred="{E84385CD-808B-F148-0742-C4ECEB74F723}"/>
            </a:ext>
          </a:extLst>
        </xdr:cNvPr>
        <xdr:cNvSpPr/>
      </xdr:nvSpPr>
      <xdr:spPr>
        <a:xfrm>
          <a:off x="11805285" y="1308735"/>
          <a:ext cx="1874520" cy="2491740"/>
        </a:xfrm>
        <a:prstGeom prst="roundRect">
          <a:avLst/>
        </a:prstGeom>
        <a:solidFill>
          <a:srgbClr val="A8B9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/>
        </a:p>
      </xdr:txBody>
    </xdr:sp>
    <xdr:clientData/>
  </xdr:twoCellAnchor>
  <xdr:twoCellAnchor>
    <xdr:from>
      <xdr:col>18</xdr:col>
      <xdr:colOff>156210</xdr:colOff>
      <xdr:row>7</xdr:row>
      <xdr:rowOff>11430</xdr:rowOff>
    </xdr:from>
    <xdr:to>
      <xdr:col>21</xdr:col>
      <xdr:colOff>160020</xdr:colOff>
      <xdr:row>9</xdr:row>
      <xdr:rowOff>68580</xdr:rowOff>
    </xdr:to>
    <xdr:sp macro="" textlink="">
      <xdr:nvSpPr>
        <xdr:cNvPr id="25" name="Retângulo com Canto Redondo do Mesmo Lado 24">
          <a:extLst>
            <a:ext uri="{FF2B5EF4-FFF2-40B4-BE49-F238E27FC236}">
              <a16:creationId xmlns:a16="http://schemas.microsoft.com/office/drawing/2014/main" id="{6D9B2A5F-7EE5-4F31-A1FA-61AC7DA0691F}"/>
            </a:ext>
            <a:ext uri="{147F2762-F138-4A5C-976F-8EAC2B608ADB}">
              <a16:predDERef xmlns:a16="http://schemas.microsoft.com/office/drawing/2014/main" pred="{9941C070-47C5-4A50-A7B3-D2487F5326A3}"/>
            </a:ext>
          </a:extLst>
        </xdr:cNvPr>
        <xdr:cNvSpPr/>
      </xdr:nvSpPr>
      <xdr:spPr>
        <a:xfrm>
          <a:off x="11799570" y="1291590"/>
          <a:ext cx="1878330" cy="422910"/>
        </a:xfrm>
        <a:prstGeom prst="round2SameRect">
          <a:avLst/>
        </a:prstGeom>
        <a:solidFill>
          <a:srgbClr val="A8B9F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600" b="0" i="0" u="none" strike="noStrike">
              <a:solidFill>
                <a:srgbClr val="000000"/>
              </a:solidFill>
              <a:latin typeface="Aptos Narrow" panose="020B0004020202020204" pitchFamily="34" charset="0"/>
            </a:rPr>
            <a:t>💰 </a:t>
          </a:r>
          <a:r>
            <a:rPr lang="en-US" sz="1600" b="0" i="0" u="none" strike="noStrike">
              <a:solidFill>
                <a:schemeClr val="tx2">
                  <a:lumMod val="75000"/>
                  <a:lumOff val="25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Economias</a:t>
          </a:r>
        </a:p>
      </xdr:txBody>
    </xdr:sp>
    <xdr:clientData/>
  </xdr:twoCellAnchor>
  <xdr:twoCellAnchor editAs="oneCell">
    <xdr:from>
      <xdr:col>0</xdr:col>
      <xdr:colOff>30480</xdr:colOff>
      <xdr:row>5</xdr:row>
      <xdr:rowOff>68580</xdr:rowOff>
    </xdr:from>
    <xdr:to>
      <xdr:col>0</xdr:col>
      <xdr:colOff>1236345</xdr:colOff>
      <xdr:row>26</xdr:row>
      <xdr:rowOff>91440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Mês 1">
              <a:extLst>
                <a:ext uri="{FF2B5EF4-FFF2-40B4-BE49-F238E27FC236}">
                  <a16:creationId xmlns:a16="http://schemas.microsoft.com/office/drawing/2014/main" id="{EC969097-0C27-4644-BCD8-5FCB435FE4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982980"/>
              <a:ext cx="1205865" cy="38633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18</xdr:col>
      <xdr:colOff>266700</xdr:colOff>
      <xdr:row>10</xdr:row>
      <xdr:rowOff>15240</xdr:rowOff>
    </xdr:from>
    <xdr:to>
      <xdr:col>21</xdr:col>
      <xdr:colOff>91440</xdr:colOff>
      <xdr:row>20</xdr:row>
      <xdr:rowOff>15240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E62665B4-766E-439B-971E-A59A8B26F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106680</xdr:rowOff>
    </xdr:from>
    <xdr:to>
      <xdr:col>11</xdr:col>
      <xdr:colOff>289560</xdr:colOff>
      <xdr:row>3</xdr:row>
      <xdr:rowOff>76200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D6A262E-98BD-7CBC-D5D9-9EC091F1E23C}"/>
            </a:ext>
          </a:extLst>
        </xdr:cNvPr>
        <xdr:cNvSpPr/>
      </xdr:nvSpPr>
      <xdr:spPr>
        <a:xfrm>
          <a:off x="12070080" y="106680"/>
          <a:ext cx="1082040" cy="518160"/>
        </a:xfrm>
        <a:prstGeom prst="roundRect">
          <a:avLst/>
        </a:prstGeom>
        <a:solidFill>
          <a:schemeClr val="tx2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585264</xdr:colOff>
      <xdr:row>1</xdr:row>
      <xdr:rowOff>76200</xdr:rowOff>
    </xdr:from>
    <xdr:to>
      <xdr:col>11</xdr:col>
      <xdr:colOff>99059</xdr:colOff>
      <xdr:row>2</xdr:row>
      <xdr:rowOff>102255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E03504-B82B-E64F-96DD-B16D728A1C22}"/>
            </a:ext>
          </a:extLst>
        </xdr:cNvPr>
        <xdr:cNvSpPr txBox="1"/>
      </xdr:nvSpPr>
      <xdr:spPr>
        <a:xfrm>
          <a:off x="12228624" y="259080"/>
          <a:ext cx="732995" cy="208935"/>
        </a:xfrm>
        <a:prstGeom prst="rect">
          <a:avLst/>
        </a:prstGeom>
        <a:solidFill>
          <a:schemeClr val="tx2">
            <a:lumMod val="75000"/>
            <a:lumOff val="2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200" b="1">
              <a:solidFill>
                <a:schemeClr val="bg1"/>
              </a:solidFill>
            </a:rPr>
            <a:t>VOLTAR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riana Sandes Silva" refreshedDate="45657.441238194442" createdVersion="8" refreshedVersion="8" minRefreshableVersion="3" recordCount="55" xr:uid="{6EC3632C-D6BE-498B-80AB-C0405F2F5204}">
  <cacheSource type="worksheet">
    <worksheetSource name="Tabela1"/>
  </cacheSource>
  <cacheFields count="10">
    <cacheField name="Data" numFmtId="164">
      <sharedItems containsSemiMixedTypes="0" containsNonDate="0" containsDate="1" containsString="0" minDate="2024-01-11T00:00:00" maxDate="2024-12-21T00:00:00"/>
    </cacheField>
    <cacheField name="Coluna1" numFmtId="169">
      <sharedItems containsSemiMixedTypes="0" containsNonDate="0" containsDate="1" containsString="0" minDate="2024-01-11T00:00:00" maxDate="2024-12-21T00:00:00" count="46">
        <d v="2024-01-11T00:00:00"/>
        <d v="2024-01-24T00:00:00"/>
        <d v="2024-02-11T00:00:00"/>
        <d v="2024-02-17T00:00:00"/>
        <d v="2024-02-20T00:00:00"/>
        <d v="2024-02-21T00:00:00"/>
        <d v="2024-03-03T00:00:00"/>
        <d v="2024-03-20T00:00:00"/>
        <d v="2024-03-29T00:00:00"/>
        <d v="2024-04-04T00:00:00"/>
        <d v="2024-04-06T00:00:00"/>
        <d v="2024-04-13T00:00:00"/>
        <d v="2024-05-06T00:00:00"/>
        <d v="2024-05-10T00:00:00"/>
        <d v="2024-05-23T00:00:00"/>
        <d v="2024-06-04T00:00:00"/>
        <d v="2024-06-21T00:00:00"/>
        <d v="2024-07-20T00:00:00"/>
        <d v="2024-07-23T00:00:00"/>
        <d v="2024-08-02T00:00:00"/>
        <d v="2024-08-13T00:00:00"/>
        <d v="2024-08-18T00:00:00"/>
        <d v="2024-08-24T00:00:00"/>
        <d v="2024-08-26T00:00:00"/>
        <d v="2024-08-31T00:00:00"/>
        <d v="2024-09-14T00:00:00"/>
        <d v="2024-09-23T00:00:00"/>
        <d v="2024-09-25T00:00:00"/>
        <d v="2024-10-01T00:00:00"/>
        <d v="2024-10-06T00:00:00"/>
        <d v="2024-10-20T00:00:00"/>
        <d v="2024-11-05T00:00:00"/>
        <d v="2024-11-09T00:00:00"/>
        <d v="2024-11-13T00:00:00"/>
        <d v="2024-12-01T00:00:00"/>
        <d v="2024-12-02T00:00:00"/>
        <d v="2024-12-03T00:00:00"/>
        <d v="2024-12-05T00:00:00"/>
        <d v="2024-12-07T00:00:00"/>
        <d v="2024-12-08T00:00:00"/>
        <d v="2024-12-09T00:00:00"/>
        <d v="2024-12-10T00:00:00"/>
        <d v="2024-12-12T00:00:00"/>
        <d v="2024-12-15T00:00:00"/>
        <d v="2024-12-18T00:00:00"/>
        <d v="2024-12-20T00:00:00"/>
      </sharedItems>
      <fieldGroup par="9" base="1">
        <rangePr groupBy="days" startDate="2024-01-11T00:00:00" endDate="2024-12-21T00:00:00"/>
        <groupItems count="368">
          <s v="&lt;1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21/12/2024"/>
        </groupItems>
      </fieldGroup>
    </cacheField>
    <cacheField name="Mês" numFmtId="0">
      <sharedItems count="12">
        <s v="Janeiro"/>
        <s v="Fevereiro"/>
        <s v="Março"/>
        <s v="Abril"/>
        <s v="Maio"/>
        <s v="Junho"/>
        <s v="Julho"/>
        <s v="Agosto"/>
        <s v="Setembro"/>
        <s v="Outubro"/>
        <s v="Novembro"/>
        <s v="Dezembro"/>
      </sharedItems>
    </cacheField>
    <cacheField name="Tipo" numFmtId="0">
      <sharedItems count="2">
        <s v="Receita"/>
        <s v="Despesa"/>
      </sharedItems>
    </cacheField>
    <cacheField name="Categoria" numFmtId="0">
      <sharedItems count="10">
        <s v="Salário"/>
        <s v="Outros"/>
        <s v="Venda"/>
        <s v="Investimento"/>
        <s v="Transporte"/>
        <s v="Contas Fixas"/>
        <s v="Alimentação"/>
        <s v="Saúde"/>
        <s v="Lazer"/>
        <s v="Educação"/>
      </sharedItems>
    </cacheField>
    <cacheField name="Descrição" numFmtId="0">
      <sharedItems/>
    </cacheField>
    <cacheField name="Valor" numFmtId="168">
      <sharedItems containsSemiMixedTypes="0" containsString="0" containsNumber="1" minValue="50" maxValue="4864.62"/>
    </cacheField>
    <cacheField name="Status" numFmtId="0">
      <sharedItems/>
    </cacheField>
    <cacheField name="Caixinha" numFmtId="171">
      <sharedItems containsSemiMixedTypes="0" containsString="0" containsNumber="1" minValue="-3066.75" maxValue="4864.62"/>
    </cacheField>
    <cacheField name="Meses" numFmtId="0" databaseField="0">
      <fieldGroup base="1">
        <rangePr groupBy="months" startDate="2024-01-11T00:00:00" endDate="2024-12-21T00:00:00"/>
        <groupItems count="14">
          <s v="&lt;1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1/12/2024"/>
        </groupItems>
      </fieldGroup>
    </cacheField>
  </cacheFields>
  <extLst>
    <ext xmlns:x14="http://schemas.microsoft.com/office/spreadsheetml/2009/9/main" uri="{725AE2AE-9491-48be-B2B4-4EB974FC3084}">
      <x14:pivotCacheDefinition pivotCacheId="32510609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5">
  <r>
    <d v="2024-01-11T00:00:00"/>
    <x v="0"/>
    <x v="0"/>
    <x v="0"/>
    <x v="0"/>
    <s v="Salário - 1"/>
    <n v="3660.64"/>
    <s v="Cancelada"/>
    <n v="0"/>
  </r>
  <r>
    <d v="2024-01-24T00:00:00"/>
    <x v="1"/>
    <x v="0"/>
    <x v="0"/>
    <x v="1"/>
    <s v="Outros - 68"/>
    <n v="367.41"/>
    <s v="Concluída"/>
    <n v="367.41"/>
  </r>
  <r>
    <d v="2024-02-11T00:00:00"/>
    <x v="2"/>
    <x v="1"/>
    <x v="0"/>
    <x v="0"/>
    <s v="Salário - 98"/>
    <n v="1628.11"/>
    <s v="Concluída"/>
    <n v="1628.11"/>
  </r>
  <r>
    <d v="2024-02-17T00:00:00"/>
    <x v="3"/>
    <x v="1"/>
    <x v="0"/>
    <x v="2"/>
    <s v="Venda - 67"/>
    <n v="1233.6400000000001"/>
    <s v="Concluída"/>
    <n v="1233.6400000000001"/>
  </r>
  <r>
    <d v="2024-02-20T00:00:00"/>
    <x v="4"/>
    <x v="1"/>
    <x v="0"/>
    <x v="3"/>
    <s v="Investimento - 18"/>
    <n v="660.42"/>
    <s v="Concluída"/>
    <n v="660.42"/>
  </r>
  <r>
    <d v="2024-02-21T00:00:00"/>
    <x v="5"/>
    <x v="1"/>
    <x v="0"/>
    <x v="0"/>
    <s v="Salário - 35"/>
    <n v="176.6"/>
    <s v="Cancelada"/>
    <n v="0"/>
  </r>
  <r>
    <d v="2024-03-03T00:00:00"/>
    <x v="6"/>
    <x v="2"/>
    <x v="0"/>
    <x v="2"/>
    <s v="Venda - 39"/>
    <n v="4019.41"/>
    <s v="Concluída"/>
    <n v="4019.41"/>
  </r>
  <r>
    <d v="2024-03-03T00:00:00"/>
    <x v="6"/>
    <x v="2"/>
    <x v="0"/>
    <x v="2"/>
    <s v="Venda - 39"/>
    <n v="4019.41"/>
    <s v="Concluída"/>
    <n v="4019.41"/>
  </r>
  <r>
    <d v="2024-03-03T00:00:00"/>
    <x v="6"/>
    <x v="2"/>
    <x v="0"/>
    <x v="3"/>
    <s v="Investimento - 10"/>
    <n v="563.88"/>
    <s v="Concluída"/>
    <n v="563.88"/>
  </r>
  <r>
    <d v="2024-03-20T00:00:00"/>
    <x v="7"/>
    <x v="2"/>
    <x v="0"/>
    <x v="0"/>
    <s v="Salário - 40"/>
    <n v="366.57"/>
    <s v="Concluída"/>
    <n v="366.57"/>
  </r>
  <r>
    <d v="2024-03-29T00:00:00"/>
    <x v="8"/>
    <x v="2"/>
    <x v="0"/>
    <x v="3"/>
    <s v="Investimento - 77"/>
    <n v="243.49"/>
    <s v="Concluída"/>
    <n v="243.49"/>
  </r>
  <r>
    <d v="2024-04-04T00:00:00"/>
    <x v="9"/>
    <x v="3"/>
    <x v="0"/>
    <x v="1"/>
    <s v="Outros - 93"/>
    <n v="1406.26"/>
    <s v="Concluída"/>
    <n v="1406.26"/>
  </r>
  <r>
    <d v="2024-04-06T00:00:00"/>
    <x v="10"/>
    <x v="3"/>
    <x v="0"/>
    <x v="1"/>
    <s v="Outros - 96"/>
    <n v="1766.99"/>
    <s v="Cancelada"/>
    <n v="0"/>
  </r>
  <r>
    <d v="2024-04-13T00:00:00"/>
    <x v="11"/>
    <x v="3"/>
    <x v="1"/>
    <x v="4"/>
    <s v="Transporte - 19"/>
    <n v="1358.83"/>
    <s v="Cancelada"/>
    <n v="0"/>
  </r>
  <r>
    <d v="2024-05-06T00:00:00"/>
    <x v="12"/>
    <x v="4"/>
    <x v="0"/>
    <x v="3"/>
    <s v="Investimento - 10"/>
    <n v="2720.61"/>
    <s v="Concluída"/>
    <n v="2720.61"/>
  </r>
  <r>
    <d v="2024-05-10T00:00:00"/>
    <x v="13"/>
    <x v="4"/>
    <x v="0"/>
    <x v="0"/>
    <s v="Salário - 75"/>
    <n v="2326.8000000000002"/>
    <s v="Pendente"/>
    <n v="0"/>
  </r>
  <r>
    <d v="2024-05-23T00:00:00"/>
    <x v="14"/>
    <x v="4"/>
    <x v="0"/>
    <x v="2"/>
    <s v="Venda - 74"/>
    <n v="113.94"/>
    <s v="Concluída"/>
    <n v="113.94"/>
  </r>
  <r>
    <d v="2024-06-04T00:00:00"/>
    <x v="15"/>
    <x v="5"/>
    <x v="1"/>
    <x v="5"/>
    <s v="Contas Fixas - 24"/>
    <n v="1120.4000000000001"/>
    <s v="Cancelada"/>
    <n v="0"/>
  </r>
  <r>
    <d v="2024-06-04T00:00:00"/>
    <x v="15"/>
    <x v="5"/>
    <x v="1"/>
    <x v="5"/>
    <s v="Contas Fixas - 24"/>
    <n v="1120.4000000000001"/>
    <s v="Cancelada"/>
    <n v="0"/>
  </r>
  <r>
    <d v="2024-06-21T00:00:00"/>
    <x v="16"/>
    <x v="5"/>
    <x v="1"/>
    <x v="5"/>
    <s v="Contas Fixas - 84"/>
    <n v="2422.27"/>
    <s v="Concluída"/>
    <n v="-2422.27"/>
  </r>
  <r>
    <d v="2024-07-20T00:00:00"/>
    <x v="17"/>
    <x v="6"/>
    <x v="1"/>
    <x v="4"/>
    <s v="Transporte - 9"/>
    <n v="372.2"/>
    <s v="Cancelada"/>
    <n v="0"/>
  </r>
  <r>
    <d v="2024-07-20T00:00:00"/>
    <x v="17"/>
    <x v="6"/>
    <x v="1"/>
    <x v="4"/>
    <s v="Transporte - 9"/>
    <n v="372.2"/>
    <s v="Cancelada"/>
    <n v="0"/>
  </r>
  <r>
    <d v="2024-07-23T00:00:00"/>
    <x v="18"/>
    <x v="6"/>
    <x v="0"/>
    <x v="0"/>
    <s v="Salário - 65"/>
    <n v="3138.47"/>
    <s v="Pendente"/>
    <n v="0"/>
  </r>
  <r>
    <d v="2024-08-02T00:00:00"/>
    <x v="19"/>
    <x v="7"/>
    <x v="1"/>
    <x v="4"/>
    <s v="Transporte - 83"/>
    <n v="1989.2"/>
    <s v="Concluída"/>
    <n v="-1989.2"/>
  </r>
  <r>
    <d v="2024-08-13T00:00:00"/>
    <x v="20"/>
    <x v="7"/>
    <x v="0"/>
    <x v="0"/>
    <s v="Salário - 13"/>
    <n v="793.32"/>
    <s v="Concluída"/>
    <n v="793.32"/>
  </r>
  <r>
    <d v="2024-08-18T00:00:00"/>
    <x v="21"/>
    <x v="7"/>
    <x v="1"/>
    <x v="6"/>
    <s v="Alimentação - 68"/>
    <n v="598.66999999999996"/>
    <s v="Concluída"/>
    <n v="-598.66999999999996"/>
  </r>
  <r>
    <d v="2024-08-24T00:00:00"/>
    <x v="22"/>
    <x v="7"/>
    <x v="1"/>
    <x v="4"/>
    <s v="Transporte - 73"/>
    <n v="685.06"/>
    <s v="Concluída"/>
    <n v="-685.06"/>
  </r>
  <r>
    <d v="2024-08-26T00:00:00"/>
    <x v="23"/>
    <x v="7"/>
    <x v="1"/>
    <x v="6"/>
    <s v="Alimentação - 71"/>
    <n v="2200.92"/>
    <s v="Concluída"/>
    <n v="-2200.92"/>
  </r>
  <r>
    <d v="2024-08-31T00:00:00"/>
    <x v="24"/>
    <x v="7"/>
    <x v="0"/>
    <x v="3"/>
    <s v="Investimento - 39"/>
    <n v="2361.25"/>
    <s v="Cancelada"/>
    <n v="0"/>
  </r>
  <r>
    <d v="2024-09-14T00:00:00"/>
    <x v="25"/>
    <x v="8"/>
    <x v="1"/>
    <x v="7"/>
    <s v="Saúde - 75"/>
    <n v="745.19"/>
    <s v="Concluída"/>
    <n v="-745.19"/>
  </r>
  <r>
    <d v="2024-09-23T00:00:00"/>
    <x v="26"/>
    <x v="8"/>
    <x v="0"/>
    <x v="1"/>
    <s v="Outros - 95"/>
    <n v="3309.11"/>
    <s v="Concluída"/>
    <n v="3309.11"/>
  </r>
  <r>
    <d v="2024-09-25T00:00:00"/>
    <x v="27"/>
    <x v="8"/>
    <x v="0"/>
    <x v="1"/>
    <s v="Outros - 68"/>
    <n v="1148.07"/>
    <s v="Pendente"/>
    <n v="0"/>
  </r>
  <r>
    <d v="2024-09-25T00:00:00"/>
    <x v="27"/>
    <x v="8"/>
    <x v="1"/>
    <x v="4"/>
    <s v="Transporte - 27"/>
    <n v="3066.75"/>
    <s v="Concluída"/>
    <n v="-3066.75"/>
  </r>
  <r>
    <d v="2024-10-01T00:00:00"/>
    <x v="28"/>
    <x v="9"/>
    <x v="1"/>
    <x v="5"/>
    <s v="Contas Fixas - 87"/>
    <n v="2698.08"/>
    <s v="Concluída"/>
    <n v="-2698.08"/>
  </r>
  <r>
    <d v="2024-10-06T00:00:00"/>
    <x v="29"/>
    <x v="9"/>
    <x v="0"/>
    <x v="1"/>
    <s v="Outros - 26"/>
    <n v="279.05"/>
    <s v="Concluída"/>
    <n v="279.05"/>
  </r>
  <r>
    <d v="2024-10-20T00:00:00"/>
    <x v="30"/>
    <x v="9"/>
    <x v="1"/>
    <x v="8"/>
    <s v="Lazer - 69"/>
    <n v="2205"/>
    <s v="Concluída"/>
    <n v="-2205"/>
  </r>
  <r>
    <d v="2024-11-05T00:00:00"/>
    <x v="31"/>
    <x v="10"/>
    <x v="0"/>
    <x v="2"/>
    <s v="Venda - 19"/>
    <n v="4050.79"/>
    <s v="Concluída"/>
    <n v="4050.79"/>
  </r>
  <r>
    <d v="2024-11-09T00:00:00"/>
    <x v="32"/>
    <x v="10"/>
    <x v="1"/>
    <x v="9"/>
    <s v="Educação - 12"/>
    <n v="1872.3"/>
    <s v="Concluída"/>
    <n v="-1872.3"/>
  </r>
  <r>
    <d v="2024-11-09T00:00:00"/>
    <x v="32"/>
    <x v="10"/>
    <x v="1"/>
    <x v="9"/>
    <s v="Educação - 12"/>
    <n v="1872.3"/>
    <s v="Concluída"/>
    <n v="-1872.3"/>
  </r>
  <r>
    <d v="2024-11-13T00:00:00"/>
    <x v="33"/>
    <x v="10"/>
    <x v="0"/>
    <x v="1"/>
    <s v="Outros - 63"/>
    <n v="2787.18"/>
    <s v="Cancelada"/>
    <n v="0"/>
  </r>
  <r>
    <d v="2024-11-13T00:00:00"/>
    <x v="33"/>
    <x v="10"/>
    <x v="0"/>
    <x v="1"/>
    <s v="Outros - 63"/>
    <n v="2787.18"/>
    <s v="Concluída"/>
    <n v="2787.18"/>
  </r>
  <r>
    <d v="2024-12-01T00:00:00"/>
    <x v="34"/>
    <x v="11"/>
    <x v="0"/>
    <x v="0"/>
    <s v="Pagamento mensal"/>
    <n v="4500"/>
    <s v="Concluída"/>
    <n v="4500"/>
  </r>
  <r>
    <d v="2024-12-01T00:00:00"/>
    <x v="34"/>
    <x v="11"/>
    <x v="0"/>
    <x v="0"/>
    <s v="Salário - 88"/>
    <n v="1606.88"/>
    <s v="Cancelada"/>
    <n v="0"/>
  </r>
  <r>
    <d v="2024-12-02T00:00:00"/>
    <x v="35"/>
    <x v="11"/>
    <x v="0"/>
    <x v="2"/>
    <s v="Venda - 73"/>
    <n v="4864.62"/>
    <s v="Concluída"/>
    <n v="4864.62"/>
  </r>
  <r>
    <d v="2024-12-03T00:00:00"/>
    <x v="36"/>
    <x v="11"/>
    <x v="1"/>
    <x v="6"/>
    <s v="Supermercado"/>
    <n v="250.75"/>
    <s v="Concluída"/>
    <n v="-250.75"/>
  </r>
  <r>
    <d v="2024-12-03T00:00:00"/>
    <x v="36"/>
    <x v="11"/>
    <x v="1"/>
    <x v="7"/>
    <s v="Saúde - 94"/>
    <n v="472.95"/>
    <s v="Concluída"/>
    <n v="-472.95"/>
  </r>
  <r>
    <d v="2024-12-05T00:00:00"/>
    <x v="37"/>
    <x v="11"/>
    <x v="1"/>
    <x v="4"/>
    <s v="Abastecimento de veículo"/>
    <n v="150.30000000000001"/>
    <s v="Concluída"/>
    <n v="-150.30000000000001"/>
  </r>
  <r>
    <d v="2024-12-07T00:00:00"/>
    <x v="38"/>
    <x v="11"/>
    <x v="0"/>
    <x v="3"/>
    <s v="Dividendos recebidos"/>
    <n v="300"/>
    <s v="Concluída"/>
    <n v="300"/>
  </r>
  <r>
    <d v="2024-12-08T00:00:00"/>
    <x v="39"/>
    <x v="11"/>
    <x v="1"/>
    <x v="8"/>
    <s v="Cinema"/>
    <n v="50"/>
    <s v="Concluída"/>
    <n v="-50"/>
  </r>
  <r>
    <d v="2024-12-09T00:00:00"/>
    <x v="40"/>
    <x v="11"/>
    <x v="0"/>
    <x v="3"/>
    <s v="Investimento - 4"/>
    <n v="1771.82"/>
    <s v="Pendente"/>
    <n v="0"/>
  </r>
  <r>
    <d v="2024-12-10T00:00:00"/>
    <x v="41"/>
    <x v="11"/>
    <x v="0"/>
    <x v="2"/>
    <s v="Venda de itens usados"/>
    <n v="120"/>
    <s v="Concluída"/>
    <n v="120"/>
  </r>
  <r>
    <d v="2024-12-12T00:00:00"/>
    <x v="42"/>
    <x v="11"/>
    <x v="1"/>
    <x v="5"/>
    <s v="Pagamento de energia elétrica"/>
    <n v="200.5"/>
    <s v="Pendente"/>
    <n v="0"/>
  </r>
  <r>
    <d v="2024-12-15T00:00:00"/>
    <x v="43"/>
    <x v="11"/>
    <x v="1"/>
    <x v="9"/>
    <s v="Material didático"/>
    <n v="300"/>
    <s v="Cancelada"/>
    <n v="0"/>
  </r>
  <r>
    <d v="2024-12-18T00:00:00"/>
    <x v="44"/>
    <x v="11"/>
    <x v="0"/>
    <x v="1"/>
    <s v="Empréstimo recebido"/>
    <n v="1000"/>
    <s v="Concluída"/>
    <n v="1000"/>
  </r>
  <r>
    <d v="2024-12-20T00:00:00"/>
    <x v="45"/>
    <x v="11"/>
    <x v="1"/>
    <x v="7"/>
    <s v="Consulta médica"/>
    <n v="400"/>
    <s v="Concluída"/>
    <n v="-4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711B3D-5B61-42C6-ADA6-E0C7CCEA0E18}" name="Tabela dinâmica13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K2:K3" firstHeaderRow="1" firstDataRow="1" firstDataCol="0"/>
  <pivotFields count="10">
    <pivotField numFmtId="164" showAll="0"/>
    <pivotField numFmtId="169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numFmtId="168" showAll="0"/>
    <pivotField showAll="0"/>
    <pivotField dataField="1" numFmtId="17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Items count="1">
    <i/>
  </rowItems>
  <colItems count="1">
    <i/>
  </colItems>
  <dataFields count="1">
    <dataField name="Soma de Caixinha" fld="8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2C1C80-6926-4A84-B06B-0FB3E3D0FE3F}" name="Tabela dinâmica1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A3:B10" firstHeaderRow="1" firstDataRow="1" firstDataCol="1" rowPageCount="1" colPageCount="1"/>
  <pivotFields count="10">
    <pivotField compact="0" numFmtId="164" outline="0" showAll="0"/>
    <pivotField compact="0" numFmtId="169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showAll="0">
      <items count="3">
        <item x="1"/>
        <item h="1" x="0"/>
        <item t="default"/>
      </items>
    </pivotField>
    <pivotField axis="axisRow" compact="0" outline="0" showAll="0">
      <items count="11">
        <item x="6"/>
        <item x="5"/>
        <item x="9"/>
        <item x="3"/>
        <item x="8"/>
        <item x="1"/>
        <item x="0"/>
        <item x="7"/>
        <item x="4"/>
        <item x="2"/>
        <item t="default"/>
      </items>
    </pivotField>
    <pivotField compact="0" outline="0" showAll="0"/>
    <pivotField dataField="1" compact="0" numFmtId="166" outline="0" showAll="0"/>
    <pivotField compact="0" outline="0" showAll="0"/>
    <pivotField compact="0" numFmtId="171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7">
    <i>
      <x/>
    </i>
    <i>
      <x v="1"/>
    </i>
    <i>
      <x v="2"/>
    </i>
    <i>
      <x v="4"/>
    </i>
    <i>
      <x v="7"/>
    </i>
    <i>
      <x v="8"/>
    </i>
    <i t="grand">
      <x/>
    </i>
  </rowItems>
  <colItems count="1">
    <i/>
  </colItems>
  <pageFields count="1">
    <pageField fld="3" item="0" hier="-1"/>
  </pageFields>
  <dataFields count="1">
    <dataField name="Soma de Valor" fld="6" baseField="0" baseItem="0" numFmtId="166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9D28C-DE7E-46C1-B7A1-CC38A1CCAEBC}" name="Tabela dinâmica2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7">
  <location ref="F3:G8" firstHeaderRow="1" firstDataRow="1" firstDataCol="1" rowPageCount="1" colPageCount="1"/>
  <pivotFields count="10">
    <pivotField compact="0" numFmtId="164" outline="0" showAll="0"/>
    <pivotField compact="0" numFmtId="169" outline="0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compact="0" numFmtId="1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compact="0" outline="0" showAll="0">
      <items count="3">
        <item h="1" x="1"/>
        <item x="0"/>
        <item t="default"/>
      </items>
    </pivotField>
    <pivotField axis="axisRow" compact="0" outline="0" showAll="0">
      <items count="11">
        <item x="6"/>
        <item x="5"/>
        <item x="9"/>
        <item x="3"/>
        <item x="8"/>
        <item x="1"/>
        <item x="0"/>
        <item x="7"/>
        <item x="4"/>
        <item x="2"/>
        <item t="default"/>
      </items>
    </pivotField>
    <pivotField compact="0" outline="0" showAll="0"/>
    <pivotField dataField="1" compact="0" numFmtId="166" outline="0" showAll="0"/>
    <pivotField compact="0" outline="0" showAll="0"/>
    <pivotField compact="0" numFmtId="171" outline="0" showAll="0"/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4"/>
  </rowFields>
  <rowItems count="5">
    <i>
      <x v="3"/>
    </i>
    <i>
      <x v="5"/>
    </i>
    <i>
      <x v="6"/>
    </i>
    <i>
      <x v="9"/>
    </i>
    <i t="grand">
      <x/>
    </i>
  </rowItems>
  <colItems count="1">
    <i/>
  </colItems>
  <pageFields count="1">
    <pageField fld="3" item="1" hier="-1"/>
  </pageFields>
  <dataFields count="1">
    <dataField name="Soma de Valor" fld="6" baseField="0" baseItem="0" numFmtId="166"/>
  </dataField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87B4F44-AA93-4C4C-A87D-4A85F5456B8D}" sourceName="Mês">
  <pivotTables>
    <pivotTable tabId="3" name="Tabela dinâmica1"/>
    <pivotTable tabId="3" name="Tabela dinâmica2"/>
    <pivotTable tabId="3" name="Tabela dinâmica13"/>
  </pivotTables>
  <data>
    <tabular pivotCacheId="325106095" crossFilter="showItemsWithNoData">
      <items count="1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 1" xr10:uid="{BA409C5B-61DA-46AD-AED2-62F174B38F35}" cache="SegmentaçãodeDados_Mês" caption="Mês" style="Estilo de Segmentação de Dados 1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I56" totalsRowShown="0" headerRowDxfId="0">
  <autoFilter ref="A1:I56" xr:uid="{00000000-0009-0000-0100-000001000000}"/>
  <sortState xmlns:xlrd2="http://schemas.microsoft.com/office/spreadsheetml/2017/richdata2" ref="A2:H56">
    <sortCondition ref="A2:A56"/>
  </sortState>
  <tableColumns count="9">
    <tableColumn id="1" xr3:uid="{00000000-0010-0000-0000-000001000000}" name="Data"/>
    <tableColumn id="9" xr3:uid="{596968E0-8686-40E5-8DDD-0F860F7AA980}" name="Coluna1" dataDxfId="8">
      <calculatedColumnFormula>Tabela1[[#This Row],[Data]]</calculatedColumnFormula>
    </tableColumn>
    <tableColumn id="8" xr3:uid="{1A1ADE65-8FB7-4394-89F2-22FEE6E4C023}" name="Mês" dataDxfId="1"/>
    <tableColumn id="2" xr3:uid="{00000000-0010-0000-0000-000002000000}" name="Tipo"/>
    <tableColumn id="3" xr3:uid="{00000000-0010-0000-0000-000003000000}" name="Categoria"/>
    <tableColumn id="4" xr3:uid="{00000000-0010-0000-0000-000004000000}" name="Descrição"/>
    <tableColumn id="5" xr3:uid="{00000000-0010-0000-0000-000005000000}" name="Valor" dataDxfId="7"/>
    <tableColumn id="7" xr3:uid="{00000000-0010-0000-0000-000007000000}" name="Status"/>
    <tableColumn id="10" xr3:uid="{7B0DF815-A6BB-499D-85B5-FC0DC7502346}" name="Caixinha" dataDxfId="6">
      <calculatedColumnFormula>IF(Tabela1[[#This Row],[Status]]="Concluída",IF(Tabela1[[#This Row],[Tipo]]="Receita",Tabela1[[#This Row],[Valor]],-Tabela1[[#This Row],[Valor]]),0)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DD8C8-D401-49D5-B9A0-D1AAB71ACE84}">
  <sheetPr>
    <tabColor theme="3" tint="0.249977111117893"/>
  </sheetPr>
  <dimension ref="A1:X1"/>
  <sheetViews>
    <sheetView showGridLines="0" showRowColHeaders="0" tabSelected="1" workbookViewId="0">
      <selection activeCell="Q25" sqref="Q25:Q26"/>
    </sheetView>
  </sheetViews>
  <sheetFormatPr defaultColWidth="0" defaultRowHeight="14.4" x14ac:dyDescent="0.3"/>
  <cols>
    <col min="1" max="1" width="18.77734375" style="5" customWidth="1"/>
    <col min="2" max="9" width="9.109375" style="4" customWidth="1"/>
    <col min="10" max="10" width="4.33203125" style="4" customWidth="1"/>
    <col min="11" max="22" width="9.109375" style="4" customWidth="1"/>
    <col min="23" max="23" width="9.109375" style="4" hidden="1"/>
    <col min="24" max="24" width="9.109375" hidden="1"/>
  </cols>
  <sheetData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2574B-039A-430F-8DC6-45FD364ED452}">
  <sheetPr>
    <tabColor rgb="FFFF0000"/>
  </sheetPr>
  <dimension ref="A1:K14"/>
  <sheetViews>
    <sheetView workbookViewId="0">
      <selection activeCell="I26" sqref="I26"/>
    </sheetView>
  </sheetViews>
  <sheetFormatPr defaultRowHeight="14.4" x14ac:dyDescent="0.3"/>
  <cols>
    <col min="1" max="1" width="11.21875" bestFit="1" customWidth="1"/>
    <col min="2" max="3" width="12.88671875" bestFit="1" customWidth="1"/>
    <col min="6" max="6" width="11.21875" bestFit="1" customWidth="1"/>
    <col min="7" max="7" width="12.88671875" bestFit="1" customWidth="1"/>
    <col min="9" max="9" width="22.5546875" customWidth="1"/>
    <col min="10" max="10" width="12.88671875" bestFit="1" customWidth="1"/>
    <col min="11" max="11" width="15.88671875" bestFit="1" customWidth="1"/>
  </cols>
  <sheetData>
    <row r="1" spans="1:11" x14ac:dyDescent="0.3">
      <c r="A1" s="3" t="s">
        <v>0</v>
      </c>
      <c r="B1" t="s">
        <v>1</v>
      </c>
      <c r="F1" s="3" t="s">
        <v>0</v>
      </c>
      <c r="G1" t="s">
        <v>2</v>
      </c>
    </row>
    <row r="2" spans="1:11" x14ac:dyDescent="0.3">
      <c r="I2" t="s">
        <v>72</v>
      </c>
      <c r="J2" s="7">
        <f>GETPIVOTDATA("Caixinha",$K$2)</f>
        <v>17667.479999999996</v>
      </c>
      <c r="K2" t="s">
        <v>77</v>
      </c>
    </row>
    <row r="3" spans="1:11" x14ac:dyDescent="0.3">
      <c r="A3" s="3" t="s">
        <v>3</v>
      </c>
      <c r="B3" t="s">
        <v>4</v>
      </c>
      <c r="F3" s="3" t="s">
        <v>3</v>
      </c>
      <c r="G3" t="s">
        <v>4</v>
      </c>
      <c r="I3" t="s">
        <v>73</v>
      </c>
      <c r="J3" s="7">
        <v>20000</v>
      </c>
      <c r="K3" s="11">
        <v>17667.479999999996</v>
      </c>
    </row>
    <row r="4" spans="1:11" x14ac:dyDescent="0.3">
      <c r="A4" t="s">
        <v>5</v>
      </c>
      <c r="B4" s="2">
        <v>3050.34</v>
      </c>
      <c r="F4" t="s">
        <v>6</v>
      </c>
      <c r="G4" s="2">
        <v>8621.4699999999993</v>
      </c>
      <c r="I4" t="s">
        <v>75</v>
      </c>
      <c r="J4" s="7">
        <f>J3-GETPIVOTDATA("Caixinha",$K$2)</f>
        <v>2332.5200000000041</v>
      </c>
    </row>
    <row r="5" spans="1:11" x14ac:dyDescent="0.3">
      <c r="A5" t="s">
        <v>7</v>
      </c>
      <c r="B5" s="2">
        <v>7561.65</v>
      </c>
      <c r="F5" t="s">
        <v>8</v>
      </c>
      <c r="G5" s="2">
        <v>14851.25</v>
      </c>
    </row>
    <row r="6" spans="1:11" x14ac:dyDescent="0.3">
      <c r="A6" t="s">
        <v>9</v>
      </c>
      <c r="B6" s="2">
        <v>4044.6000000000004</v>
      </c>
      <c r="F6" t="s">
        <v>10</v>
      </c>
      <c r="G6" s="2">
        <v>18197.39</v>
      </c>
      <c r="J6" s="7"/>
    </row>
    <row r="7" spans="1:11" x14ac:dyDescent="0.3">
      <c r="A7" t="s">
        <v>11</v>
      </c>
      <c r="B7" s="2">
        <v>2255</v>
      </c>
      <c r="F7" t="s">
        <v>12</v>
      </c>
      <c r="G7" s="2">
        <v>18421.810000000001</v>
      </c>
      <c r="J7" s="7"/>
    </row>
    <row r="8" spans="1:11" x14ac:dyDescent="0.3">
      <c r="A8" t="s">
        <v>13</v>
      </c>
      <c r="B8" s="2">
        <v>1618.14</v>
      </c>
      <c r="F8" t="s">
        <v>14</v>
      </c>
      <c r="G8" s="2">
        <v>60091.92</v>
      </c>
    </row>
    <row r="9" spans="1:11" x14ac:dyDescent="0.3">
      <c r="A9" t="s">
        <v>15</v>
      </c>
      <c r="B9" s="2">
        <v>7994.54</v>
      </c>
    </row>
    <row r="10" spans="1:11" x14ac:dyDescent="0.3">
      <c r="A10" t="s">
        <v>14</v>
      </c>
      <c r="B10" s="2">
        <v>26524.27</v>
      </c>
      <c r="J10" s="7"/>
    </row>
    <row r="11" spans="1:11" x14ac:dyDescent="0.3">
      <c r="J11" s="7"/>
    </row>
    <row r="12" spans="1:11" x14ac:dyDescent="0.3">
      <c r="J12" s="7"/>
    </row>
    <row r="13" spans="1:11" x14ac:dyDescent="0.3">
      <c r="J13" s="7"/>
    </row>
    <row r="14" spans="1:11" x14ac:dyDescent="0.3">
      <c r="J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I56"/>
  <sheetViews>
    <sheetView workbookViewId="0">
      <selection activeCell="I26" sqref="I26"/>
    </sheetView>
  </sheetViews>
  <sheetFormatPr defaultRowHeight="14.4" x14ac:dyDescent="0.3"/>
  <cols>
    <col min="1" max="1" width="10.88671875" style="1" bestFit="1" customWidth="1"/>
    <col min="2" max="2" width="24.77734375" style="10" customWidth="1"/>
    <col min="3" max="3" width="13.77734375" style="6" customWidth="1"/>
    <col min="4" max="4" width="12" bestFit="1" customWidth="1"/>
    <col min="5" max="5" width="22.44140625" customWidth="1"/>
    <col min="6" max="6" width="30.6640625" style="2" customWidth="1"/>
    <col min="7" max="7" width="20" bestFit="1" customWidth="1"/>
    <col min="8" max="8" width="19.109375" customWidth="1"/>
    <col min="9" max="9" width="16.109375" style="12" customWidth="1"/>
  </cols>
  <sheetData>
    <row r="1" spans="1:9" x14ac:dyDescent="0.3">
      <c r="A1" s="14" t="s">
        <v>16</v>
      </c>
      <c r="B1" s="15" t="s">
        <v>74</v>
      </c>
      <c r="C1" s="16" t="s">
        <v>17</v>
      </c>
      <c r="D1" s="17" t="s">
        <v>0</v>
      </c>
      <c r="E1" s="17" t="s">
        <v>3</v>
      </c>
      <c r="F1" s="17" t="s">
        <v>18</v>
      </c>
      <c r="G1" s="18" t="s">
        <v>19</v>
      </c>
      <c r="H1" s="17" t="s">
        <v>20</v>
      </c>
      <c r="I1" s="19" t="s">
        <v>76</v>
      </c>
    </row>
    <row r="2" spans="1:9" x14ac:dyDescent="0.3">
      <c r="A2" s="1">
        <v>45302</v>
      </c>
      <c r="B2" s="10">
        <f>Tabela1[[#This Row],[Data]]</f>
        <v>45302</v>
      </c>
      <c r="C2" s="11" t="s">
        <v>78</v>
      </c>
      <c r="D2" s="6" t="s">
        <v>2</v>
      </c>
      <c r="E2" t="s">
        <v>10</v>
      </c>
      <c r="F2" t="s">
        <v>65</v>
      </c>
      <c r="G2" s="8">
        <v>3660.64</v>
      </c>
      <c r="H2" t="s">
        <v>31</v>
      </c>
      <c r="I2" s="13">
        <f>IF(Tabela1[[#This Row],[Status]]="Concluída",IF(Tabela1[[#This Row],[Tipo]]="Receita",Tabela1[[#This Row],[Valor]],-Tabela1[[#This Row],[Valor]]),0)</f>
        <v>0</v>
      </c>
    </row>
    <row r="3" spans="1:9" x14ac:dyDescent="0.3">
      <c r="A3" s="1">
        <v>45315</v>
      </c>
      <c r="B3" s="10">
        <f>Tabela1[[#This Row],[Data]]</f>
        <v>45315</v>
      </c>
      <c r="C3" s="11" t="s">
        <v>78</v>
      </c>
      <c r="D3" s="6" t="s">
        <v>2</v>
      </c>
      <c r="E3" t="s">
        <v>8</v>
      </c>
      <c r="F3" t="s">
        <v>41</v>
      </c>
      <c r="G3" s="8">
        <v>367.41</v>
      </c>
      <c r="H3" t="s">
        <v>22</v>
      </c>
      <c r="I3" s="12">
        <f>IF(Tabela1[[#This Row],[Status]]="Concluída",IF(Tabela1[[#This Row],[Tipo]]="Receita",Tabela1[[#This Row],[Valor]],-Tabela1[[#This Row],[Valor]]),0)</f>
        <v>367.41</v>
      </c>
    </row>
    <row r="4" spans="1:9" x14ac:dyDescent="0.3">
      <c r="A4" s="1">
        <v>45333</v>
      </c>
      <c r="B4" s="10">
        <f>Tabela1[[#This Row],[Data]]</f>
        <v>45333</v>
      </c>
      <c r="C4" s="11" t="s">
        <v>79</v>
      </c>
      <c r="D4" t="s">
        <v>2</v>
      </c>
      <c r="E4" t="s">
        <v>10</v>
      </c>
      <c r="F4" t="s">
        <v>44</v>
      </c>
      <c r="G4" s="8">
        <v>1628.11</v>
      </c>
      <c r="H4" t="s">
        <v>22</v>
      </c>
      <c r="I4" s="12">
        <f>IF(Tabela1[[#This Row],[Status]]="Concluída",IF(Tabela1[[#This Row],[Tipo]]="Receita",Tabela1[[#This Row],[Valor]],-Tabela1[[#This Row],[Valor]]),0)</f>
        <v>1628.11</v>
      </c>
    </row>
    <row r="5" spans="1:9" x14ac:dyDescent="0.3">
      <c r="A5" s="1">
        <v>45339</v>
      </c>
      <c r="B5" s="10">
        <f>Tabela1[[#This Row],[Data]]</f>
        <v>45339</v>
      </c>
      <c r="C5" s="11" t="s">
        <v>79</v>
      </c>
      <c r="D5" t="s">
        <v>2</v>
      </c>
      <c r="E5" t="s">
        <v>12</v>
      </c>
      <c r="F5" t="s">
        <v>42</v>
      </c>
      <c r="G5" s="8">
        <v>1233.6400000000001</v>
      </c>
      <c r="H5" t="s">
        <v>22</v>
      </c>
      <c r="I5" s="12">
        <f>IF(Tabela1[[#This Row],[Status]]="Concluída",IF(Tabela1[[#This Row],[Tipo]]="Receita",Tabela1[[#This Row],[Valor]],-Tabela1[[#This Row],[Valor]]),0)</f>
        <v>1233.6400000000001</v>
      </c>
    </row>
    <row r="6" spans="1:9" x14ac:dyDescent="0.3">
      <c r="A6" s="1">
        <v>45342</v>
      </c>
      <c r="B6" s="10">
        <f>Tabela1[[#This Row],[Data]]</f>
        <v>45342</v>
      </c>
      <c r="C6" s="11" t="s">
        <v>79</v>
      </c>
      <c r="D6" s="6" t="s">
        <v>2</v>
      </c>
      <c r="E6" t="s">
        <v>6</v>
      </c>
      <c r="F6" t="s">
        <v>63</v>
      </c>
      <c r="G6" s="8">
        <v>660.42</v>
      </c>
      <c r="H6" t="s">
        <v>22</v>
      </c>
      <c r="I6" s="12">
        <f>IF(Tabela1[[#This Row],[Status]]="Concluída",IF(Tabela1[[#This Row],[Tipo]]="Receita",Tabela1[[#This Row],[Valor]],-Tabela1[[#This Row],[Valor]]),0)</f>
        <v>660.42</v>
      </c>
    </row>
    <row r="7" spans="1:9" x14ac:dyDescent="0.3">
      <c r="A7" s="1">
        <v>45343</v>
      </c>
      <c r="B7" s="10">
        <f>Tabela1[[#This Row],[Data]]</f>
        <v>45343</v>
      </c>
      <c r="C7" s="11" t="s">
        <v>79</v>
      </c>
      <c r="D7" s="6" t="s">
        <v>2</v>
      </c>
      <c r="E7" t="s">
        <v>10</v>
      </c>
      <c r="F7" t="s">
        <v>67</v>
      </c>
      <c r="G7" s="8">
        <v>176.6</v>
      </c>
      <c r="H7" t="s">
        <v>31</v>
      </c>
      <c r="I7" s="12">
        <f>IF(Tabela1[[#This Row],[Status]]="Concluída",IF(Tabela1[[#This Row],[Tipo]]="Receita",Tabela1[[#This Row],[Valor]],-Tabela1[[#This Row],[Valor]]),0)</f>
        <v>0</v>
      </c>
    </row>
    <row r="8" spans="1:9" x14ac:dyDescent="0.3">
      <c r="A8" s="1">
        <v>45354</v>
      </c>
      <c r="B8" s="10">
        <f>Tabela1[[#This Row],[Data]]</f>
        <v>45354</v>
      </c>
      <c r="C8" s="11" t="s">
        <v>80</v>
      </c>
      <c r="D8" s="9" t="s">
        <v>2</v>
      </c>
      <c r="E8" t="s">
        <v>12</v>
      </c>
      <c r="F8" t="s">
        <v>36</v>
      </c>
      <c r="G8" s="8">
        <v>4019.41</v>
      </c>
      <c r="H8" t="s">
        <v>22</v>
      </c>
      <c r="I8" s="12">
        <f>IF(Tabela1[[#This Row],[Status]]="Concluída",IF(Tabela1[[#This Row],[Tipo]]="Receita",Tabela1[[#This Row],[Valor]],-Tabela1[[#This Row],[Valor]]),0)</f>
        <v>4019.41</v>
      </c>
    </row>
    <row r="9" spans="1:9" x14ac:dyDescent="0.3">
      <c r="A9" s="1">
        <v>45354</v>
      </c>
      <c r="B9" s="10">
        <f>Tabela1[[#This Row],[Data]]</f>
        <v>45354</v>
      </c>
      <c r="C9" s="11" t="s">
        <v>80</v>
      </c>
      <c r="D9" t="s">
        <v>2</v>
      </c>
      <c r="E9" t="s">
        <v>12</v>
      </c>
      <c r="F9" t="s">
        <v>36</v>
      </c>
      <c r="G9" s="8">
        <v>4019.41</v>
      </c>
      <c r="H9" t="s">
        <v>22</v>
      </c>
      <c r="I9" s="12">
        <f>IF(Tabela1[[#This Row],[Status]]="Concluída",IF(Tabela1[[#This Row],[Tipo]]="Receita",Tabela1[[#This Row],[Valor]],-Tabela1[[#This Row],[Valor]]),0)</f>
        <v>4019.41</v>
      </c>
    </row>
    <row r="10" spans="1:9" x14ac:dyDescent="0.3">
      <c r="A10" s="1">
        <v>45354</v>
      </c>
      <c r="B10" s="10">
        <f>Tabela1[[#This Row],[Data]]</f>
        <v>45354</v>
      </c>
      <c r="C10" s="11" t="s">
        <v>80</v>
      </c>
      <c r="D10" s="6" t="s">
        <v>2</v>
      </c>
      <c r="E10" t="s">
        <v>6</v>
      </c>
      <c r="F10" t="s">
        <v>58</v>
      </c>
      <c r="G10" s="8">
        <v>563.88</v>
      </c>
      <c r="H10" t="s">
        <v>22</v>
      </c>
      <c r="I10" s="12">
        <f>IF(Tabela1[[#This Row],[Status]]="Concluída",IF(Tabela1[[#This Row],[Tipo]]="Receita",Tabela1[[#This Row],[Valor]],-Tabela1[[#This Row],[Valor]]),0)</f>
        <v>563.88</v>
      </c>
    </row>
    <row r="11" spans="1:9" x14ac:dyDescent="0.3">
      <c r="A11" s="1">
        <v>45371</v>
      </c>
      <c r="B11" s="10">
        <f>Tabela1[[#This Row],[Data]]</f>
        <v>45371</v>
      </c>
      <c r="C11" s="11" t="s">
        <v>80</v>
      </c>
      <c r="D11" s="6" t="s">
        <v>2</v>
      </c>
      <c r="E11" t="s">
        <v>10</v>
      </c>
      <c r="F11" t="s">
        <v>68</v>
      </c>
      <c r="G11" s="8">
        <v>366.57</v>
      </c>
      <c r="H11" t="s">
        <v>22</v>
      </c>
      <c r="I11" s="12">
        <f>IF(Tabela1[[#This Row],[Status]]="Concluída",IF(Tabela1[[#This Row],[Tipo]]="Receita",Tabela1[[#This Row],[Valor]],-Tabela1[[#This Row],[Valor]]),0)</f>
        <v>366.57</v>
      </c>
    </row>
    <row r="12" spans="1:9" x14ac:dyDescent="0.3">
      <c r="A12" s="1">
        <v>45380</v>
      </c>
      <c r="B12" s="10">
        <f>Tabela1[[#This Row],[Data]]</f>
        <v>45380</v>
      </c>
      <c r="C12" s="11" t="s">
        <v>80</v>
      </c>
      <c r="D12" s="6" t="s">
        <v>2</v>
      </c>
      <c r="E12" t="s">
        <v>6</v>
      </c>
      <c r="F12" t="s">
        <v>61</v>
      </c>
      <c r="G12" s="8">
        <v>243.49</v>
      </c>
      <c r="H12" t="s">
        <v>22</v>
      </c>
      <c r="I12" s="12">
        <f>IF(Tabela1[[#This Row],[Status]]="Concluída",IF(Tabela1[[#This Row],[Tipo]]="Receita",Tabela1[[#This Row],[Valor]],-Tabela1[[#This Row],[Valor]]),0)</f>
        <v>243.49</v>
      </c>
    </row>
    <row r="13" spans="1:9" x14ac:dyDescent="0.3">
      <c r="A13" s="1">
        <v>45386</v>
      </c>
      <c r="B13" s="10">
        <f>Tabela1[[#This Row],[Data]]</f>
        <v>45386</v>
      </c>
      <c r="C13" s="11" t="s">
        <v>81</v>
      </c>
      <c r="D13" t="s">
        <v>2</v>
      </c>
      <c r="E13" t="s">
        <v>8</v>
      </c>
      <c r="F13" t="s">
        <v>50</v>
      </c>
      <c r="G13" s="8">
        <v>1406.26</v>
      </c>
      <c r="H13" t="s">
        <v>22</v>
      </c>
      <c r="I13" s="12">
        <f>IF(Tabela1[[#This Row],[Status]]="Concluída",IF(Tabela1[[#This Row],[Tipo]]="Receita",Tabela1[[#This Row],[Valor]],-Tabela1[[#This Row],[Valor]]),0)</f>
        <v>1406.26</v>
      </c>
    </row>
    <row r="14" spans="1:9" x14ac:dyDescent="0.3">
      <c r="A14" s="1">
        <v>45388</v>
      </c>
      <c r="B14" s="10">
        <f>Tabela1[[#This Row],[Data]]</f>
        <v>45388</v>
      </c>
      <c r="C14" s="11" t="s">
        <v>81</v>
      </c>
      <c r="D14" s="6" t="s">
        <v>2</v>
      </c>
      <c r="E14" t="s">
        <v>8</v>
      </c>
      <c r="F14" t="s">
        <v>55</v>
      </c>
      <c r="G14" s="8">
        <v>1766.99</v>
      </c>
      <c r="H14" t="s">
        <v>31</v>
      </c>
      <c r="I14" s="12">
        <f>IF(Tabela1[[#This Row],[Status]]="Concluída",IF(Tabela1[[#This Row],[Tipo]]="Receita",Tabela1[[#This Row],[Valor]],-Tabela1[[#This Row],[Valor]]),0)</f>
        <v>0</v>
      </c>
    </row>
    <row r="15" spans="1:9" x14ac:dyDescent="0.3">
      <c r="A15" s="1">
        <v>45395</v>
      </c>
      <c r="B15" s="10">
        <f>Tabela1[[#This Row],[Data]]</f>
        <v>45395</v>
      </c>
      <c r="C15" s="11" t="s">
        <v>81</v>
      </c>
      <c r="D15" s="6" t="s">
        <v>1</v>
      </c>
      <c r="E15" t="s">
        <v>15</v>
      </c>
      <c r="F15" t="s">
        <v>69</v>
      </c>
      <c r="G15" s="8">
        <v>1358.83</v>
      </c>
      <c r="H15" t="s">
        <v>31</v>
      </c>
      <c r="I15" s="12">
        <f>IF(Tabela1[[#This Row],[Status]]="Concluída",IF(Tabela1[[#This Row],[Tipo]]="Receita",Tabela1[[#This Row],[Valor]],-Tabela1[[#This Row],[Valor]]),0)</f>
        <v>0</v>
      </c>
    </row>
    <row r="16" spans="1:9" x14ac:dyDescent="0.3">
      <c r="A16" s="1">
        <v>45418</v>
      </c>
      <c r="B16" s="10">
        <f>Tabela1[[#This Row],[Data]]</f>
        <v>45418</v>
      </c>
      <c r="C16" s="11" t="s">
        <v>82</v>
      </c>
      <c r="D16" s="6" t="s">
        <v>2</v>
      </c>
      <c r="E16" t="s">
        <v>6</v>
      </c>
      <c r="F16" t="s">
        <v>58</v>
      </c>
      <c r="G16" s="8">
        <v>2720.61</v>
      </c>
      <c r="H16" t="s">
        <v>22</v>
      </c>
      <c r="I16" s="12">
        <f>IF(Tabela1[[#This Row],[Status]]="Concluída",IF(Tabela1[[#This Row],[Tipo]]="Receita",Tabela1[[#This Row],[Valor]],-Tabela1[[#This Row],[Valor]]),0)</f>
        <v>2720.61</v>
      </c>
    </row>
    <row r="17" spans="1:9" x14ac:dyDescent="0.3">
      <c r="A17" s="1">
        <v>45422</v>
      </c>
      <c r="B17" s="10">
        <f>Tabela1[[#This Row],[Data]]</f>
        <v>45422</v>
      </c>
      <c r="C17" s="11" t="s">
        <v>82</v>
      </c>
      <c r="D17" t="s">
        <v>2</v>
      </c>
      <c r="E17" t="s">
        <v>10</v>
      </c>
      <c r="F17" t="s">
        <v>48</v>
      </c>
      <c r="G17" s="8">
        <v>2326.8000000000002</v>
      </c>
      <c r="H17" t="s">
        <v>29</v>
      </c>
      <c r="I17" s="12">
        <f>IF(Tabela1[[#This Row],[Status]]="Concluída",IF(Tabela1[[#This Row],[Tipo]]="Receita",Tabela1[[#This Row],[Valor]],-Tabela1[[#This Row],[Valor]]),0)</f>
        <v>0</v>
      </c>
    </row>
    <row r="18" spans="1:9" x14ac:dyDescent="0.3">
      <c r="A18" s="1">
        <v>45435</v>
      </c>
      <c r="B18" s="10">
        <f>Tabela1[[#This Row],[Data]]</f>
        <v>45435</v>
      </c>
      <c r="C18" s="11" t="s">
        <v>82</v>
      </c>
      <c r="D18" s="6" t="s">
        <v>2</v>
      </c>
      <c r="E18" t="s">
        <v>12</v>
      </c>
      <c r="F18" t="s">
        <v>62</v>
      </c>
      <c r="G18" s="8">
        <v>113.94</v>
      </c>
      <c r="H18" t="s">
        <v>22</v>
      </c>
      <c r="I18" s="12">
        <f>IF(Tabela1[[#This Row],[Status]]="Concluída",IF(Tabela1[[#This Row],[Tipo]]="Receita",Tabela1[[#This Row],[Valor]],-Tabela1[[#This Row],[Valor]]),0)</f>
        <v>113.94</v>
      </c>
    </row>
    <row r="19" spans="1:9" x14ac:dyDescent="0.3">
      <c r="A19" s="1">
        <v>45447</v>
      </c>
      <c r="B19" s="10">
        <f>Tabela1[[#This Row],[Data]]</f>
        <v>45447</v>
      </c>
      <c r="C19" s="11" t="s">
        <v>83</v>
      </c>
      <c r="D19" t="s">
        <v>1</v>
      </c>
      <c r="E19" t="s">
        <v>7</v>
      </c>
      <c r="F19" t="s">
        <v>38</v>
      </c>
      <c r="G19" s="8">
        <v>1120.4000000000001</v>
      </c>
      <c r="H19" t="s">
        <v>31</v>
      </c>
      <c r="I19" s="12">
        <f>IF(Tabela1[[#This Row],[Status]]="Concluída",IF(Tabela1[[#This Row],[Tipo]]="Receita",Tabela1[[#This Row],[Valor]],-Tabela1[[#This Row],[Valor]]),0)</f>
        <v>0</v>
      </c>
    </row>
    <row r="20" spans="1:9" x14ac:dyDescent="0.3">
      <c r="A20" s="1">
        <v>45447</v>
      </c>
      <c r="B20" s="10">
        <f>Tabela1[[#This Row],[Data]]</f>
        <v>45447</v>
      </c>
      <c r="C20" s="11" t="s">
        <v>83</v>
      </c>
      <c r="D20" t="s">
        <v>1</v>
      </c>
      <c r="E20" t="s">
        <v>7</v>
      </c>
      <c r="F20" t="s">
        <v>38</v>
      </c>
      <c r="G20" s="8">
        <v>1120.4000000000001</v>
      </c>
      <c r="H20" t="s">
        <v>31</v>
      </c>
      <c r="I20" s="12">
        <f>IF(Tabela1[[#This Row],[Status]]="Concluída",IF(Tabela1[[#This Row],[Tipo]]="Receita",Tabela1[[#This Row],[Valor]],-Tabela1[[#This Row],[Valor]]),0)</f>
        <v>0</v>
      </c>
    </row>
    <row r="21" spans="1:9" x14ac:dyDescent="0.3">
      <c r="A21" s="1">
        <v>45464</v>
      </c>
      <c r="B21" s="10">
        <f>Tabela1[[#This Row],[Data]]</f>
        <v>45464</v>
      </c>
      <c r="C21" s="11" t="s">
        <v>83</v>
      </c>
      <c r="D21" s="6" t="s">
        <v>1</v>
      </c>
      <c r="E21" t="s">
        <v>7</v>
      </c>
      <c r="F21" t="s">
        <v>66</v>
      </c>
      <c r="G21" s="8">
        <v>2422.27</v>
      </c>
      <c r="H21" t="s">
        <v>22</v>
      </c>
      <c r="I21" s="12">
        <f>IF(Tabela1[[#This Row],[Status]]="Concluída",IF(Tabela1[[#This Row],[Tipo]]="Receita",Tabela1[[#This Row],[Valor]],-Tabela1[[#This Row],[Valor]]),0)</f>
        <v>-2422.27</v>
      </c>
    </row>
    <row r="22" spans="1:9" x14ac:dyDescent="0.3">
      <c r="A22" s="1">
        <v>45493</v>
      </c>
      <c r="B22" s="10">
        <f>Tabela1[[#This Row],[Data]]</f>
        <v>45493</v>
      </c>
      <c r="C22" s="11" t="s">
        <v>84</v>
      </c>
      <c r="D22" t="s">
        <v>1</v>
      </c>
      <c r="E22" t="s">
        <v>15</v>
      </c>
      <c r="F22" t="s">
        <v>37</v>
      </c>
      <c r="G22" s="8">
        <v>372.2</v>
      </c>
      <c r="H22" t="s">
        <v>31</v>
      </c>
      <c r="I22" s="12">
        <f>IF(Tabela1[[#This Row],[Status]]="Concluída",IF(Tabela1[[#This Row],[Tipo]]="Receita",Tabela1[[#This Row],[Valor]],-Tabela1[[#This Row],[Valor]]),0)</f>
        <v>0</v>
      </c>
    </row>
    <row r="23" spans="1:9" x14ac:dyDescent="0.3">
      <c r="A23" s="1">
        <v>45493</v>
      </c>
      <c r="B23" s="10">
        <f>Tabela1[[#This Row],[Data]]</f>
        <v>45493</v>
      </c>
      <c r="C23" s="11" t="s">
        <v>84</v>
      </c>
      <c r="D23" t="s">
        <v>1</v>
      </c>
      <c r="E23" t="s">
        <v>15</v>
      </c>
      <c r="F23" t="s">
        <v>37</v>
      </c>
      <c r="G23" s="8">
        <v>372.2</v>
      </c>
      <c r="H23" t="s">
        <v>31</v>
      </c>
      <c r="I23" s="12">
        <f>IF(Tabela1[[#This Row],[Status]]="Concluída",IF(Tabela1[[#This Row],[Tipo]]="Receita",Tabela1[[#This Row],[Valor]],-Tabela1[[#This Row],[Valor]]),0)</f>
        <v>0</v>
      </c>
    </row>
    <row r="24" spans="1:9" x14ac:dyDescent="0.3">
      <c r="A24" s="1">
        <v>45496</v>
      </c>
      <c r="B24" s="10">
        <f>Tabela1[[#This Row],[Data]]</f>
        <v>45496</v>
      </c>
      <c r="C24" s="11" t="s">
        <v>84</v>
      </c>
      <c r="D24" t="s">
        <v>2</v>
      </c>
      <c r="E24" t="s">
        <v>10</v>
      </c>
      <c r="F24" t="s">
        <v>45</v>
      </c>
      <c r="G24" s="8">
        <v>3138.47</v>
      </c>
      <c r="H24" t="s">
        <v>29</v>
      </c>
      <c r="I24" s="12">
        <f>IF(Tabela1[[#This Row],[Status]]="Concluída",IF(Tabela1[[#This Row],[Tipo]]="Receita",Tabela1[[#This Row],[Valor]],-Tabela1[[#This Row],[Valor]]),0)</f>
        <v>0</v>
      </c>
    </row>
    <row r="25" spans="1:9" x14ac:dyDescent="0.3">
      <c r="A25" s="1">
        <v>45506</v>
      </c>
      <c r="B25" s="10">
        <f>Tabela1[[#This Row],[Data]]</f>
        <v>45506</v>
      </c>
      <c r="C25" s="11" t="s">
        <v>85</v>
      </c>
      <c r="D25" t="s">
        <v>1</v>
      </c>
      <c r="E25" t="s">
        <v>15</v>
      </c>
      <c r="F25" t="s">
        <v>52</v>
      </c>
      <c r="G25" s="8">
        <v>1989.2</v>
      </c>
      <c r="H25" t="s">
        <v>22</v>
      </c>
      <c r="I25" s="12">
        <f>IF(Tabela1[[#This Row],[Status]]="Concluída",IF(Tabela1[[#This Row],[Tipo]]="Receita",Tabela1[[#This Row],[Valor]],-Tabela1[[#This Row],[Valor]]),0)</f>
        <v>-1989.2</v>
      </c>
    </row>
    <row r="26" spans="1:9" x14ac:dyDescent="0.3">
      <c r="A26" s="1">
        <v>45517</v>
      </c>
      <c r="B26" s="10">
        <f>Tabela1[[#This Row],[Data]]</f>
        <v>45517</v>
      </c>
      <c r="C26" s="11" t="s">
        <v>85</v>
      </c>
      <c r="D26" t="s">
        <v>2</v>
      </c>
      <c r="E26" t="s">
        <v>10</v>
      </c>
      <c r="F26" t="s">
        <v>40</v>
      </c>
      <c r="G26" s="8">
        <v>793.32</v>
      </c>
      <c r="H26" t="s">
        <v>22</v>
      </c>
      <c r="I26" s="12">
        <f>IF(Tabela1[[#This Row],[Status]]="Concluída",IF(Tabela1[[#This Row],[Tipo]]="Receita",Tabela1[[#This Row],[Valor]],-Tabela1[[#This Row],[Valor]]),0)</f>
        <v>793.32</v>
      </c>
    </row>
    <row r="27" spans="1:9" x14ac:dyDescent="0.3">
      <c r="A27" s="1">
        <v>45522</v>
      </c>
      <c r="B27" s="10">
        <f>Tabela1[[#This Row],[Data]]</f>
        <v>45522</v>
      </c>
      <c r="C27" s="11" t="s">
        <v>85</v>
      </c>
      <c r="D27" s="6" t="s">
        <v>1</v>
      </c>
      <c r="E27" t="s">
        <v>5</v>
      </c>
      <c r="F27" t="s">
        <v>60</v>
      </c>
      <c r="G27" s="8">
        <v>598.66999999999996</v>
      </c>
      <c r="H27" t="s">
        <v>22</v>
      </c>
      <c r="I27" s="12">
        <f>IF(Tabela1[[#This Row],[Status]]="Concluída",IF(Tabela1[[#This Row],[Tipo]]="Receita",Tabela1[[#This Row],[Valor]],-Tabela1[[#This Row],[Valor]]),0)</f>
        <v>-598.66999999999996</v>
      </c>
    </row>
    <row r="28" spans="1:9" x14ac:dyDescent="0.3">
      <c r="A28" s="1">
        <v>45528</v>
      </c>
      <c r="B28" s="10">
        <f>Tabela1[[#This Row],[Data]]</f>
        <v>45528</v>
      </c>
      <c r="C28" s="11" t="s">
        <v>85</v>
      </c>
      <c r="D28" s="6" t="s">
        <v>1</v>
      </c>
      <c r="E28" t="s">
        <v>15</v>
      </c>
      <c r="F28" t="s">
        <v>57</v>
      </c>
      <c r="G28" s="8">
        <v>685.06</v>
      </c>
      <c r="H28" t="s">
        <v>22</v>
      </c>
      <c r="I28" s="12">
        <f>IF(Tabela1[[#This Row],[Status]]="Concluída",IF(Tabela1[[#This Row],[Tipo]]="Receita",Tabela1[[#This Row],[Valor]],-Tabela1[[#This Row],[Valor]]),0)</f>
        <v>-685.06</v>
      </c>
    </row>
    <row r="29" spans="1:9" x14ac:dyDescent="0.3">
      <c r="A29" s="1">
        <v>45530</v>
      </c>
      <c r="B29" s="10">
        <f>Tabela1[[#This Row],[Data]]</f>
        <v>45530</v>
      </c>
      <c r="C29" s="11" t="s">
        <v>85</v>
      </c>
      <c r="D29" s="6" t="s">
        <v>1</v>
      </c>
      <c r="E29" t="s">
        <v>5</v>
      </c>
      <c r="F29" t="s">
        <v>64</v>
      </c>
      <c r="G29" s="8">
        <v>2200.92</v>
      </c>
      <c r="H29" t="s">
        <v>22</v>
      </c>
      <c r="I29" s="12">
        <f>IF(Tabela1[[#This Row],[Status]]="Concluída",IF(Tabela1[[#This Row],[Tipo]]="Receita",Tabela1[[#This Row],[Valor]],-Tabela1[[#This Row],[Valor]]),0)</f>
        <v>-2200.92</v>
      </c>
    </row>
    <row r="30" spans="1:9" x14ac:dyDescent="0.3">
      <c r="A30" s="1">
        <v>45535</v>
      </c>
      <c r="B30" s="10">
        <f>Tabela1[[#This Row],[Data]]</f>
        <v>45535</v>
      </c>
      <c r="C30" s="11" t="s">
        <v>85</v>
      </c>
      <c r="D30" s="6" t="s">
        <v>2</v>
      </c>
      <c r="E30" t="s">
        <v>6</v>
      </c>
      <c r="F30" t="s">
        <v>59</v>
      </c>
      <c r="G30" s="8">
        <v>2361.25</v>
      </c>
      <c r="H30" t="s">
        <v>31</v>
      </c>
      <c r="I30" s="12">
        <f>IF(Tabela1[[#This Row],[Status]]="Concluída",IF(Tabela1[[#This Row],[Tipo]]="Receita",Tabela1[[#This Row],[Valor]],-Tabela1[[#This Row],[Valor]]),0)</f>
        <v>0</v>
      </c>
    </row>
    <row r="31" spans="1:9" x14ac:dyDescent="0.3">
      <c r="A31" s="1">
        <v>45549</v>
      </c>
      <c r="B31" s="10">
        <f>Tabela1[[#This Row],[Data]]</f>
        <v>45549</v>
      </c>
      <c r="C31" s="11" t="s">
        <v>86</v>
      </c>
      <c r="D31" t="s">
        <v>1</v>
      </c>
      <c r="E31" t="s">
        <v>13</v>
      </c>
      <c r="F31" t="s">
        <v>51</v>
      </c>
      <c r="G31" s="8">
        <v>745.19</v>
      </c>
      <c r="H31" t="s">
        <v>22</v>
      </c>
      <c r="I31" s="12">
        <f>IF(Tabela1[[#This Row],[Status]]="Concluída",IF(Tabela1[[#This Row],[Tipo]]="Receita",Tabela1[[#This Row],[Valor]],-Tabela1[[#This Row],[Valor]]),0)</f>
        <v>-745.19</v>
      </c>
    </row>
    <row r="32" spans="1:9" x14ac:dyDescent="0.3">
      <c r="A32" s="1">
        <v>45558</v>
      </c>
      <c r="B32" s="10">
        <f>Tabela1[[#This Row],[Data]]</f>
        <v>45558</v>
      </c>
      <c r="C32" s="11" t="s">
        <v>86</v>
      </c>
      <c r="D32" t="s">
        <v>2</v>
      </c>
      <c r="E32" t="s">
        <v>8</v>
      </c>
      <c r="F32" t="s">
        <v>39</v>
      </c>
      <c r="G32" s="8">
        <v>3309.11</v>
      </c>
      <c r="H32" t="s">
        <v>22</v>
      </c>
      <c r="I32" s="12">
        <f>IF(Tabela1[[#This Row],[Status]]="Concluída",IF(Tabela1[[#This Row],[Tipo]]="Receita",Tabela1[[#This Row],[Valor]],-Tabela1[[#This Row],[Valor]]),0)</f>
        <v>3309.11</v>
      </c>
    </row>
    <row r="33" spans="1:9" x14ac:dyDescent="0.3">
      <c r="A33" s="1">
        <v>45560</v>
      </c>
      <c r="B33" s="10">
        <f>Tabela1[[#This Row],[Data]]</f>
        <v>45560</v>
      </c>
      <c r="C33" s="11" t="s">
        <v>86</v>
      </c>
      <c r="D33" t="s">
        <v>2</v>
      </c>
      <c r="E33" t="s">
        <v>8</v>
      </c>
      <c r="F33" t="s">
        <v>41</v>
      </c>
      <c r="G33" s="8">
        <v>1148.07</v>
      </c>
      <c r="H33" t="s">
        <v>29</v>
      </c>
      <c r="I33" s="12">
        <f>IF(Tabela1[[#This Row],[Status]]="Concluída",IF(Tabela1[[#This Row],[Tipo]]="Receita",Tabela1[[#This Row],[Valor]],-Tabela1[[#This Row],[Valor]]),0)</f>
        <v>0</v>
      </c>
    </row>
    <row r="34" spans="1:9" x14ac:dyDescent="0.3">
      <c r="A34" s="1">
        <v>45560</v>
      </c>
      <c r="B34" s="10">
        <f>Tabela1[[#This Row],[Data]]</f>
        <v>45560</v>
      </c>
      <c r="C34" s="11" t="s">
        <v>86</v>
      </c>
      <c r="D34" s="6" t="s">
        <v>1</v>
      </c>
      <c r="E34" t="s">
        <v>15</v>
      </c>
      <c r="F34" t="s">
        <v>54</v>
      </c>
      <c r="G34" s="8">
        <v>3066.75</v>
      </c>
      <c r="H34" t="s">
        <v>22</v>
      </c>
      <c r="I34" s="12">
        <f>IF(Tabela1[[#This Row],[Status]]="Concluída",IF(Tabela1[[#This Row],[Tipo]]="Receita",Tabela1[[#This Row],[Valor]],-Tabela1[[#This Row],[Valor]]),0)</f>
        <v>-3066.75</v>
      </c>
    </row>
    <row r="35" spans="1:9" x14ac:dyDescent="0.3">
      <c r="A35" s="1">
        <v>45566</v>
      </c>
      <c r="B35" s="10">
        <f>Tabela1[[#This Row],[Data]]</f>
        <v>45566</v>
      </c>
      <c r="C35" s="11" t="s">
        <v>87</v>
      </c>
      <c r="D35" t="s">
        <v>1</v>
      </c>
      <c r="E35" t="s">
        <v>7</v>
      </c>
      <c r="F35" t="s">
        <v>53</v>
      </c>
      <c r="G35" s="8">
        <v>2698.08</v>
      </c>
      <c r="H35" t="s">
        <v>22</v>
      </c>
      <c r="I35" s="12">
        <f>IF(Tabela1[[#This Row],[Status]]="Concluída",IF(Tabela1[[#This Row],[Tipo]]="Receita",Tabela1[[#This Row],[Valor]],-Tabela1[[#This Row],[Valor]]),0)</f>
        <v>-2698.08</v>
      </c>
    </row>
    <row r="36" spans="1:9" x14ac:dyDescent="0.3">
      <c r="A36" s="1">
        <v>45571</v>
      </c>
      <c r="B36" s="10">
        <f>Tabela1[[#This Row],[Data]]</f>
        <v>45571</v>
      </c>
      <c r="C36" s="11" t="s">
        <v>87</v>
      </c>
      <c r="D36" t="s">
        <v>2</v>
      </c>
      <c r="E36" t="s">
        <v>8</v>
      </c>
      <c r="F36" t="s">
        <v>47</v>
      </c>
      <c r="G36" s="8">
        <v>279.05</v>
      </c>
      <c r="H36" t="s">
        <v>22</v>
      </c>
      <c r="I36" s="12">
        <f>IF(Tabela1[[#This Row],[Status]]="Concluída",IF(Tabela1[[#This Row],[Tipo]]="Receita",Tabela1[[#This Row],[Valor]],-Tabela1[[#This Row],[Valor]]),0)</f>
        <v>279.05</v>
      </c>
    </row>
    <row r="37" spans="1:9" x14ac:dyDescent="0.3">
      <c r="A37" s="1">
        <v>45585</v>
      </c>
      <c r="B37" s="10">
        <f>Tabela1[[#This Row],[Data]]</f>
        <v>45585</v>
      </c>
      <c r="C37" s="11" t="s">
        <v>87</v>
      </c>
      <c r="D37" s="6" t="s">
        <v>1</v>
      </c>
      <c r="E37" t="s">
        <v>11</v>
      </c>
      <c r="F37" t="s">
        <v>71</v>
      </c>
      <c r="G37" s="8">
        <v>2205</v>
      </c>
      <c r="H37" t="s">
        <v>22</v>
      </c>
      <c r="I37" s="12">
        <f>IF(Tabela1[[#This Row],[Status]]="Concluída",IF(Tabela1[[#This Row],[Tipo]]="Receita",Tabela1[[#This Row],[Valor]],-Tabela1[[#This Row],[Valor]]),0)</f>
        <v>-2205</v>
      </c>
    </row>
    <row r="38" spans="1:9" x14ac:dyDescent="0.3">
      <c r="A38" s="1">
        <v>45601</v>
      </c>
      <c r="B38" s="10">
        <f>Tabela1[[#This Row],[Data]]</f>
        <v>45601</v>
      </c>
      <c r="C38" s="11" t="s">
        <v>88</v>
      </c>
      <c r="D38" s="6" t="s">
        <v>2</v>
      </c>
      <c r="E38" t="s">
        <v>12</v>
      </c>
      <c r="F38" t="s">
        <v>56</v>
      </c>
      <c r="G38" s="8">
        <v>4050.79</v>
      </c>
      <c r="H38" t="s">
        <v>22</v>
      </c>
      <c r="I38" s="12">
        <f>IF(Tabela1[[#This Row],[Status]]="Concluída",IF(Tabela1[[#This Row],[Tipo]]="Receita",Tabela1[[#This Row],[Valor]],-Tabela1[[#This Row],[Valor]]),0)</f>
        <v>4050.79</v>
      </c>
    </row>
    <row r="39" spans="1:9" x14ac:dyDescent="0.3">
      <c r="A39" s="1">
        <v>45605</v>
      </c>
      <c r="B39" s="10">
        <f>Tabela1[[#This Row],[Data]]</f>
        <v>45605</v>
      </c>
      <c r="C39" s="11" t="s">
        <v>88</v>
      </c>
      <c r="D39" t="s">
        <v>1</v>
      </c>
      <c r="E39" t="s">
        <v>9</v>
      </c>
      <c r="F39" t="s">
        <v>34</v>
      </c>
      <c r="G39" s="8">
        <v>1872.3</v>
      </c>
      <c r="H39" t="s">
        <v>22</v>
      </c>
      <c r="I39" s="12">
        <f>IF(Tabela1[[#This Row],[Status]]="Concluída",IF(Tabela1[[#This Row],[Tipo]]="Receita",Tabela1[[#This Row],[Valor]],-Tabela1[[#This Row],[Valor]]),0)</f>
        <v>-1872.3</v>
      </c>
    </row>
    <row r="40" spans="1:9" x14ac:dyDescent="0.3">
      <c r="A40" s="1">
        <v>45605</v>
      </c>
      <c r="B40" s="10">
        <f>Tabela1[[#This Row],[Data]]</f>
        <v>45605</v>
      </c>
      <c r="C40" s="11" t="s">
        <v>88</v>
      </c>
      <c r="D40" t="s">
        <v>1</v>
      </c>
      <c r="E40" t="s">
        <v>9</v>
      </c>
      <c r="F40" t="s">
        <v>34</v>
      </c>
      <c r="G40" s="8">
        <v>1872.3</v>
      </c>
      <c r="H40" t="s">
        <v>22</v>
      </c>
      <c r="I40" s="12">
        <f>IF(Tabela1[[#This Row],[Status]]="Concluída",IF(Tabela1[[#This Row],[Tipo]]="Receita",Tabela1[[#This Row],[Valor]],-Tabela1[[#This Row],[Valor]]),0)</f>
        <v>-1872.3</v>
      </c>
    </row>
    <row r="41" spans="1:9" x14ac:dyDescent="0.3">
      <c r="A41" s="1">
        <v>45609</v>
      </c>
      <c r="B41" s="10">
        <f>Tabela1[[#This Row],[Data]]</f>
        <v>45609</v>
      </c>
      <c r="C41" s="11" t="s">
        <v>88</v>
      </c>
      <c r="D41" t="s">
        <v>2</v>
      </c>
      <c r="E41" t="s">
        <v>8</v>
      </c>
      <c r="F41" t="s">
        <v>35</v>
      </c>
      <c r="G41" s="8">
        <v>2787.18</v>
      </c>
      <c r="H41" t="s">
        <v>31</v>
      </c>
      <c r="I41" s="12">
        <f>IF(Tabela1[[#This Row],[Status]]="Concluída",IF(Tabela1[[#This Row],[Tipo]]="Receita",Tabela1[[#This Row],[Valor]],-Tabela1[[#This Row],[Valor]]),0)</f>
        <v>0</v>
      </c>
    </row>
    <row r="42" spans="1:9" x14ac:dyDescent="0.3">
      <c r="A42" s="1">
        <v>45609</v>
      </c>
      <c r="B42" s="10">
        <f>Tabela1[[#This Row],[Data]]</f>
        <v>45609</v>
      </c>
      <c r="C42" s="11" t="s">
        <v>88</v>
      </c>
      <c r="D42" t="s">
        <v>2</v>
      </c>
      <c r="E42" t="s">
        <v>8</v>
      </c>
      <c r="F42" t="s">
        <v>35</v>
      </c>
      <c r="G42" s="8">
        <v>2787.18</v>
      </c>
      <c r="H42" t="s">
        <v>22</v>
      </c>
      <c r="I42" s="12">
        <f>IF(Tabela1[[#This Row],[Status]]="Concluída",IF(Tabela1[[#This Row],[Tipo]]="Receita",Tabela1[[#This Row],[Valor]],-Tabela1[[#This Row],[Valor]]),0)</f>
        <v>2787.18</v>
      </c>
    </row>
    <row r="43" spans="1:9" x14ac:dyDescent="0.3">
      <c r="A43" s="1">
        <v>45627</v>
      </c>
      <c r="B43" s="10">
        <f>Tabela1[[#This Row],[Data]]</f>
        <v>45627</v>
      </c>
      <c r="C43" s="11" t="s">
        <v>89</v>
      </c>
      <c r="D43" t="s">
        <v>2</v>
      </c>
      <c r="E43" t="s">
        <v>10</v>
      </c>
      <c r="F43" t="s">
        <v>21</v>
      </c>
      <c r="G43" s="8">
        <v>4500</v>
      </c>
      <c r="H43" t="s">
        <v>22</v>
      </c>
      <c r="I43" s="12">
        <f>IF(Tabela1[[#This Row],[Status]]="Concluída",IF(Tabela1[[#This Row],[Tipo]]="Receita",Tabela1[[#This Row],[Valor]],-Tabela1[[#This Row],[Valor]]),0)</f>
        <v>4500</v>
      </c>
    </row>
    <row r="44" spans="1:9" x14ac:dyDescent="0.3">
      <c r="A44" s="1">
        <v>45627</v>
      </c>
      <c r="B44" s="10">
        <f>Tabela1[[#This Row],[Data]]</f>
        <v>45627</v>
      </c>
      <c r="C44" s="11" t="s">
        <v>89</v>
      </c>
      <c r="D44" s="6" t="s">
        <v>2</v>
      </c>
      <c r="E44" t="s">
        <v>10</v>
      </c>
      <c r="F44" t="s">
        <v>70</v>
      </c>
      <c r="G44" s="8">
        <v>1606.88</v>
      </c>
      <c r="H44" t="s">
        <v>31</v>
      </c>
      <c r="I44" s="12">
        <f>IF(Tabela1[[#This Row],[Status]]="Concluída",IF(Tabela1[[#This Row],[Tipo]]="Receita",Tabela1[[#This Row],[Valor]],-Tabela1[[#This Row],[Valor]]),0)</f>
        <v>0</v>
      </c>
    </row>
    <row r="45" spans="1:9" x14ac:dyDescent="0.3">
      <c r="A45" s="1">
        <v>45628</v>
      </c>
      <c r="B45" s="10">
        <f>Tabela1[[#This Row],[Data]]</f>
        <v>45628</v>
      </c>
      <c r="C45" s="11" t="s">
        <v>89</v>
      </c>
      <c r="D45" t="s">
        <v>2</v>
      </c>
      <c r="E45" t="s">
        <v>12</v>
      </c>
      <c r="F45" t="s">
        <v>43</v>
      </c>
      <c r="G45" s="8">
        <v>4864.62</v>
      </c>
      <c r="H45" t="s">
        <v>22</v>
      </c>
      <c r="I45" s="12">
        <f>IF(Tabela1[[#This Row],[Status]]="Concluída",IF(Tabela1[[#This Row],[Tipo]]="Receita",Tabela1[[#This Row],[Valor]],-Tabela1[[#This Row],[Valor]]),0)</f>
        <v>4864.62</v>
      </c>
    </row>
    <row r="46" spans="1:9" x14ac:dyDescent="0.3">
      <c r="A46" s="1">
        <v>45629</v>
      </c>
      <c r="B46" s="10">
        <f>Tabela1[[#This Row],[Data]]</f>
        <v>45629</v>
      </c>
      <c r="C46" s="11" t="s">
        <v>89</v>
      </c>
      <c r="D46" t="s">
        <v>1</v>
      </c>
      <c r="E46" t="s">
        <v>5</v>
      </c>
      <c r="F46" t="s">
        <v>23</v>
      </c>
      <c r="G46" s="8">
        <v>250.75</v>
      </c>
      <c r="H46" t="s">
        <v>22</v>
      </c>
      <c r="I46" s="12">
        <f>IF(Tabela1[[#This Row],[Status]]="Concluída",IF(Tabela1[[#This Row],[Tipo]]="Receita",Tabela1[[#This Row],[Valor]],-Tabela1[[#This Row],[Valor]]),0)</f>
        <v>-250.75</v>
      </c>
    </row>
    <row r="47" spans="1:9" x14ac:dyDescent="0.3">
      <c r="A47" s="1">
        <v>45629</v>
      </c>
      <c r="B47" s="10">
        <f>Tabela1[[#This Row],[Data]]</f>
        <v>45629</v>
      </c>
      <c r="C47" s="11" t="s">
        <v>89</v>
      </c>
      <c r="D47" t="s">
        <v>1</v>
      </c>
      <c r="E47" t="s">
        <v>13</v>
      </c>
      <c r="F47" t="s">
        <v>46</v>
      </c>
      <c r="G47" s="8">
        <v>472.95</v>
      </c>
      <c r="H47" t="s">
        <v>22</v>
      </c>
      <c r="I47" s="12">
        <f>IF(Tabela1[[#This Row],[Status]]="Concluída",IF(Tabela1[[#This Row],[Tipo]]="Receita",Tabela1[[#This Row],[Valor]],-Tabela1[[#This Row],[Valor]]),0)</f>
        <v>-472.95</v>
      </c>
    </row>
    <row r="48" spans="1:9" x14ac:dyDescent="0.3">
      <c r="A48" s="1">
        <v>45631</v>
      </c>
      <c r="B48" s="10">
        <f>Tabela1[[#This Row],[Data]]</f>
        <v>45631</v>
      </c>
      <c r="C48" s="11" t="s">
        <v>89</v>
      </c>
      <c r="D48" t="s">
        <v>1</v>
      </c>
      <c r="E48" t="s">
        <v>15</v>
      </c>
      <c r="F48" t="s">
        <v>24</v>
      </c>
      <c r="G48" s="8">
        <v>150.30000000000001</v>
      </c>
      <c r="H48" t="s">
        <v>22</v>
      </c>
      <c r="I48" s="12">
        <f>IF(Tabela1[[#This Row],[Status]]="Concluída",IF(Tabela1[[#This Row],[Tipo]]="Receita",Tabela1[[#This Row],[Valor]],-Tabela1[[#This Row],[Valor]]),0)</f>
        <v>-150.30000000000001</v>
      </c>
    </row>
    <row r="49" spans="1:9" x14ac:dyDescent="0.3">
      <c r="A49" s="1">
        <v>45633</v>
      </c>
      <c r="B49" s="10">
        <f>Tabela1[[#This Row],[Data]]</f>
        <v>45633</v>
      </c>
      <c r="C49" s="11" t="s">
        <v>89</v>
      </c>
      <c r="D49" t="s">
        <v>2</v>
      </c>
      <c r="E49" t="s">
        <v>6</v>
      </c>
      <c r="F49" t="s">
        <v>25</v>
      </c>
      <c r="G49" s="8">
        <v>300</v>
      </c>
      <c r="H49" t="s">
        <v>22</v>
      </c>
      <c r="I49" s="12">
        <f>IF(Tabela1[[#This Row],[Status]]="Concluída",IF(Tabela1[[#This Row],[Tipo]]="Receita",Tabela1[[#This Row],[Valor]],-Tabela1[[#This Row],[Valor]]),0)</f>
        <v>300</v>
      </c>
    </row>
    <row r="50" spans="1:9" x14ac:dyDescent="0.3">
      <c r="A50" s="1">
        <v>45634</v>
      </c>
      <c r="B50" s="10">
        <f>Tabela1[[#This Row],[Data]]</f>
        <v>45634</v>
      </c>
      <c r="C50" s="11" t="s">
        <v>89</v>
      </c>
      <c r="D50" t="s">
        <v>1</v>
      </c>
      <c r="E50" t="s">
        <v>11</v>
      </c>
      <c r="F50" t="s">
        <v>26</v>
      </c>
      <c r="G50" s="8">
        <v>50</v>
      </c>
      <c r="H50" t="s">
        <v>22</v>
      </c>
      <c r="I50" s="12">
        <f>IF(Tabela1[[#This Row],[Status]]="Concluída",IF(Tabela1[[#This Row],[Tipo]]="Receita",Tabela1[[#This Row],[Valor]],-Tabela1[[#This Row],[Valor]]),0)</f>
        <v>-50</v>
      </c>
    </row>
    <row r="51" spans="1:9" x14ac:dyDescent="0.3">
      <c r="A51" s="1">
        <v>45635</v>
      </c>
      <c r="B51" s="10">
        <f>Tabela1[[#This Row],[Data]]</f>
        <v>45635</v>
      </c>
      <c r="C51" s="11" t="s">
        <v>89</v>
      </c>
      <c r="D51" t="s">
        <v>2</v>
      </c>
      <c r="E51" t="s">
        <v>6</v>
      </c>
      <c r="F51" t="s">
        <v>49</v>
      </c>
      <c r="G51" s="8">
        <v>1771.82</v>
      </c>
      <c r="H51" t="s">
        <v>29</v>
      </c>
      <c r="I51" s="12">
        <f>IF(Tabela1[[#This Row],[Status]]="Concluída",IF(Tabela1[[#This Row],[Tipo]]="Receita",Tabela1[[#This Row],[Valor]],-Tabela1[[#This Row],[Valor]]),0)</f>
        <v>0</v>
      </c>
    </row>
    <row r="52" spans="1:9" x14ac:dyDescent="0.3">
      <c r="A52" s="1">
        <v>45636</v>
      </c>
      <c r="B52" s="10">
        <f>Tabela1[[#This Row],[Data]]</f>
        <v>45636</v>
      </c>
      <c r="C52" s="11" t="s">
        <v>89</v>
      </c>
      <c r="D52" t="s">
        <v>2</v>
      </c>
      <c r="E52" t="s">
        <v>12</v>
      </c>
      <c r="F52" t="s">
        <v>27</v>
      </c>
      <c r="G52" s="8">
        <v>120</v>
      </c>
      <c r="H52" t="s">
        <v>22</v>
      </c>
      <c r="I52" s="12">
        <f>IF(Tabela1[[#This Row],[Status]]="Concluída",IF(Tabela1[[#This Row],[Tipo]]="Receita",Tabela1[[#This Row],[Valor]],-Tabela1[[#This Row],[Valor]]),0)</f>
        <v>120</v>
      </c>
    </row>
    <row r="53" spans="1:9" x14ac:dyDescent="0.3">
      <c r="A53" s="1">
        <v>45638</v>
      </c>
      <c r="B53" s="10">
        <f>Tabela1[[#This Row],[Data]]</f>
        <v>45638</v>
      </c>
      <c r="C53" s="11" t="s">
        <v>89</v>
      </c>
      <c r="D53" t="s">
        <v>1</v>
      </c>
      <c r="E53" t="s">
        <v>7</v>
      </c>
      <c r="F53" t="s">
        <v>28</v>
      </c>
      <c r="G53" s="8">
        <v>200.5</v>
      </c>
      <c r="H53" t="s">
        <v>29</v>
      </c>
      <c r="I53" s="12">
        <f>IF(Tabela1[[#This Row],[Status]]="Concluída",IF(Tabela1[[#This Row],[Tipo]]="Receita",Tabela1[[#This Row],[Valor]],-Tabela1[[#This Row],[Valor]]),0)</f>
        <v>0</v>
      </c>
    </row>
    <row r="54" spans="1:9" x14ac:dyDescent="0.3">
      <c r="A54" s="1">
        <v>45641</v>
      </c>
      <c r="B54" s="10">
        <f>Tabela1[[#This Row],[Data]]</f>
        <v>45641</v>
      </c>
      <c r="C54" s="11" t="s">
        <v>89</v>
      </c>
      <c r="D54" t="s">
        <v>1</v>
      </c>
      <c r="E54" t="s">
        <v>9</v>
      </c>
      <c r="F54" t="s">
        <v>30</v>
      </c>
      <c r="G54" s="8">
        <v>300</v>
      </c>
      <c r="H54" t="s">
        <v>31</v>
      </c>
      <c r="I54" s="12">
        <f>IF(Tabela1[[#This Row],[Status]]="Concluída",IF(Tabela1[[#This Row],[Tipo]]="Receita",Tabela1[[#This Row],[Valor]],-Tabela1[[#This Row],[Valor]]),0)</f>
        <v>0</v>
      </c>
    </row>
    <row r="55" spans="1:9" x14ac:dyDescent="0.3">
      <c r="A55" s="1">
        <v>45644</v>
      </c>
      <c r="B55" s="10">
        <f>Tabela1[[#This Row],[Data]]</f>
        <v>45644</v>
      </c>
      <c r="C55" s="11" t="s">
        <v>89</v>
      </c>
      <c r="D55" t="s">
        <v>2</v>
      </c>
      <c r="E55" t="s">
        <v>8</v>
      </c>
      <c r="F55" t="s">
        <v>32</v>
      </c>
      <c r="G55" s="8">
        <v>1000</v>
      </c>
      <c r="H55" t="s">
        <v>22</v>
      </c>
      <c r="I55" s="12">
        <f>IF(Tabela1[[#This Row],[Status]]="Concluída",IF(Tabela1[[#This Row],[Tipo]]="Receita",Tabela1[[#This Row],[Valor]],-Tabela1[[#This Row],[Valor]]),0)</f>
        <v>1000</v>
      </c>
    </row>
    <row r="56" spans="1:9" x14ac:dyDescent="0.3">
      <c r="A56" s="1">
        <v>45646</v>
      </c>
      <c r="B56" s="10">
        <f>Tabela1[[#This Row],[Data]]</f>
        <v>45646</v>
      </c>
      <c r="C56" s="11" t="s">
        <v>89</v>
      </c>
      <c r="D56" t="s">
        <v>1</v>
      </c>
      <c r="E56" t="s">
        <v>13</v>
      </c>
      <c r="F56" t="s">
        <v>33</v>
      </c>
      <c r="G56" s="8">
        <v>400</v>
      </c>
      <c r="H56" t="s">
        <v>22</v>
      </c>
      <c r="I56" s="12">
        <f>IF(Tabela1[[#This Row],[Status]]="Concluída",IF(Tabela1[[#This Row],[Tipo]]="Receita",Tabela1[[#This Row],[Valor]],-Tabela1[[#This Row],[Valor]]),0)</f>
        <v>-400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b 8 1 0 d 1 2 - 0 7 2 1 - 4 9 0 f - a 0 7 a - d 4 3 f 1 9 1 3 3 2 9 4 "   x m l n s = " h t t p : / / s c h e m a s . m i c r o s o f t . c o m / D a t a M a s h u p " > A A A A A L 0 E A A B Q S w M E F A A C A A g A Z 1 S f W R U N 7 q 6 j A A A A 9 g A A A B I A H A B D b 2 5 m a W c v U G F j a 2 F n Z S 5 4 b W w g o h g A K K A U A A A A A A A A A A A A A A A A A A A A A A A A A A A A h Y 9 N D o I w G E S v Q r r v D 3 V j y E d J d C u J 0 c S 4 b U q F R i i E F s v d X H g k r y B G U X c u 5 8 1 b z N y v N 8 j G p o 4 u u n e m t S m K C U O R t q o t j C 1 T N P g T X q J M w F a q s y x 1 N M n W J a M r U l R 5 3 y W U h h B I W J C 2 L y l n L K b H f L N X l W 4 k + s j m v 4 y N d V 5 a p Z G A w 2 u M 4 C T m j H D O C Q M 6 Q 8 i N / Q p 8 2 v t s f y C s h 9 o P v R a d x 6 s d 0 D k C f X 8 Q D 1 B L A w Q U A A I A C A B n V J 9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S f W U g X u m C 4 A Q A A b g c A A B M A H A B G b 3 J t d W x h c y 9 T Z W N 0 a W 9 u M S 5 t I K I Y A C i g F A A A A A A A A A A A A A A A A A A A A A A A A A A A A O 1 U T W v b Q B C 9 G / w f B u U i g x G 4 K b 2 E H F I n h U K d h k a 0 h x D C W J r W S 1 Y 7 Z n c U X I R / T Q + B Q k + 9 9 a o / 1 p E V B z t 2 v 9 O S Q 3 U R z N f b e f N 4 g T I x 7 O C 0 / Q / 2 u p 1 u J 0 z Q U w 4 p j s n i A P b B k n Q 7 o N 8 z d k I a O J p l Z J N h 6 T 0 5 e c P + c s x 8 G f e q s 2 M s a D + 6 6 Y z O 5 2 f D p s P J e b 8 d s B O l Z s p w Y I U 8 5 h z p L C 2 2 l K Q e X X j L v h i y L Q u X v p 9 S i B d w / a q K D l E w 6 o N o F H I U E l P Q v A 9 V 1 F Q 7 R d q W G 9 U f g y a e O 3 n y O G k G L q I N / r J c a C b t G O 1 7 x 9 7 g R u a Q Q u Z N f V 1 / 2 O x 6 j Z b 9 M u r K Y k x + E X 8 5 1 e U W L f A U X Y b b 5 p 4 K S h n W w v P e L U n H X O g y D M 0 K S r b o u E / f Y S v E d 3 l V i F V y C L M J K I m U j J T S S X O l + K K 3 D t 7 t G P c D / E 1 1 7 P 6 2 O n b v V x 2 Q E 7 x A V 1 8 r h B N e F c T N H a f 1 5 2 C E 4 R U F 8 l c t S S v a u H f 2 t 7 / q L 1 x i Z 8 k o x I 9 6 0 f + D P J i D D P 7 s I A / E P 9 d 9 6 x / Y 5 x Z r b E H M z L g J 3 u l Y k Y k u w + q 2 M M Q c 4 Q Q t X n m E o w J G a O o v I S s t / o p k q l s G U n 1 C c u J Z b f 3 b u v g J 8 L 2 v U E s B A i 0 A F A A C A A g A Z 1 S f W R U N 7 q 6 j A A A A 9 g A A A B I A A A A A A A A A A A A A A A A A A A A A A E N v b m Z p Z y 9 Q Y W N r Y W d l L n h t b F B L A Q I t A B Q A A g A I A G d U n 1 k P y u m r p A A A A O k A A A A T A A A A A A A A A A A A A A A A A O 8 A A A B b Q 2 9 u d G V u d F 9 U e X B l c 1 0 u e G 1 s U E s B A i 0 A F A A C A A g A Z 1 S f W U g X u m C 4 A Q A A b g c A A B M A A A A A A A A A A A A A A A A A 4 A E A A E Z v c m 1 1 b G F z L 1 N l Y 3 R p b 2 4 x L m 1 Q S w U G A A A A A A M A A w D C A A A A 5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V S k A A A A A A A A z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Z W d h w 6 f D o 2 8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R G F 0 Y S w w f S Z x d W 9 0 O y w m c X V v d D t T Z W N 0 a W 9 u M S 9 U Y W J l b G E x L 0 F 1 d G 9 S Z W 1 v d m V k Q 2 9 s d W 1 u c z E u e 0 N v b H V u Y T E s M X 0 m c X V v d D s s J n F 1 b 3 Q 7 U 2 V j d G l v b j E v V G F i Z W x h M S 9 B d X R v U m V t b 3 Z l Z E N v b H V t b n M x L n t N w 6 p z L D J 9 J n F 1 b 3 Q 7 L C Z x d W 9 0 O 1 N l Y 3 R p b 2 4 x L 1 R h Y m V s Y T E v Q X V 0 b 1 J l b W 9 2 Z W R D b 2 x 1 b W 5 z M S 5 7 V G l w b y w z f S Z x d W 9 0 O y w m c X V v d D t T Z W N 0 a W 9 u M S 9 U Y W J l b G E x L 0 F 1 d G 9 S Z W 1 v d m V k Q 2 9 s d W 1 u c z E u e 0 N h d G V n b 3 J p Y S w 0 f S Z x d W 9 0 O y w m c X V v d D t T Z W N 0 a W 9 u M S 9 U Y W J l b G E x L 0 F 1 d G 9 S Z W 1 v d m V k Q 2 9 s d W 1 u c z E u e 0 R l c 2 N y a c O n w 6 N v L D V 9 J n F 1 b 3 Q 7 L C Z x d W 9 0 O 1 N l Y 3 R p b 2 4 x L 1 R h Y m V s Y T E v Q X V 0 b 1 J l b W 9 2 Z W R D b 2 x 1 b W 5 z M S 5 7 V m F s b 3 I s N n 0 m c X V v d D s s J n F 1 b 3 Q 7 U 2 V j d G l v b j E v V G F i Z W x h M S 9 B d X R v U m V t b 3 Z l Z E N v b H V t b n M x L n t P c G V y Y c O n w 6 N v I E J h b m N h c m l h L D d 9 J n F 1 b 3 Q 7 L C Z x d W 9 0 O 1 N l Y 3 R p b 2 4 x L 1 R h Y m V s Y T E v Q X V 0 b 1 J l b W 9 2 Z W R D b 2 x 1 b W 5 z M S 5 7 U 3 R h d H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V s Y T E v Q X V 0 b 1 J l b W 9 2 Z W R D b 2 x 1 b W 5 z M S 5 7 R G F 0 Y S w w f S Z x d W 9 0 O y w m c X V v d D t T Z W N 0 a W 9 u M S 9 U Y W J l b G E x L 0 F 1 d G 9 S Z W 1 v d m V k Q 2 9 s d W 1 u c z E u e 0 N v b H V u Y T E s M X 0 m c X V v d D s s J n F 1 b 3 Q 7 U 2 V j d G l v b j E v V G F i Z W x h M S 9 B d X R v U m V t b 3 Z l Z E N v b H V t b n M x L n t N w 6 p z L D J 9 J n F 1 b 3 Q 7 L C Z x d W 9 0 O 1 N l Y 3 R p b 2 4 x L 1 R h Y m V s Y T E v Q X V 0 b 1 J l b W 9 2 Z W R D b 2 x 1 b W 5 z M S 5 7 V G l w b y w z f S Z x d W 9 0 O y w m c X V v d D t T Z W N 0 a W 9 u M S 9 U Y W J l b G E x L 0 F 1 d G 9 S Z W 1 v d m V k Q 2 9 s d W 1 u c z E u e 0 N h d G V n b 3 J p Y S w 0 f S Z x d W 9 0 O y w m c X V v d D t T Z W N 0 a W 9 u M S 9 U Y W J l b G E x L 0 F 1 d G 9 S Z W 1 v d m V k Q 2 9 s d W 1 u c z E u e 0 R l c 2 N y a c O n w 6 N v L D V 9 J n F 1 b 3 Q 7 L C Z x d W 9 0 O 1 N l Y 3 R p b 2 4 x L 1 R h Y m V s Y T E v Q X V 0 b 1 J l b W 9 2 Z W R D b 2 x 1 b W 5 z M S 5 7 V m F s b 3 I s N n 0 m c X V v d D s s J n F 1 b 3 Q 7 U 2 V j d G l v b j E v V G F i Z W x h M S 9 B d X R v U m V t b 3 Z l Z E N v b H V t b n M x L n t P c G V y Y c O n w 6 N v I E J h b m N h c m l h L D d 9 J n F 1 b 3 Q 7 L C Z x d W 9 0 O 1 N l Y 3 R p b 2 4 x L 1 R h Y m V s Y T E v Q X V 0 b 1 J l b W 9 2 Z W R D b 2 x 1 b W 5 z M S 5 7 U 3 R h d H V z L D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Y X R h J n F 1 b 3 Q 7 L C Z x d W 9 0 O 0 N v b H V u Y T E m c X V v d D s s J n F 1 b 3 Q 7 T c O q c y Z x d W 9 0 O y w m c X V v d D t U a X B v J n F 1 b 3 Q 7 L C Z x d W 9 0 O 0 N h d G V n b 3 J p Y S Z x d W 9 0 O y w m c X V v d D t E Z X N j c m n D p 8 O j b y Z x d W 9 0 O y w m c X V v d D t W Y W x v c i Z x d W 9 0 O y w m c X V v d D t P c G V y Y c O n w 6 N v I E J h b m N h c m l h J n F 1 b 3 Q 7 L C Z x d W 9 0 O 1 N 0 Y X R 1 c y Z x d W 9 0 O 1 0 i I C 8 + P E V u d H J 5 I F R 5 c G U 9 I k Z p b G x D b 2 x 1 b W 5 U e X B l c y I g V m F s d W U 9 I n N C d 1 l E Q m d Z R 0 J R W U c i I C 8 + P E V u d H J 5 I F R 5 c G U 9 I k Z p b G x M Y X N 0 V X B k Y X R l Z C I g V m F s d W U 9 I m Q y M D I 0 L T E y L T M w V D E 4 O j Q 4 O j E 5 L j c y O T k y M D R a I i A v P j x F b n R y e S B U e X B l P S J G a W x s R X J y b 3 J D b 3 V u d C I g V m F s d W U 9 I m w 1 N S I g L z 4 8 R W 5 0 c n k g V H l w Z T 0 i R m l s b E V y c m 9 y Q 2 9 k Z S I g V m F s d W U 9 I n N V b m t u b 3 d u I i A v P j x F b n R y e S B U e X B l P S J G a W x s Q 2 9 1 b n Q i I F Z h b H V l P S J s N T U i I C 8 + P E V u d H J 5 I F R 5 c G U 9 I k F k Z G V k V G 9 E Y X R h T W 9 k Z W w i I F Z h b H V l P S J s M C I g L z 4 8 R W 5 0 c n k g V H l w Z T 0 i U X V l c n l J R C I g V m F s d W U 9 I n M 2 O D U 0 N m N i M i 0 3 O D c x L T R l Y W E t Y m V m M C 0 0 Y j R h N j k z Z D Y 1 O W I i I C 8 + P C 9 T d G F i b G V F b n R y a W V z P j w v S X R l b T 4 8 S X R l b T 4 8 S X R l b U x v Y 2 F 0 a W 9 u P j x J d G V t V H l w Z T 5 G b 3 J t d W x h P C 9 J d G V t V H l w Z T 4 8 S X R l b V B h d G g + U 2 V j d G l v b j E v V G F i Z W x h M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O b 2 1 l J T I w Z G 8 l M j B N J U M z J U F B c y U y M E V 4 d H J h J U M z J U F E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z M V Q x M T o x M z o w M S 4 x N T E 1 M T U 5 W i I g L z 4 8 R W 5 0 c n k g V H l w Z T 0 i R m l s b E N v b H V t b l R 5 c G V z I i B W Y W x 1 Z T 0 i c 0 J n T T 0 i I C 8 + P E V u d H J 5 I F R 5 c G U 9 I k Z p b G x D b 2 x 1 b W 5 O Y W 1 l c y I g V m F s d W U 9 I n N b J n F 1 b 3 Q 7 R G F 0 Y S B k Z S B M Y W 7 D p 2 F t Z W 5 0 b y Z x d W 9 0 O y w m c X V v d D t E Z X D D s 3 N p d G 8 g U m V z Z X J 2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M y 9 B d X R v U m V t b 3 Z l Z E N v b H V t b n M x L n t E Y X R h I G R l I E x h b s O n Y W 1 l b n R v L D B 9 J n F 1 b 3 Q 7 L C Z x d W 9 0 O 1 N l Y 3 R p b 2 4 x L 1 R h Y m V s Y T M v Q X V 0 b 1 J l b W 9 2 Z W R D b 2 x 1 b W 5 z M S 5 7 R G V w w 7 N z a X R v I F J l c 2 V y d m F k b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Y W J l b G E z L 0 F 1 d G 9 S Z W 1 v d m V k Q 2 9 s d W 1 u c z E u e 0 R h d G E g Z G U g T G F u w 6 d h b W V u d G 8 s M H 0 m c X V v d D s s J n F 1 b 3 Q 7 U 2 V j d G l v b j E v V G F i Z W x h M y 9 B d X R v U m V t b 3 Z l Z E N v b H V t b n M x L n t E Z X D D s 3 N p d G 8 g U m V z Z X J 2 Y W R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l Z 2 H D p 8 O j b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z F U M T E 6 M T M 6 M D E u M T U x N T E 1 O V o i I C 8 + P E V u d H J 5 I F R 5 c G U 9 I k Z p b G x D b 2 x 1 b W 5 U e X B l c y I g V m F s d W U 9 I n N C Z 0 0 9 I i A v P j x F b n R y e S B U e X B l P S J G a W x s Q 2 9 s d W 1 u T m F t Z X M i I F Z h b H V l P S J z W y Z x d W 9 0 O 0 R h d G E g Z G U g T G F u w 6 d h b W V u d G 8 m c X V v d D s s J n F 1 b 3 Q 7 R G V w w 7 N z a X R v I F J l c 2 V y d m F k b y Z x d W 9 0 O 1 0 i I C 8 + P E V u d H J 5 I F R 5 c G U 9 I k Z p b G x T d G F 0 d X M i I F Z h b H V l P S J z Q 2 9 t c G x l d G U i I C 8 + P E V u d H J 5 I F R 5 c G U 9 I k Z p b G x D b 3 V u d C I g V m F s d W U 9 I m w 5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z L 0 F 1 d G 9 S Z W 1 v d m V k Q 2 9 s d W 1 u c z E u e 0 R h d G E g Z G U g T G F u w 6 d h b W V u d G 8 s M H 0 m c X V v d D s s J n F 1 b 3 Q 7 U 2 V j d G l v b j E v V G F i Z W x h M y 9 B d X R v U m V t b 3 Z l Z E N v b H V t b n M x L n t E Z X D D s 3 N p d G 8 g U m V z Z X J 2 Y W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V s Y T M v Q X V 0 b 1 J l b W 9 2 Z W R D b 2 x 1 b W 5 z M S 5 7 R G F 0 Y S B k Z S B M Y W 7 D p 2 F t Z W 5 0 b y w w f S Z x d W 9 0 O y w m c X V v d D t T Z W N 0 a W 9 u M S 9 U Y W J l b G E z L 0 F 1 d G 9 S Z W 1 v d m V k Q 2 9 s d W 1 u c z E u e 0 R l c M O z c 2 l 0 b y B S Z X N l c n Z h Z G 8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l b G E z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y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z J T I w K D I p L 0 5 v b W U l M j B k b y U y M E 0 l Q z M l Q U F z J T I w R X h 0 c m E l Q z M l Q U R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M x V D E z O j M 0 O j Q 4 L j Q 3 O T c 3 M D R a I i A v P j x F b n R y e S B U e X B l P S J G a W x s Q 2 9 s d W 1 u V H l w Z X M i I F Z h b H V l P S J z Q n d j R 0 J n W U d C U V l G I i A v P j x F b n R y e S B U e X B l P S J G a W x s Q 2 9 s d W 1 u T m F t Z X M i I F Z h b H V l P S J z W y Z x d W 9 0 O 0 R h d G E m c X V v d D s s J n F 1 b 3 Q 7 Q 2 9 s d W 5 h M S Z x d W 9 0 O y w m c X V v d D t N w 6 p z J n F 1 b 3 Q 7 L C Z x d W 9 0 O 1 R p c G 8 m c X V v d D s s J n F 1 b 3 Q 7 Q 2 F 0 Z W d v c m l h J n F 1 b 3 Q 7 L C Z x d W 9 0 O 0 R l c 2 N y a c O n w 6 N v J n F 1 b 3 Q 7 L C Z x d W 9 0 O 1 Z h b G 9 y J n F 1 b 3 Q 7 L C Z x d W 9 0 O 1 N 0 Y X R 1 c y Z x d W 9 0 O y w m c X V v d D t D Y W l 4 a W 5 o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g K D I p L 0 F 1 d G 9 S Z W 1 v d m V k Q 2 9 s d W 1 u c z E u e 0 R h d G E s M H 0 m c X V v d D s s J n F 1 b 3 Q 7 U 2 V j d G l v b j E v V G F i Z W x h M S A o M i k v Q X V 0 b 1 J l b W 9 2 Z W R D b 2 x 1 b W 5 z M S 5 7 Q 2 9 s d W 5 h M S w x f S Z x d W 9 0 O y w m c X V v d D t T Z W N 0 a W 9 u M S 9 U Y W J l b G E x I C g y K S 9 B d X R v U m V t b 3 Z l Z E N v b H V t b n M x L n t N w 6 p z L D J 9 J n F 1 b 3 Q 7 L C Z x d W 9 0 O 1 N l Y 3 R p b 2 4 x L 1 R h Y m V s Y T E g K D I p L 0 F 1 d G 9 S Z W 1 v d m V k Q 2 9 s d W 1 u c z E u e 1 R p c G 8 s M 3 0 m c X V v d D s s J n F 1 b 3 Q 7 U 2 V j d G l v b j E v V G F i Z W x h M S A o M i k v Q X V 0 b 1 J l b W 9 2 Z W R D b 2 x 1 b W 5 z M S 5 7 Q 2 F 0 Z W d v c m l h L D R 9 J n F 1 b 3 Q 7 L C Z x d W 9 0 O 1 N l Y 3 R p b 2 4 x L 1 R h Y m V s Y T E g K D I p L 0 F 1 d G 9 S Z W 1 v d m V k Q 2 9 s d W 1 u c z E u e 0 R l c 2 N y a c O n w 6 N v L D V 9 J n F 1 b 3 Q 7 L C Z x d W 9 0 O 1 N l Y 3 R p b 2 4 x L 1 R h Y m V s Y T E g K D I p L 0 F 1 d G 9 S Z W 1 v d m V k Q 2 9 s d W 1 u c z E u e 1 Z h b G 9 y L D Z 9 J n F 1 b 3 Q 7 L C Z x d W 9 0 O 1 N l Y 3 R p b 2 4 x L 1 R h Y m V s Y T E g K D I p L 0 F 1 d G 9 S Z W 1 v d m V k Q 2 9 s d W 1 u c z E u e 1 N 0 Y X R 1 c y w 3 f S Z x d W 9 0 O y w m c X V v d D t T Z W N 0 a W 9 u M S 9 U Y W J l b G E x I C g y K S 9 B d X R v U m V t b 3 Z l Z E N v b H V t b n M x L n t D Y W l 4 a W 5 o Y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l b G E x I C g y K S 9 B d X R v U m V t b 3 Z l Z E N v b H V t b n M x L n t E Y X R h L D B 9 J n F 1 b 3 Q 7 L C Z x d W 9 0 O 1 N l Y 3 R p b 2 4 x L 1 R h Y m V s Y T E g K D I p L 0 F 1 d G 9 S Z W 1 v d m V k Q 2 9 s d W 1 u c z E u e 0 N v b H V u Y T E s M X 0 m c X V v d D s s J n F 1 b 3 Q 7 U 2 V j d G l v b j E v V G F i Z W x h M S A o M i k v Q X V 0 b 1 J l b W 9 2 Z W R D b 2 x 1 b W 5 z M S 5 7 T c O q c y w y f S Z x d W 9 0 O y w m c X V v d D t T Z W N 0 a W 9 u M S 9 U Y W J l b G E x I C g y K S 9 B d X R v U m V t b 3 Z l Z E N v b H V t b n M x L n t U a X B v L D N 9 J n F 1 b 3 Q 7 L C Z x d W 9 0 O 1 N l Y 3 R p b 2 4 x L 1 R h Y m V s Y T E g K D I p L 0 F 1 d G 9 S Z W 1 v d m V k Q 2 9 s d W 1 u c z E u e 0 N h d G V n b 3 J p Y S w 0 f S Z x d W 9 0 O y w m c X V v d D t T Z W N 0 a W 9 u M S 9 U Y W J l b G E x I C g y K S 9 B d X R v U m V t b 3 Z l Z E N v b H V t b n M x L n t E Z X N j c m n D p 8 O j b y w 1 f S Z x d W 9 0 O y w m c X V v d D t T Z W N 0 a W 9 u M S 9 U Y W J l b G E x I C g y K S 9 B d X R v U m V t b 3 Z l Z E N v b H V t b n M x L n t W Y W x v c i w 2 f S Z x d W 9 0 O y w m c X V v d D t T Z W N 0 a W 9 u M S 9 U Y W J l b G E x I C g y K S 9 B d X R v U m V t b 3 Z l Z E N v b H V t b n M x L n t T d G F 0 d X M s N 3 0 m c X V v d D s s J n F 1 b 3 Q 7 U 2 V j d G l v b j E v V G F i Z W x h M S A o M i k v Q X V 0 b 1 J l b W 9 2 Z W R D b 2 x 1 b W 5 z M S 5 7 Q 2 F p e G l u a G E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l M j A o M i k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J T I w K D I p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l M j A o M i k v Q 2 9 s b 2 N h c i U y M E N h Z G E l M j B Q Y W x h d n J h J T I w R W 0 l M j B N Y W k l Q z M l Q k F z Y 3 V s Y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K k a O v k r E P S I Y o L h S E V 3 I L A A A A A A I A A A A A A A N m A A D A A A A A E A A A A O l r r W W g u h x i 0 3 0 l Y 1 D K Y 6 g A A A A A B I A A A K A A A A A Q A A A A m 9 / x Z o D b b F x V c F 9 U 8 L d q X 1 A A A A D g P I R J M G R m x o n i j D 9 1 w B D 1 z g a 6 W a H L r + 2 d C h W A K v 6 s 8 G Q 2 + K 6 A V H d m E l M c N A w A 2 a w / v 1 H p U B i Q o I Y H 7 l c W O U W w W 5 p p 6 Q a T U L A M U 4 N P A J g Z g R Q A A A B o s S R M + B Z 2 V e / G h K O K h q 2 Q b t o m d A = = < / D a t a M a s h u p > 
</file>

<file path=customXml/itemProps1.xml><?xml version="1.0" encoding="utf-8"?>
<ds:datastoreItem xmlns:ds="http://schemas.openxmlformats.org/officeDocument/2006/customXml" ds:itemID="{7315D23E-6AB8-4C93-867F-FBAC2836E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Controller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Adriana Sandes Silva</cp:lastModifiedBy>
  <cp:revision/>
  <dcterms:created xsi:type="dcterms:W3CDTF">2024-12-22T19:07:54Z</dcterms:created>
  <dcterms:modified xsi:type="dcterms:W3CDTF">2024-12-31T13:56:46Z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2024-12-26T14:19:41Z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a44ded25-711e-4be7-b63c-a9b4f27827b5</vt:lpwstr>
  </property>
  <property fmtid="{D5CDD505-2E9C-101B-9397-08002B2CF9AE}" pid="8" name="MSIP_Label_9333b259-87ee-4762-9a8c-7b0d155dd87f_ContentBits">
    <vt:lpwstr>1</vt:lpwstr>
  </property>
</Properties>
</file>