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adria\Documents\curso excel santander\Projeto investimento DIO\"/>
    </mc:Choice>
  </mc:AlternateContent>
  <xr:revisionPtr revIDLastSave="0" documentId="13_ncr:1_{544BEC42-57A4-40E4-8B57-5E1C984B6D9A}" xr6:coauthVersionLast="47" xr6:coauthVersionMax="47" xr10:uidLastSave="{00000000-0000-0000-0000-000000000000}"/>
  <bookViews>
    <workbookView xWindow="-108" yWindow="-108" windowWidth="23256" windowHeight="12456" xr2:uid="{8C504A6B-4861-4D42-9E02-68A50D0FA7ED}"/>
  </bookViews>
  <sheets>
    <sheet name="Planilha1" sheetId="1" r:id="rId1"/>
    <sheet name="Planilha2" sheetId="2" r:id="rId2"/>
  </sheets>
  <definedNames>
    <definedName name="aport">Planilha1!$D$21</definedName>
    <definedName name="dividendo_mensal">Planilha1!$D$25</definedName>
    <definedName name="patrimonio_acumulado">Planilha1!$D$24</definedName>
    <definedName name="qtd_anos">Planilha1!$D$22</definedName>
    <definedName name="Rendimento_Carteira">Planilha1!$D$16</definedName>
    <definedName name="taxa_mensal">Planilha1!$D$23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1" l="1"/>
  <c r="D43" i="1" s="1"/>
  <c r="C41" i="1"/>
  <c r="D41" i="1" s="1"/>
  <c r="C42" i="1"/>
  <c r="D42" i="1" s="1"/>
  <c r="C44" i="1"/>
  <c r="D44" i="1" s="1"/>
  <c r="C45" i="1"/>
  <c r="D45" i="1" s="1"/>
  <c r="C40" i="1"/>
  <c r="D40" i="1" s="1"/>
  <c r="E32" i="1"/>
  <c r="E29" i="1"/>
  <c r="D32" i="1"/>
  <c r="D29" i="1"/>
  <c r="D30" i="1"/>
  <c r="E30" i="1" s="1"/>
  <c r="D31" i="1"/>
  <c r="E31" i="1" s="1"/>
  <c r="D28" i="1"/>
  <c r="E28" i="1" s="1"/>
  <c r="A15" i="2"/>
  <c r="A16" i="2"/>
  <c r="A17" i="2"/>
  <c r="A18" i="2"/>
  <c r="A19" i="2"/>
  <c r="A14" i="2"/>
  <c r="A9" i="2"/>
  <c r="A10" i="2"/>
  <c r="A11" i="2"/>
  <c r="A12" i="2"/>
  <c r="A13" i="2"/>
  <c r="A8" i="2"/>
  <c r="A7" i="2"/>
  <c r="A3" i="2"/>
  <c r="A4" i="2"/>
  <c r="A5" i="2"/>
  <c r="A6" i="2"/>
  <c r="A2" i="2"/>
  <c r="D24" i="1"/>
  <c r="D25" i="1" s="1"/>
  <c r="D17" i="1"/>
  <c r="C29" i="1"/>
  <c r="C30" i="1"/>
  <c r="C28" i="1"/>
  <c r="D46" i="1" l="1"/>
</calcChain>
</file>

<file path=xl/sharedStrings.xml><?xml version="1.0" encoding="utf-8"?>
<sst xmlns="http://schemas.openxmlformats.org/spreadsheetml/2006/main" count="70" uniqueCount="34">
  <si>
    <t>Quanto investir por mês?</t>
  </si>
  <si>
    <t>Quantos anos tem que investir?</t>
  </si>
  <si>
    <t>Qual a taxa de rendimento mensal?</t>
  </si>
  <si>
    <t>Quanto de patrimônio acumulado?</t>
  </si>
  <si>
    <t>Quanto de dividendo mensal?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</si>
  <si>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</si>
  <si>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</si>
  <si>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</si>
  <si>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</si>
  <si>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</si>
  <si>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</si>
  <si>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</si>
  <si>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</si>
  <si>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Configurações</t>
  </si>
  <si>
    <t>Salário</t>
  </si>
  <si>
    <t>Rendimento Carteira</t>
  </si>
  <si>
    <t>Perfil</t>
  </si>
  <si>
    <t>Agressivo</t>
  </si>
  <si>
    <t>Moderado</t>
  </si>
  <si>
    <t>Valor a ser investido por mês</t>
  </si>
  <si>
    <t>Tipo de FII</t>
  </si>
  <si>
    <t>Percentual Sugerido</t>
  </si>
  <si>
    <t>Valores</t>
  </si>
  <si>
    <t>Papel</t>
  </si>
  <si>
    <t>Tijolo</t>
  </si>
  <si>
    <t>Hibridos</t>
  </si>
  <si>
    <t>FOFs</t>
  </si>
  <si>
    <t>Desenvolvimento</t>
  </si>
  <si>
    <t>Hotelarias</t>
  </si>
  <si>
    <t>Total</t>
  </si>
  <si>
    <t>Conservador</t>
  </si>
  <si>
    <t>%</t>
  </si>
  <si>
    <t>Chave</t>
  </si>
  <si>
    <t>Sujestão de Investimento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</si>
</sst>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5">
    <font>
      <sz val="11"/>
      <color theme="1"/>
      <name val="Aptos Narrow"/>
      <family val="2"/>
      <scheme val="minor"/>
    </font>
    <font>
      <sz val="12"/>
      <color theme="1"/>
      <name val="Aptos"/>
      <family val="2"/>
    </font>
    <font>
      <b/>
      <sz val="12"/>
      <color theme="1"/>
      <name val="Aptos"/>
      <family val="2"/>
    </font>
    <font>
      <b/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6"/>
      <color theme="0"/>
      <name val="Segoe UI Black"/>
      <family val="2"/>
    </font>
    <font>
      <b/>
      <sz val="18"/>
      <color theme="0"/>
      <name val="AptosSegoe UI Black"/>
    </font>
    <font>
      <b/>
      <sz val="18"/>
      <color theme="0"/>
      <name val="Segoe UI Black"/>
      <family val="2"/>
    </font>
    <font>
      <b/>
      <sz val="14"/>
      <color theme="0"/>
      <name val="Segoe UI Black"/>
      <family val="2"/>
    </font>
    <font>
      <sz val="11"/>
      <color theme="3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3E3A4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35B276"/>
        <bgColor indexed="64"/>
      </patternFill>
    </fill>
  </fills>
  <borders count="50">
    <border>
      <left/>
      <right/>
      <top/>
      <bottom/>
      <diagonal/>
    </border>
    <border>
      <left style="medium">
        <color rgb="FF16650B"/>
      </left>
      <right style="medium">
        <color rgb="FF16650B"/>
      </right>
      <top style="medium">
        <color rgb="FF16650B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16650B"/>
      </left>
      <right/>
      <top style="thin">
        <color theme="0" tint="-0.24994659260841701"/>
      </top>
      <bottom style="medium">
        <color rgb="FF16650B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/>
      <bottom style="medium">
        <color theme="0" tint="-0.14996795556505021"/>
      </bottom>
      <diagonal/>
    </border>
    <border>
      <left/>
      <right style="medium">
        <color indexed="64"/>
      </right>
      <top/>
      <bottom style="medium">
        <color theme="0" tint="-0.14996795556505021"/>
      </bottom>
      <diagonal/>
    </border>
    <border>
      <left style="medium">
        <color indexed="64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/>
      <top style="medium">
        <color theme="0" tint="-0.14996795556505021"/>
      </top>
      <bottom style="medium">
        <color indexed="64"/>
      </bottom>
      <diagonal/>
    </border>
    <border>
      <left/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16650B"/>
      </bottom>
      <diagonal/>
    </border>
    <border>
      <left style="medium">
        <color indexed="64"/>
      </left>
      <right style="medium">
        <color indexed="64"/>
      </right>
      <top style="medium">
        <color rgb="FF16650B"/>
      </top>
      <bottom style="medium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  <border>
      <left/>
      <right style="medium">
        <color rgb="FF16650B"/>
      </right>
      <top style="medium">
        <color rgb="FF16650B"/>
      </top>
      <bottom style="medium">
        <color rgb="FF16650B"/>
      </bottom>
      <diagonal/>
    </border>
    <border>
      <left/>
      <right style="medium">
        <color rgb="FF16650B"/>
      </right>
      <top style="thin">
        <color theme="0" tint="-0.24994659260841701"/>
      </top>
      <bottom style="medium">
        <color rgb="FF16650B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theme="0" tint="-4.9989318521683403E-2"/>
      </bottom>
      <diagonal/>
    </border>
    <border>
      <left/>
      <right style="medium">
        <color indexed="64"/>
      </right>
      <top style="medium">
        <color auto="1"/>
      </top>
      <bottom style="medium">
        <color theme="0" tint="-4.9989318521683403E-2"/>
      </bottom>
      <diagonal/>
    </border>
    <border>
      <left style="medium">
        <color auto="1"/>
      </left>
      <right/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medium">
        <color indexed="64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auto="1"/>
      </left>
      <right/>
      <top style="medium">
        <color theme="0" tint="-4.9989318521683403E-2"/>
      </top>
      <bottom style="medium">
        <color auto="1"/>
      </bottom>
      <diagonal/>
    </border>
    <border>
      <left/>
      <right style="medium">
        <color indexed="64"/>
      </right>
      <top style="medium">
        <color theme="0" tint="-4.9989318521683403E-2"/>
      </top>
      <bottom style="medium">
        <color auto="1"/>
      </bottom>
      <diagonal/>
    </border>
    <border>
      <left style="medium">
        <color indexed="64"/>
      </left>
      <right style="medium">
        <color rgb="FF16650B"/>
      </right>
      <top style="medium">
        <color rgb="FF16650B"/>
      </top>
      <bottom style="medium">
        <color theme="0" tint="-4.9989318521683403E-2"/>
      </bottom>
      <diagonal/>
    </border>
    <border>
      <left style="medium">
        <color indexed="64"/>
      </left>
      <right style="medium">
        <color rgb="FF16650B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indexed="64"/>
      </left>
      <right style="medium">
        <color rgb="FF16650B"/>
      </right>
      <top style="medium">
        <color theme="0" tint="-4.9989318521683403E-2"/>
      </top>
      <bottom style="medium">
        <color rgb="FF16650B"/>
      </bottom>
      <diagonal/>
    </border>
    <border>
      <left style="thin">
        <color rgb="FF3E3A4E"/>
      </left>
      <right/>
      <top style="thin">
        <color rgb="FF3E3A4E"/>
      </top>
      <bottom/>
      <diagonal/>
    </border>
    <border>
      <left/>
      <right/>
      <top style="thin">
        <color rgb="FF3E3A4E"/>
      </top>
      <bottom/>
      <diagonal/>
    </border>
    <border>
      <left/>
      <right style="thin">
        <color rgb="FF3E3A4E"/>
      </right>
      <top style="thin">
        <color rgb="FF3E3A4E"/>
      </top>
      <bottom/>
      <diagonal/>
    </border>
    <border>
      <left style="thin">
        <color rgb="FF3E3A4E"/>
      </left>
      <right/>
      <top/>
      <bottom/>
      <diagonal/>
    </border>
    <border>
      <left style="thin">
        <color rgb="FF3E3A4E"/>
      </left>
      <right/>
      <top/>
      <bottom style="thin">
        <color rgb="FF3E3A4E"/>
      </bottom>
      <diagonal/>
    </border>
    <border>
      <left/>
      <right/>
      <top/>
      <bottom style="thin">
        <color rgb="FF3E3A4E"/>
      </bottom>
      <diagonal/>
    </border>
    <border>
      <left/>
      <right style="thin">
        <color rgb="FF3E3A4E"/>
      </right>
      <top/>
      <bottom style="thin">
        <color rgb="FF3E3A4E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16650B"/>
      </left>
      <right/>
      <top style="medium">
        <color theme="0" tint="-4.9989318521683403E-2"/>
      </top>
      <bottom style="thin">
        <color theme="0" tint="-0.24994659260841701"/>
      </bottom>
      <diagonal/>
    </border>
    <border>
      <left/>
      <right style="medium">
        <color rgb="FF16650B"/>
      </right>
      <top style="medium">
        <color theme="0" tint="-4.9989318521683403E-2"/>
      </top>
      <bottom style="thin">
        <color theme="0" tint="-0.24994659260841701"/>
      </bottom>
      <diagonal/>
    </border>
    <border>
      <left style="medium">
        <color rgb="FF16650B"/>
      </left>
      <right/>
      <top style="medium">
        <color rgb="FF16650B"/>
      </top>
      <bottom style="medium">
        <color auto="1"/>
      </bottom>
      <diagonal/>
    </border>
    <border>
      <left/>
      <right style="medium">
        <color rgb="FF16650B"/>
      </right>
      <top style="medium">
        <color rgb="FF16650B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rgb="FF16650B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rgb="FF16650B"/>
      </top>
      <bottom style="medium">
        <color rgb="FF16650B"/>
      </bottom>
      <diagonal/>
    </border>
    <border>
      <left style="medium">
        <color rgb="FF16650B"/>
      </left>
      <right/>
      <top style="medium">
        <color rgb="FF16650B"/>
      </top>
      <bottom style="medium">
        <color rgb="FF16650B"/>
      </bottom>
      <diagonal/>
    </border>
    <border>
      <left style="medium">
        <color indexed="64"/>
      </left>
      <right style="medium">
        <color indexed="64"/>
      </right>
      <top style="medium">
        <color rgb="FF16650B"/>
      </top>
      <bottom style="medium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Border="1"/>
    <xf numFmtId="0" fontId="8" fillId="6" borderId="14" xfId="0" applyFon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8" fontId="5" fillId="3" borderId="29" xfId="0" applyNumberFormat="1" applyFont="1" applyFill="1" applyBorder="1" applyAlignment="1">
      <alignment horizontal="center" vertical="center"/>
    </xf>
    <xf numFmtId="8" fontId="5" fillId="3" borderId="30" xfId="0" applyNumberFormat="1" applyFont="1" applyFill="1" applyBorder="1" applyAlignment="1">
      <alignment horizontal="center" vertical="center"/>
    </xf>
    <xf numFmtId="164" fontId="0" fillId="4" borderId="15" xfId="1" applyNumberFormat="1" applyFont="1" applyFill="1" applyBorder="1" applyAlignment="1">
      <alignment horizontal="center"/>
    </xf>
    <xf numFmtId="10" fontId="0" fillId="4" borderId="16" xfId="0" applyNumberFormat="1" applyFill="1" applyBorder="1" applyAlignment="1">
      <alignment horizontal="center"/>
    </xf>
    <xf numFmtId="164" fontId="0" fillId="4" borderId="17" xfId="1" applyNumberFormat="1" applyFont="1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4" xfId="0" applyBorder="1" applyAlignment="1">
      <alignment horizontal="center"/>
    </xf>
    <xf numFmtId="9" fontId="0" fillId="0" borderId="32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5" fillId="8" borderId="35" xfId="0" applyFont="1" applyFill="1" applyBorder="1" applyAlignment="1">
      <alignment horizontal="center"/>
    </xf>
    <xf numFmtId="0" fontId="0" fillId="8" borderId="36" xfId="0" applyFill="1" applyBorder="1"/>
    <xf numFmtId="0" fontId="13" fillId="2" borderId="1" xfId="0" applyFont="1" applyFill="1" applyBorder="1" applyAlignment="1">
      <alignment horizontal="center" vertical="center"/>
    </xf>
    <xf numFmtId="164" fontId="5" fillId="8" borderId="37" xfId="0" applyNumberFormat="1" applyFont="1" applyFill="1" applyBorder="1" applyAlignment="1">
      <alignment horizontal="center"/>
    </xf>
    <xf numFmtId="0" fontId="0" fillId="7" borderId="33" xfId="0" applyFill="1" applyBorder="1" applyAlignment="1">
      <alignment horizontal="center"/>
    </xf>
    <xf numFmtId="0" fontId="8" fillId="6" borderId="38" xfId="0" applyFont="1" applyFill="1" applyBorder="1" applyAlignment="1">
      <alignment horizontal="center"/>
    </xf>
    <xf numFmtId="0" fontId="8" fillId="6" borderId="39" xfId="0" applyFont="1" applyFill="1" applyBorder="1" applyAlignment="1">
      <alignment horizontal="center"/>
    </xf>
    <xf numFmtId="0" fontId="6" fillId="6" borderId="40" xfId="0" applyFont="1" applyFill="1" applyBorder="1"/>
    <xf numFmtId="164" fontId="7" fillId="3" borderId="2" xfId="0" applyNumberFormat="1" applyFont="1" applyFill="1" applyBorder="1" applyAlignment="1">
      <alignment horizontal="center"/>
    </xf>
    <xf numFmtId="0" fontId="0" fillId="3" borderId="6" xfId="0" applyFill="1" applyBorder="1"/>
    <xf numFmtId="8" fontId="0" fillId="3" borderId="28" xfId="0" applyNumberFormat="1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10" fontId="0" fillId="3" borderId="29" xfId="0" applyNumberFormat="1" applyFill="1" applyBorder="1" applyAlignment="1">
      <alignment horizontal="center" vertical="center"/>
    </xf>
    <xf numFmtId="0" fontId="14" fillId="0" borderId="0" xfId="0" applyFont="1"/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2" fillId="5" borderId="41" xfId="0" applyFont="1" applyFill="1" applyBorder="1" applyAlignment="1">
      <alignment horizontal="center" vertical="center"/>
    </xf>
    <xf numFmtId="0" fontId="2" fillId="5" borderId="4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12" fillId="0" borderId="43" xfId="0" applyFont="1" applyFill="1" applyBorder="1" applyAlignment="1">
      <alignment horizontal="center" vertical="center"/>
    </xf>
    <xf numFmtId="0" fontId="12" fillId="0" borderId="44" xfId="0" applyFont="1" applyFill="1" applyBorder="1" applyAlignment="1">
      <alignment horizontal="center" vertical="center"/>
    </xf>
    <xf numFmtId="0" fontId="12" fillId="7" borderId="45" xfId="0" applyFont="1" applyFill="1" applyBorder="1" applyAlignment="1">
      <alignment horizontal="center"/>
    </xf>
    <xf numFmtId="0" fontId="0" fillId="7" borderId="46" xfId="0" applyFill="1" applyBorder="1" applyAlignment="1">
      <alignment horizontal="center"/>
    </xf>
    <xf numFmtId="0" fontId="1" fillId="3" borderId="22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0" fontId="12" fillId="6" borderId="5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0" fontId="9" fillId="4" borderId="13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8" fontId="0" fillId="3" borderId="47" xfId="0" applyNumberFormat="1" applyFill="1" applyBorder="1" applyAlignment="1">
      <alignment horizontal="center" vertical="center"/>
    </xf>
    <xf numFmtId="8" fontId="0" fillId="3" borderId="18" xfId="0" applyNumberFormat="1" applyFill="1" applyBorder="1" applyAlignment="1">
      <alignment horizontal="center" vertical="center"/>
    </xf>
    <xf numFmtId="0" fontId="13" fillId="2" borderId="48" xfId="0" applyFont="1" applyFill="1" applyBorder="1" applyAlignment="1">
      <alignment horizontal="center" vertical="center"/>
    </xf>
    <xf numFmtId="0" fontId="13" fillId="2" borderId="18" xfId="0" applyFont="1" applyFill="1" applyBorder="1" applyAlignment="1">
      <alignment horizontal="center" vertical="center"/>
    </xf>
    <xf numFmtId="8" fontId="0" fillId="3" borderId="49" xfId="0" applyNumberFormat="1" applyFill="1" applyBorder="1" applyAlignment="1">
      <alignment horizontal="center" vertical="center"/>
    </xf>
    <xf numFmtId="9" fontId="0" fillId="3" borderId="31" xfId="0" applyNumberFormat="1" applyFill="1" applyBorder="1" applyAlignment="1">
      <alignment horizontal="center"/>
    </xf>
    <xf numFmtId="9" fontId="0" fillId="3" borderId="32" xfId="0" applyNumberFormat="1" applyFill="1" applyBorder="1" applyAlignment="1">
      <alignment horizontal="center"/>
    </xf>
    <xf numFmtId="164" fontId="0" fillId="3" borderId="33" xfId="0" applyNumberFormat="1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5" fillId="7" borderId="31" xfId="0" applyFont="1" applyFill="1" applyBorder="1" applyAlignment="1">
      <alignment horizontal="center"/>
    </xf>
    <xf numFmtId="0" fontId="5" fillId="7" borderId="32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2F2B45"/>
      <color rgb="FF3E3A4E"/>
      <color rgb="FF35B276"/>
      <color rgb="FF2A4638"/>
      <color rgb="FF1665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Percentual Sugerido</a:t>
            </a:r>
          </a:p>
        </c:rich>
      </c:tx>
      <c:layout>
        <c:manualLayout>
          <c:xMode val="edge"/>
          <c:yMode val="edge"/>
          <c:x val="0.63200323781360601"/>
          <c:y val="4.24469378461521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Planilha1!$C$39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B4A-4AED-AA0B-7AF32B011E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B4A-4AED-AA0B-7AF32B011E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B4A-4AED-AA0B-7AF32B011E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B4A-4AED-AA0B-7AF32B011E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B4A-4AED-AA0B-7AF32B011E9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B4A-4AED-AA0B-7AF32B011E9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B4A-4AED-AA0B-7AF32B011E9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Planilha1!$C$40:$C$46</c:f>
              <c:numCache>
                <c:formatCode>0%</c:formatCode>
                <c:ptCount val="7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AA-4CBD-8319-BE6EF56D737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619908</xdr:colOff>
      <xdr:row>1</xdr:row>
      <xdr:rowOff>62753</xdr:rowOff>
    </xdr:from>
    <xdr:to>
      <xdr:col>6</xdr:col>
      <xdr:colOff>153744</xdr:colOff>
      <xdr:row>9</xdr:row>
      <xdr:rowOff>154193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7A687C0-1352-52D1-A7FB-2142D7E820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8528" y="245633"/>
          <a:ext cx="11893476" cy="1554480"/>
        </a:xfrm>
        <a:prstGeom prst="rect">
          <a:avLst/>
        </a:prstGeom>
        <a:ln>
          <a:noFill/>
        </a:ln>
        <a:effectLst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  <xdr:twoCellAnchor>
    <xdr:from>
      <xdr:col>0</xdr:col>
      <xdr:colOff>582706</xdr:colOff>
      <xdr:row>47</xdr:row>
      <xdr:rowOff>67234</xdr:rowOff>
    </xdr:from>
    <xdr:to>
      <xdr:col>4</xdr:col>
      <xdr:colOff>35859</xdr:colOff>
      <xdr:row>67</xdr:row>
      <xdr:rowOff>71717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9AD821-E78E-DA2C-6100-4115EDB89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44823</xdr:colOff>
      <xdr:row>12</xdr:row>
      <xdr:rowOff>161366</xdr:rowOff>
    </xdr:from>
    <xdr:to>
      <xdr:col>6</xdr:col>
      <xdr:colOff>295835</xdr:colOff>
      <xdr:row>15</xdr:row>
      <xdr:rowOff>152401</xdr:rowOff>
    </xdr:to>
    <xdr:pic>
      <xdr:nvPicPr>
        <xdr:cNvPr id="5" name="Gráfico 4" descr="Ferramentas com preenchimento sólido">
          <a:extLst>
            <a:ext uri="{FF2B5EF4-FFF2-40B4-BE49-F238E27FC236}">
              <a16:creationId xmlns:a16="http://schemas.microsoft.com/office/drawing/2014/main" id="{DCC2C644-3A1C-ABBE-2B60-4A11AD25D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2353364" y="231289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4</xdr:col>
      <xdr:colOff>347226</xdr:colOff>
      <xdr:row>19</xdr:row>
      <xdr:rowOff>89646</xdr:rowOff>
    </xdr:from>
    <xdr:to>
      <xdr:col>6</xdr:col>
      <xdr:colOff>481697</xdr:colOff>
      <xdr:row>23</xdr:row>
      <xdr:rowOff>143434</xdr:rowOff>
    </xdr:to>
    <xdr:pic>
      <xdr:nvPicPr>
        <xdr:cNvPr id="11" name="Gráfico 10" descr="Dinheiro com preenchimento sólido">
          <a:extLst>
            <a:ext uri="{FF2B5EF4-FFF2-40B4-BE49-F238E27FC236}">
              <a16:creationId xmlns:a16="http://schemas.microsoft.com/office/drawing/2014/main" id="{34A9D1A3-1925-16BD-8D6E-CE09B2BAE0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2252355" y="3836893"/>
          <a:ext cx="1201271" cy="1201271"/>
        </a:xfrm>
        <a:prstGeom prst="rect">
          <a:avLst/>
        </a:prstGeom>
      </xdr:spPr>
    </xdr:pic>
    <xdr:clientData/>
  </xdr:twoCellAnchor>
  <xdr:twoCellAnchor editAs="oneCell">
    <xdr:from>
      <xdr:col>6</xdr:col>
      <xdr:colOff>33170</xdr:colOff>
      <xdr:row>26</xdr:row>
      <xdr:rowOff>82028</xdr:rowOff>
    </xdr:from>
    <xdr:to>
      <xdr:col>8</xdr:col>
      <xdr:colOff>41686</xdr:colOff>
      <xdr:row>31</xdr:row>
      <xdr:rowOff>100405</xdr:rowOff>
    </xdr:to>
    <xdr:pic>
      <xdr:nvPicPr>
        <xdr:cNvPr id="15" name="Gráfico 14" descr="Gráfico de barras com tendência ascendente com preenchimento sólido">
          <a:extLst>
            <a:ext uri="{FF2B5EF4-FFF2-40B4-BE49-F238E27FC236}">
              <a16:creationId xmlns:a16="http://schemas.microsoft.com/office/drawing/2014/main" id="{5AA10A78-F152-FDD7-4B18-EFEE60BC9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3002410" y="5827508"/>
          <a:ext cx="1227716" cy="1229957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304800</xdr:colOff>
      <xdr:row>33</xdr:row>
      <xdr:rowOff>89645</xdr:rowOff>
    </xdr:from>
    <xdr:to>
      <xdr:col>6</xdr:col>
      <xdr:colOff>331695</xdr:colOff>
      <xdr:row>36</xdr:row>
      <xdr:rowOff>44822</xdr:rowOff>
    </xdr:to>
    <xdr:pic>
      <xdr:nvPicPr>
        <xdr:cNvPr id="17" name="Gráfico 16" descr="Cérebro na cabeça com preenchimento sólido">
          <a:extLst>
            <a:ext uri="{FF2B5EF4-FFF2-40B4-BE49-F238E27FC236}">
              <a16:creationId xmlns:a16="http://schemas.microsoft.com/office/drawing/2014/main" id="{AC707633-92F9-ED6D-BFEA-3DA03F8E2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2613341" y="7144869"/>
          <a:ext cx="690283" cy="690283"/>
        </a:xfrm>
        <a:prstGeom prst="rect">
          <a:avLst/>
        </a:prstGeom>
      </xdr:spPr>
    </xdr:pic>
    <xdr:clientData/>
  </xdr:twoCellAnchor>
  <xdr:twoCellAnchor editAs="oneCell">
    <xdr:from>
      <xdr:col>5</xdr:col>
      <xdr:colOff>143434</xdr:colOff>
      <xdr:row>38</xdr:row>
      <xdr:rowOff>116541</xdr:rowOff>
    </xdr:from>
    <xdr:to>
      <xdr:col>6</xdr:col>
      <xdr:colOff>591671</xdr:colOff>
      <xdr:row>44</xdr:row>
      <xdr:rowOff>152401</xdr:rowOff>
    </xdr:to>
    <xdr:pic>
      <xdr:nvPicPr>
        <xdr:cNvPr id="19" name="Gráfico 18" descr="Lista de Verificação com preenchimento sólido">
          <a:extLst>
            <a:ext uri="{FF2B5EF4-FFF2-40B4-BE49-F238E27FC236}">
              <a16:creationId xmlns:a16="http://schemas.microsoft.com/office/drawing/2014/main" id="{9A8C7F0A-B38B-8940-BF99-A205EFF460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2451975" y="8265459"/>
          <a:ext cx="1111625" cy="1111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Personalizada 5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3E3A4E"/>
      </a:accent1>
      <a:accent2>
        <a:srgbClr val="42928D"/>
      </a:accent2>
      <a:accent3>
        <a:srgbClr val="35B276"/>
      </a:accent3>
      <a:accent4>
        <a:srgbClr val="FFFFFF"/>
      </a:accent4>
      <a:accent5>
        <a:srgbClr val="000000"/>
      </a:accent5>
      <a:accent6>
        <a:srgbClr val="3A3A3A"/>
      </a:accent6>
      <a:hlink>
        <a:srgbClr val="467886"/>
      </a:hlink>
      <a:folHlink>
        <a:srgbClr val="0A3041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3F040-17DA-453B-B4C1-54021E4D6A37}">
  <dimension ref="A13:F46"/>
  <sheetViews>
    <sheetView showGridLines="0" tabSelected="1" topLeftCell="A10" zoomScaleNormal="100" workbookViewId="0">
      <selection activeCell="C18" sqref="C18"/>
    </sheetView>
  </sheetViews>
  <sheetFormatPr defaultRowHeight="14.4"/>
  <cols>
    <col min="1" max="1" width="5.6640625" customWidth="1"/>
    <col min="2" max="2" width="69.33203125" customWidth="1"/>
    <col min="3" max="3" width="72.88671875" customWidth="1"/>
    <col min="4" max="4" width="22.44140625" customWidth="1"/>
    <col min="5" max="5" width="5.88671875" customWidth="1"/>
    <col min="6" max="6" width="9.6640625" customWidth="1"/>
  </cols>
  <sheetData>
    <row r="13" spans="2:4" ht="15" customHeight="1" thickBot="1"/>
    <row r="14" spans="2:4" ht="39.6" customHeight="1" thickBot="1">
      <c r="B14" s="44" t="s">
        <v>13</v>
      </c>
      <c r="C14" s="45"/>
      <c r="D14" s="2"/>
    </row>
    <row r="15" spans="2:4" ht="18" customHeight="1" thickBot="1">
      <c r="B15" s="46" t="s">
        <v>14</v>
      </c>
      <c r="C15" s="47"/>
      <c r="D15" s="6">
        <v>2000</v>
      </c>
    </row>
    <row r="16" spans="2:4" ht="18" customHeight="1" thickBot="1">
      <c r="B16" s="50" t="s">
        <v>15</v>
      </c>
      <c r="C16" s="51"/>
      <c r="D16" s="7">
        <v>6.0000000000000001E-3</v>
      </c>
    </row>
    <row r="17" spans="1:6" ht="18.600000000000001" customHeight="1" thickBot="1">
      <c r="B17" s="48" t="s">
        <v>33</v>
      </c>
      <c r="C17" s="49"/>
      <c r="D17" s="8">
        <f>D15*30%</f>
        <v>600</v>
      </c>
    </row>
    <row r="18" spans="1:6" ht="13.2" customHeight="1"/>
    <row r="19" spans="1:6" ht="16.8" customHeight="1" thickBot="1">
      <c r="B19" s="1"/>
    </row>
    <row r="20" spans="1:6" ht="41.4" customHeight="1" thickBot="1">
      <c r="A20" s="1"/>
      <c r="B20" s="52" t="s">
        <v>5</v>
      </c>
      <c r="C20" s="53"/>
      <c r="D20" s="3"/>
    </row>
    <row r="21" spans="1:6" ht="16.2" customHeight="1" thickBot="1">
      <c r="A21" s="1"/>
      <c r="B21" s="38" t="s">
        <v>0</v>
      </c>
      <c r="C21" s="39"/>
      <c r="D21" s="24">
        <v>200</v>
      </c>
    </row>
    <row r="22" spans="1:6" ht="16.2" thickBot="1">
      <c r="B22" s="28" t="s">
        <v>1</v>
      </c>
      <c r="C22" s="29"/>
      <c r="D22" s="25">
        <v>5</v>
      </c>
    </row>
    <row r="23" spans="1:6" ht="16.2" thickBot="1">
      <c r="B23" s="28" t="s">
        <v>2</v>
      </c>
      <c r="C23" s="29"/>
      <c r="D23" s="26">
        <v>1.0800000000000001E-2</v>
      </c>
    </row>
    <row r="24" spans="1:6" ht="16.2" thickBot="1">
      <c r="B24" s="40" t="s">
        <v>3</v>
      </c>
      <c r="C24" s="41"/>
      <c r="D24" s="4">
        <f>FV(taxa_mensal,qtd_anos*12,aport*-1)</f>
        <v>16760.803871851687</v>
      </c>
    </row>
    <row r="25" spans="1:6" ht="16.2" thickBot="1">
      <c r="B25" s="42" t="s">
        <v>4</v>
      </c>
      <c r="C25" s="43"/>
      <c r="D25" s="5">
        <f>patrimonio_acumulado*taxa_mensal</f>
        <v>181.01668181599823</v>
      </c>
    </row>
    <row r="26" spans="1:6" ht="18" customHeight="1" thickBot="1">
      <c r="B26" s="34"/>
      <c r="C26" s="35"/>
    </row>
    <row r="27" spans="1:6" ht="31.8" customHeight="1" thickBot="1">
      <c r="A27" s="27"/>
      <c r="B27" s="36" t="s">
        <v>11</v>
      </c>
      <c r="C27" s="37"/>
      <c r="D27" s="16"/>
      <c r="E27" s="56" t="s">
        <v>12</v>
      </c>
      <c r="F27" s="57"/>
    </row>
    <row r="28" spans="1:6" ht="15" thickBot="1">
      <c r="A28" s="27">
        <v>2</v>
      </c>
      <c r="B28" s="38" t="s">
        <v>6</v>
      </c>
      <c r="C28" s="39">
        <f>FV($D$23,$A28*12,$D$21*-1)</f>
        <v>5446.172732116318</v>
      </c>
      <c r="D28" s="24">
        <f>FV(taxa_mensal,$A28*12,aport*-1)</f>
        <v>5446.172732116318</v>
      </c>
      <c r="E28" s="54">
        <f>D28*1%</f>
        <v>54.461727321163181</v>
      </c>
      <c r="F28" s="55"/>
    </row>
    <row r="29" spans="1:6" ht="16.2" thickBot="1">
      <c r="A29" s="27">
        <v>5</v>
      </c>
      <c r="B29" s="28" t="s">
        <v>7</v>
      </c>
      <c r="C29" s="29">
        <f>FV($D$23,$A29*12,$D$21*-1)</f>
        <v>16760.803871851687</v>
      </c>
      <c r="D29" s="24">
        <f>FV(taxa_mensal,$A29*12,aport*-1)</f>
        <v>16760.803871851687</v>
      </c>
      <c r="E29" s="54">
        <f t="shared" ref="E29:E31" si="0">D29*1%</f>
        <v>167.60803871851687</v>
      </c>
      <c r="F29" s="55"/>
    </row>
    <row r="30" spans="1:6" ht="16.2" thickBot="1">
      <c r="A30" s="27">
        <v>10</v>
      </c>
      <c r="B30" s="28" t="s">
        <v>8</v>
      </c>
      <c r="C30" s="29">
        <f>FV($D$23,$A30*12,$D$21*-1)</f>
        <v>48691.533250960019</v>
      </c>
      <c r="D30" s="24">
        <f>FV(taxa_mensal,$A30*12,aport*-1)</f>
        <v>48691.533250960019</v>
      </c>
      <c r="E30" s="54">
        <f t="shared" si="0"/>
        <v>486.9153325096002</v>
      </c>
      <c r="F30" s="55"/>
    </row>
    <row r="31" spans="1:6" ht="16.2" thickBot="1">
      <c r="A31" s="27">
        <v>20</v>
      </c>
      <c r="B31" s="30" t="s">
        <v>9</v>
      </c>
      <c r="C31" s="31"/>
      <c r="D31" s="24">
        <f>FV(taxa_mensal,$A31*12,aport*-1)</f>
        <v>225409.79865970465</v>
      </c>
      <c r="E31" s="54">
        <f t="shared" si="0"/>
        <v>2254.0979865970467</v>
      </c>
      <c r="F31" s="55"/>
    </row>
    <row r="32" spans="1:6" ht="16.2" thickBot="1">
      <c r="A32" s="27">
        <v>30</v>
      </c>
      <c r="B32" s="32" t="s">
        <v>10</v>
      </c>
      <c r="C32" s="33"/>
      <c r="D32" s="58">
        <f>FV(taxa_mensal,$A32*12,aport*-1)</f>
        <v>866780.96206335025</v>
      </c>
      <c r="E32" s="54">
        <f>D32*1%</f>
        <v>8667.8096206335031</v>
      </c>
      <c r="F32" s="55"/>
    </row>
    <row r="35" spans="2:4" ht="21" customHeight="1">
      <c r="B35" s="19" t="s">
        <v>16</v>
      </c>
      <c r="C35" s="20" t="s">
        <v>30</v>
      </c>
      <c r="D35" s="21"/>
    </row>
    <row r="36" spans="2:4" ht="22.8" customHeight="1">
      <c r="B36" s="62" t="s">
        <v>19</v>
      </c>
      <c r="C36" s="22">
        <v>500</v>
      </c>
      <c r="D36" s="23"/>
    </row>
    <row r="38" spans="2:4" ht="7.8" customHeight="1"/>
    <row r="39" spans="2:4">
      <c r="B39" s="63" t="s">
        <v>20</v>
      </c>
      <c r="C39" s="64" t="s">
        <v>21</v>
      </c>
      <c r="D39" s="18" t="s">
        <v>22</v>
      </c>
    </row>
    <row r="40" spans="2:4">
      <c r="B40" s="59" t="s">
        <v>23</v>
      </c>
      <c r="C40" s="60">
        <f>VLOOKUP($C$35&amp;"-"&amp;B40,Planilha2!$A$1:$D$19,4,FALSE)</f>
        <v>0.3</v>
      </c>
      <c r="D40" s="61">
        <f>C40*C36</f>
        <v>150</v>
      </c>
    </row>
    <row r="41" spans="2:4">
      <c r="B41" s="59" t="s">
        <v>24</v>
      </c>
      <c r="C41" s="60">
        <f>VLOOKUP($C$35&amp;"-"&amp;B41,Planilha2!$A$1:$D$19,4,FALSE)</f>
        <v>0.5</v>
      </c>
      <c r="D41" s="61">
        <f>C41*C36</f>
        <v>250</v>
      </c>
    </row>
    <row r="42" spans="2:4">
      <c r="B42" s="59" t="s">
        <v>25</v>
      </c>
      <c r="C42" s="60">
        <f>VLOOKUP($C$35&amp;"-"&amp;B42,Planilha2!$A$1:$D$19,4,FALSE)</f>
        <v>0.1</v>
      </c>
      <c r="D42" s="61">
        <f>C42*C36</f>
        <v>50</v>
      </c>
    </row>
    <row r="43" spans="2:4">
      <c r="B43" s="59" t="s">
        <v>26</v>
      </c>
      <c r="C43" s="60">
        <f>VLOOKUP($C$35&amp;"-"&amp;B43,Planilha2!$A$1:$D$19,4,FALSE)</f>
        <v>0.1</v>
      </c>
      <c r="D43" s="61">
        <f>C43*C36</f>
        <v>50</v>
      </c>
    </row>
    <row r="44" spans="2:4">
      <c r="B44" s="59" t="s">
        <v>27</v>
      </c>
      <c r="C44" s="60">
        <f>VLOOKUP($C$35&amp;"-"&amp;B44,Planilha2!$A$1:$D$19,4,FALSE)</f>
        <v>0</v>
      </c>
      <c r="D44" s="61">
        <f>C44*C36</f>
        <v>0</v>
      </c>
    </row>
    <row r="45" spans="2:4">
      <c r="B45" s="59" t="s">
        <v>28</v>
      </c>
      <c r="C45" s="60">
        <f>VLOOKUP($C$35&amp;"-"&amp;B45,Planilha2!$A$1:$D$19,4,FALSE)</f>
        <v>0</v>
      </c>
      <c r="D45" s="61">
        <f>C45*C36</f>
        <v>0</v>
      </c>
    </row>
    <row r="46" spans="2:4">
      <c r="B46" s="14" t="s">
        <v>29</v>
      </c>
      <c r="C46" s="15"/>
      <c r="D46" s="17">
        <f>SUM(D40:D45)</f>
        <v>500</v>
      </c>
    </row>
  </sheetData>
  <mergeCells count="23">
    <mergeCell ref="E32:F32"/>
    <mergeCell ref="E27:F27"/>
    <mergeCell ref="E28:F28"/>
    <mergeCell ref="E29:F29"/>
    <mergeCell ref="E30:F30"/>
    <mergeCell ref="E31:F31"/>
    <mergeCell ref="B14:C14"/>
    <mergeCell ref="B15:C15"/>
    <mergeCell ref="B17:C17"/>
    <mergeCell ref="B16:C16"/>
    <mergeCell ref="B20:C20"/>
    <mergeCell ref="B21:C21"/>
    <mergeCell ref="B22:C22"/>
    <mergeCell ref="B23:C23"/>
    <mergeCell ref="B24:C24"/>
    <mergeCell ref="B25:C25"/>
    <mergeCell ref="B29:C29"/>
    <mergeCell ref="B30:C30"/>
    <mergeCell ref="B31:C31"/>
    <mergeCell ref="B32:C32"/>
    <mergeCell ref="B26:C26"/>
    <mergeCell ref="B27:C27"/>
    <mergeCell ref="B28:C28"/>
  </mergeCells>
  <dataValidations count="1">
    <dataValidation type="list" allowBlank="1" showInputMessage="1" showErrorMessage="1" sqref="C35" xr:uid="{00B103E8-CED8-4B7C-8467-F81365E1DA48}">
      <formula1>"Conservador, 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28EF-1E04-4371-80AE-B835C8678C89}">
  <dimension ref="A1:D19"/>
  <sheetViews>
    <sheetView workbookViewId="0">
      <selection activeCell="D22" sqref="D22"/>
    </sheetView>
  </sheetViews>
  <sheetFormatPr defaultRowHeight="14.4"/>
  <cols>
    <col min="1" max="1" width="29.33203125" customWidth="1"/>
    <col min="2" max="2" width="14.44140625" customWidth="1"/>
    <col min="3" max="3" width="16.88671875" customWidth="1"/>
    <col min="6" max="6" width="19.77734375" customWidth="1"/>
  </cols>
  <sheetData>
    <row r="1" spans="1:4">
      <c r="A1" t="s">
        <v>32</v>
      </c>
      <c r="B1" t="s">
        <v>16</v>
      </c>
      <c r="C1" t="s">
        <v>20</v>
      </c>
      <c r="D1" t="s">
        <v>31</v>
      </c>
    </row>
    <row r="2" spans="1:4">
      <c r="A2" t="str">
        <f>$B$2&amp;"-"&amp;C2</f>
        <v>Conservador-Papel</v>
      </c>
      <c r="B2" t="s">
        <v>30</v>
      </c>
      <c r="C2" s="9" t="s">
        <v>23</v>
      </c>
      <c r="D2" s="11">
        <v>0.3</v>
      </c>
    </row>
    <row r="3" spans="1:4">
      <c r="A3" t="str">
        <f t="shared" ref="A3:A6" si="0">$B$2&amp;"-"&amp;C3</f>
        <v>Conservador-Tijolo</v>
      </c>
      <c r="B3" t="s">
        <v>30</v>
      </c>
      <c r="C3" s="10" t="s">
        <v>24</v>
      </c>
      <c r="D3" s="12">
        <v>0.5</v>
      </c>
    </row>
    <row r="4" spans="1:4">
      <c r="A4" t="str">
        <f t="shared" si="0"/>
        <v>Conservador-Hibridos</v>
      </c>
      <c r="B4" t="s">
        <v>30</v>
      </c>
      <c r="C4" s="10" t="s">
        <v>25</v>
      </c>
      <c r="D4" s="12">
        <v>0.1</v>
      </c>
    </row>
    <row r="5" spans="1:4">
      <c r="A5" t="str">
        <f t="shared" si="0"/>
        <v>Conservador-FOFs</v>
      </c>
      <c r="B5" t="s">
        <v>30</v>
      </c>
      <c r="C5" s="10" t="s">
        <v>26</v>
      </c>
      <c r="D5" s="12">
        <v>0.1</v>
      </c>
    </row>
    <row r="6" spans="1:4">
      <c r="A6" t="str">
        <f t="shared" si="0"/>
        <v>Conservador-Desenvolvimento</v>
      </c>
      <c r="B6" t="s">
        <v>30</v>
      </c>
      <c r="C6" s="10" t="s">
        <v>27</v>
      </c>
      <c r="D6" s="12">
        <v>0</v>
      </c>
    </row>
    <row r="7" spans="1:4">
      <c r="A7" t="str">
        <f>$B$2&amp;"-"&amp;C7</f>
        <v>Conservador-Hotelarias</v>
      </c>
      <c r="B7" t="s">
        <v>30</v>
      </c>
      <c r="C7" s="10" t="s">
        <v>28</v>
      </c>
      <c r="D7" s="12">
        <v>0</v>
      </c>
    </row>
    <row r="8" spans="1:4">
      <c r="A8" t="str">
        <f>$B$8&amp;"-"&amp;C8</f>
        <v>Moderado-Papel</v>
      </c>
      <c r="B8" t="s">
        <v>18</v>
      </c>
      <c r="C8" s="9" t="s">
        <v>23</v>
      </c>
      <c r="D8" s="13">
        <v>0.32</v>
      </c>
    </row>
    <row r="9" spans="1:4">
      <c r="A9" t="str">
        <f t="shared" ref="A9:A13" si="1">$B$8&amp;"-"&amp;C9</f>
        <v>Moderado-Tijolo</v>
      </c>
      <c r="B9" t="s">
        <v>18</v>
      </c>
      <c r="C9" s="10" t="s">
        <v>24</v>
      </c>
      <c r="D9" s="13">
        <v>0.4</v>
      </c>
    </row>
    <row r="10" spans="1:4">
      <c r="A10" t="str">
        <f t="shared" si="1"/>
        <v>Moderado-Hibridos</v>
      </c>
      <c r="B10" t="s">
        <v>18</v>
      </c>
      <c r="C10" s="10" t="s">
        <v>25</v>
      </c>
      <c r="D10" s="13">
        <v>0.08</v>
      </c>
    </row>
    <row r="11" spans="1:4">
      <c r="A11" t="str">
        <f t="shared" si="1"/>
        <v>Moderado-FOFs</v>
      </c>
      <c r="B11" t="s">
        <v>18</v>
      </c>
      <c r="C11" s="10" t="s">
        <v>26</v>
      </c>
      <c r="D11" s="13">
        <v>0.1</v>
      </c>
    </row>
    <row r="12" spans="1:4">
      <c r="A12" t="str">
        <f t="shared" si="1"/>
        <v>Moderado-Desenvolvimento</v>
      </c>
      <c r="B12" t="s">
        <v>18</v>
      </c>
      <c r="C12" s="10" t="s">
        <v>27</v>
      </c>
      <c r="D12" s="13">
        <v>0.1</v>
      </c>
    </row>
    <row r="13" spans="1:4">
      <c r="A13" t="str">
        <f t="shared" si="1"/>
        <v>Moderado-Hotelarias</v>
      </c>
      <c r="B13" t="s">
        <v>18</v>
      </c>
      <c r="C13" s="10" t="s">
        <v>28</v>
      </c>
      <c r="D13" s="13">
        <v>0.1</v>
      </c>
    </row>
    <row r="14" spans="1:4">
      <c r="A14" t="str">
        <f>B$14&amp;"-"&amp;C14</f>
        <v>Agressivo-Papel</v>
      </c>
      <c r="B14" t="s">
        <v>17</v>
      </c>
      <c r="C14" s="9" t="s">
        <v>23</v>
      </c>
      <c r="D14" s="13">
        <v>0.5</v>
      </c>
    </row>
    <row r="15" spans="1:4">
      <c r="A15" t="str">
        <f t="shared" ref="A15:A19" si="2">B$14&amp;"-"&amp;C15</f>
        <v>Agressivo-Tijolo</v>
      </c>
      <c r="B15" t="s">
        <v>17</v>
      </c>
      <c r="C15" s="10" t="s">
        <v>24</v>
      </c>
      <c r="D15" s="13">
        <v>0.1</v>
      </c>
    </row>
    <row r="16" spans="1:4">
      <c r="A16" t="str">
        <f t="shared" si="2"/>
        <v>Agressivo-Hibridos</v>
      </c>
      <c r="B16" t="s">
        <v>17</v>
      </c>
      <c r="C16" s="10" t="s">
        <v>25</v>
      </c>
      <c r="D16" s="13">
        <v>0.05</v>
      </c>
    </row>
    <row r="17" spans="1:4">
      <c r="A17" t="str">
        <f t="shared" si="2"/>
        <v>Agressivo-FOFs</v>
      </c>
      <c r="B17" t="s">
        <v>17</v>
      </c>
      <c r="C17" s="10" t="s">
        <v>26</v>
      </c>
      <c r="D17" s="13">
        <v>0.05</v>
      </c>
    </row>
    <row r="18" spans="1:4">
      <c r="A18" t="str">
        <f t="shared" si="2"/>
        <v>Agressivo-Desenvolvimento</v>
      </c>
      <c r="B18" t="s">
        <v>17</v>
      </c>
      <c r="C18" s="10" t="s">
        <v>27</v>
      </c>
      <c r="D18" s="13">
        <v>0.2</v>
      </c>
    </row>
    <row r="19" spans="1:4">
      <c r="A19" t="str">
        <f t="shared" si="2"/>
        <v>Agressivo-Hotelarias</v>
      </c>
      <c r="B19" t="s">
        <v>17</v>
      </c>
      <c r="C19" s="10" t="s">
        <v>28</v>
      </c>
      <c r="D19" s="13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Planilha1</vt:lpstr>
      <vt:lpstr>Planilha2</vt:lpstr>
      <vt:lpstr>aport</vt:lpstr>
      <vt:lpstr>dividendo_mensal</vt:lpstr>
      <vt:lpstr>patrimonio_acumulado</vt:lpstr>
      <vt:lpstr>qtd_anos</vt:lpstr>
      <vt:lpstr>Rendimento_Carteira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 Belém</dc:creator>
  <cp:lastModifiedBy>Adria Belém</cp:lastModifiedBy>
  <dcterms:created xsi:type="dcterms:W3CDTF">2025-05-23T14:02:07Z</dcterms:created>
  <dcterms:modified xsi:type="dcterms:W3CDTF">2025-05-23T23:53:13Z</dcterms:modified>
</cp:coreProperties>
</file>