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Nueva carpeta (2)\"/>
    </mc:Choice>
  </mc:AlternateContent>
  <xr:revisionPtr revIDLastSave="0" documentId="13_ncr:1_{D5A713A6-DDE7-4C62-B92F-4A7406157A6E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costo minimo" sheetId="1" r:id="rId1"/>
    <sheet name="esquina noroeste" sheetId="6" r:id="rId2"/>
    <sheet name="voguel" sheetId="3" r:id="rId3"/>
    <sheet name="multiplicadores" sheetId="4" r:id="rId4"/>
    <sheet name="banquill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2" i="4" l="1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H22" i="4"/>
  <c r="G22" i="4"/>
  <c r="F22" i="4"/>
  <c r="E22" i="4"/>
  <c r="D22" i="4"/>
  <c r="C22" i="4"/>
  <c r="B22" i="4"/>
  <c r="T32" i="5"/>
  <c r="L32" i="5"/>
  <c r="H32" i="5"/>
  <c r="Y31" i="5"/>
  <c r="Y29" i="5"/>
  <c r="Y28" i="5"/>
  <c r="Y27" i="5"/>
  <c r="U24" i="3"/>
  <c r="P24" i="3"/>
  <c r="N24" i="3"/>
  <c r="L24" i="3"/>
  <c r="F24" i="3"/>
  <c r="E24" i="3"/>
  <c r="D24" i="3"/>
  <c r="U23" i="3"/>
  <c r="S23" i="3"/>
  <c r="P23" i="3"/>
  <c r="N23" i="3"/>
  <c r="L23" i="3"/>
  <c r="K23" i="3"/>
  <c r="J23" i="3"/>
  <c r="F23" i="3"/>
  <c r="E23" i="3"/>
  <c r="D23" i="3"/>
  <c r="U22" i="3"/>
  <c r="S22" i="3"/>
  <c r="P22" i="3"/>
  <c r="X21" i="3"/>
  <c r="Q21" i="3"/>
  <c r="F21" i="3"/>
  <c r="C21" i="3"/>
  <c r="Z19" i="3"/>
  <c r="AC17" i="3"/>
  <c r="AB17" i="3"/>
  <c r="Z15" i="3"/>
  <c r="Z14" i="3"/>
  <c r="Z16" i="6"/>
  <c r="H9" i="6"/>
  <c r="H10" i="6" s="1"/>
  <c r="H11" i="6" s="1"/>
  <c r="H12" i="6" s="1"/>
  <c r="G10" i="6"/>
  <c r="G11" i="6"/>
  <c r="G12" i="6" s="1"/>
  <c r="G13" i="6" s="1"/>
  <c r="G14" i="6" s="1"/>
  <c r="Z3" i="6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Z4" i="6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Z5" i="6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Z6" i="6"/>
  <c r="AA6" i="6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Z7" i="6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Z2" i="6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K9" i="6"/>
  <c r="L9" i="6"/>
  <c r="M9" i="6"/>
  <c r="M10" i="6" s="1"/>
  <c r="M11" i="6" s="1"/>
  <c r="M12" i="6" s="1"/>
  <c r="M13" i="6" s="1"/>
  <c r="M14" i="6" s="1"/>
  <c r="N9" i="6"/>
  <c r="N10" i="6" s="1"/>
  <c r="N11" i="6" s="1"/>
  <c r="N12" i="6" s="1"/>
  <c r="N13" i="6" s="1"/>
  <c r="N14" i="6" s="1"/>
  <c r="O9" i="6"/>
  <c r="P9" i="6"/>
  <c r="P10" i="6" s="1"/>
  <c r="P11" i="6" s="1"/>
  <c r="P12" i="6" s="1"/>
  <c r="P13" i="6" s="1"/>
  <c r="P14" i="6" s="1"/>
  <c r="Q9" i="6"/>
  <c r="Q10" i="6" s="1"/>
  <c r="Q11" i="6" s="1"/>
  <c r="Q12" i="6" s="1"/>
  <c r="Q13" i="6" s="1"/>
  <c r="Q14" i="6" s="1"/>
  <c r="R9" i="6"/>
  <c r="R10" i="6" s="1"/>
  <c r="R11" i="6" s="1"/>
  <c r="R12" i="6" s="1"/>
  <c r="R13" i="6" s="1"/>
  <c r="R14" i="6" s="1"/>
  <c r="S9" i="6"/>
  <c r="S10" i="6" s="1"/>
  <c r="S11" i="6" s="1"/>
  <c r="S12" i="6" s="1"/>
  <c r="S13" i="6" s="1"/>
  <c r="S14" i="6" s="1"/>
  <c r="T9" i="6"/>
  <c r="U9" i="6"/>
  <c r="V9" i="6"/>
  <c r="V10" i="6" s="1"/>
  <c r="V11" i="6" s="1"/>
  <c r="V12" i="6" s="1"/>
  <c r="V13" i="6" s="1"/>
  <c r="V14" i="6" s="1"/>
  <c r="W9" i="6"/>
  <c r="W10" i="6" s="1"/>
  <c r="W11" i="6" s="1"/>
  <c r="W12" i="6" s="1"/>
  <c r="W13" i="6" s="1"/>
  <c r="W14" i="6" s="1"/>
  <c r="X9" i="6"/>
  <c r="X10" i="6" s="1"/>
  <c r="X11" i="6" s="1"/>
  <c r="X12" i="6" s="1"/>
  <c r="X13" i="6" s="1"/>
  <c r="X14" i="6" s="1"/>
  <c r="K10" i="6"/>
  <c r="K11" i="6" s="1"/>
  <c r="K12" i="6" s="1"/>
  <c r="K13" i="6" s="1"/>
  <c r="K14" i="6" s="1"/>
  <c r="L10" i="6"/>
  <c r="L11" i="6" s="1"/>
  <c r="L12" i="6" s="1"/>
  <c r="L13" i="6" s="1"/>
  <c r="L14" i="6" s="1"/>
  <c r="O10" i="6"/>
  <c r="O11" i="6" s="1"/>
  <c r="O12" i="6" s="1"/>
  <c r="O13" i="6" s="1"/>
  <c r="O14" i="6" s="1"/>
  <c r="T10" i="6"/>
  <c r="T11" i="6" s="1"/>
  <c r="T12" i="6" s="1"/>
  <c r="T13" i="6" s="1"/>
  <c r="T14" i="6" s="1"/>
  <c r="U10" i="6"/>
  <c r="U11" i="6" s="1"/>
  <c r="U12" i="6" s="1"/>
  <c r="U13" i="6" s="1"/>
  <c r="U14" i="6" s="1"/>
  <c r="C9" i="6"/>
  <c r="C10" i="6" s="1"/>
  <c r="C11" i="6" s="1"/>
  <c r="C12" i="6" s="1"/>
  <c r="C13" i="6" s="1"/>
  <c r="C14" i="6" s="1"/>
  <c r="D9" i="6"/>
  <c r="D10" i="6" s="1"/>
  <c r="D11" i="6" s="1"/>
  <c r="D12" i="6" s="1"/>
  <c r="D13" i="6" s="1"/>
  <c r="D14" i="6" s="1"/>
  <c r="E9" i="6"/>
  <c r="E10" i="6" s="1"/>
  <c r="E11" i="6" s="1"/>
  <c r="E12" i="6" s="1"/>
  <c r="E13" i="6" s="1"/>
  <c r="E14" i="6" s="1"/>
  <c r="F9" i="6"/>
  <c r="F10" i="6" s="1"/>
  <c r="F11" i="6" s="1"/>
  <c r="F12" i="6" s="1"/>
  <c r="F13" i="6" s="1"/>
  <c r="F14" i="6" s="1"/>
  <c r="G9" i="6"/>
  <c r="I9" i="6"/>
  <c r="J9" i="6"/>
  <c r="I10" i="6"/>
  <c r="I11" i="6" s="1"/>
  <c r="I12" i="6" s="1"/>
  <c r="I13" i="6" s="1"/>
  <c r="I14" i="6" s="1"/>
  <c r="J10" i="6"/>
  <c r="J11" i="6" s="1"/>
  <c r="J12" i="6" s="1"/>
  <c r="J13" i="6" s="1"/>
  <c r="J14" i="6" s="1"/>
  <c r="B9" i="6"/>
  <c r="B10" i="6" s="1"/>
  <c r="B11" i="6" s="1"/>
  <c r="B12" i="6" s="1"/>
  <c r="B13" i="6" s="1"/>
  <c r="B14" i="6" s="1"/>
</calcChain>
</file>

<file path=xl/sharedStrings.xml><?xml version="1.0" encoding="utf-8"?>
<sst xmlns="http://schemas.openxmlformats.org/spreadsheetml/2006/main" count="351" uniqueCount="60">
  <si>
    <t>Escuintla</t>
  </si>
  <si>
    <t>Guatemala</t>
  </si>
  <si>
    <t>Izabal</t>
  </si>
  <si>
    <t>Petén</t>
  </si>
  <si>
    <t>Quetzaltenango</t>
  </si>
  <si>
    <t>Alta Verapaz</t>
  </si>
  <si>
    <t>Baja Verapaz</t>
  </si>
  <si>
    <t>Chimaltenango</t>
  </si>
  <si>
    <t>Chiquimula</t>
  </si>
  <si>
    <t>El Progreso</t>
  </si>
  <si>
    <t>Huehuetenango</t>
  </si>
  <si>
    <t>Jalapa</t>
  </si>
  <si>
    <t>Jutiapa</t>
  </si>
  <si>
    <t>Quiché</t>
  </si>
  <si>
    <t>Retalhuleu</t>
  </si>
  <si>
    <t>Sacatepequez</t>
  </si>
  <si>
    <t>San Marcos</t>
  </si>
  <si>
    <t>Santa Rosa</t>
  </si>
  <si>
    <t>Sololá</t>
  </si>
  <si>
    <t>Suchitepequez</t>
  </si>
  <si>
    <t>Totonicapán</t>
  </si>
  <si>
    <t>Zacapa</t>
  </si>
  <si>
    <t>DEMANDA</t>
  </si>
  <si>
    <t>Ficticia</t>
  </si>
  <si>
    <t>Oferta</t>
  </si>
  <si>
    <t>750,000/750,000</t>
  </si>
  <si>
    <r>
      <t xml:space="preserve">10196            </t>
    </r>
    <r>
      <rPr>
        <vertAlign val="superscript"/>
        <sz val="11"/>
        <color theme="1"/>
        <rFont val="Calibri"/>
        <family val="2"/>
        <scheme val="minor"/>
      </rPr>
      <t>200</t>
    </r>
  </si>
  <si>
    <r>
      <t xml:space="preserve">23478               </t>
    </r>
    <r>
      <rPr>
        <vertAlign val="superscript"/>
        <sz val="11"/>
        <color theme="1"/>
        <rFont val="Calibri"/>
        <family val="2"/>
        <scheme val="minor"/>
      </rPr>
      <t>51.7</t>
    </r>
  </si>
  <si>
    <t xml:space="preserve"> </t>
  </si>
  <si>
    <r>
      <rPr>
        <vertAlign val="subscript"/>
        <sz val="16"/>
        <color theme="1"/>
        <rFont val="Calibri"/>
        <family val="2"/>
        <scheme val="minor"/>
      </rPr>
      <t>4556</t>
    </r>
    <r>
      <rPr>
        <vertAlign val="subscript"/>
        <sz val="11"/>
        <color theme="1"/>
        <rFont val="Calibri"/>
        <family val="2"/>
        <scheme val="minor"/>
      </rPr>
      <t xml:space="preserve">           </t>
    </r>
    <r>
      <rPr>
        <vertAlign val="superscript"/>
        <sz val="11"/>
        <color theme="1"/>
        <rFont val="Calibri"/>
        <family val="2"/>
        <scheme val="minor"/>
      </rPr>
      <t>163</t>
    </r>
  </si>
  <si>
    <r>
      <rPr>
        <b/>
        <sz val="11"/>
        <color theme="1"/>
        <rFont val="Calibri"/>
        <family val="2"/>
        <scheme val="minor"/>
      </rPr>
      <t>14503</t>
    </r>
    <r>
      <rPr>
        <sz val="11"/>
        <color theme="1"/>
        <rFont val="Calibri"/>
        <family val="2"/>
        <scheme val="minor"/>
      </rPr>
      <t xml:space="preserve">                     </t>
    </r>
    <r>
      <rPr>
        <vertAlign val="superscript"/>
        <sz val="11"/>
        <color theme="1"/>
        <rFont val="Calibri"/>
        <family val="2"/>
        <scheme val="minor"/>
      </rPr>
      <t>174</t>
    </r>
  </si>
  <si>
    <r>
      <rPr>
        <vertAlign val="subscript"/>
        <sz val="14"/>
        <color theme="1"/>
        <rFont val="Calibri"/>
        <family val="2"/>
        <scheme val="minor"/>
      </rPr>
      <t>11073</t>
    </r>
    <r>
      <rPr>
        <vertAlign val="superscript"/>
        <sz val="11"/>
        <color theme="1"/>
        <rFont val="Calibri"/>
        <family val="2"/>
        <scheme val="minor"/>
      </rPr>
      <t xml:space="preserve">         194</t>
    </r>
  </si>
  <si>
    <r>
      <rPr>
        <vertAlign val="subscript"/>
        <sz val="14"/>
        <color theme="1"/>
        <rFont val="Calibri"/>
        <family val="2"/>
        <scheme val="minor"/>
      </rPr>
      <t>50066</t>
    </r>
    <r>
      <rPr>
        <vertAlign val="superscript"/>
        <sz val="11"/>
        <color theme="1"/>
        <rFont val="Calibri"/>
        <family val="2"/>
        <scheme val="minor"/>
      </rPr>
      <t xml:space="preserve">         63.2</t>
    </r>
  </si>
  <si>
    <r>
      <rPr>
        <vertAlign val="subscript"/>
        <sz val="14"/>
        <color theme="1"/>
        <rFont val="Calibri"/>
        <family val="2"/>
        <scheme val="minor"/>
      </rPr>
      <t>71530</t>
    </r>
    <r>
      <rPr>
        <vertAlign val="superscript"/>
        <sz val="11"/>
        <color theme="1"/>
        <rFont val="Calibri"/>
        <family val="2"/>
        <scheme val="minor"/>
      </rPr>
      <t xml:space="preserve">            261</t>
    </r>
  </si>
  <si>
    <r>
      <rPr>
        <vertAlign val="subscript"/>
        <sz val="14"/>
        <color theme="1"/>
        <rFont val="Calibri"/>
        <family val="2"/>
        <scheme val="minor"/>
      </rPr>
      <t>47923</t>
    </r>
    <r>
      <rPr>
        <vertAlign val="superscript"/>
        <sz val="11"/>
        <color theme="1"/>
        <rFont val="Calibri"/>
        <family val="2"/>
        <scheme val="minor"/>
      </rPr>
      <t xml:space="preserve">          265</t>
    </r>
  </si>
  <si>
    <r>
      <rPr>
        <vertAlign val="subscript"/>
        <sz val="14"/>
        <color theme="1"/>
        <rFont val="Calibri"/>
        <family val="2"/>
        <scheme val="minor"/>
      </rPr>
      <t>94938</t>
    </r>
    <r>
      <rPr>
        <vertAlign val="superscript"/>
        <sz val="11"/>
        <color theme="1"/>
        <rFont val="Calibri"/>
        <family val="2"/>
        <scheme val="minor"/>
      </rPr>
      <t xml:space="preserve">          463</t>
    </r>
  </si>
  <si>
    <r>
      <rPr>
        <vertAlign val="subscript"/>
        <sz val="14"/>
        <color theme="1"/>
        <rFont val="Calibri"/>
        <family val="2"/>
        <scheme val="minor"/>
      </rPr>
      <t xml:space="preserve">17973                        </t>
    </r>
    <r>
      <rPr>
        <vertAlign val="superscript"/>
        <sz val="11"/>
        <color theme="1"/>
        <rFont val="Calibri"/>
        <family val="2"/>
        <scheme val="minor"/>
      </rPr>
      <t xml:space="preserve">    427</t>
    </r>
  </si>
  <si>
    <r>
      <rPr>
        <vertAlign val="subscript"/>
        <sz val="14"/>
        <color theme="1"/>
        <rFont val="Calibri"/>
        <family val="2"/>
        <scheme val="minor"/>
      </rPr>
      <t>24577</t>
    </r>
    <r>
      <rPr>
        <vertAlign val="superscript"/>
        <sz val="11"/>
        <color theme="1"/>
        <rFont val="Calibri"/>
        <family val="2"/>
        <scheme val="minor"/>
      </rPr>
      <t xml:space="preserve">                                   87.7</t>
    </r>
  </si>
  <si>
    <r>
      <rPr>
        <vertAlign val="subscript"/>
        <sz val="14"/>
        <color theme="1"/>
        <rFont val="Calibri"/>
        <family val="2"/>
        <scheme val="minor"/>
      </rPr>
      <t>12769</t>
    </r>
    <r>
      <rPr>
        <vertAlign val="superscript"/>
        <sz val="11"/>
        <color theme="1"/>
        <rFont val="Calibri"/>
        <family val="2"/>
        <scheme val="minor"/>
      </rPr>
      <t xml:space="preserve">     68.8</t>
    </r>
  </si>
  <si>
    <r>
      <rPr>
        <vertAlign val="subscript"/>
        <sz val="14"/>
        <color theme="1"/>
        <rFont val="Calibri"/>
        <family val="2"/>
        <scheme val="minor"/>
      </rPr>
      <t xml:space="preserve">28771                     </t>
    </r>
    <r>
      <rPr>
        <vertAlign val="superscript"/>
        <sz val="11"/>
        <color theme="1"/>
        <rFont val="Calibri"/>
        <family val="2"/>
        <scheme val="minor"/>
      </rPr>
      <t xml:space="preserve">     87.6</t>
    </r>
  </si>
  <si>
    <r>
      <rPr>
        <vertAlign val="subscript"/>
        <sz val="14"/>
        <color theme="1"/>
        <rFont val="Calibri"/>
        <family val="2"/>
        <scheme val="minor"/>
      </rPr>
      <t xml:space="preserve">25748      </t>
    </r>
    <r>
      <rPr>
        <vertAlign val="superscript"/>
        <sz val="11"/>
        <color theme="1"/>
        <rFont val="Calibri"/>
        <family val="2"/>
        <scheme val="minor"/>
      </rPr>
      <t xml:space="preserve">    215</t>
    </r>
  </si>
  <si>
    <r>
      <rPr>
        <vertAlign val="subscript"/>
        <sz val="14"/>
        <color theme="1"/>
        <rFont val="Calibri"/>
        <family val="2"/>
        <scheme val="minor"/>
      </rPr>
      <t>15751</t>
    </r>
    <r>
      <rPr>
        <vertAlign val="superscript"/>
        <sz val="11"/>
        <color theme="1"/>
        <rFont val="Calibri"/>
        <family val="2"/>
        <scheme val="minor"/>
      </rPr>
      <t xml:space="preserve">             256</t>
    </r>
  </si>
  <si>
    <r>
      <rPr>
        <vertAlign val="subscript"/>
        <sz val="14"/>
        <color theme="1"/>
        <rFont val="Calibri"/>
        <family val="2"/>
        <scheme val="minor"/>
      </rPr>
      <t>12214</t>
    </r>
    <r>
      <rPr>
        <vertAlign val="superscript"/>
        <sz val="11"/>
        <color theme="1"/>
        <rFont val="Calibri"/>
        <family val="2"/>
        <scheme val="minor"/>
      </rPr>
      <t xml:space="preserve">             259</t>
    </r>
  </si>
  <si>
    <r>
      <rPr>
        <vertAlign val="subscript"/>
        <sz val="14"/>
        <color theme="1"/>
        <rFont val="Calibri"/>
        <family val="2"/>
        <scheme val="minor"/>
      </rPr>
      <t xml:space="preserve">5122       </t>
    </r>
    <r>
      <rPr>
        <vertAlign val="superscript"/>
        <sz val="11"/>
        <color theme="1"/>
        <rFont val="Calibri"/>
        <family val="2"/>
        <scheme val="minor"/>
      </rPr>
      <t xml:space="preserve">      325</t>
    </r>
  </si>
  <si>
    <r>
      <rPr>
        <vertAlign val="subscript"/>
        <sz val="14"/>
        <color theme="1"/>
        <rFont val="Calibri"/>
        <family val="2"/>
        <scheme val="minor"/>
      </rPr>
      <t>22192</t>
    </r>
    <r>
      <rPr>
        <vertAlign val="superscript"/>
        <sz val="11"/>
        <color theme="1"/>
        <rFont val="Calibri"/>
        <family val="2"/>
        <scheme val="minor"/>
      </rPr>
      <t xml:space="preserve">  55.5</t>
    </r>
  </si>
  <si>
    <r>
      <rPr>
        <vertAlign val="subscript"/>
        <sz val="14"/>
        <color theme="1"/>
        <rFont val="Calibri"/>
        <family val="2"/>
        <scheme val="minor"/>
      </rPr>
      <t xml:space="preserve">22567          </t>
    </r>
    <r>
      <rPr>
        <vertAlign val="superscript"/>
        <sz val="11"/>
        <color theme="1"/>
        <rFont val="Calibri"/>
        <family val="2"/>
        <scheme val="minor"/>
      </rPr>
      <t xml:space="preserve">    39.1</t>
    </r>
  </si>
  <si>
    <r>
      <rPr>
        <vertAlign val="subscript"/>
        <sz val="14"/>
        <color theme="1"/>
        <rFont val="Calibri"/>
        <family val="2"/>
        <scheme val="minor"/>
      </rPr>
      <t xml:space="preserve">37509      </t>
    </r>
    <r>
      <rPr>
        <vertAlign val="superscript"/>
        <sz val="11"/>
        <color theme="1"/>
        <rFont val="Calibri"/>
        <family val="2"/>
        <scheme val="minor"/>
      </rPr>
      <t xml:space="preserve">     51.5</t>
    </r>
  </si>
  <si>
    <r>
      <rPr>
        <vertAlign val="subscript"/>
        <sz val="14"/>
        <color theme="1"/>
        <rFont val="Calibri"/>
        <family val="2"/>
        <scheme val="minor"/>
      </rPr>
      <t>6967</t>
    </r>
    <r>
      <rPr>
        <vertAlign val="superscript"/>
        <sz val="11"/>
        <color theme="1"/>
        <rFont val="Calibri"/>
        <family val="2"/>
        <scheme val="minor"/>
      </rPr>
      <t xml:space="preserve">               565</t>
    </r>
  </si>
  <si>
    <r>
      <rPr>
        <vertAlign val="subscript"/>
        <sz val="14"/>
        <color theme="1"/>
        <rFont val="Calibri"/>
        <family val="2"/>
        <scheme val="minor"/>
      </rPr>
      <t>5628</t>
    </r>
    <r>
      <rPr>
        <vertAlign val="superscript"/>
        <sz val="11"/>
        <color theme="1"/>
        <rFont val="Calibri"/>
        <family val="2"/>
        <scheme val="minor"/>
      </rPr>
      <t xml:space="preserve">              75.6</t>
    </r>
  </si>
  <si>
    <r>
      <rPr>
        <vertAlign val="subscript"/>
        <sz val="14"/>
        <color theme="1"/>
        <rFont val="Calibri"/>
        <family val="2"/>
        <scheme val="minor"/>
      </rPr>
      <t>19144</t>
    </r>
    <r>
      <rPr>
        <vertAlign val="superscript"/>
        <sz val="11"/>
        <color theme="1"/>
        <rFont val="Calibri"/>
        <family val="2"/>
        <scheme val="minor"/>
      </rPr>
      <t xml:space="preserve">                      58</t>
    </r>
  </si>
  <si>
    <r>
      <rPr>
        <vertAlign val="subscript"/>
        <sz val="14"/>
        <color theme="1"/>
        <rFont val="Calibri"/>
        <family val="2"/>
        <scheme val="minor"/>
      </rPr>
      <t>3181</t>
    </r>
    <r>
      <rPr>
        <vertAlign val="superscript"/>
        <sz val="11"/>
        <color theme="1"/>
        <rFont val="Calibri"/>
        <family val="2"/>
        <scheme val="minor"/>
      </rPr>
      <t xml:space="preserve">      27.4</t>
    </r>
  </si>
  <si>
    <r>
      <rPr>
        <vertAlign val="subscript"/>
        <sz val="14"/>
        <color theme="1"/>
        <rFont val="Calibri"/>
        <family val="2"/>
        <scheme val="minor"/>
      </rPr>
      <t>7735</t>
    </r>
    <r>
      <rPr>
        <vertAlign val="superscript"/>
        <sz val="11"/>
        <color theme="1"/>
        <rFont val="Calibri"/>
        <family val="2"/>
        <scheme val="minor"/>
      </rPr>
      <t xml:space="preserve">               141</t>
    </r>
  </si>
  <si>
    <r>
      <rPr>
        <vertAlign val="subscript"/>
        <sz val="14"/>
        <color theme="1"/>
        <rFont val="Calibri"/>
        <family val="2"/>
        <scheme val="minor"/>
      </rPr>
      <t>125000</t>
    </r>
    <r>
      <rPr>
        <vertAlign val="superscript"/>
        <sz val="11"/>
        <color theme="1"/>
        <rFont val="Calibri"/>
        <family val="2"/>
        <scheme val="minor"/>
      </rPr>
      <t xml:space="preserve">             0</t>
    </r>
  </si>
  <si>
    <r>
      <rPr>
        <vertAlign val="subscript"/>
        <sz val="14"/>
        <color theme="1"/>
        <rFont val="Calibri"/>
        <family val="2"/>
        <scheme val="minor"/>
      </rPr>
      <t>7950</t>
    </r>
    <r>
      <rPr>
        <vertAlign val="superscript"/>
        <sz val="11"/>
        <color theme="1"/>
        <rFont val="Calibri"/>
        <family val="2"/>
        <scheme val="minor"/>
      </rPr>
      <t xml:space="preserve">                  0</t>
    </r>
  </si>
  <si>
    <r>
      <rPr>
        <vertAlign val="subscript"/>
        <sz val="14"/>
        <color theme="1"/>
        <rFont val="Calibri"/>
        <family val="2"/>
        <scheme val="minor"/>
      </rPr>
      <t>17939</t>
    </r>
    <r>
      <rPr>
        <vertAlign val="superscript"/>
        <sz val="11"/>
        <color theme="1"/>
        <rFont val="Calibri"/>
        <family val="2"/>
        <scheme val="minor"/>
      </rPr>
      <t xml:space="preserve">            66.1</t>
    </r>
  </si>
  <si>
    <t>costo minimo</t>
  </si>
  <si>
    <t>PENALIZACION</t>
  </si>
  <si>
    <t>Penalización</t>
  </si>
  <si>
    <t>CT =</t>
  </si>
  <si>
    <t xml:space="preserve">   5122     325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</si>
</sst>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8"/>
      <color rgb="FFFFFF00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3" borderId="0" xfId="0" applyFont="1" applyFill="1"/>
    <xf numFmtId="164" fontId="1" fillId="4" borderId="0" xfId="0" applyNumberFormat="1" applyFont="1" applyFill="1"/>
    <xf numFmtId="0" fontId="7" fillId="0" borderId="1" xfId="0" applyFont="1" applyBorder="1"/>
    <xf numFmtId="0" fontId="8" fillId="0" borderId="2" xfId="0" applyFont="1" applyBorder="1" applyAlignment="1">
      <alignment horizontal="center" textRotation="180"/>
    </xf>
    <xf numFmtId="0" fontId="8" fillId="0" borderId="3" xfId="0" applyFont="1" applyBorder="1" applyAlignment="1">
      <alignment wrapText="1"/>
    </xf>
    <xf numFmtId="0" fontId="7" fillId="5" borderId="4" xfId="0" applyFont="1" applyFill="1" applyBorder="1" applyAlignment="1">
      <alignment horizontal="right" vertical="top"/>
    </xf>
    <xf numFmtId="0" fontId="7" fillId="5" borderId="5" xfId="0" applyFont="1" applyFill="1" applyBorder="1" applyAlignment="1">
      <alignment horizontal="right" vertical="top"/>
    </xf>
    <xf numFmtId="0" fontId="9" fillId="0" borderId="5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right" vertical="top"/>
    </xf>
    <xf numFmtId="0" fontId="7" fillId="5" borderId="7" xfId="0" applyFont="1" applyFill="1" applyBorder="1" applyAlignment="1">
      <alignment horizontal="right" vertical="top"/>
    </xf>
    <xf numFmtId="0" fontId="7" fillId="5" borderId="1" xfId="0" applyFont="1" applyFill="1" applyBorder="1" applyAlignment="1">
      <alignment horizontal="right" vertical="top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right" vertical="top"/>
    </xf>
    <xf numFmtId="0" fontId="7" fillId="5" borderId="3" xfId="0" applyFont="1" applyFill="1" applyBorder="1" applyAlignment="1">
      <alignment horizontal="right" vertical="top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wrapText="1"/>
    </xf>
    <xf numFmtId="0" fontId="9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7" fillId="5" borderId="9" xfId="0" applyFont="1" applyFill="1" applyBorder="1" applyAlignment="1">
      <alignment horizontal="right" vertical="top"/>
    </xf>
    <xf numFmtId="0" fontId="7" fillId="5" borderId="10" xfId="0" applyFont="1" applyFill="1" applyBorder="1" applyAlignment="1">
      <alignment horizontal="right" vertical="top"/>
    </xf>
    <xf numFmtId="0" fontId="9" fillId="0" borderId="10" xfId="0" applyFont="1" applyBorder="1" applyAlignment="1">
      <alignment horizontal="center" vertical="center"/>
    </xf>
    <xf numFmtId="0" fontId="7" fillId="5" borderId="11" xfId="0" applyFont="1" applyFill="1" applyBorder="1" applyAlignment="1">
      <alignment horizontal="right" vertical="top"/>
    </xf>
    <xf numFmtId="0" fontId="7" fillId="0" borderId="2" xfId="0" applyFont="1" applyBorder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right" vertical="top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right" vertical="top"/>
    </xf>
    <xf numFmtId="0" fontId="9" fillId="6" borderId="1" xfId="0" applyFont="1" applyFill="1" applyBorder="1" applyAlignment="1">
      <alignment horizontal="right" vertical="center"/>
    </xf>
    <xf numFmtId="0" fontId="8" fillId="0" borderId="12" xfId="0" applyFont="1" applyBorder="1" applyAlignment="1">
      <alignment horizontal="center" textRotation="180"/>
    </xf>
    <xf numFmtId="0" fontId="11" fillId="0" borderId="0" xfId="0" applyFont="1" applyAlignment="1">
      <alignment horizontal="center"/>
    </xf>
    <xf numFmtId="0" fontId="8" fillId="0" borderId="12" xfId="0" applyFont="1" applyBorder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1" xfId="0" applyFont="1" applyFill="1" applyBorder="1"/>
    <xf numFmtId="0" fontId="7" fillId="6" borderId="4" xfId="0" applyFont="1" applyFill="1" applyBorder="1" applyAlignment="1">
      <alignment horizontal="right" vertical="top"/>
    </xf>
    <xf numFmtId="0" fontId="7" fillId="6" borderId="5" xfId="0" applyFont="1" applyFill="1" applyBorder="1" applyAlignment="1">
      <alignment horizontal="right" vertical="top"/>
    </xf>
    <xf numFmtId="0" fontId="9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top"/>
    </xf>
    <xf numFmtId="0" fontId="7" fillId="6" borderId="7" xfId="0" applyFont="1" applyFill="1" applyBorder="1" applyAlignment="1">
      <alignment horizontal="right" vertical="top"/>
    </xf>
    <xf numFmtId="0" fontId="7" fillId="6" borderId="3" xfId="0" applyFont="1" applyFill="1" applyBorder="1" applyAlignment="1">
      <alignment horizontal="right" vertical="top"/>
    </xf>
    <xf numFmtId="0" fontId="9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right" vertical="top"/>
    </xf>
    <xf numFmtId="0" fontId="7" fillId="6" borderId="10" xfId="0" applyFont="1" applyFill="1" applyBorder="1" applyAlignment="1">
      <alignment horizontal="right" vertical="top"/>
    </xf>
    <xf numFmtId="0" fontId="9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right" vertical="top"/>
    </xf>
    <xf numFmtId="0" fontId="7" fillId="6" borderId="1" xfId="0" applyFont="1" applyFill="1" applyBorder="1"/>
    <xf numFmtId="0" fontId="8" fillId="6" borderId="2" xfId="0" applyFont="1" applyFill="1" applyBorder="1" applyAlignment="1">
      <alignment horizontal="center" textRotation="180"/>
    </xf>
    <xf numFmtId="0" fontId="8" fillId="6" borderId="3" xfId="0" applyFont="1" applyFill="1" applyBorder="1" applyAlignment="1">
      <alignment wrapText="1"/>
    </xf>
    <xf numFmtId="3" fontId="7" fillId="6" borderId="13" xfId="0" applyNumberFormat="1" applyFont="1" applyFill="1" applyBorder="1" applyAlignment="1">
      <alignment horizontal="center" vertical="center"/>
    </xf>
    <xf numFmtId="3" fontId="7" fillId="6" borderId="14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wrapText="1"/>
    </xf>
    <xf numFmtId="3" fontId="7" fillId="6" borderId="15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3" fontId="11" fillId="6" borderId="18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right" vertical="top"/>
    </xf>
    <xf numFmtId="0" fontId="12" fillId="7" borderId="3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opLeftCell="A3" zoomScaleNormal="100" workbookViewId="0">
      <selection activeCell="H12" sqref="H12"/>
    </sheetView>
  </sheetViews>
  <sheetFormatPr baseColWidth="10" defaultRowHeight="14.4" x14ac:dyDescent="0.3"/>
  <cols>
    <col min="1" max="1" width="16.44140625" customWidth="1"/>
    <col min="2" max="2" width="17.109375" customWidth="1"/>
    <col min="3" max="3" width="12.88671875" customWidth="1"/>
    <col min="4" max="4" width="14.88671875" customWidth="1"/>
    <col min="8" max="8" width="15.77734375" customWidth="1"/>
    <col min="9" max="9" width="19.33203125" customWidth="1"/>
    <col min="14" max="14" width="18.88671875" customWidth="1"/>
    <col min="17" max="17" width="13.33203125" customWidth="1"/>
    <col min="21" max="21" width="14.33203125" customWidth="1"/>
    <col min="25" max="25" width="15.44140625" customWidth="1"/>
  </cols>
  <sheetData>
    <row r="1" spans="1:26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26" ht="20.399999999999999" x14ac:dyDescent="0.45">
      <c r="A2" t="s">
        <v>0</v>
      </c>
      <c r="B2" s="3">
        <v>276</v>
      </c>
      <c r="C2" s="3">
        <v>214</v>
      </c>
      <c r="D2" s="3">
        <v>59.4</v>
      </c>
      <c r="E2" s="3">
        <v>236</v>
      </c>
      <c r="F2" s="3">
        <v>146</v>
      </c>
      <c r="G2" s="3"/>
      <c r="H2" s="3">
        <v>61.7</v>
      </c>
      <c r="I2" s="3">
        <v>264</v>
      </c>
      <c r="J2" s="3">
        <v>357</v>
      </c>
      <c r="K2" s="3">
        <v>164</v>
      </c>
      <c r="L2" s="3">
        <v>156</v>
      </c>
      <c r="M2" s="3">
        <v>545</v>
      </c>
      <c r="N2" s="3">
        <v>155</v>
      </c>
      <c r="O2" s="3">
        <v>162</v>
      </c>
      <c r="P2" s="3">
        <v>132</v>
      </c>
      <c r="Q2" s="3">
        <v>39.5</v>
      </c>
      <c r="R2" s="3">
        <v>205</v>
      </c>
      <c r="S2" s="3">
        <v>101</v>
      </c>
      <c r="T2" s="3">
        <v>140</v>
      </c>
      <c r="U2" s="3">
        <v>102</v>
      </c>
      <c r="V2" s="3">
        <v>181</v>
      </c>
      <c r="W2" s="3">
        <v>213</v>
      </c>
      <c r="X2" s="3" t="s">
        <v>52</v>
      </c>
      <c r="Y2" s="5">
        <v>125000</v>
      </c>
    </row>
    <row r="3" spans="1:26" ht="20.399999999999999" x14ac:dyDescent="0.45">
      <c r="A3" t="s">
        <v>1</v>
      </c>
      <c r="B3" s="3">
        <v>211</v>
      </c>
      <c r="C3" s="3">
        <v>150</v>
      </c>
      <c r="D3" s="4" t="s">
        <v>27</v>
      </c>
      <c r="E3" s="3" t="s">
        <v>28</v>
      </c>
      <c r="F3" s="3">
        <v>76.3</v>
      </c>
      <c r="G3" s="3" t="s">
        <v>32</v>
      </c>
      <c r="H3" s="3"/>
      <c r="I3" s="3">
        <v>231</v>
      </c>
      <c r="J3" s="3">
        <v>292</v>
      </c>
      <c r="K3" s="3">
        <v>99.4</v>
      </c>
      <c r="L3" s="3">
        <v>125</v>
      </c>
      <c r="M3" s="3">
        <v>480</v>
      </c>
      <c r="N3" s="3">
        <v>201</v>
      </c>
      <c r="O3" s="3">
        <v>160</v>
      </c>
      <c r="P3" s="3">
        <v>190</v>
      </c>
      <c r="Q3" s="3" t="s">
        <v>45</v>
      </c>
      <c r="R3" s="3">
        <v>249</v>
      </c>
      <c r="S3" s="3" t="s">
        <v>54</v>
      </c>
      <c r="T3" s="3">
        <v>138</v>
      </c>
      <c r="U3" s="3">
        <v>161</v>
      </c>
      <c r="V3" s="3">
        <v>179</v>
      </c>
      <c r="W3" s="3">
        <v>148</v>
      </c>
      <c r="X3" s="3" t="s">
        <v>53</v>
      </c>
      <c r="Y3" s="5">
        <v>125000</v>
      </c>
    </row>
    <row r="4" spans="1:26" ht="20.399999999999999" x14ac:dyDescent="0.45">
      <c r="A4" t="s">
        <v>10</v>
      </c>
      <c r="B4" s="4" t="s">
        <v>30</v>
      </c>
      <c r="C4" s="4" t="s">
        <v>26</v>
      </c>
      <c r="D4" s="3">
        <v>208</v>
      </c>
      <c r="E4" s="3">
        <v>430</v>
      </c>
      <c r="F4" s="3">
        <v>336</v>
      </c>
      <c r="G4" s="3">
        <v>266</v>
      </c>
      <c r="H4" s="3" t="s">
        <v>33</v>
      </c>
      <c r="I4" s="3"/>
      <c r="J4" s="3">
        <v>552</v>
      </c>
      <c r="K4" s="3">
        <v>359</v>
      </c>
      <c r="L4" s="3">
        <v>382</v>
      </c>
      <c r="M4" s="3">
        <v>441</v>
      </c>
      <c r="N4" s="3" t="s">
        <v>39</v>
      </c>
      <c r="O4" s="3">
        <v>72.2</v>
      </c>
      <c r="P4" s="3">
        <v>144</v>
      </c>
      <c r="Q4" s="3">
        <v>227</v>
      </c>
      <c r="R4" s="3">
        <v>113</v>
      </c>
      <c r="S4" s="3">
        <v>322</v>
      </c>
      <c r="T4" s="3">
        <v>137</v>
      </c>
      <c r="U4" s="3">
        <v>153</v>
      </c>
      <c r="V4" s="3">
        <v>86.8</v>
      </c>
      <c r="W4" s="3">
        <v>407</v>
      </c>
      <c r="X4" s="3">
        <v>0</v>
      </c>
      <c r="Y4" s="5"/>
    </row>
    <row r="5" spans="1:26" ht="24.6" x14ac:dyDescent="0.55000000000000004">
      <c r="A5" t="s">
        <v>2</v>
      </c>
      <c r="B5" s="3">
        <v>265</v>
      </c>
      <c r="C5" s="3">
        <v>245</v>
      </c>
      <c r="D5" s="3">
        <v>315</v>
      </c>
      <c r="E5" s="4" t="s">
        <v>29</v>
      </c>
      <c r="F5" s="3" t="s">
        <v>31</v>
      </c>
      <c r="G5" s="3">
        <v>330</v>
      </c>
      <c r="H5" s="3" t="s">
        <v>34</v>
      </c>
      <c r="I5" s="3">
        <v>495</v>
      </c>
      <c r="J5" s="3">
        <v>67.2</v>
      </c>
      <c r="K5" s="3" t="s">
        <v>42</v>
      </c>
      <c r="L5" s="3" t="s">
        <v>41</v>
      </c>
      <c r="M5" s="3" t="s">
        <v>40</v>
      </c>
      <c r="N5" s="3">
        <v>464</v>
      </c>
      <c r="O5" s="3">
        <v>423</v>
      </c>
      <c r="P5" s="3">
        <v>457</v>
      </c>
      <c r="Q5" s="3">
        <v>302</v>
      </c>
      <c r="R5" s="3">
        <v>512</v>
      </c>
      <c r="S5" s="3">
        <v>307</v>
      </c>
      <c r="T5" s="3">
        <v>401</v>
      </c>
      <c r="U5" s="3">
        <v>428</v>
      </c>
      <c r="V5" s="3">
        <v>442</v>
      </c>
      <c r="W5" s="3" t="s">
        <v>51</v>
      </c>
      <c r="X5" s="3">
        <v>0</v>
      </c>
      <c r="Y5" s="5">
        <v>125000</v>
      </c>
    </row>
    <row r="6" spans="1:26" ht="20.399999999999999" x14ac:dyDescent="0.45">
      <c r="A6" t="s">
        <v>3</v>
      </c>
      <c r="B6" s="3">
        <v>252</v>
      </c>
      <c r="C6" s="3">
        <v>318</v>
      </c>
      <c r="D6" s="3">
        <v>513</v>
      </c>
      <c r="E6" s="3">
        <v>421</v>
      </c>
      <c r="F6" s="3">
        <v>391</v>
      </c>
      <c r="G6" s="3">
        <v>528</v>
      </c>
      <c r="H6" s="3" t="s">
        <v>35</v>
      </c>
      <c r="I6" s="3" t="s">
        <v>36</v>
      </c>
      <c r="J6" s="3" t="s">
        <v>43</v>
      </c>
      <c r="K6" s="3">
        <v>456</v>
      </c>
      <c r="L6" s="3">
        <v>513</v>
      </c>
      <c r="M6" s="3"/>
      <c r="N6" s="3">
        <v>461</v>
      </c>
      <c r="O6" s="3">
        <v>416</v>
      </c>
      <c r="P6" s="3">
        <v>655</v>
      </c>
      <c r="Q6" s="3">
        <v>500</v>
      </c>
      <c r="R6" s="3">
        <v>496</v>
      </c>
      <c r="S6" s="3" t="s">
        <v>47</v>
      </c>
      <c r="T6" s="3">
        <v>464</v>
      </c>
      <c r="U6" s="3">
        <v>626</v>
      </c>
      <c r="V6" s="3">
        <v>450</v>
      </c>
      <c r="W6" s="3">
        <v>398</v>
      </c>
      <c r="X6" s="3">
        <v>0</v>
      </c>
      <c r="Y6" s="5">
        <v>125000</v>
      </c>
    </row>
    <row r="7" spans="1:26" ht="20.399999999999999" x14ac:dyDescent="0.45">
      <c r="A7" t="s">
        <v>4</v>
      </c>
      <c r="B7" s="3">
        <v>209</v>
      </c>
      <c r="C7" s="3">
        <v>348</v>
      </c>
      <c r="D7" s="3">
        <v>148</v>
      </c>
      <c r="E7" s="3">
        <v>369</v>
      </c>
      <c r="F7" s="3">
        <v>275</v>
      </c>
      <c r="G7" s="3">
        <v>205</v>
      </c>
      <c r="H7" s="3">
        <v>200</v>
      </c>
      <c r="I7" s="3" t="s">
        <v>37</v>
      </c>
      <c r="J7" s="3">
        <v>491</v>
      </c>
      <c r="K7" s="3">
        <v>298</v>
      </c>
      <c r="L7" s="3">
        <v>320</v>
      </c>
      <c r="M7" s="3">
        <v>679</v>
      </c>
      <c r="N7" s="3"/>
      <c r="O7" s="3" t="s">
        <v>38</v>
      </c>
      <c r="P7" s="3" t="s">
        <v>44</v>
      </c>
      <c r="Q7" s="3">
        <v>166</v>
      </c>
      <c r="R7" s="3" t="s">
        <v>46</v>
      </c>
      <c r="S7" s="3">
        <v>261</v>
      </c>
      <c r="T7" s="3" t="s">
        <v>48</v>
      </c>
      <c r="U7" s="3" t="s">
        <v>49</v>
      </c>
      <c r="V7" s="3" t="s">
        <v>50</v>
      </c>
      <c r="W7" s="3">
        <v>347</v>
      </c>
      <c r="X7" s="3">
        <v>0</v>
      </c>
      <c r="Y7" s="5">
        <v>125000</v>
      </c>
    </row>
    <row r="8" spans="1:26" x14ac:dyDescent="0.3">
      <c r="A8" s="5" t="s">
        <v>22</v>
      </c>
      <c r="B8" s="5">
        <v>14503</v>
      </c>
      <c r="C8" s="5">
        <v>10196</v>
      </c>
      <c r="D8" s="5">
        <v>23478</v>
      </c>
      <c r="E8" s="5">
        <v>4556</v>
      </c>
      <c r="F8" s="5">
        <v>11073</v>
      </c>
      <c r="G8" s="5">
        <v>50066</v>
      </c>
      <c r="H8" s="5">
        <v>214391</v>
      </c>
      <c r="I8" s="5">
        <v>42550</v>
      </c>
      <c r="J8" s="5">
        <v>5122</v>
      </c>
      <c r="K8" s="5">
        <v>12214</v>
      </c>
      <c r="L8" s="5">
        <v>15751</v>
      </c>
      <c r="M8" s="5">
        <v>25748</v>
      </c>
      <c r="N8" s="5">
        <v>28771</v>
      </c>
      <c r="O8" s="5">
        <v>12769</v>
      </c>
      <c r="P8" s="5">
        <v>22192</v>
      </c>
      <c r="Q8" s="5">
        <v>22567</v>
      </c>
      <c r="R8" s="5">
        <v>37509</v>
      </c>
      <c r="S8" s="5">
        <v>24906</v>
      </c>
      <c r="T8" s="5">
        <v>5628</v>
      </c>
      <c r="U8" s="5">
        <v>19144</v>
      </c>
      <c r="V8" s="5">
        <v>6181</v>
      </c>
      <c r="W8" s="5">
        <v>7735</v>
      </c>
      <c r="X8" s="5">
        <v>132950</v>
      </c>
      <c r="Y8" s="5" t="s">
        <v>25</v>
      </c>
      <c r="Z8" s="5"/>
    </row>
    <row r="12" spans="1:26" x14ac:dyDescent="0.3">
      <c r="G12" t="s">
        <v>55</v>
      </c>
      <c r="H12" s="6">
        <v>126266472.8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1C36-00F3-4295-B5B3-3B8F0AD6C9DD}">
  <dimension ref="A1:BC26"/>
  <sheetViews>
    <sheetView topLeftCell="I12" zoomScale="86" zoomScaleNormal="60" workbookViewId="0">
      <selection activeCell="Z16" sqref="Z16"/>
    </sheetView>
  </sheetViews>
  <sheetFormatPr baseColWidth="10" defaultRowHeight="14.4" x14ac:dyDescent="0.3"/>
  <cols>
    <col min="1" max="1" width="16.44140625" customWidth="1"/>
    <col min="2" max="2" width="12.554687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5" max="25" width="15.44140625" customWidth="1"/>
    <col min="26" max="26" width="15.6640625" customWidth="1"/>
  </cols>
  <sheetData>
    <row r="1" spans="1:55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55" ht="16.2" x14ac:dyDescent="0.3">
      <c r="A2" t="s">
        <v>0</v>
      </c>
      <c r="B2" s="3">
        <v>14503</v>
      </c>
      <c r="C2" s="3">
        <v>10196</v>
      </c>
      <c r="D2" s="3">
        <v>23478</v>
      </c>
      <c r="E2" s="3">
        <v>4556</v>
      </c>
      <c r="F2" s="3">
        <v>11073</v>
      </c>
      <c r="G2" s="39"/>
      <c r="H2" s="3">
        <v>61194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5">
        <v>125000</v>
      </c>
      <c r="Z2" s="1">
        <f>Y2-B2</f>
        <v>110497</v>
      </c>
      <c r="AA2" s="1">
        <f t="shared" ref="AA2:BC2" si="0">Z2-C2</f>
        <v>100301</v>
      </c>
      <c r="AB2" s="1">
        <f t="shared" si="0"/>
        <v>76823</v>
      </c>
      <c r="AC2" s="1">
        <f t="shared" si="0"/>
        <v>72267</v>
      </c>
      <c r="AD2" s="1">
        <f t="shared" si="0"/>
        <v>61194</v>
      </c>
      <c r="AE2" s="1">
        <f t="shared" si="0"/>
        <v>61194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0</v>
      </c>
      <c r="AV2" s="1">
        <f t="shared" si="0"/>
        <v>0</v>
      </c>
      <c r="AW2" s="1"/>
      <c r="AX2" s="1"/>
      <c r="AY2" s="1"/>
      <c r="AZ2" s="1"/>
      <c r="BA2" s="1"/>
      <c r="BB2" s="1"/>
      <c r="BC2" s="1"/>
    </row>
    <row r="3" spans="1:55" ht="16.2" x14ac:dyDescent="0.3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50066</v>
      </c>
      <c r="H3" s="39"/>
      <c r="I3" s="3">
        <v>42550</v>
      </c>
      <c r="J3" s="3">
        <v>5122</v>
      </c>
      <c r="K3" s="3">
        <v>12214</v>
      </c>
      <c r="L3" s="3">
        <v>15048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5">
        <v>125000</v>
      </c>
      <c r="Z3" s="1">
        <f t="shared" ref="Z3:Z7" si="1">Y3-B3</f>
        <v>125000</v>
      </c>
      <c r="AA3" s="1">
        <f t="shared" ref="AA3:AA7" si="2">Z3-C3</f>
        <v>125000</v>
      </c>
      <c r="AB3" s="1">
        <f t="shared" ref="AB3:AB7" si="3">AA3-D3</f>
        <v>125000</v>
      </c>
      <c r="AC3" s="1">
        <f t="shared" ref="AC3:AC7" si="4">AB3-E3</f>
        <v>125000</v>
      </c>
      <c r="AD3" s="1">
        <f t="shared" ref="AD3:AD7" si="5">AC3-F3</f>
        <v>125000</v>
      </c>
      <c r="AE3" s="1">
        <f t="shared" ref="AE3:AE7" si="6">AD3-G3</f>
        <v>74934</v>
      </c>
      <c r="AF3" s="1">
        <f t="shared" ref="AF3:AF7" si="7">AE3-H3</f>
        <v>74934</v>
      </c>
      <c r="AG3" s="1">
        <f t="shared" ref="AG3:AG7" si="8">AF3-I3</f>
        <v>32384</v>
      </c>
      <c r="AH3" s="1">
        <f t="shared" ref="AH3:AH7" si="9">AG3-J3</f>
        <v>27262</v>
      </c>
      <c r="AI3" s="1">
        <f t="shared" ref="AI3:AI7" si="10">AH3-K3</f>
        <v>15048</v>
      </c>
      <c r="AJ3" s="1">
        <f t="shared" ref="AJ3:AJ7" si="11">AI3-L3</f>
        <v>0</v>
      </c>
      <c r="AK3" s="1">
        <f t="shared" ref="AK3:AK7" si="12">AJ3-M3</f>
        <v>0</v>
      </c>
      <c r="AL3" s="1">
        <f t="shared" ref="AL3:AL7" si="13">AK3-N3</f>
        <v>0</v>
      </c>
      <c r="AM3" s="1">
        <f t="shared" ref="AM3:AM7" si="14">AL3-O3</f>
        <v>0</v>
      </c>
      <c r="AN3" s="1">
        <f t="shared" ref="AN3:AN7" si="15">AM3-P3</f>
        <v>0</v>
      </c>
      <c r="AO3" s="1">
        <f t="shared" ref="AO3:AO7" si="16">AN3-Q3</f>
        <v>0</v>
      </c>
      <c r="AP3" s="1">
        <f t="shared" ref="AP3:AP7" si="17">AO3-R3</f>
        <v>0</v>
      </c>
      <c r="AQ3" s="1">
        <f t="shared" ref="AQ3:AQ7" si="18">AP3-S3</f>
        <v>0</v>
      </c>
      <c r="AR3" s="1">
        <f t="shared" ref="AR3:AR7" si="19">AQ3-T3</f>
        <v>0</v>
      </c>
      <c r="AS3" s="1">
        <f t="shared" ref="AS3:AS7" si="20">AR3-U3</f>
        <v>0</v>
      </c>
      <c r="AT3" s="1">
        <f t="shared" ref="AT3:AT7" si="21">AS3-V3</f>
        <v>0</v>
      </c>
      <c r="AU3" s="1">
        <f t="shared" ref="AU3:AU7" si="22">AT3-W3</f>
        <v>0</v>
      </c>
      <c r="AV3" s="1">
        <f t="shared" ref="AV3:AV7" si="23">AU3-X3</f>
        <v>0</v>
      </c>
    </row>
    <row r="4" spans="1:55" ht="16.2" x14ac:dyDescent="0.3">
      <c r="A4" t="s">
        <v>10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125000</v>
      </c>
      <c r="I4" s="39"/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5">
        <v>125000</v>
      </c>
      <c r="Z4" s="1">
        <f t="shared" si="1"/>
        <v>125000</v>
      </c>
      <c r="AA4" s="1">
        <f t="shared" si="2"/>
        <v>125000</v>
      </c>
      <c r="AB4" s="1">
        <f t="shared" si="3"/>
        <v>125000</v>
      </c>
      <c r="AC4" s="1">
        <f t="shared" si="4"/>
        <v>125000</v>
      </c>
      <c r="AD4" s="1">
        <f t="shared" si="5"/>
        <v>125000</v>
      </c>
      <c r="AE4" s="1">
        <f t="shared" si="6"/>
        <v>125000</v>
      </c>
      <c r="AF4" s="1">
        <f t="shared" si="7"/>
        <v>0</v>
      </c>
      <c r="AG4" s="1">
        <f t="shared" si="8"/>
        <v>0</v>
      </c>
      <c r="AH4" s="1">
        <f t="shared" si="9"/>
        <v>0</v>
      </c>
      <c r="AI4" s="1">
        <f t="shared" si="10"/>
        <v>0</v>
      </c>
      <c r="AJ4" s="1">
        <f t="shared" si="11"/>
        <v>0</v>
      </c>
      <c r="AK4" s="1">
        <f t="shared" si="12"/>
        <v>0</v>
      </c>
      <c r="AL4" s="1">
        <f t="shared" si="13"/>
        <v>0</v>
      </c>
      <c r="AM4" s="1">
        <f t="shared" si="14"/>
        <v>0</v>
      </c>
      <c r="AN4" s="1">
        <f t="shared" si="15"/>
        <v>0</v>
      </c>
      <c r="AO4" s="1">
        <f t="shared" si="16"/>
        <v>0</v>
      </c>
      <c r="AP4" s="1">
        <f t="shared" si="17"/>
        <v>0</v>
      </c>
      <c r="AQ4" s="1">
        <f t="shared" si="18"/>
        <v>0</v>
      </c>
      <c r="AR4" s="1">
        <f t="shared" si="19"/>
        <v>0</v>
      </c>
      <c r="AS4" s="1">
        <f t="shared" si="20"/>
        <v>0</v>
      </c>
      <c r="AT4" s="1">
        <f t="shared" si="21"/>
        <v>0</v>
      </c>
      <c r="AU4" s="1">
        <f t="shared" si="22"/>
        <v>0</v>
      </c>
      <c r="AV4" s="1">
        <f t="shared" si="23"/>
        <v>0</v>
      </c>
    </row>
    <row r="5" spans="1:55" ht="16.2" x14ac:dyDescent="0.3">
      <c r="A5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28197</v>
      </c>
      <c r="I5" s="3">
        <v>0</v>
      </c>
      <c r="J5" s="39"/>
      <c r="K5" s="3">
        <v>0</v>
      </c>
      <c r="L5" s="3">
        <v>703</v>
      </c>
      <c r="M5" s="3">
        <v>25748</v>
      </c>
      <c r="N5" s="3">
        <v>28771</v>
      </c>
      <c r="O5" s="3">
        <v>12769</v>
      </c>
      <c r="P5" s="3">
        <v>22192</v>
      </c>
      <c r="Q5" s="3">
        <v>6620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5">
        <v>125000</v>
      </c>
      <c r="Z5" s="1">
        <f t="shared" si="1"/>
        <v>125000</v>
      </c>
      <c r="AA5" s="1">
        <f t="shared" si="2"/>
        <v>125000</v>
      </c>
      <c r="AB5" s="1">
        <f t="shared" si="3"/>
        <v>125000</v>
      </c>
      <c r="AC5" s="1">
        <f t="shared" si="4"/>
        <v>125000</v>
      </c>
      <c r="AD5" s="1">
        <f t="shared" si="5"/>
        <v>125000</v>
      </c>
      <c r="AE5" s="1">
        <f t="shared" si="6"/>
        <v>125000</v>
      </c>
      <c r="AF5" s="1">
        <f t="shared" si="7"/>
        <v>96803</v>
      </c>
      <c r="AG5" s="1">
        <f t="shared" si="8"/>
        <v>96803</v>
      </c>
      <c r="AH5" s="1">
        <f t="shared" si="9"/>
        <v>96803</v>
      </c>
      <c r="AI5" s="1">
        <f t="shared" si="10"/>
        <v>96803</v>
      </c>
      <c r="AJ5" s="1">
        <f t="shared" si="11"/>
        <v>96100</v>
      </c>
      <c r="AK5" s="1">
        <f t="shared" si="12"/>
        <v>70352</v>
      </c>
      <c r="AL5" s="1">
        <f t="shared" si="13"/>
        <v>41581</v>
      </c>
      <c r="AM5" s="1">
        <f t="shared" si="14"/>
        <v>28812</v>
      </c>
      <c r="AN5" s="1">
        <f t="shared" si="15"/>
        <v>6620</v>
      </c>
      <c r="AO5" s="1">
        <f t="shared" si="16"/>
        <v>0</v>
      </c>
      <c r="AP5" s="1">
        <f t="shared" si="17"/>
        <v>0</v>
      </c>
      <c r="AQ5" s="1">
        <f t="shared" si="18"/>
        <v>0</v>
      </c>
      <c r="AR5" s="1">
        <f t="shared" si="19"/>
        <v>0</v>
      </c>
      <c r="AS5" s="1">
        <f t="shared" si="20"/>
        <v>0</v>
      </c>
      <c r="AT5" s="1">
        <f t="shared" si="21"/>
        <v>0</v>
      </c>
      <c r="AU5" s="1">
        <f t="shared" si="22"/>
        <v>0</v>
      </c>
      <c r="AV5" s="1">
        <f t="shared" si="23"/>
        <v>0</v>
      </c>
    </row>
    <row r="6" spans="1:55" ht="16.2" x14ac:dyDescent="0.3">
      <c r="A6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9"/>
      <c r="N6" s="3">
        <v>0</v>
      </c>
      <c r="O6" s="3">
        <v>0</v>
      </c>
      <c r="P6" s="3">
        <v>0</v>
      </c>
      <c r="Q6" s="3">
        <v>0</v>
      </c>
      <c r="R6" s="3">
        <v>37509</v>
      </c>
      <c r="S6" s="3">
        <v>24906</v>
      </c>
      <c r="T6" s="3">
        <v>5628</v>
      </c>
      <c r="U6" s="3">
        <v>19144</v>
      </c>
      <c r="V6" s="3">
        <v>6181</v>
      </c>
      <c r="W6" s="3">
        <v>7735</v>
      </c>
      <c r="X6" s="3">
        <v>23897</v>
      </c>
      <c r="Y6" s="5">
        <v>125000</v>
      </c>
      <c r="Z6" s="1">
        <f t="shared" si="1"/>
        <v>125000</v>
      </c>
      <c r="AA6" s="1">
        <f t="shared" si="2"/>
        <v>125000</v>
      </c>
      <c r="AB6" s="1">
        <f t="shared" si="3"/>
        <v>125000</v>
      </c>
      <c r="AC6" s="1">
        <f t="shared" si="4"/>
        <v>125000</v>
      </c>
      <c r="AD6" s="1">
        <f t="shared" si="5"/>
        <v>125000</v>
      </c>
      <c r="AE6" s="1">
        <f t="shared" si="6"/>
        <v>125000</v>
      </c>
      <c r="AF6" s="1">
        <f t="shared" si="7"/>
        <v>125000</v>
      </c>
      <c r="AG6" s="1">
        <f t="shared" si="8"/>
        <v>125000</v>
      </c>
      <c r="AH6" s="1">
        <f t="shared" si="9"/>
        <v>125000</v>
      </c>
      <c r="AI6" s="1">
        <f t="shared" si="10"/>
        <v>125000</v>
      </c>
      <c r="AJ6" s="1">
        <f t="shared" si="11"/>
        <v>125000</v>
      </c>
      <c r="AK6" s="1">
        <f t="shared" si="12"/>
        <v>125000</v>
      </c>
      <c r="AL6" s="1">
        <f t="shared" si="13"/>
        <v>125000</v>
      </c>
      <c r="AM6" s="1">
        <f t="shared" si="14"/>
        <v>125000</v>
      </c>
      <c r="AN6" s="1">
        <f t="shared" si="15"/>
        <v>125000</v>
      </c>
      <c r="AO6" s="1">
        <f t="shared" si="16"/>
        <v>125000</v>
      </c>
      <c r="AP6" s="1">
        <f t="shared" si="17"/>
        <v>87491</v>
      </c>
      <c r="AQ6" s="1">
        <f t="shared" si="18"/>
        <v>62585</v>
      </c>
      <c r="AR6" s="1">
        <f t="shared" si="19"/>
        <v>56957</v>
      </c>
      <c r="AS6" s="1">
        <f t="shared" si="20"/>
        <v>37813</v>
      </c>
      <c r="AT6" s="1">
        <f t="shared" si="21"/>
        <v>31632</v>
      </c>
      <c r="AU6" s="1">
        <f t="shared" si="22"/>
        <v>23897</v>
      </c>
      <c r="AV6" s="1">
        <f t="shared" si="23"/>
        <v>0</v>
      </c>
    </row>
    <row r="7" spans="1:55" ht="16.2" x14ac:dyDescent="0.3">
      <c r="A7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9"/>
      <c r="O7" s="3">
        <v>0</v>
      </c>
      <c r="P7" s="3">
        <v>0</v>
      </c>
      <c r="Q7" s="3">
        <v>15947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109053</v>
      </c>
      <c r="Y7" s="5">
        <v>125000</v>
      </c>
      <c r="Z7" s="1">
        <f t="shared" si="1"/>
        <v>125000</v>
      </c>
      <c r="AA7" s="1">
        <f t="shared" si="2"/>
        <v>125000</v>
      </c>
      <c r="AB7" s="1">
        <f t="shared" si="3"/>
        <v>125000</v>
      </c>
      <c r="AC7" s="1">
        <f t="shared" si="4"/>
        <v>125000</v>
      </c>
      <c r="AD7" s="1">
        <f t="shared" si="5"/>
        <v>125000</v>
      </c>
      <c r="AE7" s="1">
        <f t="shared" si="6"/>
        <v>125000</v>
      </c>
      <c r="AF7" s="1">
        <f t="shared" si="7"/>
        <v>125000</v>
      </c>
      <c r="AG7" s="1">
        <f t="shared" si="8"/>
        <v>125000</v>
      </c>
      <c r="AH7" s="1">
        <f t="shared" si="9"/>
        <v>125000</v>
      </c>
      <c r="AI7" s="1">
        <f t="shared" si="10"/>
        <v>125000</v>
      </c>
      <c r="AJ7" s="1">
        <f t="shared" si="11"/>
        <v>125000</v>
      </c>
      <c r="AK7" s="1">
        <f t="shared" si="12"/>
        <v>125000</v>
      </c>
      <c r="AL7" s="1">
        <f t="shared" si="13"/>
        <v>125000</v>
      </c>
      <c r="AM7" s="1">
        <f t="shared" si="14"/>
        <v>125000</v>
      </c>
      <c r="AN7" s="1">
        <f t="shared" si="15"/>
        <v>125000</v>
      </c>
      <c r="AO7" s="1">
        <f t="shared" si="16"/>
        <v>109053</v>
      </c>
      <c r="AP7" s="1">
        <f t="shared" si="17"/>
        <v>109053</v>
      </c>
      <c r="AQ7" s="1">
        <f t="shared" si="18"/>
        <v>109053</v>
      </c>
      <c r="AR7" s="1">
        <f t="shared" si="19"/>
        <v>109053</v>
      </c>
      <c r="AS7" s="1">
        <f t="shared" si="20"/>
        <v>109053</v>
      </c>
      <c r="AT7" s="1">
        <f t="shared" si="21"/>
        <v>109053</v>
      </c>
      <c r="AU7" s="1">
        <f t="shared" si="22"/>
        <v>109053</v>
      </c>
      <c r="AV7" s="1">
        <f t="shared" si="23"/>
        <v>0</v>
      </c>
    </row>
    <row r="8" spans="1:55" x14ac:dyDescent="0.3">
      <c r="A8" t="s">
        <v>22</v>
      </c>
      <c r="B8" s="5">
        <v>14503</v>
      </c>
      <c r="C8" s="5">
        <v>10196</v>
      </c>
      <c r="D8" s="5">
        <v>23478</v>
      </c>
      <c r="E8" s="5">
        <v>4556</v>
      </c>
      <c r="F8" s="5">
        <v>11073</v>
      </c>
      <c r="G8" s="5">
        <v>50066</v>
      </c>
      <c r="H8" s="5">
        <v>214391</v>
      </c>
      <c r="I8" s="5">
        <v>42550</v>
      </c>
      <c r="J8" s="5">
        <v>5122</v>
      </c>
      <c r="K8" s="5">
        <v>12214</v>
      </c>
      <c r="L8" s="5">
        <v>15751</v>
      </c>
      <c r="M8" s="5">
        <v>25748</v>
      </c>
      <c r="N8" s="5">
        <v>28771</v>
      </c>
      <c r="O8" s="5">
        <v>12769</v>
      </c>
      <c r="P8" s="5">
        <v>22192</v>
      </c>
      <c r="Q8" s="5">
        <v>22567</v>
      </c>
      <c r="R8" s="5">
        <v>37509</v>
      </c>
      <c r="S8" s="5">
        <v>24906</v>
      </c>
      <c r="T8" s="5">
        <v>5628</v>
      </c>
      <c r="U8" s="5">
        <v>19144</v>
      </c>
      <c r="V8" s="5">
        <v>6181</v>
      </c>
      <c r="W8" s="5">
        <v>7735</v>
      </c>
      <c r="X8" s="5">
        <v>132950</v>
      </c>
      <c r="Y8" s="5" t="s">
        <v>25</v>
      </c>
    </row>
    <row r="9" spans="1:55" x14ac:dyDescent="0.3">
      <c r="B9">
        <f>B8-B2</f>
        <v>0</v>
      </c>
      <c r="C9">
        <f t="shared" ref="C9:K14" si="24">C8-C2</f>
        <v>0</v>
      </c>
      <c r="D9">
        <f t="shared" si="24"/>
        <v>0</v>
      </c>
      <c r="E9">
        <f t="shared" si="24"/>
        <v>0</v>
      </c>
      <c r="F9">
        <f t="shared" si="24"/>
        <v>0</v>
      </c>
      <c r="G9">
        <f t="shared" si="24"/>
        <v>50066</v>
      </c>
      <c r="H9">
        <f t="shared" si="24"/>
        <v>153197</v>
      </c>
      <c r="I9">
        <f t="shared" si="24"/>
        <v>42550</v>
      </c>
      <c r="J9">
        <f t="shared" si="24"/>
        <v>5122</v>
      </c>
      <c r="K9">
        <f t="shared" si="24"/>
        <v>12214</v>
      </c>
      <c r="L9">
        <f t="shared" ref="L9:L14" si="25">L8-L2</f>
        <v>15751</v>
      </c>
      <c r="M9">
        <f t="shared" ref="M9:M14" si="26">M8-M2</f>
        <v>25748</v>
      </c>
      <c r="N9">
        <f t="shared" ref="N9:N14" si="27">N8-N2</f>
        <v>28771</v>
      </c>
      <c r="O9">
        <f t="shared" ref="O9:O14" si="28">O8-O2</f>
        <v>12769</v>
      </c>
      <c r="P9">
        <f t="shared" ref="P9:P14" si="29">P8-P2</f>
        <v>22192</v>
      </c>
      <c r="Q9">
        <f t="shared" ref="Q9:Q14" si="30">Q8-Q2</f>
        <v>22567</v>
      </c>
      <c r="R9">
        <f t="shared" ref="R9:R14" si="31">R8-R2</f>
        <v>37509</v>
      </c>
      <c r="S9">
        <f t="shared" ref="S9:T14" si="32">S8-S2</f>
        <v>24906</v>
      </c>
      <c r="T9">
        <f t="shared" si="32"/>
        <v>5628</v>
      </c>
      <c r="U9">
        <f t="shared" ref="U9:U14" si="33">U8-U2</f>
        <v>19144</v>
      </c>
      <c r="V9">
        <f t="shared" ref="V9:V14" si="34">V8-V2</f>
        <v>6181</v>
      </c>
      <c r="W9">
        <f t="shared" ref="W9:W14" si="35">W8-W2</f>
        <v>7735</v>
      </c>
      <c r="X9">
        <f t="shared" ref="X9:X14" si="36">X8-X2</f>
        <v>132950</v>
      </c>
    </row>
    <row r="10" spans="1:55" x14ac:dyDescent="0.3">
      <c r="B10">
        <f>B9-B3</f>
        <v>0</v>
      </c>
      <c r="C10">
        <f t="shared" ref="C10:J14" si="37">C9-C3</f>
        <v>0</v>
      </c>
      <c r="D10">
        <f t="shared" si="37"/>
        <v>0</v>
      </c>
      <c r="E10">
        <f t="shared" si="37"/>
        <v>0</v>
      </c>
      <c r="F10">
        <f t="shared" si="37"/>
        <v>0</v>
      </c>
      <c r="G10">
        <f t="shared" si="24"/>
        <v>0</v>
      </c>
      <c r="H10">
        <f t="shared" si="24"/>
        <v>153197</v>
      </c>
      <c r="I10">
        <f t="shared" si="37"/>
        <v>0</v>
      </c>
      <c r="J10">
        <f t="shared" si="37"/>
        <v>0</v>
      </c>
      <c r="K10">
        <f t="shared" ref="K10:K14" si="38">K9-K3</f>
        <v>0</v>
      </c>
      <c r="L10">
        <f t="shared" si="25"/>
        <v>703</v>
      </c>
      <c r="M10">
        <f t="shared" si="26"/>
        <v>25748</v>
      </c>
      <c r="N10">
        <f t="shared" si="27"/>
        <v>28771</v>
      </c>
      <c r="O10">
        <f t="shared" si="28"/>
        <v>12769</v>
      </c>
      <c r="P10">
        <f t="shared" si="29"/>
        <v>22192</v>
      </c>
      <c r="Q10">
        <f t="shared" si="30"/>
        <v>22567</v>
      </c>
      <c r="R10">
        <f t="shared" si="31"/>
        <v>37509</v>
      </c>
      <c r="S10">
        <f t="shared" si="32"/>
        <v>24906</v>
      </c>
      <c r="T10">
        <f t="shared" ref="T10:T14" si="39">T9-T3</f>
        <v>5628</v>
      </c>
      <c r="U10">
        <f t="shared" si="33"/>
        <v>19144</v>
      </c>
      <c r="V10">
        <f t="shared" si="34"/>
        <v>6181</v>
      </c>
      <c r="W10">
        <f t="shared" si="35"/>
        <v>7735</v>
      </c>
      <c r="X10">
        <f t="shared" si="36"/>
        <v>132950</v>
      </c>
    </row>
    <row r="11" spans="1:55" x14ac:dyDescent="0.3">
      <c r="B11">
        <f t="shared" ref="B11:B14" si="40">B10-B4</f>
        <v>0</v>
      </c>
      <c r="C11">
        <f t="shared" si="37"/>
        <v>0</v>
      </c>
      <c r="D11">
        <f t="shared" si="37"/>
        <v>0</v>
      </c>
      <c r="E11">
        <f t="shared" si="37"/>
        <v>0</v>
      </c>
      <c r="F11">
        <f t="shared" si="37"/>
        <v>0</v>
      </c>
      <c r="G11">
        <f t="shared" si="24"/>
        <v>0</v>
      </c>
      <c r="H11">
        <f t="shared" si="24"/>
        <v>28197</v>
      </c>
      <c r="I11">
        <f t="shared" si="37"/>
        <v>0</v>
      </c>
      <c r="J11">
        <f t="shared" si="37"/>
        <v>0</v>
      </c>
      <c r="K11">
        <f t="shared" si="38"/>
        <v>0</v>
      </c>
      <c r="L11">
        <f t="shared" si="25"/>
        <v>703</v>
      </c>
      <c r="M11">
        <f t="shared" si="26"/>
        <v>25748</v>
      </c>
      <c r="N11">
        <f t="shared" si="27"/>
        <v>28771</v>
      </c>
      <c r="O11">
        <f t="shared" si="28"/>
        <v>12769</v>
      </c>
      <c r="P11">
        <f t="shared" si="29"/>
        <v>22192</v>
      </c>
      <c r="Q11">
        <f t="shared" si="30"/>
        <v>22567</v>
      </c>
      <c r="R11">
        <f t="shared" si="31"/>
        <v>37509</v>
      </c>
      <c r="S11">
        <f t="shared" si="32"/>
        <v>24906</v>
      </c>
      <c r="T11">
        <f t="shared" si="39"/>
        <v>5628</v>
      </c>
      <c r="U11">
        <f t="shared" si="33"/>
        <v>19144</v>
      </c>
      <c r="V11">
        <f t="shared" si="34"/>
        <v>6181</v>
      </c>
      <c r="W11">
        <f t="shared" si="35"/>
        <v>7735</v>
      </c>
      <c r="X11">
        <f t="shared" si="36"/>
        <v>132950</v>
      </c>
    </row>
    <row r="12" spans="1:55" x14ac:dyDescent="0.3">
      <c r="B12">
        <f t="shared" si="40"/>
        <v>0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24"/>
        <v>0</v>
      </c>
      <c r="H12">
        <f t="shared" si="24"/>
        <v>0</v>
      </c>
      <c r="I12">
        <f t="shared" si="37"/>
        <v>0</v>
      </c>
      <c r="J12">
        <f t="shared" si="37"/>
        <v>0</v>
      </c>
      <c r="K12">
        <f t="shared" si="38"/>
        <v>0</v>
      </c>
      <c r="L12">
        <f t="shared" si="25"/>
        <v>0</v>
      </c>
      <c r="M12">
        <f t="shared" si="26"/>
        <v>0</v>
      </c>
      <c r="N12">
        <f t="shared" si="27"/>
        <v>0</v>
      </c>
      <c r="O12">
        <f t="shared" si="28"/>
        <v>0</v>
      </c>
      <c r="P12">
        <f t="shared" si="29"/>
        <v>0</v>
      </c>
      <c r="Q12">
        <f t="shared" si="30"/>
        <v>15947</v>
      </c>
      <c r="R12">
        <f t="shared" si="31"/>
        <v>37509</v>
      </c>
      <c r="S12">
        <f t="shared" si="32"/>
        <v>24906</v>
      </c>
      <c r="T12">
        <f t="shared" si="39"/>
        <v>5628</v>
      </c>
      <c r="U12">
        <f t="shared" si="33"/>
        <v>19144</v>
      </c>
      <c r="V12">
        <f t="shared" si="34"/>
        <v>6181</v>
      </c>
      <c r="W12">
        <f t="shared" si="35"/>
        <v>7735</v>
      </c>
      <c r="X12">
        <f t="shared" si="36"/>
        <v>132950</v>
      </c>
    </row>
    <row r="13" spans="1:55" x14ac:dyDescent="0.3">
      <c r="B13">
        <f t="shared" si="40"/>
        <v>0</v>
      </c>
      <c r="C13">
        <f t="shared" si="37"/>
        <v>0</v>
      </c>
      <c r="D13">
        <f t="shared" si="37"/>
        <v>0</v>
      </c>
      <c r="E13">
        <f t="shared" si="37"/>
        <v>0</v>
      </c>
      <c r="F13">
        <f t="shared" si="37"/>
        <v>0</v>
      </c>
      <c r="G13">
        <f t="shared" si="24"/>
        <v>0</v>
      </c>
      <c r="H13">
        <v>0</v>
      </c>
      <c r="I13">
        <f t="shared" si="37"/>
        <v>0</v>
      </c>
      <c r="J13">
        <f t="shared" si="37"/>
        <v>0</v>
      </c>
      <c r="K13">
        <f t="shared" si="38"/>
        <v>0</v>
      </c>
      <c r="L13">
        <f t="shared" si="25"/>
        <v>0</v>
      </c>
      <c r="M13">
        <f t="shared" si="26"/>
        <v>0</v>
      </c>
      <c r="N13">
        <f t="shared" si="27"/>
        <v>0</v>
      </c>
      <c r="O13">
        <f t="shared" si="28"/>
        <v>0</v>
      </c>
      <c r="P13">
        <f t="shared" si="29"/>
        <v>0</v>
      </c>
      <c r="Q13">
        <f t="shared" si="30"/>
        <v>15947</v>
      </c>
      <c r="R13">
        <f t="shared" si="31"/>
        <v>0</v>
      </c>
      <c r="S13">
        <f t="shared" si="32"/>
        <v>0</v>
      </c>
      <c r="T13">
        <f t="shared" si="39"/>
        <v>0</v>
      </c>
      <c r="U13">
        <f t="shared" si="33"/>
        <v>0</v>
      </c>
      <c r="V13">
        <f t="shared" si="34"/>
        <v>0</v>
      </c>
      <c r="W13">
        <f t="shared" si="35"/>
        <v>0</v>
      </c>
      <c r="X13">
        <f t="shared" si="36"/>
        <v>109053</v>
      </c>
    </row>
    <row r="14" spans="1:55" x14ac:dyDescent="0.3">
      <c r="B14">
        <f t="shared" si="40"/>
        <v>0</v>
      </c>
      <c r="C14">
        <f t="shared" si="37"/>
        <v>0</v>
      </c>
      <c r="D14">
        <f t="shared" si="37"/>
        <v>0</v>
      </c>
      <c r="E14">
        <f t="shared" si="37"/>
        <v>0</v>
      </c>
      <c r="F14">
        <f t="shared" si="37"/>
        <v>0</v>
      </c>
      <c r="G14">
        <f t="shared" si="24"/>
        <v>0</v>
      </c>
      <c r="H14">
        <v>0</v>
      </c>
      <c r="I14">
        <f t="shared" si="37"/>
        <v>0</v>
      </c>
      <c r="J14">
        <f t="shared" si="37"/>
        <v>0</v>
      </c>
      <c r="K14">
        <f t="shared" si="38"/>
        <v>0</v>
      </c>
      <c r="L14">
        <f t="shared" si="25"/>
        <v>0</v>
      </c>
      <c r="M14">
        <f t="shared" si="26"/>
        <v>0</v>
      </c>
      <c r="N14">
        <f t="shared" si="27"/>
        <v>0</v>
      </c>
      <c r="O14">
        <f t="shared" si="28"/>
        <v>0</v>
      </c>
      <c r="P14">
        <f t="shared" si="29"/>
        <v>0</v>
      </c>
      <c r="Q14">
        <f t="shared" si="30"/>
        <v>0</v>
      </c>
      <c r="R14">
        <f t="shared" si="31"/>
        <v>0</v>
      </c>
      <c r="S14">
        <f t="shared" si="32"/>
        <v>0</v>
      </c>
      <c r="T14">
        <f t="shared" si="39"/>
        <v>0</v>
      </c>
      <c r="U14">
        <f t="shared" si="33"/>
        <v>0</v>
      </c>
      <c r="V14">
        <f t="shared" si="34"/>
        <v>0</v>
      </c>
      <c r="W14">
        <f t="shared" si="35"/>
        <v>0</v>
      </c>
      <c r="X14">
        <f t="shared" si="36"/>
        <v>0</v>
      </c>
    </row>
    <row r="16" spans="1:55" x14ac:dyDescent="0.3">
      <c r="B16">
        <v>4002828</v>
      </c>
      <c r="C16">
        <v>2181944</v>
      </c>
      <c r="D16">
        <v>1394593.2</v>
      </c>
      <c r="E16">
        <v>1075216</v>
      </c>
      <c r="F16">
        <v>1616658</v>
      </c>
      <c r="G16">
        <v>3164171.2</v>
      </c>
      <c r="H16">
        <v>11247874.800000001</v>
      </c>
      <c r="I16">
        <v>9829050</v>
      </c>
      <c r="J16">
        <v>1495624</v>
      </c>
      <c r="K16">
        <v>1214071.6000000001</v>
      </c>
      <c r="L16">
        <v>2060968</v>
      </c>
      <c r="M16">
        <v>5535820</v>
      </c>
      <c r="N16">
        <v>13349744</v>
      </c>
      <c r="O16">
        <v>5401287</v>
      </c>
      <c r="P16">
        <v>10141744</v>
      </c>
      <c r="Q16">
        <v>4646442</v>
      </c>
      <c r="R16">
        <v>18604464</v>
      </c>
      <c r="S16">
        <v>14071890</v>
      </c>
      <c r="T16">
        <v>2611392</v>
      </c>
      <c r="U16">
        <v>11984144</v>
      </c>
      <c r="V16">
        <v>2781450</v>
      </c>
      <c r="W16">
        <v>3078530</v>
      </c>
      <c r="X16">
        <v>0</v>
      </c>
      <c r="Z16" s="6">
        <f>SUM(B16:X16)</f>
        <v>131489905.80000001</v>
      </c>
    </row>
    <row r="19" spans="1:25" x14ac:dyDescent="0.3">
      <c r="B19" t="s">
        <v>5</v>
      </c>
      <c r="C19" t="s">
        <v>6</v>
      </c>
      <c r="D19" t="s">
        <v>7</v>
      </c>
      <c r="E19" t="s">
        <v>8</v>
      </c>
      <c r="F19" t="s">
        <v>9</v>
      </c>
      <c r="G19" t="s">
        <v>0</v>
      </c>
      <c r="H19" t="s">
        <v>1</v>
      </c>
      <c r="I19" t="s">
        <v>10</v>
      </c>
      <c r="J19" t="s">
        <v>2</v>
      </c>
      <c r="K19" t="s">
        <v>11</v>
      </c>
      <c r="L19" t="s">
        <v>12</v>
      </c>
      <c r="M19" t="s">
        <v>3</v>
      </c>
      <c r="N19" t="s">
        <v>4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23</v>
      </c>
      <c r="Y19" s="5" t="s">
        <v>24</v>
      </c>
    </row>
    <row r="20" spans="1:25" ht="16.2" x14ac:dyDescent="0.3">
      <c r="A20" t="s">
        <v>0</v>
      </c>
      <c r="B20" s="2">
        <v>276</v>
      </c>
      <c r="C20" s="2">
        <v>214</v>
      </c>
      <c r="D20" s="2">
        <v>59.4</v>
      </c>
      <c r="E20" s="2">
        <v>236</v>
      </c>
      <c r="F20" s="2">
        <v>146</v>
      </c>
      <c r="G20" s="2"/>
      <c r="H20" s="2">
        <v>61.7</v>
      </c>
      <c r="I20" s="2">
        <v>264</v>
      </c>
      <c r="J20" s="2">
        <v>357</v>
      </c>
      <c r="K20" s="2">
        <v>164</v>
      </c>
      <c r="L20" s="2">
        <v>156</v>
      </c>
      <c r="M20" s="2">
        <v>545</v>
      </c>
      <c r="N20" s="2">
        <v>155</v>
      </c>
      <c r="O20" s="2">
        <v>162</v>
      </c>
      <c r="P20" s="2">
        <v>132</v>
      </c>
      <c r="Q20" s="2">
        <v>39.5</v>
      </c>
      <c r="R20" s="2">
        <v>205</v>
      </c>
      <c r="S20" s="2">
        <v>101</v>
      </c>
      <c r="T20" s="2">
        <v>140</v>
      </c>
      <c r="U20" s="2">
        <v>102</v>
      </c>
      <c r="V20" s="2">
        <v>181</v>
      </c>
      <c r="W20" s="2">
        <v>213</v>
      </c>
      <c r="X20" s="2">
        <v>0</v>
      </c>
      <c r="Y20" s="5">
        <v>125000</v>
      </c>
    </row>
    <row r="21" spans="1:25" ht="16.2" x14ac:dyDescent="0.3">
      <c r="A21" t="s">
        <v>1</v>
      </c>
      <c r="B21" s="2">
        <v>211</v>
      </c>
      <c r="C21" s="2">
        <v>150</v>
      </c>
      <c r="D21" s="2">
        <v>51.7</v>
      </c>
      <c r="E21" s="2">
        <v>171</v>
      </c>
      <c r="F21" s="2">
        <v>76.3</v>
      </c>
      <c r="G21" s="2">
        <v>63.2</v>
      </c>
      <c r="H21" s="2"/>
      <c r="I21" s="2">
        <v>231</v>
      </c>
      <c r="J21" s="2">
        <v>292</v>
      </c>
      <c r="K21" s="2">
        <v>99.4</v>
      </c>
      <c r="L21" s="2">
        <v>125</v>
      </c>
      <c r="M21" s="2">
        <v>480</v>
      </c>
      <c r="N21" s="2">
        <v>201</v>
      </c>
      <c r="O21" s="2">
        <v>160</v>
      </c>
      <c r="P21" s="2">
        <v>190</v>
      </c>
      <c r="Q21" s="2">
        <v>39.1</v>
      </c>
      <c r="R21" s="2">
        <v>249</v>
      </c>
      <c r="S21" s="2">
        <v>66.099999999999994</v>
      </c>
      <c r="T21" s="2">
        <v>138</v>
      </c>
      <c r="U21" s="2">
        <v>161</v>
      </c>
      <c r="V21" s="2">
        <v>179</v>
      </c>
      <c r="W21" s="2">
        <v>148</v>
      </c>
      <c r="X21" s="2">
        <v>0</v>
      </c>
      <c r="Y21" s="5">
        <v>125000</v>
      </c>
    </row>
    <row r="22" spans="1:25" ht="16.2" x14ac:dyDescent="0.3">
      <c r="A22" t="s">
        <v>10</v>
      </c>
      <c r="B22" s="2">
        <v>174</v>
      </c>
      <c r="C22" s="2">
        <v>200</v>
      </c>
      <c r="D22" s="2">
        <v>208</v>
      </c>
      <c r="E22" s="2">
        <v>430</v>
      </c>
      <c r="F22" s="2">
        <v>336</v>
      </c>
      <c r="G22" s="2">
        <v>266</v>
      </c>
      <c r="H22" s="2">
        <v>261</v>
      </c>
      <c r="I22" s="2"/>
      <c r="J22" s="2">
        <v>552</v>
      </c>
      <c r="K22" s="2">
        <v>359</v>
      </c>
      <c r="L22" s="2">
        <v>382</v>
      </c>
      <c r="M22" s="2">
        <v>441</v>
      </c>
      <c r="N22" s="2">
        <v>87.6</v>
      </c>
      <c r="O22" s="2">
        <v>72.2</v>
      </c>
      <c r="P22" s="2">
        <v>144</v>
      </c>
      <c r="Q22" s="2">
        <v>227</v>
      </c>
      <c r="R22" s="2">
        <v>113</v>
      </c>
      <c r="S22" s="2">
        <v>322</v>
      </c>
      <c r="T22" s="2">
        <v>137</v>
      </c>
      <c r="U22" s="2">
        <v>153</v>
      </c>
      <c r="V22" s="2">
        <v>86.8</v>
      </c>
      <c r="W22" s="2">
        <v>407</v>
      </c>
      <c r="X22" s="2">
        <v>0</v>
      </c>
      <c r="Y22" s="5">
        <v>125000</v>
      </c>
    </row>
    <row r="23" spans="1:25" ht="16.2" x14ac:dyDescent="0.3">
      <c r="A23" t="s">
        <v>2</v>
      </c>
      <c r="B23" s="2">
        <v>265</v>
      </c>
      <c r="C23" s="2">
        <v>245</v>
      </c>
      <c r="D23" s="2">
        <v>315</v>
      </c>
      <c r="E23" s="2">
        <v>163</v>
      </c>
      <c r="F23" s="2">
        <v>194</v>
      </c>
      <c r="G23" s="2">
        <v>330</v>
      </c>
      <c r="H23" s="2">
        <v>265</v>
      </c>
      <c r="I23" s="2">
        <v>495</v>
      </c>
      <c r="J23" s="2"/>
      <c r="K23" s="2">
        <v>259</v>
      </c>
      <c r="L23" s="2">
        <v>256</v>
      </c>
      <c r="M23" s="2">
        <v>215</v>
      </c>
      <c r="N23" s="2">
        <v>464</v>
      </c>
      <c r="O23" s="2">
        <v>423</v>
      </c>
      <c r="P23" s="2">
        <v>457</v>
      </c>
      <c r="Q23" s="2">
        <v>302</v>
      </c>
      <c r="R23" s="2">
        <v>512</v>
      </c>
      <c r="S23" s="2">
        <v>307</v>
      </c>
      <c r="T23" s="2">
        <v>401</v>
      </c>
      <c r="U23" s="2">
        <v>428</v>
      </c>
      <c r="V23" s="2">
        <v>442</v>
      </c>
      <c r="W23" s="2">
        <v>141</v>
      </c>
      <c r="X23" s="2">
        <v>0</v>
      </c>
      <c r="Y23" s="5">
        <v>125000</v>
      </c>
    </row>
    <row r="24" spans="1:25" ht="16.2" x14ac:dyDescent="0.3">
      <c r="A24" t="s">
        <v>3</v>
      </c>
      <c r="B24" s="2">
        <v>252</v>
      </c>
      <c r="C24" s="2">
        <v>318</v>
      </c>
      <c r="D24" s="2">
        <v>513</v>
      </c>
      <c r="E24" s="2">
        <v>421</v>
      </c>
      <c r="F24" s="2">
        <v>391</v>
      </c>
      <c r="G24" s="2">
        <v>528</v>
      </c>
      <c r="H24" s="2">
        <v>463</v>
      </c>
      <c r="I24" s="2">
        <v>427</v>
      </c>
      <c r="J24" s="2">
        <v>3225</v>
      </c>
      <c r="K24" s="2">
        <v>456</v>
      </c>
      <c r="L24" s="2">
        <v>513</v>
      </c>
      <c r="M24" s="2"/>
      <c r="N24" s="2">
        <v>461</v>
      </c>
      <c r="O24" s="2">
        <v>416</v>
      </c>
      <c r="P24" s="2">
        <v>655</v>
      </c>
      <c r="Q24" s="2">
        <v>500</v>
      </c>
      <c r="R24" s="2">
        <v>496</v>
      </c>
      <c r="S24" s="2">
        <v>565</v>
      </c>
      <c r="T24" s="2">
        <v>464</v>
      </c>
      <c r="U24" s="2">
        <v>626</v>
      </c>
      <c r="V24" s="2">
        <v>450</v>
      </c>
      <c r="W24" s="2">
        <v>398</v>
      </c>
      <c r="X24" s="2">
        <v>0</v>
      </c>
      <c r="Y24" s="5">
        <v>125000</v>
      </c>
    </row>
    <row r="25" spans="1:25" ht="16.2" x14ac:dyDescent="0.3">
      <c r="A25" t="s">
        <v>4</v>
      </c>
      <c r="B25" s="2">
        <v>209</v>
      </c>
      <c r="C25" s="2">
        <v>348</v>
      </c>
      <c r="D25" s="2">
        <v>148</v>
      </c>
      <c r="E25" s="2">
        <v>369</v>
      </c>
      <c r="F25" s="2">
        <v>275</v>
      </c>
      <c r="G25" s="2">
        <v>205</v>
      </c>
      <c r="H25" s="2">
        <v>200</v>
      </c>
      <c r="I25" s="2">
        <v>87.7</v>
      </c>
      <c r="J25" s="2">
        <v>491</v>
      </c>
      <c r="K25" s="2">
        <v>298</v>
      </c>
      <c r="L25" s="2">
        <v>320</v>
      </c>
      <c r="M25" s="2">
        <v>679</v>
      </c>
      <c r="N25" s="2"/>
      <c r="O25" s="2">
        <v>68.8</v>
      </c>
      <c r="P25" s="2">
        <v>55.5</v>
      </c>
      <c r="Q25" s="2">
        <v>166</v>
      </c>
      <c r="R25" s="2">
        <v>51.5</v>
      </c>
      <c r="S25" s="2">
        <v>261</v>
      </c>
      <c r="T25" s="2">
        <v>75.599999999999994</v>
      </c>
      <c r="U25" s="2">
        <v>58</v>
      </c>
      <c r="V25" s="2">
        <v>27.4</v>
      </c>
      <c r="W25" s="2">
        <v>347</v>
      </c>
      <c r="X25" s="2">
        <v>0</v>
      </c>
      <c r="Y25" s="5">
        <v>125000</v>
      </c>
    </row>
    <row r="26" spans="1:25" x14ac:dyDescent="0.3">
      <c r="A26" s="5" t="s">
        <v>22</v>
      </c>
      <c r="B26" s="5">
        <v>14503</v>
      </c>
      <c r="C26" s="5">
        <v>10196</v>
      </c>
      <c r="D26" s="5">
        <v>23478</v>
      </c>
      <c r="E26" s="5">
        <v>4556</v>
      </c>
      <c r="F26" s="5">
        <v>11073</v>
      </c>
      <c r="G26" s="5">
        <v>50066</v>
      </c>
      <c r="H26" s="5">
        <v>214391</v>
      </c>
      <c r="I26" s="5">
        <v>42550</v>
      </c>
      <c r="J26" s="5">
        <v>5122</v>
      </c>
      <c r="K26" s="5">
        <v>12214</v>
      </c>
      <c r="L26" s="5">
        <v>15751</v>
      </c>
      <c r="M26" s="5">
        <v>25748</v>
      </c>
      <c r="N26" s="5">
        <v>28771</v>
      </c>
      <c r="O26" s="5">
        <v>12769</v>
      </c>
      <c r="P26" s="5">
        <v>22192</v>
      </c>
      <c r="Q26" s="5">
        <v>22567</v>
      </c>
      <c r="R26" s="5">
        <v>37509</v>
      </c>
      <c r="S26" s="5">
        <v>24906</v>
      </c>
      <c r="T26" s="5">
        <v>5628</v>
      </c>
      <c r="U26" s="5">
        <v>19144</v>
      </c>
      <c r="V26" s="5">
        <v>6181</v>
      </c>
      <c r="W26" s="5">
        <v>7735</v>
      </c>
      <c r="X26" s="5">
        <v>132950</v>
      </c>
      <c r="Y26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7"/>
  <sheetViews>
    <sheetView topLeftCell="A4" workbookViewId="0">
      <selection activeCell="B27" sqref="B27"/>
    </sheetView>
  </sheetViews>
  <sheetFormatPr baseColWidth="10" defaultRowHeight="14.4" x14ac:dyDescent="0.3"/>
  <cols>
    <col min="1" max="1" width="16.44140625" customWidth="1"/>
    <col min="2" max="2" width="17.8867187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5" max="25" width="15.44140625" customWidth="1"/>
  </cols>
  <sheetData>
    <row r="1" spans="1:2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29" ht="16.2" x14ac:dyDescent="0.3">
      <c r="A2" t="s">
        <v>0</v>
      </c>
      <c r="B2" s="2">
        <v>276</v>
      </c>
      <c r="C2" s="2">
        <v>214</v>
      </c>
      <c r="D2" s="2">
        <v>59.4</v>
      </c>
      <c r="E2" s="2">
        <v>236</v>
      </c>
      <c r="F2" s="2">
        <v>146</v>
      </c>
      <c r="G2" s="2"/>
      <c r="H2" s="2">
        <v>61.7</v>
      </c>
      <c r="I2" s="2">
        <v>264</v>
      </c>
      <c r="J2" s="2">
        <v>357</v>
      </c>
      <c r="K2" s="2">
        <v>164</v>
      </c>
      <c r="L2" s="2">
        <v>156</v>
      </c>
      <c r="M2" s="2">
        <v>545</v>
      </c>
      <c r="N2" s="2">
        <v>155</v>
      </c>
      <c r="O2" s="2">
        <v>162</v>
      </c>
      <c r="P2" s="2">
        <v>132</v>
      </c>
      <c r="Q2" s="2">
        <v>39.5</v>
      </c>
      <c r="R2" s="2">
        <v>205</v>
      </c>
      <c r="S2" s="2">
        <v>101</v>
      </c>
      <c r="T2" s="2">
        <v>140</v>
      </c>
      <c r="U2" s="2">
        <v>102</v>
      </c>
      <c r="V2" s="2">
        <v>181</v>
      </c>
      <c r="W2" s="2">
        <v>213</v>
      </c>
      <c r="X2" s="2">
        <v>0</v>
      </c>
      <c r="Y2" s="5">
        <v>125000</v>
      </c>
    </row>
    <row r="3" spans="1:29" ht="16.2" x14ac:dyDescent="0.3">
      <c r="A3" t="s">
        <v>1</v>
      </c>
      <c r="B3" s="2">
        <v>211</v>
      </c>
      <c r="C3" s="2">
        <v>150</v>
      </c>
      <c r="D3" s="2">
        <v>51.7</v>
      </c>
      <c r="E3" s="2">
        <v>171</v>
      </c>
      <c r="F3" s="2">
        <v>76.3</v>
      </c>
      <c r="G3" s="2">
        <v>63.2</v>
      </c>
      <c r="H3" s="2"/>
      <c r="I3" s="2">
        <v>231</v>
      </c>
      <c r="J3" s="2">
        <v>292</v>
      </c>
      <c r="K3" s="2">
        <v>99.4</v>
      </c>
      <c r="L3" s="2">
        <v>125</v>
      </c>
      <c r="M3" s="2">
        <v>480</v>
      </c>
      <c r="N3" s="2">
        <v>201</v>
      </c>
      <c r="O3" s="2">
        <v>160</v>
      </c>
      <c r="P3" s="2">
        <v>190</v>
      </c>
      <c r="Q3" s="2">
        <v>39.1</v>
      </c>
      <c r="R3" s="2">
        <v>249</v>
      </c>
      <c r="S3" s="2">
        <v>66.099999999999994</v>
      </c>
      <c r="T3" s="2">
        <v>138</v>
      </c>
      <c r="U3" s="2">
        <v>161</v>
      </c>
      <c r="V3" s="2">
        <v>179</v>
      </c>
      <c r="W3" s="2">
        <v>148</v>
      </c>
      <c r="X3" s="2">
        <v>0</v>
      </c>
      <c r="Y3" s="5">
        <v>125000</v>
      </c>
    </row>
    <row r="4" spans="1:29" ht="16.2" x14ac:dyDescent="0.3">
      <c r="A4" t="s">
        <v>10</v>
      </c>
      <c r="B4" s="2">
        <v>174</v>
      </c>
      <c r="C4" s="2">
        <v>200</v>
      </c>
      <c r="D4" s="2">
        <v>208</v>
      </c>
      <c r="E4" s="2">
        <v>430</v>
      </c>
      <c r="F4" s="2">
        <v>336</v>
      </c>
      <c r="G4" s="2">
        <v>266</v>
      </c>
      <c r="H4" s="2">
        <v>261</v>
      </c>
      <c r="I4" s="2"/>
      <c r="J4" s="2">
        <v>552</v>
      </c>
      <c r="K4" s="2">
        <v>359</v>
      </c>
      <c r="L4" s="2">
        <v>382</v>
      </c>
      <c r="M4" s="2">
        <v>441</v>
      </c>
      <c r="N4" s="2">
        <v>87.6</v>
      </c>
      <c r="O4" s="2">
        <v>72.2</v>
      </c>
      <c r="P4" s="2">
        <v>144</v>
      </c>
      <c r="Q4" s="2">
        <v>227</v>
      </c>
      <c r="R4" s="2">
        <v>113</v>
      </c>
      <c r="S4" s="2">
        <v>322</v>
      </c>
      <c r="T4" s="2">
        <v>137</v>
      </c>
      <c r="U4" s="2">
        <v>153</v>
      </c>
      <c r="V4" s="2">
        <v>86.8</v>
      </c>
      <c r="W4" s="2">
        <v>407</v>
      </c>
      <c r="X4" s="2">
        <v>0</v>
      </c>
      <c r="Y4" s="5">
        <v>125000</v>
      </c>
    </row>
    <row r="5" spans="1:29" ht="16.2" x14ac:dyDescent="0.3">
      <c r="A5" t="s">
        <v>2</v>
      </c>
      <c r="B5" s="2">
        <v>265</v>
      </c>
      <c r="C5" s="2">
        <v>245</v>
      </c>
      <c r="D5" s="2">
        <v>315</v>
      </c>
      <c r="E5" s="2">
        <v>163</v>
      </c>
      <c r="F5" s="2">
        <v>194</v>
      </c>
      <c r="G5" s="2">
        <v>330</v>
      </c>
      <c r="H5" s="2">
        <v>265</v>
      </c>
      <c r="I5" s="2">
        <v>495</v>
      </c>
      <c r="J5" s="2"/>
      <c r="K5" s="2">
        <v>259</v>
      </c>
      <c r="L5" s="2">
        <v>256</v>
      </c>
      <c r="M5" s="2">
        <v>215</v>
      </c>
      <c r="N5" s="2">
        <v>464</v>
      </c>
      <c r="O5" s="2">
        <v>423</v>
      </c>
      <c r="P5" s="2">
        <v>457</v>
      </c>
      <c r="Q5" s="2">
        <v>302</v>
      </c>
      <c r="R5" s="2">
        <v>512</v>
      </c>
      <c r="S5" s="2">
        <v>307</v>
      </c>
      <c r="T5" s="2">
        <v>401</v>
      </c>
      <c r="U5" s="2">
        <v>428</v>
      </c>
      <c r="V5" s="2">
        <v>442</v>
      </c>
      <c r="W5" s="2">
        <v>141</v>
      </c>
      <c r="X5" s="2">
        <v>0</v>
      </c>
      <c r="Y5" s="5">
        <v>125000</v>
      </c>
    </row>
    <row r="6" spans="1:29" ht="16.2" x14ac:dyDescent="0.3">
      <c r="A6" t="s">
        <v>3</v>
      </c>
      <c r="B6" s="2">
        <v>252</v>
      </c>
      <c r="C6" s="2">
        <v>318</v>
      </c>
      <c r="D6" s="2">
        <v>513</v>
      </c>
      <c r="E6" s="2">
        <v>421</v>
      </c>
      <c r="F6" s="2">
        <v>391</v>
      </c>
      <c r="G6" s="2">
        <v>528</v>
      </c>
      <c r="H6" s="2">
        <v>463</v>
      </c>
      <c r="I6" s="2">
        <v>427</v>
      </c>
      <c r="J6" s="2">
        <v>3225</v>
      </c>
      <c r="K6" s="2">
        <v>456</v>
      </c>
      <c r="L6" s="2">
        <v>513</v>
      </c>
      <c r="M6" s="2"/>
      <c r="N6" s="2">
        <v>461</v>
      </c>
      <c r="O6" s="2">
        <v>416</v>
      </c>
      <c r="P6" s="2">
        <v>655</v>
      </c>
      <c r="Q6" s="2">
        <v>500</v>
      </c>
      <c r="R6" s="2">
        <v>496</v>
      </c>
      <c r="S6" s="2">
        <v>565</v>
      </c>
      <c r="T6" s="2">
        <v>464</v>
      </c>
      <c r="U6" s="2">
        <v>626</v>
      </c>
      <c r="V6" s="2">
        <v>450</v>
      </c>
      <c r="W6" s="2">
        <v>398</v>
      </c>
      <c r="X6" s="2">
        <v>0</v>
      </c>
      <c r="Y6" s="5">
        <v>125000</v>
      </c>
    </row>
    <row r="7" spans="1:29" ht="16.2" x14ac:dyDescent="0.3">
      <c r="A7" t="s">
        <v>4</v>
      </c>
      <c r="B7" s="2">
        <v>209</v>
      </c>
      <c r="C7" s="2">
        <v>348</v>
      </c>
      <c r="D7" s="2">
        <v>148</v>
      </c>
      <c r="E7" s="2">
        <v>369</v>
      </c>
      <c r="F7" s="2">
        <v>275</v>
      </c>
      <c r="G7" s="2">
        <v>205</v>
      </c>
      <c r="H7" s="2">
        <v>200</v>
      </c>
      <c r="I7" s="2">
        <v>87.7</v>
      </c>
      <c r="J7" s="2">
        <v>491</v>
      </c>
      <c r="K7" s="2">
        <v>298</v>
      </c>
      <c r="L7" s="2">
        <v>320</v>
      </c>
      <c r="M7" s="2">
        <v>679</v>
      </c>
      <c r="N7" s="2"/>
      <c r="O7" s="2">
        <v>68.8</v>
      </c>
      <c r="P7" s="2">
        <v>55.5</v>
      </c>
      <c r="Q7" s="2">
        <v>166</v>
      </c>
      <c r="R7" s="2">
        <v>51.5</v>
      </c>
      <c r="S7" s="2">
        <v>261</v>
      </c>
      <c r="T7" s="2">
        <v>75.599999999999994</v>
      </c>
      <c r="U7" s="2">
        <v>58</v>
      </c>
      <c r="V7" s="2">
        <v>27.4</v>
      </c>
      <c r="W7" s="2">
        <v>347</v>
      </c>
      <c r="X7" s="2">
        <v>0</v>
      </c>
      <c r="Y7" s="5">
        <v>125000</v>
      </c>
    </row>
    <row r="13" spans="1:29" ht="64.2" thickBot="1" x14ac:dyDescent="0.35">
      <c r="A13" s="7"/>
      <c r="B13" s="8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0</v>
      </c>
      <c r="H13" s="8" t="s">
        <v>1</v>
      </c>
      <c r="I13" s="8" t="s">
        <v>10</v>
      </c>
      <c r="J13" s="8" t="s">
        <v>2</v>
      </c>
      <c r="K13" s="8" t="s">
        <v>11</v>
      </c>
      <c r="L13" s="8" t="s">
        <v>12</v>
      </c>
      <c r="M13" s="8" t="s">
        <v>3</v>
      </c>
      <c r="N13" s="8" t="s">
        <v>4</v>
      </c>
      <c r="O13" s="8" t="s">
        <v>13</v>
      </c>
      <c r="P13" s="8" t="s">
        <v>14</v>
      </c>
      <c r="Q13" s="8" t="s">
        <v>15</v>
      </c>
      <c r="R13" s="8" t="s">
        <v>16</v>
      </c>
      <c r="S13" s="8" t="s">
        <v>17</v>
      </c>
      <c r="T13" s="8" t="s">
        <v>18</v>
      </c>
      <c r="U13" s="8" t="s">
        <v>19</v>
      </c>
      <c r="V13" s="8" t="s">
        <v>20</v>
      </c>
      <c r="W13" s="8" t="s">
        <v>21</v>
      </c>
      <c r="X13" s="8" t="s">
        <v>23</v>
      </c>
      <c r="Y13" s="5" t="s">
        <v>24</v>
      </c>
      <c r="Z13" s="33" t="s">
        <v>56</v>
      </c>
    </row>
    <row r="14" spans="1:29" x14ac:dyDescent="0.3">
      <c r="A14" s="9" t="s">
        <v>0</v>
      </c>
      <c r="B14" s="10">
        <v>276</v>
      </c>
      <c r="C14" s="11">
        <v>214</v>
      </c>
      <c r="D14" s="11">
        <v>59.4</v>
      </c>
      <c r="E14" s="11">
        <v>236</v>
      </c>
      <c r="F14" s="11">
        <v>146</v>
      </c>
      <c r="G14" s="11"/>
      <c r="H14" s="12">
        <v>125000</v>
      </c>
      <c r="I14" s="11">
        <v>264</v>
      </c>
      <c r="J14" s="11">
        <v>357</v>
      </c>
      <c r="K14" s="11">
        <v>164</v>
      </c>
      <c r="L14" s="11">
        <v>156</v>
      </c>
      <c r="M14" s="11">
        <v>545</v>
      </c>
      <c r="N14" s="11">
        <v>155</v>
      </c>
      <c r="O14" s="11">
        <v>162</v>
      </c>
      <c r="P14" s="11">
        <v>132</v>
      </c>
      <c r="Q14" s="11">
        <v>39.5</v>
      </c>
      <c r="R14" s="11">
        <v>205</v>
      </c>
      <c r="S14" s="11">
        <v>101</v>
      </c>
      <c r="T14" s="11">
        <v>140</v>
      </c>
      <c r="U14" s="11">
        <v>102</v>
      </c>
      <c r="V14" s="11">
        <v>181</v>
      </c>
      <c r="W14" s="11">
        <v>213</v>
      </c>
      <c r="X14" s="13">
        <v>0</v>
      </c>
      <c r="Y14" s="5">
        <v>125000</v>
      </c>
      <c r="Z14" s="34">
        <f>(Q14-X14)</f>
        <v>39.5</v>
      </c>
      <c r="AA14" s="34">
        <v>39.5</v>
      </c>
      <c r="AB14" s="34">
        <v>39.5</v>
      </c>
      <c r="AC14" s="34">
        <v>0</v>
      </c>
    </row>
    <row r="15" spans="1:29" x14ac:dyDescent="0.3">
      <c r="A15" s="9" t="s">
        <v>1</v>
      </c>
      <c r="B15" s="14">
        <v>211</v>
      </c>
      <c r="C15" s="15">
        <v>150</v>
      </c>
      <c r="D15" s="16">
        <v>23478</v>
      </c>
      <c r="E15" s="15">
        <v>171</v>
      </c>
      <c r="F15" s="15">
        <v>76.3</v>
      </c>
      <c r="G15" s="16">
        <v>50066</v>
      </c>
      <c r="H15" s="15"/>
      <c r="I15" s="15">
        <v>231</v>
      </c>
      <c r="J15" s="17">
        <v>292</v>
      </c>
      <c r="K15" s="16">
        <v>12214</v>
      </c>
      <c r="L15" s="16">
        <v>14336</v>
      </c>
      <c r="M15" s="15">
        <v>480</v>
      </c>
      <c r="N15" s="15">
        <v>201</v>
      </c>
      <c r="O15" s="15">
        <v>160</v>
      </c>
      <c r="P15" s="15">
        <v>190</v>
      </c>
      <c r="Q15" s="15">
        <v>39.1</v>
      </c>
      <c r="R15" s="15">
        <v>249</v>
      </c>
      <c r="S15" s="16">
        <v>24906</v>
      </c>
      <c r="T15" s="15">
        <v>138</v>
      </c>
      <c r="U15" s="15">
        <v>161</v>
      </c>
      <c r="V15" s="15">
        <v>179</v>
      </c>
      <c r="W15" s="15">
        <v>148</v>
      </c>
      <c r="X15" s="18">
        <v>0</v>
      </c>
      <c r="Y15" s="5">
        <v>125000</v>
      </c>
      <c r="Z15" s="34">
        <f>(Q15-X15)</f>
        <v>39.1</v>
      </c>
      <c r="AA15" s="34">
        <v>39.1</v>
      </c>
      <c r="AB15" s="34">
        <v>39.1</v>
      </c>
      <c r="AC15" s="34">
        <v>39.1</v>
      </c>
    </row>
    <row r="16" spans="1:29" x14ac:dyDescent="0.3">
      <c r="A16" s="9" t="s">
        <v>10</v>
      </c>
      <c r="B16" s="19">
        <v>14503</v>
      </c>
      <c r="C16" s="16">
        <v>10196</v>
      </c>
      <c r="D16" s="15">
        <v>208</v>
      </c>
      <c r="E16" s="15">
        <v>430</v>
      </c>
      <c r="F16" s="15">
        <v>336</v>
      </c>
      <c r="G16" s="15">
        <v>266</v>
      </c>
      <c r="H16" s="16">
        <v>22868</v>
      </c>
      <c r="I16" s="15"/>
      <c r="J16" s="16">
        <v>5122</v>
      </c>
      <c r="K16" s="15">
        <v>359</v>
      </c>
      <c r="L16" s="15">
        <v>382</v>
      </c>
      <c r="M16" s="15">
        <v>441</v>
      </c>
      <c r="N16" s="16">
        <v>28771</v>
      </c>
      <c r="O16" s="16">
        <v>12769</v>
      </c>
      <c r="P16" s="15">
        <v>144</v>
      </c>
      <c r="Q16" s="16">
        <v>22567</v>
      </c>
      <c r="R16" s="15">
        <v>113</v>
      </c>
      <c r="S16" s="15">
        <v>322</v>
      </c>
      <c r="T16" s="16">
        <v>2023</v>
      </c>
      <c r="U16" s="15">
        <v>153</v>
      </c>
      <c r="V16" s="16">
        <v>6181</v>
      </c>
      <c r="W16" s="15">
        <v>407</v>
      </c>
      <c r="X16" s="18">
        <v>0</v>
      </c>
      <c r="Y16" s="5">
        <v>125000</v>
      </c>
      <c r="Z16" s="34">
        <v>72.2</v>
      </c>
      <c r="AA16" s="34">
        <v>72.2</v>
      </c>
      <c r="AB16" s="34">
        <v>72.2</v>
      </c>
      <c r="AC16" s="34">
        <v>72.2</v>
      </c>
    </row>
    <row r="17" spans="1:29" x14ac:dyDescent="0.3">
      <c r="A17" s="20" t="s">
        <v>2</v>
      </c>
      <c r="B17" s="14">
        <v>265</v>
      </c>
      <c r="C17" s="15">
        <v>245</v>
      </c>
      <c r="D17" s="15">
        <v>315</v>
      </c>
      <c r="E17" s="21">
        <v>4556</v>
      </c>
      <c r="F17" s="16">
        <v>11073</v>
      </c>
      <c r="G17" s="15">
        <v>330</v>
      </c>
      <c r="H17" s="16">
        <v>66523</v>
      </c>
      <c r="I17" s="15">
        <v>495</v>
      </c>
      <c r="J17" s="15"/>
      <c r="K17" s="15">
        <v>259</v>
      </c>
      <c r="L17" s="16">
        <v>1415</v>
      </c>
      <c r="M17" s="16">
        <v>25748</v>
      </c>
      <c r="N17" s="15">
        <v>464</v>
      </c>
      <c r="O17" s="15">
        <v>423</v>
      </c>
      <c r="P17" s="15">
        <v>457</v>
      </c>
      <c r="Q17" s="15">
        <v>302</v>
      </c>
      <c r="R17" s="15">
        <v>512</v>
      </c>
      <c r="S17" s="15">
        <v>307</v>
      </c>
      <c r="T17" s="15">
        <v>401</v>
      </c>
      <c r="U17" s="15">
        <v>428</v>
      </c>
      <c r="V17" s="15">
        <v>442</v>
      </c>
      <c r="W17" s="16">
        <v>7735</v>
      </c>
      <c r="X17" s="22">
        <v>7950</v>
      </c>
      <c r="Y17" s="5">
        <v>125000</v>
      </c>
      <c r="Z17" s="34">
        <v>141</v>
      </c>
      <c r="AA17" s="34">
        <v>141</v>
      </c>
      <c r="AB17" s="34">
        <f>(163-141)</f>
        <v>22</v>
      </c>
      <c r="AC17" s="34">
        <f>(163-141)</f>
        <v>22</v>
      </c>
    </row>
    <row r="18" spans="1:29" x14ac:dyDescent="0.3">
      <c r="A18" s="9" t="s">
        <v>3</v>
      </c>
      <c r="B18" s="14">
        <v>252</v>
      </c>
      <c r="C18" s="15">
        <v>318</v>
      </c>
      <c r="D18" s="15">
        <v>513</v>
      </c>
      <c r="E18" s="15">
        <v>421</v>
      </c>
      <c r="F18" s="15">
        <v>391</v>
      </c>
      <c r="G18" s="15">
        <v>528</v>
      </c>
      <c r="H18" s="15">
        <v>463</v>
      </c>
      <c r="I18" s="15">
        <v>427</v>
      </c>
      <c r="J18" s="15">
        <v>325</v>
      </c>
      <c r="K18" s="15">
        <v>456</v>
      </c>
      <c r="L18" s="15">
        <v>513</v>
      </c>
      <c r="M18" s="15"/>
      <c r="N18" s="15">
        <v>461</v>
      </c>
      <c r="O18" s="15">
        <v>416</v>
      </c>
      <c r="P18" s="15">
        <v>655</v>
      </c>
      <c r="Q18" s="15">
        <v>500</v>
      </c>
      <c r="R18" s="15">
        <v>496</v>
      </c>
      <c r="S18" s="15">
        <v>565</v>
      </c>
      <c r="T18" s="15">
        <v>464</v>
      </c>
      <c r="U18" s="15">
        <v>626</v>
      </c>
      <c r="V18" s="15">
        <v>450</v>
      </c>
      <c r="W18" s="15">
        <v>398</v>
      </c>
      <c r="X18" s="22">
        <v>125000</v>
      </c>
      <c r="Y18" s="5">
        <v>125000</v>
      </c>
      <c r="Z18" s="34">
        <v>252</v>
      </c>
      <c r="AA18" s="34">
        <v>0</v>
      </c>
      <c r="AB18" s="34">
        <v>0</v>
      </c>
      <c r="AC18" s="34">
        <v>0</v>
      </c>
    </row>
    <row r="19" spans="1:29" ht="15" thickBot="1" x14ac:dyDescent="0.35">
      <c r="A19" s="9" t="s">
        <v>4</v>
      </c>
      <c r="B19" s="23">
        <v>209</v>
      </c>
      <c r="C19" s="24">
        <v>348</v>
      </c>
      <c r="D19" s="24">
        <v>148</v>
      </c>
      <c r="E19" s="24">
        <v>369</v>
      </c>
      <c r="F19" s="24">
        <v>275</v>
      </c>
      <c r="G19" s="24">
        <v>205</v>
      </c>
      <c r="H19" s="24">
        <v>200</v>
      </c>
      <c r="I19" s="25">
        <v>42550</v>
      </c>
      <c r="J19" s="24">
        <v>491</v>
      </c>
      <c r="K19" s="24">
        <v>298</v>
      </c>
      <c r="L19" s="24">
        <v>320</v>
      </c>
      <c r="M19" s="24">
        <v>679</v>
      </c>
      <c r="N19" s="24"/>
      <c r="O19" s="24">
        <v>68.8</v>
      </c>
      <c r="P19" s="25">
        <v>22192</v>
      </c>
      <c r="Q19" s="24">
        <v>166</v>
      </c>
      <c r="R19" s="25">
        <v>37509</v>
      </c>
      <c r="S19" s="24">
        <v>261</v>
      </c>
      <c r="T19" s="25">
        <v>3605</v>
      </c>
      <c r="U19" s="25">
        <v>19144</v>
      </c>
      <c r="V19" s="24">
        <v>27.4</v>
      </c>
      <c r="W19" s="24">
        <v>347</v>
      </c>
      <c r="X19" s="26">
        <v>0</v>
      </c>
      <c r="Y19" s="5">
        <v>125000</v>
      </c>
      <c r="Z19" s="34">
        <f>(V19-X19)</f>
        <v>27.4</v>
      </c>
      <c r="AA19" s="34">
        <v>27.4</v>
      </c>
      <c r="AB19" s="34">
        <v>27.4</v>
      </c>
      <c r="AC19" s="34">
        <v>27.4</v>
      </c>
    </row>
    <row r="20" spans="1:29" x14ac:dyDescent="0.3">
      <c r="A20" s="5" t="s">
        <v>22</v>
      </c>
      <c r="B20" s="5">
        <v>14503</v>
      </c>
      <c r="C20" s="5">
        <v>10196</v>
      </c>
      <c r="D20" s="5">
        <v>23478</v>
      </c>
      <c r="E20" s="5">
        <v>4556</v>
      </c>
      <c r="F20" s="5">
        <v>11073</v>
      </c>
      <c r="G20" s="5">
        <v>50066</v>
      </c>
      <c r="H20" s="5">
        <v>214391</v>
      </c>
      <c r="I20" s="5">
        <v>42550</v>
      </c>
      <c r="J20" s="5">
        <v>5122</v>
      </c>
      <c r="K20" s="5">
        <v>12214</v>
      </c>
      <c r="L20" s="5">
        <v>15751</v>
      </c>
      <c r="M20" s="5">
        <v>25748</v>
      </c>
      <c r="N20" s="5">
        <v>28771</v>
      </c>
      <c r="O20" s="5">
        <v>12769</v>
      </c>
      <c r="P20" s="5">
        <v>22192</v>
      </c>
      <c r="Q20" s="5">
        <v>22567</v>
      </c>
      <c r="R20" s="5">
        <v>37509</v>
      </c>
      <c r="S20" s="5">
        <v>24906</v>
      </c>
      <c r="T20" s="5">
        <v>5628</v>
      </c>
      <c r="U20" s="5">
        <v>19144</v>
      </c>
      <c r="V20" s="5">
        <v>6181</v>
      </c>
      <c r="W20" s="5">
        <v>7735</v>
      </c>
      <c r="X20" s="5">
        <v>132950</v>
      </c>
      <c r="Y20" s="5" t="s">
        <v>25</v>
      </c>
    </row>
    <row r="21" spans="1:29" x14ac:dyDescent="0.3">
      <c r="A21" s="35" t="s">
        <v>57</v>
      </c>
      <c r="B21" s="34">
        <v>35</v>
      </c>
      <c r="C21" s="34">
        <f>(C16-C15)</f>
        <v>10046</v>
      </c>
      <c r="D21" s="34">
        <v>7.7</v>
      </c>
      <c r="E21" s="34">
        <v>73</v>
      </c>
      <c r="F21" s="34">
        <f>(F14-F15)</f>
        <v>69.7</v>
      </c>
      <c r="G21" s="34">
        <v>141.80000000000001</v>
      </c>
      <c r="H21" s="34">
        <v>138.30000000000001</v>
      </c>
      <c r="I21" s="34">
        <v>143.30000000000001</v>
      </c>
      <c r="J21" s="34">
        <v>33</v>
      </c>
      <c r="K21" s="34">
        <v>64.599999999999994</v>
      </c>
      <c r="L21" s="34">
        <v>31</v>
      </c>
      <c r="M21" s="34">
        <v>226</v>
      </c>
      <c r="N21" s="34">
        <v>67.400000000000006</v>
      </c>
      <c r="O21" s="34">
        <v>3.4</v>
      </c>
      <c r="P21" s="34">
        <v>88.5</v>
      </c>
      <c r="Q21" s="34">
        <f>(Q14-Q15)</f>
        <v>0.39999999999999858</v>
      </c>
      <c r="R21" s="34">
        <v>61.5</v>
      </c>
      <c r="S21" s="34">
        <v>34.9</v>
      </c>
      <c r="T21" s="34">
        <v>61.4</v>
      </c>
      <c r="U21" s="34">
        <v>95</v>
      </c>
      <c r="V21" s="34">
        <v>59.4</v>
      </c>
      <c r="W21" s="34">
        <v>7</v>
      </c>
      <c r="X21" s="34">
        <f t="shared" ref="X21" si="0">(X19-X16)</f>
        <v>0</v>
      </c>
    </row>
    <row r="22" spans="1:29" x14ac:dyDescent="0.3">
      <c r="B22" s="34">
        <v>35</v>
      </c>
      <c r="C22" s="36">
        <v>50</v>
      </c>
      <c r="D22" s="36">
        <v>7.6999999999999957</v>
      </c>
      <c r="E22" s="36">
        <v>73</v>
      </c>
      <c r="F22" s="36">
        <v>69.7</v>
      </c>
      <c r="G22" s="36">
        <v>0</v>
      </c>
      <c r="H22" s="36">
        <v>0</v>
      </c>
      <c r="I22" s="36">
        <v>0</v>
      </c>
      <c r="J22" s="36">
        <v>33</v>
      </c>
      <c r="K22" s="36">
        <v>64.599999999999994</v>
      </c>
      <c r="L22" s="36">
        <v>31</v>
      </c>
      <c r="M22" s="36">
        <v>0</v>
      </c>
      <c r="N22" s="36">
        <v>67.400000000000006</v>
      </c>
      <c r="O22" s="36">
        <v>3.4000000000000057</v>
      </c>
      <c r="P22" s="36">
        <f>144-55.5</f>
        <v>88.5</v>
      </c>
      <c r="Q22" s="36">
        <v>126.4</v>
      </c>
      <c r="R22" s="36">
        <v>61.5</v>
      </c>
      <c r="S22" s="36">
        <f>261-66.1</f>
        <v>194.9</v>
      </c>
      <c r="T22" s="36">
        <v>61.400000000000006</v>
      </c>
      <c r="U22" s="36">
        <f>153-58</f>
        <v>95</v>
      </c>
      <c r="V22" s="36">
        <v>59.4</v>
      </c>
      <c r="W22" s="36">
        <v>7</v>
      </c>
      <c r="X22" s="36">
        <v>0</v>
      </c>
    </row>
    <row r="23" spans="1:29" x14ac:dyDescent="0.3">
      <c r="B23" s="34">
        <v>35</v>
      </c>
      <c r="C23" s="36">
        <v>50</v>
      </c>
      <c r="D23" s="36">
        <f>148-51.7</f>
        <v>96.3</v>
      </c>
      <c r="E23" s="36">
        <f>171-163</f>
        <v>8</v>
      </c>
      <c r="F23" s="36">
        <f>194-76.3</f>
        <v>117.7</v>
      </c>
      <c r="G23" s="36">
        <v>0</v>
      </c>
      <c r="H23" s="36">
        <v>61</v>
      </c>
      <c r="I23" s="36">
        <v>0</v>
      </c>
      <c r="J23" s="36">
        <f>491-292</f>
        <v>199</v>
      </c>
      <c r="K23" s="36">
        <f>259-99.4</f>
        <v>159.6</v>
      </c>
      <c r="L23" s="36">
        <f>256-125</f>
        <v>131</v>
      </c>
      <c r="M23" s="36">
        <v>0</v>
      </c>
      <c r="N23" s="36">
        <f>201-87.6</f>
        <v>113.4</v>
      </c>
      <c r="O23" s="36">
        <v>3.4000000000000057</v>
      </c>
      <c r="P23" s="36">
        <f>144-55.5</f>
        <v>88.5</v>
      </c>
      <c r="Q23" s="36">
        <v>126.4</v>
      </c>
      <c r="R23" s="36">
        <v>61.5</v>
      </c>
      <c r="S23" s="36">
        <f>261-66.1</f>
        <v>194.9</v>
      </c>
      <c r="T23" s="36">
        <v>61.400000000000006</v>
      </c>
      <c r="U23" s="36">
        <f>153-58</f>
        <v>95</v>
      </c>
      <c r="V23" s="36">
        <v>59.4</v>
      </c>
      <c r="W23" s="36">
        <v>7</v>
      </c>
      <c r="X23" s="36">
        <v>0</v>
      </c>
    </row>
    <row r="24" spans="1:29" x14ac:dyDescent="0.3">
      <c r="B24" s="34">
        <v>35</v>
      </c>
      <c r="C24" s="37">
        <v>50</v>
      </c>
      <c r="D24" s="37">
        <f>148-51.7</f>
        <v>96.3</v>
      </c>
      <c r="E24" s="37">
        <f>171-163</f>
        <v>8</v>
      </c>
      <c r="F24" s="37">
        <f>194-76.3</f>
        <v>117.7</v>
      </c>
      <c r="G24" s="37">
        <v>0</v>
      </c>
      <c r="H24" s="37">
        <v>61</v>
      </c>
      <c r="I24" s="37">
        <v>0</v>
      </c>
      <c r="J24" s="37">
        <v>0</v>
      </c>
      <c r="K24" s="37">
        <v>0</v>
      </c>
      <c r="L24" s="37">
        <f>256-125</f>
        <v>131</v>
      </c>
      <c r="M24" s="37">
        <v>0</v>
      </c>
      <c r="N24" s="37">
        <f>201-87.6</f>
        <v>113.4</v>
      </c>
      <c r="O24" s="37">
        <v>3.4000000000000057</v>
      </c>
      <c r="P24" s="37">
        <f>144-55.5</f>
        <v>88.5</v>
      </c>
      <c r="Q24" s="37">
        <v>126.4</v>
      </c>
      <c r="R24" s="37">
        <v>61.5</v>
      </c>
      <c r="S24" s="37">
        <v>0</v>
      </c>
      <c r="T24" s="37">
        <v>61.400000000000006</v>
      </c>
      <c r="U24" s="37">
        <f>153-58</f>
        <v>95</v>
      </c>
      <c r="V24" s="37">
        <v>59.4</v>
      </c>
      <c r="W24" s="37">
        <v>7</v>
      </c>
      <c r="X24" s="37">
        <v>0</v>
      </c>
    </row>
    <row r="27" spans="1:29" x14ac:dyDescent="0.3">
      <c r="A27" s="38" t="s">
        <v>58</v>
      </c>
      <c r="B27" s="6">
        <v>75266062.700000003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E98D-D5C8-40B9-8A41-87E2F9038585}">
  <dimension ref="A1:Y23"/>
  <sheetViews>
    <sheetView tabSelected="1" topLeftCell="I1" workbookViewId="0">
      <selection activeCell="X24" sqref="X24"/>
    </sheetView>
  </sheetViews>
  <sheetFormatPr baseColWidth="10" defaultRowHeight="14.4" x14ac:dyDescent="0.3"/>
  <cols>
    <col min="1" max="1" width="16.44140625" customWidth="1"/>
    <col min="2" max="2" width="12.554687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4" max="24" width="19.6640625" customWidth="1"/>
    <col min="25" max="25" width="15.44140625" customWidth="1"/>
  </cols>
  <sheetData>
    <row r="1" spans="1:25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25" ht="16.2" x14ac:dyDescent="0.3">
      <c r="A2" t="s">
        <v>0</v>
      </c>
      <c r="B2" s="2">
        <v>276</v>
      </c>
      <c r="C2" s="2">
        <v>214</v>
      </c>
      <c r="D2" s="2">
        <v>59.4</v>
      </c>
      <c r="E2" s="2">
        <v>236</v>
      </c>
      <c r="F2" s="2">
        <v>146</v>
      </c>
      <c r="G2" s="2"/>
      <c r="H2" s="2">
        <v>61.7</v>
      </c>
      <c r="I2" s="2">
        <v>264</v>
      </c>
      <c r="J2" s="2">
        <v>357</v>
      </c>
      <c r="K2" s="2">
        <v>164</v>
      </c>
      <c r="L2" s="2">
        <v>156</v>
      </c>
      <c r="M2" s="2">
        <v>545</v>
      </c>
      <c r="N2" s="2">
        <v>155</v>
      </c>
      <c r="O2" s="2">
        <v>162</v>
      </c>
      <c r="P2" s="2">
        <v>132</v>
      </c>
      <c r="Q2" s="2">
        <v>39.5</v>
      </c>
      <c r="R2" s="2">
        <v>205</v>
      </c>
      <c r="S2" s="2">
        <v>101</v>
      </c>
      <c r="T2" s="2">
        <v>140</v>
      </c>
      <c r="U2" s="2">
        <v>102</v>
      </c>
      <c r="V2" s="2">
        <v>181</v>
      </c>
      <c r="W2" s="2">
        <v>213</v>
      </c>
      <c r="X2" s="2">
        <v>0</v>
      </c>
      <c r="Y2" s="5">
        <v>125000</v>
      </c>
    </row>
    <row r="3" spans="1:25" ht="16.2" x14ac:dyDescent="0.3">
      <c r="A3" t="s">
        <v>1</v>
      </c>
      <c r="B3" s="2">
        <v>211</v>
      </c>
      <c r="C3" s="2">
        <v>150</v>
      </c>
      <c r="D3" s="2">
        <v>51.7</v>
      </c>
      <c r="E3" s="2">
        <v>171</v>
      </c>
      <c r="F3" s="2">
        <v>76.3</v>
      </c>
      <c r="G3" s="2">
        <v>63.2</v>
      </c>
      <c r="H3" s="2"/>
      <c r="I3" s="2">
        <v>231</v>
      </c>
      <c r="J3" s="2">
        <v>292</v>
      </c>
      <c r="K3" s="2">
        <v>99.4</v>
      </c>
      <c r="L3" s="2">
        <v>125</v>
      </c>
      <c r="M3" s="2">
        <v>480</v>
      </c>
      <c r="N3" s="2">
        <v>201</v>
      </c>
      <c r="O3" s="2">
        <v>160</v>
      </c>
      <c r="P3" s="2">
        <v>190</v>
      </c>
      <c r="Q3" s="2">
        <v>39.1</v>
      </c>
      <c r="R3" s="2">
        <v>249</v>
      </c>
      <c r="S3" s="2">
        <v>66.099999999999994</v>
      </c>
      <c r="T3" s="2">
        <v>138</v>
      </c>
      <c r="U3" s="2">
        <v>161</v>
      </c>
      <c r="V3" s="2">
        <v>179</v>
      </c>
      <c r="W3" s="2">
        <v>148</v>
      </c>
      <c r="X3" s="2">
        <v>0</v>
      </c>
      <c r="Y3" s="5">
        <v>125000</v>
      </c>
    </row>
    <row r="4" spans="1:25" ht="16.2" x14ac:dyDescent="0.3">
      <c r="A4" t="s">
        <v>10</v>
      </c>
      <c r="B4" s="2">
        <v>174</v>
      </c>
      <c r="C4" s="2">
        <v>200</v>
      </c>
      <c r="D4" s="2">
        <v>208</v>
      </c>
      <c r="E4" s="2">
        <v>430</v>
      </c>
      <c r="F4" s="2">
        <v>336</v>
      </c>
      <c r="G4" s="2">
        <v>266</v>
      </c>
      <c r="H4" s="2">
        <v>261</v>
      </c>
      <c r="I4" s="2"/>
      <c r="J4" s="2">
        <v>552</v>
      </c>
      <c r="K4" s="2">
        <v>359</v>
      </c>
      <c r="L4" s="2">
        <v>382</v>
      </c>
      <c r="M4" s="2">
        <v>441</v>
      </c>
      <c r="N4" s="2">
        <v>87.6</v>
      </c>
      <c r="O4" s="2">
        <v>72.2</v>
      </c>
      <c r="P4" s="2">
        <v>144</v>
      </c>
      <c r="Q4" s="2">
        <v>227</v>
      </c>
      <c r="R4" s="2">
        <v>113</v>
      </c>
      <c r="S4" s="2">
        <v>322</v>
      </c>
      <c r="T4" s="2">
        <v>137</v>
      </c>
      <c r="U4" s="2">
        <v>153</v>
      </c>
      <c r="V4" s="2">
        <v>86.8</v>
      </c>
      <c r="W4" s="2">
        <v>407</v>
      </c>
      <c r="X4" s="2">
        <v>0</v>
      </c>
      <c r="Y4" s="5">
        <v>125000</v>
      </c>
    </row>
    <row r="5" spans="1:25" ht="16.2" x14ac:dyDescent="0.3">
      <c r="A5" t="s">
        <v>2</v>
      </c>
      <c r="B5" s="2">
        <v>265</v>
      </c>
      <c r="C5" s="2">
        <v>245</v>
      </c>
      <c r="D5" s="2">
        <v>315</v>
      </c>
      <c r="E5" s="2">
        <v>163</v>
      </c>
      <c r="F5" s="2">
        <v>194</v>
      </c>
      <c r="G5" s="2">
        <v>330</v>
      </c>
      <c r="H5" s="2">
        <v>265</v>
      </c>
      <c r="I5" s="2">
        <v>495</v>
      </c>
      <c r="J5" s="2"/>
      <c r="K5" s="2">
        <v>259</v>
      </c>
      <c r="L5" s="2">
        <v>256</v>
      </c>
      <c r="M5" s="2">
        <v>215</v>
      </c>
      <c r="N5" s="2">
        <v>464</v>
      </c>
      <c r="O5" s="2">
        <v>423</v>
      </c>
      <c r="P5" s="2">
        <v>457</v>
      </c>
      <c r="Q5" s="2">
        <v>302</v>
      </c>
      <c r="R5" s="2">
        <v>512</v>
      </c>
      <c r="S5" s="2">
        <v>307</v>
      </c>
      <c r="T5" s="2">
        <v>401</v>
      </c>
      <c r="U5" s="2">
        <v>428</v>
      </c>
      <c r="V5" s="2">
        <v>442</v>
      </c>
      <c r="W5" s="2">
        <v>141</v>
      </c>
      <c r="X5" s="2">
        <v>0</v>
      </c>
      <c r="Y5" s="5">
        <v>125000</v>
      </c>
    </row>
    <row r="6" spans="1:25" ht="16.2" x14ac:dyDescent="0.3">
      <c r="A6" t="s">
        <v>3</v>
      </c>
      <c r="B6" s="2">
        <v>252</v>
      </c>
      <c r="C6" s="2">
        <v>318</v>
      </c>
      <c r="D6" s="2">
        <v>513</v>
      </c>
      <c r="E6" s="2">
        <v>421</v>
      </c>
      <c r="F6" s="2">
        <v>391</v>
      </c>
      <c r="G6" s="2">
        <v>528</v>
      </c>
      <c r="H6" s="2">
        <v>463</v>
      </c>
      <c r="I6" s="2">
        <v>427</v>
      </c>
      <c r="J6" s="2">
        <v>3225</v>
      </c>
      <c r="K6" s="2">
        <v>456</v>
      </c>
      <c r="L6" s="2">
        <v>513</v>
      </c>
      <c r="M6" s="2"/>
      <c r="N6" s="2">
        <v>461</v>
      </c>
      <c r="O6" s="2">
        <v>416</v>
      </c>
      <c r="P6" s="2">
        <v>655</v>
      </c>
      <c r="Q6" s="2">
        <v>500</v>
      </c>
      <c r="R6" s="2">
        <v>496</v>
      </c>
      <c r="S6" s="2">
        <v>565</v>
      </c>
      <c r="T6" s="2">
        <v>464</v>
      </c>
      <c r="U6" s="2">
        <v>626</v>
      </c>
      <c r="V6" s="2">
        <v>450</v>
      </c>
      <c r="W6" s="2">
        <v>398</v>
      </c>
      <c r="X6" s="2">
        <v>0</v>
      </c>
      <c r="Y6" s="5">
        <v>125000</v>
      </c>
    </row>
    <row r="7" spans="1:25" ht="16.2" x14ac:dyDescent="0.3">
      <c r="A7" t="s">
        <v>4</v>
      </c>
      <c r="B7" s="2">
        <v>209</v>
      </c>
      <c r="C7" s="2">
        <v>348</v>
      </c>
      <c r="D7" s="2">
        <v>148</v>
      </c>
      <c r="E7" s="2">
        <v>369</v>
      </c>
      <c r="F7" s="2">
        <v>275</v>
      </c>
      <c r="G7" s="2">
        <v>205</v>
      </c>
      <c r="H7" s="2">
        <v>200</v>
      </c>
      <c r="I7" s="2">
        <v>87.7</v>
      </c>
      <c r="J7" s="2">
        <v>491</v>
      </c>
      <c r="K7" s="2">
        <v>298</v>
      </c>
      <c r="L7" s="2">
        <v>320</v>
      </c>
      <c r="M7" s="2">
        <v>679</v>
      </c>
      <c r="N7" s="2"/>
      <c r="O7" s="2">
        <v>68.8</v>
      </c>
      <c r="P7" s="2">
        <v>55.5</v>
      </c>
      <c r="Q7" s="2">
        <v>166</v>
      </c>
      <c r="R7" s="2">
        <v>51.5</v>
      </c>
      <c r="S7" s="2">
        <v>261</v>
      </c>
      <c r="T7" s="2">
        <v>75.599999999999994</v>
      </c>
      <c r="U7" s="2">
        <v>58</v>
      </c>
      <c r="V7" s="2">
        <v>27.4</v>
      </c>
      <c r="W7" s="2">
        <v>347</v>
      </c>
      <c r="X7" s="2">
        <v>0</v>
      </c>
      <c r="Y7" s="5">
        <v>125000</v>
      </c>
    </row>
    <row r="8" spans="1:25" x14ac:dyDescent="0.3">
      <c r="A8" s="5" t="s">
        <v>22</v>
      </c>
      <c r="B8" s="5">
        <v>14503</v>
      </c>
      <c r="C8" s="5">
        <v>10196</v>
      </c>
      <c r="D8" s="5">
        <v>23478</v>
      </c>
      <c r="E8" s="5">
        <v>4556</v>
      </c>
      <c r="F8" s="5">
        <v>11073</v>
      </c>
      <c r="G8" s="5">
        <v>50066</v>
      </c>
      <c r="H8" s="5">
        <v>214391</v>
      </c>
      <c r="I8" s="5">
        <v>42550</v>
      </c>
      <c r="J8" s="5">
        <v>5122</v>
      </c>
      <c r="K8" s="5">
        <v>12214</v>
      </c>
      <c r="L8" s="5">
        <v>15751</v>
      </c>
      <c r="M8" s="5">
        <v>25748</v>
      </c>
      <c r="N8" s="5">
        <v>28771</v>
      </c>
      <c r="O8" s="5">
        <v>12769</v>
      </c>
      <c r="P8" s="5">
        <v>22192</v>
      </c>
      <c r="Q8" s="5">
        <v>22567</v>
      </c>
      <c r="R8" s="5">
        <v>37509</v>
      </c>
      <c r="S8" s="5">
        <v>24906</v>
      </c>
      <c r="T8" s="5">
        <v>5628</v>
      </c>
      <c r="U8" s="5">
        <v>19144</v>
      </c>
      <c r="V8" s="5">
        <v>6181</v>
      </c>
      <c r="W8" s="5">
        <v>7735</v>
      </c>
      <c r="X8" s="5">
        <v>132950</v>
      </c>
      <c r="Y8" s="5" t="s">
        <v>25</v>
      </c>
    </row>
    <row r="13" spans="1:25" ht="63.6" x14ac:dyDescent="0.3">
      <c r="A13" s="27"/>
      <c r="B13" s="8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0</v>
      </c>
      <c r="H13" s="8" t="s">
        <v>1</v>
      </c>
      <c r="I13" s="8" t="s">
        <v>10</v>
      </c>
      <c r="J13" s="8" t="s">
        <v>2</v>
      </c>
      <c r="K13" s="8" t="s">
        <v>11</v>
      </c>
      <c r="L13" s="8" t="s">
        <v>12</v>
      </c>
      <c r="M13" s="8" t="s">
        <v>3</v>
      </c>
      <c r="N13" s="8" t="s">
        <v>4</v>
      </c>
      <c r="O13" s="8" t="s">
        <v>13</v>
      </c>
      <c r="P13" s="8" t="s">
        <v>14</v>
      </c>
      <c r="Q13" s="8" t="s">
        <v>15</v>
      </c>
      <c r="R13" s="8" t="s">
        <v>16</v>
      </c>
      <c r="S13" s="8" t="s">
        <v>17</v>
      </c>
      <c r="T13" s="8" t="s">
        <v>18</v>
      </c>
      <c r="U13" s="8" t="s">
        <v>19</v>
      </c>
      <c r="V13" s="8" t="s">
        <v>20</v>
      </c>
      <c r="W13" s="8" t="s">
        <v>21</v>
      </c>
      <c r="X13" s="8" t="s">
        <v>23</v>
      </c>
      <c r="Y13" s="5" t="s">
        <v>24</v>
      </c>
    </row>
    <row r="14" spans="1:25" x14ac:dyDescent="0.3">
      <c r="A14" s="28" t="s">
        <v>0</v>
      </c>
      <c r="B14" s="29">
        <v>276</v>
      </c>
      <c r="C14" s="29">
        <v>214</v>
      </c>
      <c r="D14" s="29">
        <v>59.4</v>
      </c>
      <c r="E14" s="29">
        <v>236</v>
      </c>
      <c r="F14" s="29">
        <v>146</v>
      </c>
      <c r="G14" s="29"/>
      <c r="H14" s="30">
        <v>125000</v>
      </c>
      <c r="I14" s="29">
        <v>264</v>
      </c>
      <c r="J14" s="29">
        <v>357</v>
      </c>
      <c r="K14" s="29">
        <v>164</v>
      </c>
      <c r="L14" s="29">
        <v>156</v>
      </c>
      <c r="M14" s="29">
        <v>545</v>
      </c>
      <c r="N14" s="29">
        <v>155</v>
      </c>
      <c r="O14" s="29">
        <v>162</v>
      </c>
      <c r="P14" s="29">
        <v>132</v>
      </c>
      <c r="Q14" s="29">
        <v>39.5</v>
      </c>
      <c r="R14" s="29">
        <v>205</v>
      </c>
      <c r="S14" s="29">
        <v>101</v>
      </c>
      <c r="T14" s="29">
        <v>140</v>
      </c>
      <c r="U14" s="29">
        <v>102</v>
      </c>
      <c r="V14" s="29">
        <v>181</v>
      </c>
      <c r="W14" s="29">
        <v>213</v>
      </c>
      <c r="X14" s="29">
        <v>0</v>
      </c>
      <c r="Y14" s="5">
        <v>125000</v>
      </c>
    </row>
    <row r="15" spans="1:25" ht="16.2" x14ac:dyDescent="0.3">
      <c r="A15" s="28" t="s">
        <v>1</v>
      </c>
      <c r="B15" s="29">
        <v>211</v>
      </c>
      <c r="C15" s="29">
        <v>150</v>
      </c>
      <c r="D15" s="30">
        <v>23478</v>
      </c>
      <c r="E15" s="29">
        <v>171</v>
      </c>
      <c r="F15" s="29">
        <v>76.3</v>
      </c>
      <c r="G15" s="30">
        <v>50066</v>
      </c>
      <c r="H15" s="29"/>
      <c r="I15" s="29">
        <v>231</v>
      </c>
      <c r="J15" s="31">
        <v>292</v>
      </c>
      <c r="K15" s="30">
        <v>12214</v>
      </c>
      <c r="L15" s="2">
        <v>125</v>
      </c>
      <c r="M15" s="29">
        <v>480</v>
      </c>
      <c r="N15" s="29">
        <v>201</v>
      </c>
      <c r="O15" s="29">
        <v>160</v>
      </c>
      <c r="P15" s="29">
        <v>190</v>
      </c>
      <c r="Q15" s="65">
        <v>14336</v>
      </c>
      <c r="R15" s="29">
        <v>249</v>
      </c>
      <c r="S15" s="30">
        <v>24906</v>
      </c>
      <c r="T15" s="29">
        <v>138</v>
      </c>
      <c r="U15" s="29">
        <v>161</v>
      </c>
      <c r="V15" s="29">
        <v>179</v>
      </c>
      <c r="W15" s="29">
        <v>148</v>
      </c>
      <c r="X15" s="29">
        <v>0</v>
      </c>
      <c r="Y15" s="5">
        <v>125000</v>
      </c>
    </row>
    <row r="16" spans="1:25" ht="16.2" x14ac:dyDescent="0.3">
      <c r="A16" s="28" t="s">
        <v>10</v>
      </c>
      <c r="B16" s="30">
        <v>14503</v>
      </c>
      <c r="C16" s="30">
        <v>10196</v>
      </c>
      <c r="D16" s="29">
        <v>208</v>
      </c>
      <c r="E16" s="29">
        <v>430</v>
      </c>
      <c r="F16" s="29">
        <v>336</v>
      </c>
      <c r="G16" s="29">
        <v>266</v>
      </c>
      <c r="H16" s="30">
        <v>42326</v>
      </c>
      <c r="I16" s="2">
        <v>495</v>
      </c>
      <c r="J16" s="2">
        <v>552</v>
      </c>
      <c r="K16" s="29">
        <v>359</v>
      </c>
      <c r="L16" s="29">
        <v>382</v>
      </c>
      <c r="M16" s="29">
        <v>441</v>
      </c>
      <c r="N16" s="30">
        <v>28771</v>
      </c>
      <c r="O16" s="30">
        <v>12769</v>
      </c>
      <c r="P16" s="29">
        <v>144</v>
      </c>
      <c r="Q16" s="65">
        <v>8331</v>
      </c>
      <c r="R16" s="29">
        <v>113</v>
      </c>
      <c r="S16" s="29">
        <v>322</v>
      </c>
      <c r="T16" s="30">
        <v>2023</v>
      </c>
      <c r="U16" s="29">
        <v>153</v>
      </c>
      <c r="V16" s="30">
        <v>6181</v>
      </c>
      <c r="W16" s="29">
        <v>407</v>
      </c>
      <c r="X16" s="29">
        <v>0</v>
      </c>
      <c r="Y16" s="5">
        <v>125000</v>
      </c>
    </row>
    <row r="17" spans="1:25" ht="16.2" x14ac:dyDescent="0.3">
      <c r="A17" s="28" t="s">
        <v>2</v>
      </c>
      <c r="B17" s="29">
        <v>265</v>
      </c>
      <c r="C17" s="29">
        <v>245</v>
      </c>
      <c r="D17" s="29">
        <v>315</v>
      </c>
      <c r="E17" s="32">
        <v>4556</v>
      </c>
      <c r="F17" s="30">
        <v>11073</v>
      </c>
      <c r="G17" s="29">
        <v>330</v>
      </c>
      <c r="H17" s="30">
        <v>47065</v>
      </c>
      <c r="I17" s="2">
        <v>427</v>
      </c>
      <c r="J17" s="29"/>
      <c r="K17" s="29">
        <v>259</v>
      </c>
      <c r="L17" s="30">
        <v>15751</v>
      </c>
      <c r="M17" s="30">
        <v>25748</v>
      </c>
      <c r="N17" s="29">
        <v>464</v>
      </c>
      <c r="O17" s="29">
        <v>423</v>
      </c>
      <c r="P17" s="29">
        <v>457</v>
      </c>
      <c r="Q17" s="29">
        <v>302</v>
      </c>
      <c r="R17" s="29">
        <v>512</v>
      </c>
      <c r="S17" s="29">
        <v>307</v>
      </c>
      <c r="T17" s="29">
        <v>401</v>
      </c>
      <c r="U17" s="29">
        <v>428</v>
      </c>
      <c r="V17" s="29">
        <v>442</v>
      </c>
      <c r="W17" s="30">
        <v>7735</v>
      </c>
      <c r="X17" s="30">
        <v>7950</v>
      </c>
      <c r="Y17" s="5">
        <v>125000</v>
      </c>
    </row>
    <row r="18" spans="1:25" x14ac:dyDescent="0.3">
      <c r="A18" s="28" t="s">
        <v>3</v>
      </c>
      <c r="B18" s="29">
        <v>252</v>
      </c>
      <c r="C18" s="29">
        <v>318</v>
      </c>
      <c r="D18" s="29">
        <v>513</v>
      </c>
      <c r="E18" s="29">
        <v>421</v>
      </c>
      <c r="F18" s="29">
        <v>391</v>
      </c>
      <c r="G18" s="29">
        <v>528</v>
      </c>
      <c r="H18" s="29">
        <v>463</v>
      </c>
      <c r="I18" s="29">
        <v>427</v>
      </c>
      <c r="J18" s="65">
        <v>5122</v>
      </c>
      <c r="K18" s="29">
        <v>456</v>
      </c>
      <c r="L18" s="29">
        <v>513</v>
      </c>
      <c r="M18" s="29"/>
      <c r="N18" s="29">
        <v>461</v>
      </c>
      <c r="O18" s="29">
        <v>416</v>
      </c>
      <c r="P18" s="29">
        <v>655</v>
      </c>
      <c r="Q18" s="29">
        <v>500</v>
      </c>
      <c r="R18" s="29">
        <v>496</v>
      </c>
      <c r="S18" s="29">
        <v>565</v>
      </c>
      <c r="T18" s="29">
        <v>464</v>
      </c>
      <c r="U18" s="29">
        <v>626</v>
      </c>
      <c r="V18" s="29">
        <v>450</v>
      </c>
      <c r="W18" s="29">
        <v>398</v>
      </c>
      <c r="X18" s="30">
        <v>125000</v>
      </c>
      <c r="Y18" s="5">
        <v>125000</v>
      </c>
    </row>
    <row r="19" spans="1:25" x14ac:dyDescent="0.3">
      <c r="A19" s="28" t="s">
        <v>4</v>
      </c>
      <c r="B19" s="29">
        <v>209</v>
      </c>
      <c r="C19" s="29">
        <v>348</v>
      </c>
      <c r="D19" s="29">
        <v>148</v>
      </c>
      <c r="E19" s="29">
        <v>369</v>
      </c>
      <c r="F19" s="29">
        <v>275</v>
      </c>
      <c r="G19" s="29">
        <v>205</v>
      </c>
      <c r="H19" s="29">
        <v>200</v>
      </c>
      <c r="I19" s="30">
        <v>42550</v>
      </c>
      <c r="J19" s="29">
        <v>491</v>
      </c>
      <c r="K19" s="29">
        <v>298</v>
      </c>
      <c r="L19" s="29">
        <v>320</v>
      </c>
      <c r="M19" s="29">
        <v>679</v>
      </c>
      <c r="N19" s="29"/>
      <c r="O19" s="29">
        <v>68.8</v>
      </c>
      <c r="P19" s="30">
        <v>22192</v>
      </c>
      <c r="Q19" s="29">
        <v>166</v>
      </c>
      <c r="R19" s="30">
        <v>37509</v>
      </c>
      <c r="S19" s="29">
        <v>261</v>
      </c>
      <c r="T19" s="30">
        <v>3605</v>
      </c>
      <c r="U19" s="30">
        <v>19144</v>
      </c>
      <c r="V19" s="29">
        <v>27.4</v>
      </c>
      <c r="W19" s="29">
        <v>347</v>
      </c>
      <c r="X19" s="29">
        <v>0</v>
      </c>
      <c r="Y19" s="5">
        <v>125000</v>
      </c>
    </row>
    <row r="20" spans="1:25" x14ac:dyDescent="0.3">
      <c r="A20" t="s">
        <v>22</v>
      </c>
      <c r="B20" s="5">
        <v>14503</v>
      </c>
      <c r="C20" s="5">
        <v>10196</v>
      </c>
      <c r="D20" s="5">
        <v>23478</v>
      </c>
      <c r="E20" s="5">
        <v>4556</v>
      </c>
      <c r="F20" s="5">
        <v>11073</v>
      </c>
      <c r="G20" s="5">
        <v>50066</v>
      </c>
      <c r="H20" s="5">
        <v>214391</v>
      </c>
      <c r="I20" s="5">
        <v>42550</v>
      </c>
      <c r="J20" s="5">
        <v>5122</v>
      </c>
      <c r="K20" s="5">
        <v>12214</v>
      </c>
      <c r="L20" s="5">
        <v>15751</v>
      </c>
      <c r="M20" s="5">
        <v>25748</v>
      </c>
      <c r="N20" s="5">
        <v>28771</v>
      </c>
      <c r="O20" s="5">
        <v>12769</v>
      </c>
      <c r="P20" s="5">
        <v>22192</v>
      </c>
      <c r="Q20" s="5">
        <v>22567</v>
      </c>
      <c r="R20" s="5">
        <v>37509</v>
      </c>
      <c r="S20" s="5">
        <v>24906</v>
      </c>
      <c r="T20" s="5">
        <v>5628</v>
      </c>
      <c r="U20" s="5">
        <v>19144</v>
      </c>
      <c r="V20" s="5">
        <v>6181</v>
      </c>
      <c r="W20" s="5">
        <v>7735</v>
      </c>
      <c r="X20" s="5">
        <v>132950</v>
      </c>
      <c r="Y20" s="5" t="s">
        <v>25</v>
      </c>
    </row>
    <row r="22" spans="1:25" x14ac:dyDescent="0.3">
      <c r="B22">
        <f>B16*B4</f>
        <v>2523522</v>
      </c>
      <c r="C22">
        <f>C16*C4</f>
        <v>2039200</v>
      </c>
      <c r="D22">
        <f>D15*D3</f>
        <v>1213812.6000000001</v>
      </c>
      <c r="E22">
        <f>E17*E5</f>
        <v>742628</v>
      </c>
      <c r="F22">
        <f>F17*F5</f>
        <v>2148162</v>
      </c>
      <c r="G22">
        <f>G15*G3</f>
        <v>3164171.2</v>
      </c>
      <c r="H22">
        <f>H14*H2+H4*H16+H5*H17</f>
        <v>31231811</v>
      </c>
      <c r="J22">
        <f>J18*J6</f>
        <v>16518450</v>
      </c>
      <c r="K22">
        <f>K15*K3</f>
        <v>1214071.6000000001</v>
      </c>
      <c r="L22">
        <f>L17*L5</f>
        <v>4032256</v>
      </c>
      <c r="M22">
        <f>M17*M5</f>
        <v>5535820</v>
      </c>
      <c r="N22">
        <f>N16*N4</f>
        <v>2520339.5999999996</v>
      </c>
      <c r="O22">
        <f>O16*O4</f>
        <v>921921.8</v>
      </c>
      <c r="P22">
        <f>P19*P7</f>
        <v>1231656</v>
      </c>
      <c r="Q22">
        <f>Q15*Q3+Q16*Q4</f>
        <v>2451674.6</v>
      </c>
      <c r="R22">
        <f>R19*R7</f>
        <v>1931713.5</v>
      </c>
      <c r="S22">
        <f>S15*S3</f>
        <v>1646286.5999999999</v>
      </c>
      <c r="T22">
        <f>T16*T4+T19*T7</f>
        <v>549689</v>
      </c>
      <c r="U22">
        <f>U19*U7</f>
        <v>1110352</v>
      </c>
      <c r="V22">
        <f>V16*V4</f>
        <v>536510.79999999993</v>
      </c>
      <c r="W22">
        <f>W17*W5</f>
        <v>1090635</v>
      </c>
    </row>
    <row r="23" spans="1:25" x14ac:dyDescent="0.3">
      <c r="X23" s="6">
        <v>74354683.299999997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E9F0-E441-4A2E-AD61-94012DCA03EB}">
  <dimension ref="A1:Y35"/>
  <sheetViews>
    <sheetView topLeftCell="A13" workbookViewId="0">
      <selection activeCell="B35" sqref="B35"/>
    </sheetView>
  </sheetViews>
  <sheetFormatPr baseColWidth="10" defaultRowHeight="14.4" x14ac:dyDescent="0.3"/>
  <cols>
    <col min="1" max="1" width="16.44140625" customWidth="1"/>
    <col min="2" max="2" width="18.3320312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5" max="25" width="15.44140625" customWidth="1"/>
  </cols>
  <sheetData>
    <row r="1" spans="1:25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</row>
    <row r="2" spans="1:25" ht="16.2" x14ac:dyDescent="0.3">
      <c r="A2" t="s">
        <v>0</v>
      </c>
      <c r="B2" s="2">
        <v>276</v>
      </c>
      <c r="C2" s="2">
        <v>214</v>
      </c>
      <c r="D2" s="2">
        <v>59.4</v>
      </c>
      <c r="E2" s="2">
        <v>236</v>
      </c>
      <c r="F2" s="2">
        <v>146</v>
      </c>
      <c r="G2" s="2"/>
      <c r="H2" s="2">
        <v>61.7</v>
      </c>
      <c r="I2" s="2">
        <v>264</v>
      </c>
      <c r="J2" s="2">
        <v>357</v>
      </c>
      <c r="K2" s="2">
        <v>164</v>
      </c>
      <c r="L2" s="2">
        <v>156</v>
      </c>
      <c r="M2" s="2">
        <v>545</v>
      </c>
      <c r="N2" s="2">
        <v>155</v>
      </c>
      <c r="O2" s="2">
        <v>162</v>
      </c>
      <c r="P2" s="2">
        <v>132</v>
      </c>
      <c r="Q2" s="2">
        <v>39.5</v>
      </c>
      <c r="R2" s="2">
        <v>205</v>
      </c>
      <c r="S2" s="2">
        <v>101</v>
      </c>
      <c r="T2" s="2">
        <v>140</v>
      </c>
      <c r="U2" s="2">
        <v>102</v>
      </c>
      <c r="V2" s="2">
        <v>181</v>
      </c>
      <c r="W2" s="2">
        <v>213</v>
      </c>
      <c r="X2" s="2">
        <v>0</v>
      </c>
      <c r="Y2" s="1">
        <v>125000</v>
      </c>
    </row>
    <row r="3" spans="1:25" ht="16.2" x14ac:dyDescent="0.3">
      <c r="A3" t="s">
        <v>1</v>
      </c>
      <c r="B3" s="2">
        <v>211</v>
      </c>
      <c r="C3" s="2">
        <v>150</v>
      </c>
      <c r="D3" s="2">
        <v>51.7</v>
      </c>
      <c r="E3" s="2">
        <v>171</v>
      </c>
      <c r="F3" s="2">
        <v>76.3</v>
      </c>
      <c r="G3" s="2">
        <v>63.2</v>
      </c>
      <c r="H3" s="2"/>
      <c r="I3" s="2">
        <v>231</v>
      </c>
      <c r="J3" s="2">
        <v>292</v>
      </c>
      <c r="K3" s="2">
        <v>99.4</v>
      </c>
      <c r="L3" s="2">
        <v>125</v>
      </c>
      <c r="M3" s="2">
        <v>480</v>
      </c>
      <c r="N3" s="2">
        <v>201</v>
      </c>
      <c r="O3" s="2">
        <v>160</v>
      </c>
      <c r="P3" s="2">
        <v>190</v>
      </c>
      <c r="Q3" s="2">
        <v>39.1</v>
      </c>
      <c r="R3" s="2">
        <v>249</v>
      </c>
      <c r="S3" s="2">
        <v>66.099999999999994</v>
      </c>
      <c r="T3" s="2">
        <v>138</v>
      </c>
      <c r="U3" s="2">
        <v>161</v>
      </c>
      <c r="V3" s="2">
        <v>179</v>
      </c>
      <c r="W3" s="2">
        <v>148</v>
      </c>
      <c r="X3" s="2">
        <v>0</v>
      </c>
      <c r="Y3" s="1">
        <v>125000</v>
      </c>
    </row>
    <row r="4" spans="1:25" ht="16.2" x14ac:dyDescent="0.3">
      <c r="A4" t="s">
        <v>10</v>
      </c>
      <c r="B4" s="2">
        <v>174</v>
      </c>
      <c r="C4" s="2">
        <v>200</v>
      </c>
      <c r="D4" s="2">
        <v>208</v>
      </c>
      <c r="E4" s="2">
        <v>430</v>
      </c>
      <c r="F4" s="2">
        <v>336</v>
      </c>
      <c r="G4" s="2">
        <v>266</v>
      </c>
      <c r="H4" s="2">
        <v>261</v>
      </c>
      <c r="I4" s="2"/>
      <c r="J4" s="2">
        <v>552</v>
      </c>
      <c r="K4" s="2">
        <v>359</v>
      </c>
      <c r="L4" s="2">
        <v>382</v>
      </c>
      <c r="M4" s="2">
        <v>441</v>
      </c>
      <c r="N4" s="2">
        <v>87.6</v>
      </c>
      <c r="O4" s="2">
        <v>72.2</v>
      </c>
      <c r="P4" s="2">
        <v>144</v>
      </c>
      <c r="Q4" s="2">
        <v>227</v>
      </c>
      <c r="R4" s="2">
        <v>113</v>
      </c>
      <c r="S4" s="2">
        <v>322</v>
      </c>
      <c r="T4" s="2">
        <v>137</v>
      </c>
      <c r="U4" s="2">
        <v>153</v>
      </c>
      <c r="V4" s="2">
        <v>86.8</v>
      </c>
      <c r="W4" s="2">
        <v>407</v>
      </c>
      <c r="X4" s="2">
        <v>0</v>
      </c>
      <c r="Y4" s="1">
        <v>125000</v>
      </c>
    </row>
    <row r="5" spans="1:25" ht="16.2" x14ac:dyDescent="0.3">
      <c r="A5" t="s">
        <v>2</v>
      </c>
      <c r="B5" s="2">
        <v>265</v>
      </c>
      <c r="C5" s="2">
        <v>245</v>
      </c>
      <c r="D5" s="2">
        <v>315</v>
      </c>
      <c r="E5" s="2">
        <v>163</v>
      </c>
      <c r="F5" s="2">
        <v>194</v>
      </c>
      <c r="G5" s="2">
        <v>330</v>
      </c>
      <c r="H5" s="2">
        <v>265</v>
      </c>
      <c r="I5" s="2">
        <v>495</v>
      </c>
      <c r="J5" s="2"/>
      <c r="K5" s="2">
        <v>259</v>
      </c>
      <c r="L5" s="2">
        <v>256</v>
      </c>
      <c r="M5" s="2">
        <v>215</v>
      </c>
      <c r="N5" s="2">
        <v>464</v>
      </c>
      <c r="O5" s="2">
        <v>423</v>
      </c>
      <c r="P5" s="2">
        <v>457</v>
      </c>
      <c r="Q5" s="2">
        <v>302</v>
      </c>
      <c r="R5" s="2">
        <v>512</v>
      </c>
      <c r="S5" s="2">
        <v>307</v>
      </c>
      <c r="T5" s="2">
        <v>401</v>
      </c>
      <c r="U5" s="2">
        <v>428</v>
      </c>
      <c r="V5" s="2">
        <v>442</v>
      </c>
      <c r="W5" s="2">
        <v>141</v>
      </c>
      <c r="X5" s="2">
        <v>0</v>
      </c>
      <c r="Y5" s="1">
        <v>125000</v>
      </c>
    </row>
    <row r="6" spans="1:25" ht="16.2" x14ac:dyDescent="0.3">
      <c r="A6" t="s">
        <v>3</v>
      </c>
      <c r="B6" s="2">
        <v>252</v>
      </c>
      <c r="C6" s="2">
        <v>318</v>
      </c>
      <c r="D6" s="2">
        <v>513</v>
      </c>
      <c r="E6" s="2">
        <v>421</v>
      </c>
      <c r="F6" s="2">
        <v>391</v>
      </c>
      <c r="G6" s="2">
        <v>528</v>
      </c>
      <c r="H6" s="2">
        <v>463</v>
      </c>
      <c r="I6" s="2">
        <v>427</v>
      </c>
      <c r="J6" s="2">
        <v>3225</v>
      </c>
      <c r="K6" s="2">
        <v>456</v>
      </c>
      <c r="L6" s="2">
        <v>513</v>
      </c>
      <c r="M6" s="2"/>
      <c r="N6" s="2">
        <v>461</v>
      </c>
      <c r="O6" s="2">
        <v>416</v>
      </c>
      <c r="P6" s="2">
        <v>655</v>
      </c>
      <c r="Q6" s="2">
        <v>500</v>
      </c>
      <c r="R6" s="2">
        <v>496</v>
      </c>
      <c r="S6" s="2">
        <v>565</v>
      </c>
      <c r="T6" s="2">
        <v>464</v>
      </c>
      <c r="U6" s="2">
        <v>626</v>
      </c>
      <c r="V6" s="2">
        <v>450</v>
      </c>
      <c r="W6" s="2">
        <v>398</v>
      </c>
      <c r="X6" s="2">
        <v>0</v>
      </c>
      <c r="Y6" s="1">
        <v>125000</v>
      </c>
    </row>
    <row r="7" spans="1:25" ht="16.2" x14ac:dyDescent="0.3">
      <c r="A7" t="s">
        <v>4</v>
      </c>
      <c r="B7" s="2">
        <v>209</v>
      </c>
      <c r="C7" s="2">
        <v>348</v>
      </c>
      <c r="D7" s="2">
        <v>148</v>
      </c>
      <c r="E7" s="2">
        <v>369</v>
      </c>
      <c r="F7" s="2">
        <v>275</v>
      </c>
      <c r="G7" s="2">
        <v>205</v>
      </c>
      <c r="H7" s="2">
        <v>200</v>
      </c>
      <c r="I7" s="2">
        <v>87.7</v>
      </c>
      <c r="J7" s="2">
        <v>491</v>
      </c>
      <c r="K7" s="2">
        <v>298</v>
      </c>
      <c r="L7" s="2">
        <v>320</v>
      </c>
      <c r="M7" s="2">
        <v>679</v>
      </c>
      <c r="N7" s="2"/>
      <c r="O7" s="2">
        <v>68.8</v>
      </c>
      <c r="P7" s="2">
        <v>55.5</v>
      </c>
      <c r="Q7" s="2">
        <v>166</v>
      </c>
      <c r="R7" s="2">
        <v>51.5</v>
      </c>
      <c r="S7" s="2">
        <v>261</v>
      </c>
      <c r="T7" s="2">
        <v>75.599999999999994</v>
      </c>
      <c r="U7" s="2">
        <v>58</v>
      </c>
      <c r="V7" s="2">
        <v>27.4</v>
      </c>
      <c r="W7" s="2">
        <v>347</v>
      </c>
      <c r="X7" s="2">
        <v>0</v>
      </c>
      <c r="Y7" s="1">
        <v>125000</v>
      </c>
    </row>
    <row r="8" spans="1:25" x14ac:dyDescent="0.3">
      <c r="A8" t="s">
        <v>22</v>
      </c>
      <c r="B8">
        <v>14503</v>
      </c>
      <c r="C8">
        <v>10196</v>
      </c>
      <c r="D8">
        <v>23478</v>
      </c>
      <c r="E8">
        <v>4556</v>
      </c>
      <c r="F8">
        <v>11073</v>
      </c>
      <c r="G8">
        <v>50066</v>
      </c>
      <c r="H8">
        <v>214391</v>
      </c>
      <c r="I8">
        <v>42550</v>
      </c>
      <c r="J8">
        <v>5122</v>
      </c>
      <c r="K8">
        <v>12214</v>
      </c>
      <c r="L8">
        <v>15751</v>
      </c>
      <c r="M8">
        <v>25748</v>
      </c>
      <c r="N8">
        <v>28771</v>
      </c>
      <c r="O8">
        <v>12769</v>
      </c>
      <c r="P8">
        <v>22192</v>
      </c>
      <c r="Q8">
        <v>22567</v>
      </c>
      <c r="R8">
        <v>37509</v>
      </c>
      <c r="S8">
        <v>24906</v>
      </c>
      <c r="T8">
        <v>5628</v>
      </c>
      <c r="U8">
        <v>19144</v>
      </c>
      <c r="V8">
        <v>6181</v>
      </c>
      <c r="W8">
        <v>7735</v>
      </c>
      <c r="X8">
        <v>132950</v>
      </c>
      <c r="Y8" t="s">
        <v>25</v>
      </c>
    </row>
    <row r="12" spans="1:25" ht="63.6" x14ac:dyDescent="0.3">
      <c r="A12" s="27"/>
      <c r="B12" s="8" t="s">
        <v>5</v>
      </c>
      <c r="C12" s="8" t="s">
        <v>6</v>
      </c>
      <c r="D12" s="8" t="s">
        <v>7</v>
      </c>
      <c r="E12" s="8" t="s">
        <v>8</v>
      </c>
      <c r="F12" s="8" t="s">
        <v>9</v>
      </c>
      <c r="G12" s="8" t="s">
        <v>0</v>
      </c>
      <c r="H12" s="8" t="s">
        <v>1</v>
      </c>
      <c r="I12" s="8" t="s">
        <v>10</v>
      </c>
      <c r="J12" s="8" t="s">
        <v>2</v>
      </c>
      <c r="K12" s="8" t="s">
        <v>11</v>
      </c>
      <c r="L12" s="8" t="s">
        <v>12</v>
      </c>
      <c r="M12" s="8" t="s">
        <v>3</v>
      </c>
      <c r="N12" s="8" t="s">
        <v>4</v>
      </c>
      <c r="O12" s="8" t="s">
        <v>13</v>
      </c>
      <c r="P12" s="8" t="s">
        <v>14</v>
      </c>
      <c r="Q12" s="8" t="s">
        <v>15</v>
      </c>
      <c r="R12" s="8" t="s">
        <v>16</v>
      </c>
      <c r="S12" s="8" t="s">
        <v>17</v>
      </c>
      <c r="T12" s="8" t="s">
        <v>18</v>
      </c>
      <c r="U12" s="8" t="s">
        <v>19</v>
      </c>
      <c r="V12" s="8" t="s">
        <v>20</v>
      </c>
      <c r="W12" s="8" t="s">
        <v>21</v>
      </c>
      <c r="X12" s="8" t="s">
        <v>23</v>
      </c>
      <c r="Y12" s="5" t="s">
        <v>24</v>
      </c>
    </row>
    <row r="13" spans="1:25" x14ac:dyDescent="0.3">
      <c r="A13" s="28" t="s">
        <v>0</v>
      </c>
      <c r="B13" s="29">
        <v>276</v>
      </c>
      <c r="C13" s="29">
        <v>214</v>
      </c>
      <c r="D13" s="29">
        <v>59.4</v>
      </c>
      <c r="E13" s="29">
        <v>236</v>
      </c>
      <c r="F13" s="29">
        <v>146</v>
      </c>
      <c r="G13" s="29"/>
      <c r="H13" s="30">
        <v>125000</v>
      </c>
      <c r="I13" s="29">
        <v>264</v>
      </c>
      <c r="J13" s="29">
        <v>357</v>
      </c>
      <c r="K13" s="29">
        <v>164</v>
      </c>
      <c r="L13" s="29">
        <v>156</v>
      </c>
      <c r="M13" s="29">
        <v>545</v>
      </c>
      <c r="N13" s="29">
        <v>155</v>
      </c>
      <c r="O13" s="29">
        <v>162</v>
      </c>
      <c r="P13" s="29">
        <v>132</v>
      </c>
      <c r="Q13" s="29">
        <v>39.5</v>
      </c>
      <c r="R13" s="29">
        <v>205</v>
      </c>
      <c r="S13" s="29">
        <v>101</v>
      </c>
      <c r="T13" s="29">
        <v>140</v>
      </c>
      <c r="U13" s="29">
        <v>102</v>
      </c>
      <c r="V13" s="29">
        <v>181</v>
      </c>
      <c r="W13" s="29">
        <v>213</v>
      </c>
      <c r="X13" s="29">
        <v>0</v>
      </c>
      <c r="Y13" s="5">
        <v>125000</v>
      </c>
    </row>
    <row r="14" spans="1:25" x14ac:dyDescent="0.3">
      <c r="A14" s="28" t="s">
        <v>1</v>
      </c>
      <c r="B14" s="29">
        <v>211</v>
      </c>
      <c r="C14" s="29">
        <v>150</v>
      </c>
      <c r="D14" s="30">
        <v>23478</v>
      </c>
      <c r="E14" s="29">
        <v>171</v>
      </c>
      <c r="F14" s="29">
        <v>76.3</v>
      </c>
      <c r="G14" s="30">
        <v>50066</v>
      </c>
      <c r="H14" s="29"/>
      <c r="I14" s="29">
        <v>231</v>
      </c>
      <c r="J14" s="31">
        <v>292</v>
      </c>
      <c r="K14" s="30">
        <v>12214</v>
      </c>
      <c r="L14" s="30">
        <v>14336</v>
      </c>
      <c r="M14" s="29">
        <v>480</v>
      </c>
      <c r="N14" s="29">
        <v>201</v>
      </c>
      <c r="O14" s="29">
        <v>160</v>
      </c>
      <c r="P14" s="29">
        <v>190</v>
      </c>
      <c r="Q14" s="29">
        <v>39.1</v>
      </c>
      <c r="R14" s="29">
        <v>249</v>
      </c>
      <c r="S14" s="30">
        <v>24906</v>
      </c>
      <c r="T14" s="29">
        <v>138</v>
      </c>
      <c r="U14" s="29">
        <v>161</v>
      </c>
      <c r="V14" s="29">
        <v>179</v>
      </c>
      <c r="W14" s="29">
        <v>148</v>
      </c>
      <c r="X14" s="29">
        <v>0</v>
      </c>
      <c r="Y14" s="5">
        <v>125000</v>
      </c>
    </row>
    <row r="15" spans="1:25" x14ac:dyDescent="0.3">
      <c r="A15" s="28" t="s">
        <v>10</v>
      </c>
      <c r="B15" s="30">
        <v>14503</v>
      </c>
      <c r="C15" s="30">
        <v>10196</v>
      </c>
      <c r="D15" s="29">
        <v>208</v>
      </c>
      <c r="E15" s="29">
        <v>430</v>
      </c>
      <c r="F15" s="29">
        <v>336</v>
      </c>
      <c r="G15" s="29">
        <v>266</v>
      </c>
      <c r="H15" s="30">
        <v>22868</v>
      </c>
      <c r="I15" s="29"/>
      <c r="J15" s="30">
        <v>5122</v>
      </c>
      <c r="K15" s="29">
        <v>359</v>
      </c>
      <c r="L15" s="29">
        <v>382</v>
      </c>
      <c r="M15" s="29">
        <v>441</v>
      </c>
      <c r="N15" s="30">
        <v>28771</v>
      </c>
      <c r="O15" s="30">
        <v>12769</v>
      </c>
      <c r="P15" s="29">
        <v>144</v>
      </c>
      <c r="Q15" s="30">
        <v>22567</v>
      </c>
      <c r="R15" s="29">
        <v>113</v>
      </c>
      <c r="S15" s="29">
        <v>322</v>
      </c>
      <c r="T15" s="30">
        <v>2023</v>
      </c>
      <c r="U15" s="29">
        <v>153</v>
      </c>
      <c r="V15" s="30">
        <v>6181</v>
      </c>
      <c r="W15" s="29">
        <v>407</v>
      </c>
      <c r="X15" s="29">
        <v>0</v>
      </c>
      <c r="Y15" s="5">
        <v>125000</v>
      </c>
    </row>
    <row r="16" spans="1:25" x14ac:dyDescent="0.3">
      <c r="A16" s="28" t="s">
        <v>2</v>
      </c>
      <c r="B16" s="29">
        <v>265</v>
      </c>
      <c r="C16" s="29">
        <v>245</v>
      </c>
      <c r="D16" s="29">
        <v>315</v>
      </c>
      <c r="E16" s="32">
        <v>4556</v>
      </c>
      <c r="F16" s="30">
        <v>11073</v>
      </c>
      <c r="G16" s="29">
        <v>330</v>
      </c>
      <c r="H16" s="30">
        <v>66523</v>
      </c>
      <c r="I16" s="29">
        <v>495</v>
      </c>
      <c r="J16" s="29"/>
      <c r="K16" s="29">
        <v>259</v>
      </c>
      <c r="L16" s="30">
        <v>1415</v>
      </c>
      <c r="M16" s="30">
        <v>25748</v>
      </c>
      <c r="N16" s="29">
        <v>464</v>
      </c>
      <c r="O16" s="29">
        <v>423</v>
      </c>
      <c r="P16" s="29">
        <v>457</v>
      </c>
      <c r="Q16" s="29">
        <v>302</v>
      </c>
      <c r="R16" s="29">
        <v>512</v>
      </c>
      <c r="S16" s="29">
        <v>307</v>
      </c>
      <c r="T16" s="29">
        <v>401</v>
      </c>
      <c r="U16" s="29">
        <v>428</v>
      </c>
      <c r="V16" s="29">
        <v>442</v>
      </c>
      <c r="W16" s="30">
        <v>7735</v>
      </c>
      <c r="X16" s="30">
        <v>7950</v>
      </c>
      <c r="Y16" s="5">
        <v>125000</v>
      </c>
    </row>
    <row r="17" spans="1:25" x14ac:dyDescent="0.3">
      <c r="A17" s="28" t="s">
        <v>3</v>
      </c>
      <c r="B17" s="29">
        <v>252</v>
      </c>
      <c r="C17" s="29">
        <v>318</v>
      </c>
      <c r="D17" s="29">
        <v>513</v>
      </c>
      <c r="E17" s="29">
        <v>421</v>
      </c>
      <c r="F17" s="29">
        <v>391</v>
      </c>
      <c r="G17" s="29">
        <v>528</v>
      </c>
      <c r="H17" s="29">
        <v>463</v>
      </c>
      <c r="I17" s="29">
        <v>427</v>
      </c>
      <c r="J17" s="29">
        <v>325</v>
      </c>
      <c r="K17" s="29">
        <v>456</v>
      </c>
      <c r="L17" s="29">
        <v>513</v>
      </c>
      <c r="M17" s="29"/>
      <c r="N17" s="29">
        <v>461</v>
      </c>
      <c r="O17" s="29">
        <v>416</v>
      </c>
      <c r="P17" s="29">
        <v>655</v>
      </c>
      <c r="Q17" s="29">
        <v>500</v>
      </c>
      <c r="R17" s="29">
        <v>496</v>
      </c>
      <c r="S17" s="29">
        <v>565</v>
      </c>
      <c r="T17" s="29">
        <v>464</v>
      </c>
      <c r="U17" s="29">
        <v>626</v>
      </c>
      <c r="V17" s="29">
        <v>450</v>
      </c>
      <c r="W17" s="29">
        <v>398</v>
      </c>
      <c r="X17" s="30">
        <v>125000</v>
      </c>
      <c r="Y17" s="5">
        <v>125000</v>
      </c>
    </row>
    <row r="18" spans="1:25" x14ac:dyDescent="0.3">
      <c r="A18" s="28" t="s">
        <v>4</v>
      </c>
      <c r="B18" s="29">
        <v>209</v>
      </c>
      <c r="C18" s="29">
        <v>348</v>
      </c>
      <c r="D18" s="29">
        <v>148</v>
      </c>
      <c r="E18" s="29">
        <v>369</v>
      </c>
      <c r="F18" s="29">
        <v>275</v>
      </c>
      <c r="G18" s="29">
        <v>205</v>
      </c>
      <c r="H18" s="29">
        <v>200</v>
      </c>
      <c r="I18" s="30">
        <v>42550</v>
      </c>
      <c r="J18" s="29">
        <v>491</v>
      </c>
      <c r="K18" s="29">
        <v>298</v>
      </c>
      <c r="L18" s="29">
        <v>320</v>
      </c>
      <c r="M18" s="29">
        <v>679</v>
      </c>
      <c r="N18" s="29"/>
      <c r="O18" s="29">
        <v>68.8</v>
      </c>
      <c r="P18" s="30">
        <v>22192</v>
      </c>
      <c r="Q18" s="29">
        <v>166</v>
      </c>
      <c r="R18" s="30">
        <v>37509</v>
      </c>
      <c r="S18" s="29">
        <v>261</v>
      </c>
      <c r="T18" s="30">
        <v>3605</v>
      </c>
      <c r="U18" s="30">
        <v>19144</v>
      </c>
      <c r="V18" s="29">
        <v>27.4</v>
      </c>
      <c r="W18" s="29">
        <v>347</v>
      </c>
      <c r="X18" s="29">
        <v>0</v>
      </c>
      <c r="Y18" s="5">
        <v>125000</v>
      </c>
    </row>
    <row r="19" spans="1:25" x14ac:dyDescent="0.3">
      <c r="A19" t="s">
        <v>22</v>
      </c>
      <c r="B19" s="5">
        <v>14503</v>
      </c>
      <c r="C19" s="5">
        <v>10196</v>
      </c>
      <c r="D19" s="5">
        <v>23478</v>
      </c>
      <c r="E19" s="5">
        <v>4556</v>
      </c>
      <c r="F19" s="5">
        <v>11073</v>
      </c>
      <c r="G19" s="5">
        <v>50066</v>
      </c>
      <c r="H19" s="5">
        <v>214391</v>
      </c>
      <c r="I19" s="5">
        <v>42550</v>
      </c>
      <c r="J19" s="5">
        <v>5122</v>
      </c>
      <c r="K19" s="5">
        <v>12214</v>
      </c>
      <c r="L19" s="5">
        <v>15751</v>
      </c>
      <c r="M19" s="5">
        <v>25748</v>
      </c>
      <c r="N19" s="5">
        <v>28771</v>
      </c>
      <c r="O19" s="5">
        <v>12769</v>
      </c>
      <c r="P19" s="5">
        <v>22192</v>
      </c>
      <c r="Q19" s="5">
        <v>22567</v>
      </c>
      <c r="R19" s="5">
        <v>37509</v>
      </c>
      <c r="S19" s="5">
        <v>24906</v>
      </c>
      <c r="T19" s="5">
        <v>5628</v>
      </c>
      <c r="U19" s="5">
        <v>19144</v>
      </c>
      <c r="V19" s="5">
        <v>6181</v>
      </c>
      <c r="W19" s="5">
        <v>7735</v>
      </c>
      <c r="X19" s="5">
        <v>132950</v>
      </c>
      <c r="Y19" s="5" t="s">
        <v>25</v>
      </c>
    </row>
    <row r="25" spans="1:25" ht="64.2" thickBot="1" x14ac:dyDescent="0.35">
      <c r="A25" s="51"/>
      <c r="B25" s="52" t="s">
        <v>5</v>
      </c>
      <c r="C25" s="52" t="s">
        <v>6</v>
      </c>
      <c r="D25" s="52" t="s">
        <v>7</v>
      </c>
      <c r="E25" s="52" t="s">
        <v>8</v>
      </c>
      <c r="F25" s="52" t="s">
        <v>9</v>
      </c>
      <c r="G25" s="52" t="s">
        <v>0</v>
      </c>
      <c r="H25" s="52" t="s">
        <v>1</v>
      </c>
      <c r="I25" s="52" t="s">
        <v>10</v>
      </c>
      <c r="J25" s="52" t="s">
        <v>2</v>
      </c>
      <c r="K25" s="52" t="s">
        <v>11</v>
      </c>
      <c r="L25" s="52" t="s">
        <v>12</v>
      </c>
      <c r="M25" s="52" t="s">
        <v>3</v>
      </c>
      <c r="N25" s="52" t="s">
        <v>4</v>
      </c>
      <c r="O25" s="52" t="s">
        <v>13</v>
      </c>
      <c r="P25" s="52" t="s">
        <v>14</v>
      </c>
      <c r="Q25" s="52" t="s">
        <v>15</v>
      </c>
      <c r="R25" s="52" t="s">
        <v>16</v>
      </c>
      <c r="S25" s="52" t="s">
        <v>17</v>
      </c>
      <c r="T25" s="52" t="s">
        <v>18</v>
      </c>
      <c r="U25" s="52" t="s">
        <v>19</v>
      </c>
      <c r="V25" s="52" t="s">
        <v>20</v>
      </c>
      <c r="W25" s="52" t="s">
        <v>21</v>
      </c>
      <c r="X25" s="52" t="s">
        <v>23</v>
      </c>
      <c r="Y25" s="52" t="s">
        <v>24</v>
      </c>
    </row>
    <row r="26" spans="1:25" x14ac:dyDescent="0.3">
      <c r="A26" s="53" t="s">
        <v>0</v>
      </c>
      <c r="B26" s="40">
        <v>276</v>
      </c>
      <c r="C26" s="41">
        <v>214</v>
      </c>
      <c r="D26" s="41">
        <v>59.4</v>
      </c>
      <c r="E26" s="41">
        <v>236</v>
      </c>
      <c r="F26" s="41">
        <v>146</v>
      </c>
      <c r="G26" s="41"/>
      <c r="H26" s="42">
        <v>125000</v>
      </c>
      <c r="I26" s="41">
        <v>264</v>
      </c>
      <c r="J26" s="41">
        <v>357</v>
      </c>
      <c r="K26" s="41">
        <v>164</v>
      </c>
      <c r="L26" s="41">
        <v>156</v>
      </c>
      <c r="M26" s="41">
        <v>545</v>
      </c>
      <c r="N26" s="41">
        <v>155</v>
      </c>
      <c r="O26" s="41">
        <v>162</v>
      </c>
      <c r="P26" s="41">
        <v>132</v>
      </c>
      <c r="Q26" s="41">
        <v>39.5</v>
      </c>
      <c r="R26" s="41">
        <v>205</v>
      </c>
      <c r="S26" s="41">
        <v>101</v>
      </c>
      <c r="T26" s="41">
        <v>140</v>
      </c>
      <c r="U26" s="41">
        <v>102</v>
      </c>
      <c r="V26" s="41">
        <v>181</v>
      </c>
      <c r="W26" s="41">
        <v>213</v>
      </c>
      <c r="X26" s="43">
        <v>0</v>
      </c>
      <c r="Y26" s="54">
        <v>0</v>
      </c>
    </row>
    <row r="27" spans="1:25" x14ac:dyDescent="0.3">
      <c r="A27" s="53" t="s">
        <v>1</v>
      </c>
      <c r="B27" s="44">
        <v>211</v>
      </c>
      <c r="C27" s="29">
        <v>150</v>
      </c>
      <c r="D27" s="30">
        <v>23478</v>
      </c>
      <c r="E27" s="29">
        <v>171</v>
      </c>
      <c r="F27" s="29">
        <v>76.3</v>
      </c>
      <c r="G27" s="30">
        <v>50066</v>
      </c>
      <c r="H27" s="29"/>
      <c r="I27" s="29">
        <v>231</v>
      </c>
      <c r="J27" s="31">
        <v>292</v>
      </c>
      <c r="K27" s="30">
        <v>12214</v>
      </c>
      <c r="L27" s="30">
        <v>14336</v>
      </c>
      <c r="M27" s="29">
        <v>480</v>
      </c>
      <c r="N27" s="29">
        <v>201</v>
      </c>
      <c r="O27" s="29">
        <v>160</v>
      </c>
      <c r="P27" s="29">
        <v>190</v>
      </c>
      <c r="Q27" s="29">
        <v>39.1</v>
      </c>
      <c r="R27" s="29">
        <v>249</v>
      </c>
      <c r="S27" s="30">
        <v>24906</v>
      </c>
      <c r="T27" s="29">
        <v>138</v>
      </c>
      <c r="U27" s="29">
        <v>161</v>
      </c>
      <c r="V27" s="29">
        <v>179</v>
      </c>
      <c r="W27" s="29">
        <v>148</v>
      </c>
      <c r="X27" s="45">
        <v>0</v>
      </c>
      <c r="Y27" s="55">
        <f>125000-SUM(G27,K27,S27,D27,L27)</f>
        <v>0</v>
      </c>
    </row>
    <row r="28" spans="1:25" x14ac:dyDescent="0.3">
      <c r="A28" s="53" t="s">
        <v>10</v>
      </c>
      <c r="B28" s="46">
        <v>14503</v>
      </c>
      <c r="C28" s="30">
        <v>10196</v>
      </c>
      <c r="D28" s="29">
        <v>208</v>
      </c>
      <c r="E28" s="29">
        <v>430</v>
      </c>
      <c r="F28" s="29">
        <v>336</v>
      </c>
      <c r="G28" s="29">
        <v>266</v>
      </c>
      <c r="H28" s="62">
        <v>27990</v>
      </c>
      <c r="I28" s="29"/>
      <c r="J28" s="62">
        <v>0</v>
      </c>
      <c r="K28" s="29">
        <v>359</v>
      </c>
      <c r="L28" s="29">
        <v>382</v>
      </c>
      <c r="M28" s="29">
        <v>441</v>
      </c>
      <c r="N28" s="30">
        <v>28771</v>
      </c>
      <c r="O28" s="30">
        <v>12769</v>
      </c>
      <c r="P28" s="29">
        <v>144</v>
      </c>
      <c r="Q28" s="30">
        <v>22567</v>
      </c>
      <c r="R28" s="29">
        <v>113</v>
      </c>
      <c r="S28" s="29">
        <v>322</v>
      </c>
      <c r="T28" s="30">
        <v>2023</v>
      </c>
      <c r="U28" s="29">
        <v>153</v>
      </c>
      <c r="V28" s="30">
        <v>6181</v>
      </c>
      <c r="W28" s="29">
        <v>407</v>
      </c>
      <c r="X28" s="45">
        <v>0</v>
      </c>
      <c r="Y28" s="55">
        <f>125000-SUM(J28,B28,H28,C28,N28,O28,Q28,T28,V28)</f>
        <v>0</v>
      </c>
    </row>
    <row r="29" spans="1:25" x14ac:dyDescent="0.3">
      <c r="A29" s="56" t="s">
        <v>2</v>
      </c>
      <c r="B29" s="44">
        <v>265</v>
      </c>
      <c r="C29" s="29">
        <v>245</v>
      </c>
      <c r="D29" s="29">
        <v>315</v>
      </c>
      <c r="E29" s="32">
        <v>4556</v>
      </c>
      <c r="F29" s="30">
        <v>11073</v>
      </c>
      <c r="G29" s="29">
        <v>330</v>
      </c>
      <c r="H29" s="62">
        <v>61401</v>
      </c>
      <c r="I29" s="29">
        <v>495</v>
      </c>
      <c r="J29" s="29"/>
      <c r="K29" s="29">
        <v>259</v>
      </c>
      <c r="L29" s="30">
        <v>1415</v>
      </c>
      <c r="M29" s="30">
        <v>25748</v>
      </c>
      <c r="N29" s="29">
        <v>464</v>
      </c>
      <c r="O29" s="29">
        <v>423</v>
      </c>
      <c r="P29" s="29">
        <v>457</v>
      </c>
      <c r="Q29" s="29">
        <v>302</v>
      </c>
      <c r="R29" s="29">
        <v>512</v>
      </c>
      <c r="S29" s="29">
        <v>307</v>
      </c>
      <c r="T29" s="29">
        <v>401</v>
      </c>
      <c r="U29" s="29">
        <v>428</v>
      </c>
      <c r="V29" s="29">
        <v>442</v>
      </c>
      <c r="W29" s="30">
        <v>7735</v>
      </c>
      <c r="X29" s="64">
        <v>13072</v>
      </c>
      <c r="Y29" s="55">
        <f>125000-SUM(M29,X29,F29,E29,H29,L29,W29)</f>
        <v>0</v>
      </c>
    </row>
    <row r="30" spans="1:25" x14ac:dyDescent="0.3">
      <c r="A30" s="53" t="s">
        <v>3</v>
      </c>
      <c r="B30" s="44">
        <v>252</v>
      </c>
      <c r="C30" s="29">
        <v>318</v>
      </c>
      <c r="D30" s="29">
        <v>513</v>
      </c>
      <c r="E30" s="29">
        <v>421</v>
      </c>
      <c r="F30" s="29">
        <v>391</v>
      </c>
      <c r="G30" s="29">
        <v>528</v>
      </c>
      <c r="H30" s="29">
        <v>463</v>
      </c>
      <c r="I30" s="29">
        <v>427</v>
      </c>
      <c r="J30" s="63" t="s">
        <v>59</v>
      </c>
      <c r="K30" s="29">
        <v>456</v>
      </c>
      <c r="L30" s="29">
        <v>513</v>
      </c>
      <c r="M30" s="29"/>
      <c r="N30" s="29">
        <v>461</v>
      </c>
      <c r="O30" s="29">
        <v>416</v>
      </c>
      <c r="P30" s="29">
        <v>655</v>
      </c>
      <c r="Q30" s="29">
        <v>500</v>
      </c>
      <c r="R30" s="29">
        <v>496</v>
      </c>
      <c r="S30" s="29">
        <v>565</v>
      </c>
      <c r="T30" s="29">
        <v>464</v>
      </c>
      <c r="U30" s="29">
        <v>626</v>
      </c>
      <c r="V30" s="29">
        <v>450</v>
      </c>
      <c r="W30" s="29">
        <v>398</v>
      </c>
      <c r="X30" s="64">
        <v>119878</v>
      </c>
      <c r="Y30" s="55">
        <v>0</v>
      </c>
    </row>
    <row r="31" spans="1:25" ht="15" thickBot="1" x14ac:dyDescent="0.35">
      <c r="A31" s="53" t="s">
        <v>4</v>
      </c>
      <c r="B31" s="47">
        <v>209</v>
      </c>
      <c r="C31" s="48">
        <v>348</v>
      </c>
      <c r="D31" s="48">
        <v>148</v>
      </c>
      <c r="E31" s="48">
        <v>369</v>
      </c>
      <c r="F31" s="48">
        <v>275</v>
      </c>
      <c r="G31" s="48">
        <v>205</v>
      </c>
      <c r="H31" s="48">
        <v>200</v>
      </c>
      <c r="I31" s="49">
        <v>42550</v>
      </c>
      <c r="J31" s="48">
        <v>491</v>
      </c>
      <c r="K31" s="48">
        <v>298</v>
      </c>
      <c r="L31" s="48">
        <v>320</v>
      </c>
      <c r="M31" s="48">
        <v>679</v>
      </c>
      <c r="N31" s="48"/>
      <c r="O31" s="48">
        <v>68.8</v>
      </c>
      <c r="P31" s="49">
        <v>22192</v>
      </c>
      <c r="Q31" s="48">
        <v>166</v>
      </c>
      <c r="R31" s="49">
        <v>37509</v>
      </c>
      <c r="S31" s="48">
        <v>261</v>
      </c>
      <c r="T31" s="49">
        <v>3605</v>
      </c>
      <c r="U31" s="49">
        <v>19144</v>
      </c>
      <c r="V31" s="48">
        <v>27.4</v>
      </c>
      <c r="W31" s="48">
        <v>347</v>
      </c>
      <c r="X31" s="50">
        <v>0</v>
      </c>
      <c r="Y31" s="57">
        <f>125000-SUM(I31,P31,R31,T31,U31)</f>
        <v>0</v>
      </c>
    </row>
    <row r="32" spans="1:25" ht="15" thickBot="1" x14ac:dyDescent="0.35">
      <c r="A32" s="58" t="s">
        <v>22</v>
      </c>
      <c r="B32" s="59">
        <v>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f>214391-SUM(H26,H28,H29)</f>
        <v>0</v>
      </c>
      <c r="I32" s="60">
        <v>0</v>
      </c>
      <c r="J32" s="60">
        <v>0</v>
      </c>
      <c r="K32" s="60">
        <v>0</v>
      </c>
      <c r="L32" s="60">
        <f>15751-SUM(L27,L29)</f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f>5628-SUM(T28,T31)</f>
        <v>0</v>
      </c>
      <c r="U32" s="60">
        <v>0</v>
      </c>
      <c r="V32" s="60">
        <v>0</v>
      </c>
      <c r="W32" s="60">
        <v>0</v>
      </c>
      <c r="X32" s="60">
        <v>0</v>
      </c>
      <c r="Y32" s="61">
        <v>750000</v>
      </c>
    </row>
    <row r="35" spans="2:2" x14ac:dyDescent="0.3">
      <c r="B35" s="6">
        <v>70351245.700000003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costo minimo</vt:lpstr>
      <vt:lpstr>esquina noroeste</vt:lpstr>
      <vt:lpstr>voguel</vt:lpstr>
      <vt:lpstr>multiplicadores</vt:lpstr>
      <vt:lpstr>banquillo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Celeste Méndez Guzmán</dc:creator>
  <cp:lastModifiedBy>MSI</cp:lastModifiedBy>
  <dcterms:created xsi:type="dcterms:W3CDTF">2019-11-04T05:37:00Z</dcterms:created>
  <dcterms:modified xsi:type="dcterms:W3CDTF">2019-11-05T17:27:53Z</dcterms:modified>
</cp:coreProperties>
</file>