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hidePivotFieldList="1" autoCompressPictures="0"/>
  <bookViews>
    <workbookView xWindow="0" yWindow="0" windowWidth="25600" windowHeight="15520"/>
  </bookViews>
  <sheets>
    <sheet name="Sheet4" sheetId="5" r:id="rId1"/>
    <sheet name="Feuil3" sheetId="8" r:id="rId2"/>
    <sheet name="uncert_repres_review2_Rtreated" sheetId="1" r:id="rId3"/>
  </sheets>
  <calcPr calcId="140001" iterateDelta="1E-4" concurrentCalc="0"/>
  <pivotCaches>
    <pivotCache cacheId="1" r:id="rId4"/>
    <pivotCache cacheId="9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5" l="1"/>
  <c r="H4" i="5"/>
  <c r="I4" i="5"/>
  <c r="H5" i="5"/>
  <c r="I5" i="5"/>
  <c r="H6" i="5"/>
  <c r="I6" i="5"/>
  <c r="I7" i="5"/>
  <c r="H8" i="5"/>
  <c r="I8" i="5"/>
  <c r="H9" i="5"/>
  <c r="I9" i="5"/>
  <c r="H3" i="5"/>
  <c r="I3" i="5"/>
  <c r="C13" i="5"/>
  <c r="C14" i="5"/>
  <c r="D13" i="5"/>
  <c r="D14" i="5"/>
  <c r="E13" i="5"/>
  <c r="E14" i="5"/>
  <c r="B13" i="5"/>
  <c r="B14" i="5"/>
</calcChain>
</file>

<file path=xl/sharedStrings.xml><?xml version="1.0" encoding="utf-8"?>
<sst xmlns="http://schemas.openxmlformats.org/spreadsheetml/2006/main" count="335" uniqueCount="156">
  <si>
    <t>obs</t>
  </si>
  <si>
    <t>organisation</t>
  </si>
  <si>
    <t>focal_group</t>
  </si>
  <si>
    <t>fig_type</t>
  </si>
  <si>
    <t>year</t>
  </si>
  <si>
    <t>prevalence</t>
  </si>
  <si>
    <t>expli_impli</t>
  </si>
  <si>
    <t>extri_intri</t>
  </si>
  <si>
    <t>integ_separ</t>
  </si>
  <si>
    <t>coinc_adjac</t>
  </si>
  <si>
    <t>stati.dynam</t>
  </si>
  <si>
    <t>bin_code</t>
  </si>
  <si>
    <t>dec_code</t>
  </si>
  <si>
    <t>criterium</t>
  </si>
  <si>
    <t>link</t>
  </si>
  <si>
    <t>notes</t>
  </si>
  <si>
    <t>EEA</t>
  </si>
  <si>
    <t>birds</t>
  </si>
  <si>
    <t>temporal</t>
  </si>
  <si>
    <t>trend lines</t>
  </si>
  <si>
    <t>https://www.eea.europa.eu/data-and-maps/daviz/common-birds-in-europe-population-index-4#tab-dashboard-02</t>
  </si>
  <si>
    <t>invertebrates</t>
  </si>
  <si>
    <t>confidence intervals over transects</t>
  </si>
  <si>
    <t>https://www.eea.europa.eu/data-and-maps/daviz/european-grassland-butterfly-indicator-2#tab-chart_4</t>
  </si>
  <si>
    <t>SNH_trend_notes</t>
  </si>
  <si>
    <t>insects</t>
  </si>
  <si>
    <t>trend line</t>
  </si>
  <si>
    <t>https://www.nature.scot/sites/default/files/2017-06/Natural%20heritage%20trends%20-%20Biodiversity%20-%20Scottish%20Moths%20-%20Trend%20note.pdf</t>
  </si>
  <si>
    <t>https://www.nature.scot/sites/default/files/A1075307%20-%20Trend%20note%20-%20biodiversity%20-%20Farmland%20Birds%20in%20Scotland%20-%202013.pdf</t>
  </si>
  <si>
    <t>geographical</t>
  </si>
  <si>
    <t>average of estimates across scotland</t>
  </si>
  <si>
    <t>https://www.nature.scot/sites/default/files/B1163280%20-%20Trend%20note%20-%20biodiversity%20-%20Seabirds%20in%20Scotland%20-%20October%202012%20-%20PDF%20for%20website.pdf</t>
  </si>
  <si>
    <t>mammals</t>
  </si>
  <si>
    <t>https://www.nature.scot/sites/default/files/A1759538%20-%20Trend%20Note%20024%20-%20Bats%20in%20Scotland%202015.pdf</t>
  </si>
  <si>
    <t>averages</t>
  </si>
  <si>
    <t>https://www.nature.scot/sites/default/files/2017-09/Trend%20note%20-%20Trends%20of%20Otters%20in%20Scotland.pdf</t>
  </si>
  <si>
    <t>plants</t>
  </si>
  <si>
    <t>https://www.nature.scot/sites/default/files/2017-06/B811968%20-%20Trend%20note%20-%20Biodiversity%202010%20assessment%20merged%20document.pdf</t>
  </si>
  <si>
    <t>fig 10.1</t>
  </si>
  <si>
    <t>CBD</t>
  </si>
  <si>
    <t>woodland</t>
  </si>
  <si>
    <t>past estimation</t>
  </si>
  <si>
    <t>https://www.cbd.int/doc/world/au/au-nbsap-v2-en.pdf</t>
  </si>
  <si>
    <t>fig 4</t>
  </si>
  <si>
    <t>comparison</t>
  </si>
  <si>
    <t>mean</t>
  </si>
  <si>
    <t>https://www.eea.europa.eu/data-and-maps/daviz/mean-growing-stock-density-by-country-1#tab-dashboard-01</t>
  </si>
  <si>
    <t>fish</t>
  </si>
  <si>
    <t>future prediction scenarios</t>
  </si>
  <si>
    <t>https://www.nature.scot/sites/default/files/B1043758%20-%20Natural%20Heritage%20Trends%20-%20Climate%20change%20and%20rivers%20-%20PDF.pdf</t>
  </si>
  <si>
    <t>IPCC_report</t>
  </si>
  <si>
    <t>temperature</t>
  </si>
  <si>
    <t>https://report.ipcc.ch/sr15/pdf/sr15_spm_final.pdf</t>
  </si>
  <si>
    <t>fig SPM1</t>
  </si>
  <si>
    <t>discrete confidence levels</t>
  </si>
  <si>
    <t>fig SPM2</t>
  </si>
  <si>
    <t>greenhouse_gases</t>
  </si>
  <si>
    <t>fig SPM3</t>
  </si>
  <si>
    <t>potential_benefits</t>
  </si>
  <si>
    <t>future prediction</t>
  </si>
  <si>
    <t>fig SPM4</t>
  </si>
  <si>
    <t>millenium_ecosystem_assessment</t>
  </si>
  <si>
    <t>extinction_rate</t>
  </si>
  <si>
    <t>past and future estimation</t>
  </si>
  <si>
    <t>https://www.millenniumassessment.org/documents/document.354.aspx.pdf</t>
  </si>
  <si>
    <t>fig1</t>
  </si>
  <si>
    <t>levels of uncertainty in caption</t>
  </si>
  <si>
    <t>biodiversity</t>
  </si>
  <si>
    <t>different scenarios</t>
  </si>
  <si>
    <t>fig2</t>
  </si>
  <si>
    <t>a simple question mark indicates uncertainty about boundaries</t>
  </si>
  <si>
    <t>drivers_effects</t>
  </si>
  <si>
    <t>relationship</t>
  </si>
  <si>
    <t>experts opinion</t>
  </si>
  <si>
    <t>fig3</t>
  </si>
  <si>
    <t>experts could have agreed on the level of confidence of their statement</t>
  </si>
  <si>
    <t>estimations of number of species</t>
  </si>
  <si>
    <t>fig1.1</t>
  </si>
  <si>
    <t>bioincators</t>
  </si>
  <si>
    <t>species richness over biomes</t>
  </si>
  <si>
    <t>fig1.2</t>
  </si>
  <si>
    <t>population</t>
  </si>
  <si>
    <t>fig1.11</t>
  </si>
  <si>
    <t>trophic_levels</t>
  </si>
  <si>
    <t>mean trophic level across animal classes</t>
  </si>
  <si>
    <t>fig3.13</t>
  </si>
  <si>
    <t>nitrogen_deposition</t>
  </si>
  <si>
    <t>predictions</t>
  </si>
  <si>
    <t>fig3.19</t>
  </si>
  <si>
    <t>estimation of past temperature</t>
  </si>
  <si>
    <t>fig3.20 first part</t>
  </si>
  <si>
    <t>fig3.20 second part</t>
  </si>
  <si>
    <t>species_loss</t>
  </si>
  <si>
    <t>projection to 2050</t>
  </si>
  <si>
    <t>fig4.4</t>
  </si>
  <si>
    <t>land_use</t>
  </si>
  <si>
    <t>fig4.5</t>
  </si>
  <si>
    <t>fig4.6</t>
  </si>
  <si>
    <t>royal_society</t>
  </si>
  <si>
    <t>https://royalsociety.org/~/media/Royal_Society_Content/policy/publications/2003/4294967955.pdf</t>
  </si>
  <si>
    <t>fig2.1</t>
  </si>
  <si>
    <t>fig4.2</t>
  </si>
  <si>
    <t>FAO</t>
  </si>
  <si>
    <t>http://www.fao.org/3/a-i4242e.pdf</t>
  </si>
  <si>
    <t>UK_government</t>
  </si>
  <si>
    <t>water_quality</t>
  </si>
  <si>
    <t>https://assets.publishing.service.gov.uk/government/uploads/system/uploads/attachment_data/file/766894/water-conservation-report-2018.pdf</t>
  </si>
  <si>
    <t>https://assets.publishing.service.gov.uk/government/uploads/system/uploads/attachment_data/file/450880/2015-07-31_Appendix_B__2_.pdf</t>
  </si>
  <si>
    <t>Fig1.5</t>
  </si>
  <si>
    <t>Fig3.1</t>
  </si>
  <si>
    <t>Fig9.1</t>
  </si>
  <si>
    <t>several maps according to scenarios on the same figure</t>
  </si>
  <si>
    <t>JNCC</t>
  </si>
  <si>
    <t>http://archive.jncc.gov.uk/pdf/UKBI2018_F_C2.pdf</t>
  </si>
  <si>
    <t>fig2Ci</t>
  </si>
  <si>
    <t>animals</t>
  </si>
  <si>
    <t>http://archive.jncc.gov.uk/pdf/UKBI2018_F_C4a.pdf</t>
  </si>
  <si>
    <t>fig4Caii</t>
  </si>
  <si>
    <t>IPBES</t>
  </si>
  <si>
    <t>species</t>
  </si>
  <si>
    <t>https://www.ipbes.net/system/tdf/spm_asia-pacific_2018_digital.pdf?file=1&amp;type=node&amp;id=28394</t>
  </si>
  <si>
    <t>fig SPM4b</t>
  </si>
  <si>
    <t>confidence matrix</t>
  </si>
  <si>
    <t>fig SPM7</t>
  </si>
  <si>
    <t>confidence intervals over areas</t>
  </si>
  <si>
    <t>fig SPM8</t>
  </si>
  <si>
    <t>fig SPM9 past part</t>
  </si>
  <si>
    <t>fig SPM9 future part</t>
  </si>
  <si>
    <t>Count of obs</t>
  </si>
  <si>
    <t>Absent</t>
  </si>
  <si>
    <t>Expl-Extr-Sepa-Coin</t>
  </si>
  <si>
    <t>Expl-Extr-Inte-Coin</t>
  </si>
  <si>
    <t>main panel</t>
  </si>
  <si>
    <t>confidence intervals</t>
  </si>
  <si>
    <t>horizontal bars under main panel</t>
  </si>
  <si>
    <t>main panel before present</t>
  </si>
  <si>
    <t>main panel after present</t>
  </si>
  <si>
    <t>adjacent error bars</t>
  </si>
  <si>
    <t>figure</t>
  </si>
  <si>
    <t>Impl-Extr-Inte-Coin</t>
  </si>
  <si>
    <t>Impl-Intr-Inte-Coin</t>
  </si>
  <si>
    <t>Expl-Extr-Inte-Adja</t>
  </si>
  <si>
    <t>Proportion of</t>
  </si>
  <si>
    <t>Temporal</t>
  </si>
  <si>
    <t>Comparison</t>
  </si>
  <si>
    <t>Geographical</t>
  </si>
  <si>
    <t>Relationship</t>
  </si>
  <si>
    <t>Percent of</t>
  </si>
  <si>
    <t>percent</t>
  </si>
  <si>
    <t>Expl-Intr-Sepa-Adja</t>
  </si>
  <si>
    <t>Total</t>
  </si>
  <si>
    <t>Étiquettes de colonnes</t>
  </si>
  <si>
    <t>Étiquettes de lignes</t>
  </si>
  <si>
    <t>NB sur obs</t>
  </si>
  <si>
    <t>Expl-Intr-Inte-Coin</t>
  </si>
  <si>
    <t>Expl-Extr-Sepa-Adja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</si>
</sst>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2"/>
    <xf numFmtId="164" fontId="0" fillId="0" borderId="0" xfId="0" applyNumberFormat="1"/>
    <xf numFmtId="165" fontId="0" fillId="0" borderId="0" xfId="0" applyNumberFormat="1"/>
  </cellXfs>
  <cellStyles count="47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Bon" xfId="6" builtinId="26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Neutre" xfId="8" builtinId="28" customBuiltin="1"/>
    <cellStyle name="Normal" xfId="0" builtinId="0"/>
    <cellStyle name="Remarque" xfId="15" builtinId="10" customBuiltin="1"/>
    <cellStyle name="Sortie" xfId="10" builtinId="21" customBuiltin="1"/>
    <cellStyle name="Texte explicatif" xfId="16" builtinId="53" customBuiltin="1"/>
    <cellStyle name="Titre " xfId="1" builtinId="15" customBuiltin="1"/>
    <cellStyle name="Titre 1" xfId="2" builtinId="16" customBuiltin="1"/>
    <cellStyle name="Titre 2" xfId="3" builtinId="17" customBuiltin="1"/>
    <cellStyle name="Titre 3" xfId="4" builtinId="18" customBuiltin="1"/>
    <cellStyle name="Titre 4" xfId="5" builtinId="19" customBuiltin="1"/>
    <cellStyle name="Total" xfId="17" builtinId="25" customBuiltin="1"/>
    <cellStyle name="Vérification de cellule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Sheet4!$B$12:$E$12</c:f>
              <c:strCache>
                <c:ptCount val="4"/>
                <c:pt idx="0">
                  <c:v>Comparison</c:v>
                </c:pt>
                <c:pt idx="1">
                  <c:v>Geographical</c:v>
                </c:pt>
                <c:pt idx="2">
                  <c:v>Relationship</c:v>
                </c:pt>
                <c:pt idx="3">
                  <c:v>Temporal</c:v>
                </c:pt>
              </c:strCache>
            </c:strRef>
          </c:cat>
          <c:val>
            <c:numRef>
              <c:f>Sheet4!$B$13:$E$13</c:f>
              <c:numCache>
                <c:formatCode>0.000</c:formatCode>
                <c:ptCount val="4"/>
                <c:pt idx="0">
                  <c:v>0.191489361702128</c:v>
                </c:pt>
                <c:pt idx="1">
                  <c:v>0.106382978723404</c:v>
                </c:pt>
                <c:pt idx="2">
                  <c:v>0.0638297872340425</c:v>
                </c:pt>
                <c:pt idx="3">
                  <c:v>0.638297872340425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51-4700-A63B-FEDF1A1D00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comparison</c:v>
                </c:pt>
              </c:strCache>
            </c:strRef>
          </c:tx>
          <c:invertIfNegative val="0"/>
          <c:cat>
            <c:strRef>
              <c:f>Sheet4!$A$3:$A$9</c:f>
              <c:strCache>
                <c:ptCount val="7"/>
                <c:pt idx="0">
                  <c:v>Absent</c:v>
                </c:pt>
                <c:pt idx="1">
                  <c:v>Expl-Extr-Inte-Adja</c:v>
                </c:pt>
                <c:pt idx="2">
                  <c:v>Expl-Extr-Inte-Coin</c:v>
                </c:pt>
                <c:pt idx="3">
                  <c:v>Expl-Extr-Sepa-Coin</c:v>
                </c:pt>
                <c:pt idx="4">
                  <c:v>Expl-Intr-Sepa-Adja</c:v>
                </c:pt>
                <c:pt idx="5">
                  <c:v>Impl-Extr-Inte-Coin</c:v>
                </c:pt>
                <c:pt idx="6">
                  <c:v>Impl-Intr-Inte-Coin</c:v>
                </c:pt>
              </c:strCache>
            </c:strRef>
          </c:cat>
          <c:val>
            <c:numRef>
              <c:f>Sheet4!$B$3:$B$9</c:f>
              <c:numCache>
                <c:formatCode>General</c:formatCode>
                <c:ptCount val="7"/>
                <c:pt idx="0">
                  <c:v>4.0</c:v>
                </c:pt>
                <c:pt idx="2">
                  <c:v>2.0</c:v>
                </c:pt>
                <c:pt idx="3">
                  <c:v>2.0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geographical</c:v>
                </c:pt>
              </c:strCache>
            </c:strRef>
          </c:tx>
          <c:invertIfNegative val="0"/>
          <c:cat>
            <c:strRef>
              <c:f>Sheet4!$A$3:$A$9</c:f>
              <c:strCache>
                <c:ptCount val="7"/>
                <c:pt idx="0">
                  <c:v>Absent</c:v>
                </c:pt>
                <c:pt idx="1">
                  <c:v>Expl-Extr-Inte-Adja</c:v>
                </c:pt>
                <c:pt idx="2">
                  <c:v>Expl-Extr-Inte-Coin</c:v>
                </c:pt>
                <c:pt idx="3">
                  <c:v>Expl-Extr-Sepa-Coin</c:v>
                </c:pt>
                <c:pt idx="4">
                  <c:v>Expl-Intr-Sepa-Adja</c:v>
                </c:pt>
                <c:pt idx="5">
                  <c:v>Impl-Extr-Inte-Coin</c:v>
                </c:pt>
                <c:pt idx="6">
                  <c:v>Impl-Intr-Inte-Coin</c:v>
                </c:pt>
              </c:strCache>
            </c:strRef>
          </c:cat>
          <c:val>
            <c:numRef>
              <c:f>Sheet4!$C$3:$C$9</c:f>
              <c:numCache>
                <c:formatCode>General</c:formatCode>
                <c:ptCount val="7"/>
                <c:pt idx="0">
                  <c:v>3.0</c:v>
                </c:pt>
                <c:pt idx="3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relationship</c:v>
                </c:pt>
              </c:strCache>
            </c:strRef>
          </c:tx>
          <c:invertIfNegative val="0"/>
          <c:cat>
            <c:strRef>
              <c:f>Sheet4!$A$3:$A$9</c:f>
              <c:strCache>
                <c:ptCount val="7"/>
                <c:pt idx="0">
                  <c:v>Absent</c:v>
                </c:pt>
                <c:pt idx="1">
                  <c:v>Expl-Extr-Inte-Adja</c:v>
                </c:pt>
                <c:pt idx="2">
                  <c:v>Expl-Extr-Inte-Coin</c:v>
                </c:pt>
                <c:pt idx="3">
                  <c:v>Expl-Extr-Sepa-Coin</c:v>
                </c:pt>
                <c:pt idx="4">
                  <c:v>Expl-Intr-Sepa-Adja</c:v>
                </c:pt>
                <c:pt idx="5">
                  <c:v>Impl-Extr-Inte-Coin</c:v>
                </c:pt>
                <c:pt idx="6">
                  <c:v>Impl-Intr-Inte-Coin</c:v>
                </c:pt>
              </c:strCache>
            </c:strRef>
          </c:cat>
          <c:val>
            <c:numRef>
              <c:f>Sheet4!$D$3:$D$9</c:f>
              <c:numCache>
                <c:formatCode>General</c:formatCode>
                <c:ptCount val="7"/>
                <c:pt idx="0">
                  <c:v>2.0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temporal</c:v>
                </c:pt>
              </c:strCache>
            </c:strRef>
          </c:tx>
          <c:invertIfNegative val="0"/>
          <c:cat>
            <c:strRef>
              <c:f>Sheet4!$A$3:$A$9</c:f>
              <c:strCache>
                <c:ptCount val="7"/>
                <c:pt idx="0">
                  <c:v>Absent</c:v>
                </c:pt>
                <c:pt idx="1">
                  <c:v>Expl-Extr-Inte-Adja</c:v>
                </c:pt>
                <c:pt idx="2">
                  <c:v>Expl-Extr-Inte-Coin</c:v>
                </c:pt>
                <c:pt idx="3">
                  <c:v>Expl-Extr-Sepa-Coin</c:v>
                </c:pt>
                <c:pt idx="4">
                  <c:v>Expl-Intr-Sepa-Adja</c:v>
                </c:pt>
                <c:pt idx="5">
                  <c:v>Impl-Extr-Inte-Coin</c:v>
                </c:pt>
                <c:pt idx="6">
                  <c:v>Impl-Intr-Inte-Coin</c:v>
                </c:pt>
              </c:strCache>
            </c:strRef>
          </c:cat>
          <c:val>
            <c:numRef>
              <c:f>Sheet4!$E$3:$E$9</c:f>
              <c:numCache>
                <c:formatCode>General</c:formatCode>
                <c:ptCount val="7"/>
                <c:pt idx="0">
                  <c:v>8.0</c:v>
                </c:pt>
                <c:pt idx="1">
                  <c:v>2.0</c:v>
                </c:pt>
                <c:pt idx="3">
                  <c:v>14.0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134888"/>
        <c:axId val="2085138008"/>
      </c:barChart>
      <c:catAx>
        <c:axId val="2085134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2085138008"/>
        <c:crosses val="autoZero"/>
        <c:auto val="1"/>
        <c:lblAlgn val="ctr"/>
        <c:lblOffset val="100"/>
        <c:noMultiLvlLbl val="0"/>
      </c:catAx>
      <c:valAx>
        <c:axId val="2085138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fr-FR"/>
          </a:p>
        </c:txPr>
        <c:crossAx val="2085134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192543520786"/>
          <c:y val="0.254386560912061"/>
          <c:w val="0.183799746847928"/>
          <c:h val="0.363187033065108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Feuil3!$B$4</c:f>
              <c:strCache>
                <c:ptCount val="1"/>
                <c:pt idx="0">
                  <c:v>comparison</c:v>
                </c:pt>
              </c:strCache>
            </c:strRef>
          </c:tx>
          <c:invertIfNegative val="0"/>
          <c:cat>
            <c:strRef>
              <c:f>Feuil3!$A$5:$A$11</c:f>
              <c:strCache>
                <c:ptCount val="7"/>
                <c:pt idx="0">
                  <c:v>Absent</c:v>
                </c:pt>
                <c:pt idx="1">
                  <c:v>Expl-Extr-Sepa-Adja</c:v>
                </c:pt>
                <c:pt idx="2">
                  <c:v>Expl-Extr-Sepa-Coin</c:v>
                </c:pt>
                <c:pt idx="3">
                  <c:v>Expl-Intr-Inte-Coin</c:v>
                </c:pt>
                <c:pt idx="4">
                  <c:v>Expl-Intr-Sepa-Adja</c:v>
                </c:pt>
                <c:pt idx="5">
                  <c:v>Impl-Extr-Inte-Coin</c:v>
                </c:pt>
                <c:pt idx="6">
                  <c:v>Impl-Intr-Inte-Coin</c:v>
                </c:pt>
              </c:strCache>
            </c:strRef>
          </c:cat>
          <c:val>
            <c:numRef>
              <c:f>Feuil3!$B$5:$B$11</c:f>
              <c:numCache>
                <c:formatCode>General</c:formatCode>
                <c:ptCount val="7"/>
                <c:pt idx="0">
                  <c:v>4.0</c:v>
                </c:pt>
                <c:pt idx="2">
                  <c:v>2.0</c:v>
                </c:pt>
                <c:pt idx="3">
                  <c:v>2.0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Feuil3!$C$4</c:f>
              <c:strCache>
                <c:ptCount val="1"/>
                <c:pt idx="0">
                  <c:v>geographical</c:v>
                </c:pt>
              </c:strCache>
            </c:strRef>
          </c:tx>
          <c:invertIfNegative val="0"/>
          <c:cat>
            <c:strRef>
              <c:f>Feuil3!$A$5:$A$11</c:f>
              <c:strCache>
                <c:ptCount val="7"/>
                <c:pt idx="0">
                  <c:v>Absent</c:v>
                </c:pt>
                <c:pt idx="1">
                  <c:v>Expl-Extr-Sepa-Adja</c:v>
                </c:pt>
                <c:pt idx="2">
                  <c:v>Expl-Extr-Sepa-Coin</c:v>
                </c:pt>
                <c:pt idx="3">
                  <c:v>Expl-Intr-Inte-Coin</c:v>
                </c:pt>
                <c:pt idx="4">
                  <c:v>Expl-Intr-Sepa-Adja</c:v>
                </c:pt>
                <c:pt idx="5">
                  <c:v>Impl-Extr-Inte-Coin</c:v>
                </c:pt>
                <c:pt idx="6">
                  <c:v>Impl-Intr-Inte-Coin</c:v>
                </c:pt>
              </c:strCache>
            </c:strRef>
          </c:cat>
          <c:val>
            <c:numRef>
              <c:f>Feuil3!$C$5:$C$11</c:f>
              <c:numCache>
                <c:formatCode>General</c:formatCode>
                <c:ptCount val="7"/>
                <c:pt idx="0">
                  <c:v>3.0</c:v>
                </c:pt>
                <c:pt idx="2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Feuil3!$D$4</c:f>
              <c:strCache>
                <c:ptCount val="1"/>
                <c:pt idx="0">
                  <c:v>relationship</c:v>
                </c:pt>
              </c:strCache>
            </c:strRef>
          </c:tx>
          <c:invertIfNegative val="0"/>
          <c:cat>
            <c:strRef>
              <c:f>Feuil3!$A$5:$A$11</c:f>
              <c:strCache>
                <c:ptCount val="7"/>
                <c:pt idx="0">
                  <c:v>Absent</c:v>
                </c:pt>
                <c:pt idx="1">
                  <c:v>Expl-Extr-Sepa-Adja</c:v>
                </c:pt>
                <c:pt idx="2">
                  <c:v>Expl-Extr-Sepa-Coin</c:v>
                </c:pt>
                <c:pt idx="3">
                  <c:v>Expl-Intr-Inte-Coin</c:v>
                </c:pt>
                <c:pt idx="4">
                  <c:v>Expl-Intr-Sepa-Adja</c:v>
                </c:pt>
                <c:pt idx="5">
                  <c:v>Impl-Extr-Inte-Coin</c:v>
                </c:pt>
                <c:pt idx="6">
                  <c:v>Impl-Intr-Inte-Coin</c:v>
                </c:pt>
              </c:strCache>
            </c:strRef>
          </c:cat>
          <c:val>
            <c:numRef>
              <c:f>Feuil3!$D$5:$D$11</c:f>
              <c:numCache>
                <c:formatCode>General</c:formatCode>
                <c:ptCount val="7"/>
                <c:pt idx="0">
                  <c:v>2.0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Feuil3!$E$4</c:f>
              <c:strCache>
                <c:ptCount val="1"/>
                <c:pt idx="0">
                  <c:v>temporal</c:v>
                </c:pt>
              </c:strCache>
            </c:strRef>
          </c:tx>
          <c:invertIfNegative val="0"/>
          <c:cat>
            <c:strRef>
              <c:f>Feuil3!$A$5:$A$11</c:f>
              <c:strCache>
                <c:ptCount val="7"/>
                <c:pt idx="0">
                  <c:v>Absent</c:v>
                </c:pt>
                <c:pt idx="1">
                  <c:v>Expl-Extr-Sepa-Adja</c:v>
                </c:pt>
                <c:pt idx="2">
                  <c:v>Expl-Extr-Sepa-Coin</c:v>
                </c:pt>
                <c:pt idx="3">
                  <c:v>Expl-Intr-Inte-Coin</c:v>
                </c:pt>
                <c:pt idx="4">
                  <c:v>Expl-Intr-Sepa-Adja</c:v>
                </c:pt>
                <c:pt idx="5">
                  <c:v>Impl-Extr-Inte-Coin</c:v>
                </c:pt>
                <c:pt idx="6">
                  <c:v>Impl-Intr-Inte-Coin</c:v>
                </c:pt>
              </c:strCache>
            </c:strRef>
          </c:cat>
          <c:val>
            <c:numRef>
              <c:f>Feuil3!$E$5:$E$11</c:f>
              <c:numCache>
                <c:formatCode>General</c:formatCode>
                <c:ptCount val="7"/>
                <c:pt idx="0">
                  <c:v>8.0</c:v>
                </c:pt>
                <c:pt idx="1">
                  <c:v>2.0</c:v>
                </c:pt>
                <c:pt idx="2">
                  <c:v>14.0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726040"/>
        <c:axId val="2118221448"/>
      </c:barChart>
      <c:catAx>
        <c:axId val="-213772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21448"/>
        <c:crosses val="autoZero"/>
        <c:auto val="1"/>
        <c:lblAlgn val="ctr"/>
        <c:lblOffset val="100"/>
        <c:noMultiLvlLbl val="0"/>
      </c:catAx>
      <c:valAx>
        <c:axId val="211822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26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833850314165"/>
          <c:y val="0.269351801827691"/>
          <c:w val="0.168984331504017"/>
          <c:h val="0.26275625035921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fr-FR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625475</xdr:colOff>
      <xdr:row>10</xdr:row>
      <xdr:rowOff>165100</xdr:rowOff>
    </xdr:from>
    <xdr:to>
      <xdr:col>15</xdr:col>
      <xdr:colOff>533400</xdr:colOff>
      <xdr:row>27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660400</xdr:colOff>
      <xdr:row>17</xdr:row>
      <xdr:rowOff>19050</xdr:rowOff>
    </xdr:from>
    <xdr:to>
      <xdr:col>9</xdr:col>
      <xdr:colOff>431800</xdr:colOff>
      <xdr:row>36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12700</xdr:rowOff>
    </xdr:from>
    <xdr:to>
      <xdr:col>14</xdr:col>
      <xdr:colOff>571500</xdr:colOff>
      <xdr:row>32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 Bach" refreshedDate="43679.712375578703" createdVersion="6" refreshedVersion="6" minRefreshableVersion="3" recordCount="47">
  <cacheSource type="worksheet">
    <worksheetSource ref="A1:Q48" sheet="uncert_repres_review2_Rtreated"/>
  </cacheSource>
  <cacheFields count="17">
    <cacheField name="obs" numFmtId="0">
      <sharedItems containsSemiMixedTypes="0" containsString="0" containsNumber="1" containsInteger="1" minValue="2" maxValue="58"/>
    </cacheField>
    <cacheField name="organisation" numFmtId="0">
      <sharedItems/>
    </cacheField>
    <cacheField name="focal_group" numFmtId="0">
      <sharedItems containsBlank="1"/>
    </cacheField>
    <cacheField name="fig_type" numFmtId="0">
      <sharedItems count="4">
        <s v="temporal"/>
        <s v="geographical"/>
        <s v="comparison"/>
        <s v="relationship"/>
      </sharedItems>
    </cacheField>
    <cacheField name="year" numFmtId="0">
      <sharedItems containsSemiMixedTypes="0" containsString="0" containsNumber="1" containsInteger="1" minValue="2003" maxValue="2018"/>
    </cacheField>
    <cacheField name="prevalence" numFmtId="0">
      <sharedItems containsSemiMixedTypes="0" containsString="0" containsNumber="1" containsInteger="1" minValue="0" maxValue="1"/>
    </cacheField>
    <cacheField name="expli_impli" numFmtId="0">
      <sharedItems containsSemiMixedTypes="0" containsString="0" containsNumber="1" containsInteger="1" minValue="0" maxValue="1"/>
    </cacheField>
    <cacheField name="extri_intri" numFmtId="0">
      <sharedItems containsSemiMixedTypes="0" containsString="0" containsNumber="1" containsInteger="1" minValue="0" maxValue="1"/>
    </cacheField>
    <cacheField name="integ_separ" numFmtId="0">
      <sharedItems containsSemiMixedTypes="0" containsString="0" containsNumber="1" containsInteger="1" minValue="0" maxValue="1"/>
    </cacheField>
    <cacheField name="coinc_adjac" numFmtId="0">
      <sharedItems containsSemiMixedTypes="0" containsString="0" containsNumber="1" containsInteger="1" minValue="0" maxValue="1"/>
    </cacheField>
    <cacheField name="stati.dynam" numFmtId="0">
      <sharedItems containsSemiMixedTypes="0" containsString="0" containsNumber="1" containsInteger="1" minValue="0" maxValue="0"/>
    </cacheField>
    <cacheField name="bin_code" numFmtId="0">
      <sharedItems containsSemiMixedTypes="0" containsString="0" containsNumber="1" containsInteger="1" minValue="0" maxValue="111000"/>
    </cacheField>
    <cacheField name="dec_code" numFmtId="0">
      <sharedItems containsSemiMixedTypes="0" containsString="0" containsNumber="1" containsInteger="1" minValue="0" maxValue="25" count="7">
        <n v="9"/>
        <n v="0"/>
        <n v="7"/>
        <n v="25"/>
        <n v="5"/>
        <n v="3"/>
        <n v="21"/>
      </sharedItems>
    </cacheField>
    <cacheField name="criterium" numFmtId="0">
      <sharedItems/>
    </cacheField>
    <cacheField name="link" numFmtId="0">
      <sharedItems/>
    </cacheField>
    <cacheField name="figur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 Bach" refreshedDate="43681.761783333335" createdVersion="4" refreshedVersion="4" minRefreshableVersion="3" recordCount="47">
  <cacheSource type="worksheet">
    <worksheetSource ref="A1:M48" sheet="uncert_repres_review2_Rtreated"/>
  </cacheSource>
  <cacheFields count="13">
    <cacheField name="obs" numFmtId="0">
      <sharedItems containsSemiMixedTypes="0" containsString="0" containsNumber="1" containsInteger="1" minValue="2" maxValue="58"/>
    </cacheField>
    <cacheField name="organisation" numFmtId="0">
      <sharedItems/>
    </cacheField>
    <cacheField name="focal_group" numFmtId="0">
      <sharedItems containsBlank="1"/>
    </cacheField>
    <cacheField name="fig_type" numFmtId="0">
      <sharedItems count="4">
        <s v="temporal"/>
        <s v="geographical"/>
        <s v="comparison"/>
        <s v="relationship"/>
      </sharedItems>
    </cacheField>
    <cacheField name="year" numFmtId="0">
      <sharedItems containsSemiMixedTypes="0" containsString="0" containsNumber="1" containsInteger="1" minValue="2003" maxValue="2018"/>
    </cacheField>
    <cacheField name="prevalence" numFmtId="0">
      <sharedItems containsSemiMixedTypes="0" containsString="0" containsNumber="1" containsInteger="1" minValue="0" maxValue="1"/>
    </cacheField>
    <cacheField name="expli_impli" numFmtId="0">
      <sharedItems containsSemiMixedTypes="0" containsString="0" containsNumber="1" containsInteger="1" minValue="0" maxValue="1"/>
    </cacheField>
    <cacheField name="extri_intri" numFmtId="0">
      <sharedItems containsSemiMixedTypes="0" containsString="0" containsNumber="1" containsInteger="1" minValue="0" maxValue="1"/>
    </cacheField>
    <cacheField name="integ_separ" numFmtId="0">
      <sharedItems containsSemiMixedTypes="0" containsString="0" containsNumber="1" containsInteger="1" minValue="0" maxValue="1"/>
    </cacheField>
    <cacheField name="coinc_adjac" numFmtId="0">
      <sharedItems containsSemiMixedTypes="0" containsString="0" containsNumber="1" containsInteger="1" minValue="0" maxValue="1"/>
    </cacheField>
    <cacheField name="stati.dynam" numFmtId="0">
      <sharedItems containsSemiMixedTypes="0" containsString="0" containsNumber="1" containsInteger="1" minValue="0" maxValue="0"/>
    </cacheField>
    <cacheField name="bin_code" numFmtId="0">
      <sharedItems containsSemiMixedTypes="0" containsString="0" containsNumber="1" containsInteger="1" minValue="0" maxValue="111000"/>
    </cacheField>
    <cacheField name="dec_code" numFmtId="0">
      <sharedItems containsSemiMixedTypes="0" containsString="0" containsNumber="1" containsInteger="1" minValue="0" maxValue="29" count="7">
        <n v="9"/>
        <n v="0"/>
        <n v="7"/>
        <n v="25"/>
        <n v="5"/>
        <n v="3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2"/>
    <s v="EEA"/>
    <s v="birds"/>
    <x v="0"/>
    <n v="2018"/>
    <n v="1"/>
    <n v="0"/>
    <n v="0"/>
    <n v="1"/>
    <n v="0"/>
    <n v="0"/>
    <n v="100100"/>
    <x v="0"/>
    <s v="trend lines"/>
    <s v="https://www.eea.europa.eu/data-and-maps/daviz/common-birds-in-europe-population-index-4#tab-dashboard-02"/>
    <m/>
    <m/>
  </r>
  <r>
    <n v="3"/>
    <s v="EEA"/>
    <s v="invertebrates"/>
    <x v="0"/>
    <n v="2017"/>
    <n v="1"/>
    <n v="0"/>
    <n v="0"/>
    <n v="1"/>
    <n v="0"/>
    <n v="0"/>
    <n v="100100"/>
    <x v="0"/>
    <s v="confidence intervals over transects"/>
    <s v="https://www.eea.europa.eu/data-and-maps/daviz/european-grassland-butterfly-indicator-2#tab-chart_4"/>
    <m/>
    <m/>
  </r>
  <r>
    <n v="6"/>
    <s v="SNH_trend_notes"/>
    <s v="insects"/>
    <x v="0"/>
    <n v="2011"/>
    <n v="0"/>
    <n v="0"/>
    <n v="0"/>
    <n v="0"/>
    <n v="0"/>
    <n v="0"/>
    <n v="0"/>
    <x v="1"/>
    <s v="trend line"/>
    <s v="https://www.nature.scot/sites/default/files/2017-06/Natural%20heritage%20trends%20-%20Biodiversity%20-%20Scottish%20Moths%20-%20Trend%20note.pdf"/>
    <m/>
    <m/>
  </r>
  <r>
    <n v="7"/>
    <s v="SNH_trend_notes"/>
    <s v="birds"/>
    <x v="0"/>
    <n v="2013"/>
    <n v="1"/>
    <n v="0"/>
    <n v="0"/>
    <n v="1"/>
    <n v="0"/>
    <n v="0"/>
    <n v="100100"/>
    <x v="0"/>
    <s v="trend line"/>
    <s v="https://www.nature.scot/sites/default/files/A1075307%20-%20Trend%20note%20-%20biodiversity%20-%20Farmland%20Birds%20in%20Scotland%20-%202013.pdf"/>
    <m/>
    <m/>
  </r>
  <r>
    <n v="8"/>
    <s v="SNH_trend_notes"/>
    <s v="birds"/>
    <x v="1"/>
    <n v="2013"/>
    <n v="1"/>
    <n v="0"/>
    <n v="0"/>
    <n v="1"/>
    <n v="0"/>
    <n v="0"/>
    <n v="100100"/>
    <x v="0"/>
    <s v="trend line"/>
    <s v="https://www.nature.scot/sites/default/files/A1075307%20-%20Trend%20note%20-%20biodiversity%20-%20Farmland%20Birds%20in%20Scotland%20-%202013.pdf"/>
    <m/>
    <m/>
  </r>
  <r>
    <n v="9"/>
    <s v="SNH_trend_notes"/>
    <s v="birds"/>
    <x v="0"/>
    <n v="2012"/>
    <n v="1"/>
    <n v="0"/>
    <n v="0"/>
    <n v="1"/>
    <n v="0"/>
    <n v="0"/>
    <n v="100100"/>
    <x v="0"/>
    <s v="average of estimates across scotland"/>
    <s v="https://www.nature.scot/sites/default/files/B1163280%20-%20Trend%20note%20-%20biodiversity%20-%20Seabirds%20in%20Scotland%20-%20October%202012%20-%20PDF%20for%20website.pdf"/>
    <m/>
    <m/>
  </r>
  <r>
    <n v="11"/>
    <s v="SNH_trend_notes"/>
    <s v="mammals"/>
    <x v="0"/>
    <n v="2015"/>
    <n v="1"/>
    <n v="0"/>
    <n v="0"/>
    <n v="1"/>
    <n v="0"/>
    <n v="0"/>
    <n v="100100"/>
    <x v="0"/>
    <s v="trend lines"/>
    <s v="https://www.nature.scot/sites/default/files/A1759538%20-%20Trend%20Note%20024%20-%20Bats%20in%20Scotland%202015.pdf"/>
    <m/>
    <m/>
  </r>
  <r>
    <n v="12"/>
    <s v="SNH_trend_notes"/>
    <s v="mammals"/>
    <x v="0"/>
    <n v="2015"/>
    <n v="1"/>
    <n v="0"/>
    <n v="0"/>
    <n v="1"/>
    <n v="0"/>
    <n v="0"/>
    <n v="100100"/>
    <x v="0"/>
    <s v="averages"/>
    <s v="https://www.nature.scot/sites/default/files/2017-09/Trend%20note%20-%20Trends%20of%20Otters%20in%20Scotland.pdf"/>
    <m/>
    <m/>
  </r>
  <r>
    <n v="13"/>
    <s v="SNH_trend_notes"/>
    <s v="mammals"/>
    <x v="0"/>
    <n v="2015"/>
    <n v="0"/>
    <n v="0"/>
    <n v="0"/>
    <n v="0"/>
    <n v="0"/>
    <n v="0"/>
    <n v="0"/>
    <x v="1"/>
    <s v="averages"/>
    <s v="https://www.nature.scot/sites/default/files/2017-09/Trend%20note%20-%20Trends%20of%20Otters%20in%20Scotland.pdf"/>
    <m/>
    <m/>
  </r>
  <r>
    <n v="16"/>
    <s v="SNH_trend_notes"/>
    <s v="plants"/>
    <x v="0"/>
    <n v="2010"/>
    <n v="0"/>
    <n v="0"/>
    <n v="0"/>
    <n v="0"/>
    <n v="0"/>
    <n v="0"/>
    <n v="0"/>
    <x v="1"/>
    <s v="averages"/>
    <s v="https://www.nature.scot/sites/default/files/2017-06/B811968%20-%20Trend%20note%20-%20Biodiversity%202010%20assessment%20merged%20document.pdf"/>
    <s v="fig 10.1"/>
    <m/>
  </r>
  <r>
    <n v="18"/>
    <s v="CBD"/>
    <s v="woodland"/>
    <x v="1"/>
    <n v="2010"/>
    <n v="0"/>
    <n v="0"/>
    <n v="0"/>
    <n v="0"/>
    <n v="0"/>
    <n v="0"/>
    <n v="0"/>
    <x v="1"/>
    <s v="past estimation"/>
    <s v="https://www.cbd.int/doc/world/au/au-nbsap-v2-en.pdf"/>
    <s v="fig 4"/>
    <m/>
  </r>
  <r>
    <n v="21"/>
    <s v="EEA"/>
    <s v="woodland"/>
    <x v="2"/>
    <n v="2018"/>
    <n v="0"/>
    <n v="0"/>
    <n v="0"/>
    <n v="0"/>
    <n v="0"/>
    <n v="0"/>
    <n v="0"/>
    <x v="1"/>
    <s v="mean"/>
    <s v="https://www.eea.europa.eu/data-and-maps/daviz/mean-growing-stock-density-by-country-1#tab-dashboard-01"/>
    <m/>
    <m/>
  </r>
  <r>
    <n v="23"/>
    <s v="SNH_trend_notes"/>
    <s v="fish"/>
    <x v="2"/>
    <n v="2011"/>
    <n v="0"/>
    <n v="0"/>
    <n v="0"/>
    <n v="0"/>
    <n v="0"/>
    <n v="0"/>
    <n v="0"/>
    <x v="1"/>
    <s v="future prediction scenarios"/>
    <s v="https://www.nature.scot/sites/default/files/B1043758%20-%20Natural%20Heritage%20Trends%20-%20Climate%20change%20and%20rivers%20-%20PDF.pdf"/>
    <m/>
    <m/>
  </r>
  <r>
    <n v="25"/>
    <s v="IPCC_report"/>
    <s v="temperature"/>
    <x v="0"/>
    <n v="2018"/>
    <n v="1"/>
    <n v="0"/>
    <n v="0"/>
    <n v="1"/>
    <n v="0"/>
    <n v="0"/>
    <n v="100100"/>
    <x v="0"/>
    <s v="future prediction scenarios"/>
    <s v="https://report.ipcc.ch/sr15/pdf/sr15_spm_final.pdf"/>
    <s v="fig SPM1"/>
    <s v="main panel before present"/>
  </r>
  <r>
    <n v="26"/>
    <s v="IPCC_report"/>
    <s v="temperature"/>
    <x v="0"/>
    <n v="2018"/>
    <n v="1"/>
    <n v="1"/>
    <n v="1"/>
    <n v="0"/>
    <n v="0"/>
    <n v="0"/>
    <n v="111000"/>
    <x v="2"/>
    <s v="future prediction scenarios"/>
    <s v="https://report.ipcc.ch/sr15/pdf/sr15_spm_final.pdf"/>
    <s v="fig SPM1"/>
    <s v="main panel after present"/>
  </r>
  <r>
    <n v="27"/>
    <s v="IPCC_report"/>
    <s v="temperature"/>
    <x v="0"/>
    <n v="2018"/>
    <n v="1"/>
    <n v="0"/>
    <n v="0"/>
    <n v="1"/>
    <n v="1"/>
    <n v="0"/>
    <n v="100110"/>
    <x v="3"/>
    <s v="future prediction scenarios"/>
    <s v="https://report.ipcc.ch/sr15/pdf/sr15_spm_final.pdf"/>
    <s v="fig SPM1"/>
    <s v="adjacent error bars"/>
  </r>
  <r>
    <n v="28"/>
    <s v="IPCC_report"/>
    <s v="temperature"/>
    <x v="2"/>
    <n v="2018"/>
    <n v="1"/>
    <n v="0"/>
    <n v="1"/>
    <n v="0"/>
    <n v="0"/>
    <n v="0"/>
    <n v="101000"/>
    <x v="4"/>
    <s v="discrete confidence levels"/>
    <s v="https://report.ipcc.ch/sr15/pdf/sr15_spm_final.pdf"/>
    <s v="fig SPM2"/>
    <m/>
  </r>
  <r>
    <n v="29"/>
    <s v="IPCC_report"/>
    <s v="greenhouse_gases"/>
    <x v="0"/>
    <n v="2018"/>
    <n v="1"/>
    <n v="1"/>
    <n v="1"/>
    <n v="0"/>
    <n v="0"/>
    <n v="0"/>
    <n v="111000"/>
    <x v="2"/>
    <s v="future prediction scenarios"/>
    <s v="https://report.ipcc.ch/sr15/pdf/sr15_spm_final.pdf"/>
    <s v="fig SPM3"/>
    <s v="main panel"/>
  </r>
  <r>
    <n v="30"/>
    <s v="IPCC_report"/>
    <s v="greenhouse_gases"/>
    <x v="0"/>
    <n v="2018"/>
    <n v="1"/>
    <n v="0"/>
    <n v="0"/>
    <n v="1"/>
    <n v="1"/>
    <n v="0"/>
    <n v="100110"/>
    <x v="3"/>
    <s v="confidence intervals"/>
    <s v="https://report.ipcc.ch/sr15/pdf/sr15_spm_final.pdf"/>
    <s v="fig SPM3"/>
    <s v="horizontal bars under main panel"/>
  </r>
  <r>
    <n v="31"/>
    <s v="IPCC_report"/>
    <s v="potential_benefits"/>
    <x v="2"/>
    <n v="2018"/>
    <n v="1"/>
    <n v="0"/>
    <n v="1"/>
    <n v="0"/>
    <n v="0"/>
    <n v="0"/>
    <n v="101000"/>
    <x v="4"/>
    <s v="future prediction"/>
    <s v="https://report.ipcc.ch/sr15/pdf/sr15_spm_final.pdf"/>
    <s v="fig SPM4"/>
    <m/>
  </r>
  <r>
    <n v="32"/>
    <s v="millenium_ecosystem_assessment"/>
    <s v="extinction_rate"/>
    <x v="0"/>
    <n v="2005"/>
    <n v="0"/>
    <n v="0"/>
    <n v="0"/>
    <n v="0"/>
    <n v="0"/>
    <n v="0"/>
    <n v="0"/>
    <x v="1"/>
    <s v="past and future estimation"/>
    <s v="https://www.millenniumassessment.org/documents/document.354.aspx.pdf"/>
    <s v="fig1"/>
    <s v="levels of uncertainty in caption"/>
  </r>
  <r>
    <n v="33"/>
    <s v="millenium_ecosystem_assessment"/>
    <s v="biodiversity"/>
    <x v="2"/>
    <n v="2005"/>
    <n v="1"/>
    <n v="1"/>
    <n v="0"/>
    <n v="0"/>
    <n v="0"/>
    <n v="0"/>
    <n v="110000"/>
    <x v="5"/>
    <s v="different scenarios"/>
    <s v="https://www.millenniumassessment.org/documents/document.354.aspx.pdf"/>
    <s v="fig2"/>
    <s v="a simple question mark indicates uncertainty about boundaries"/>
  </r>
  <r>
    <n v="34"/>
    <s v="millenium_ecosystem_assessment"/>
    <s v="drivers_effects"/>
    <x v="3"/>
    <n v="2005"/>
    <n v="0"/>
    <n v="0"/>
    <n v="0"/>
    <n v="0"/>
    <n v="0"/>
    <n v="0"/>
    <n v="0"/>
    <x v="1"/>
    <s v="experts opinion"/>
    <s v="https://www.millenniumassessment.org/documents/document.354.aspx.pdf"/>
    <s v="fig3"/>
    <s v="experts could have agreed on the level of confidence of their statement"/>
  </r>
  <r>
    <n v="35"/>
    <s v="millenium_ecosystem_assessment"/>
    <m/>
    <x v="2"/>
    <n v="2005"/>
    <n v="0"/>
    <n v="0"/>
    <n v="0"/>
    <n v="0"/>
    <n v="0"/>
    <n v="0"/>
    <n v="0"/>
    <x v="1"/>
    <s v="estimations of number of species"/>
    <s v="https://www.millenniumassessment.org/documents/document.354.aspx.pdf"/>
    <s v="fig1.1"/>
    <m/>
  </r>
  <r>
    <n v="36"/>
    <s v="millenium_ecosystem_assessment"/>
    <s v="bioincators"/>
    <x v="2"/>
    <n v="2005"/>
    <n v="0"/>
    <n v="0"/>
    <n v="0"/>
    <n v="0"/>
    <n v="0"/>
    <n v="0"/>
    <n v="0"/>
    <x v="1"/>
    <s v="species richness over biomes"/>
    <s v="https://www.millenniumassessment.org/documents/document.354.aspx.pdf"/>
    <s v="fig1.2"/>
    <m/>
  </r>
  <r>
    <n v="37"/>
    <s v="millenium_ecosystem_assessment"/>
    <s v="population"/>
    <x v="3"/>
    <n v="2005"/>
    <n v="0"/>
    <n v="0"/>
    <n v="0"/>
    <n v="0"/>
    <n v="0"/>
    <n v="0"/>
    <n v="0"/>
    <x v="1"/>
    <s v="use of averages"/>
    <s v="https://www.millenniumassessment.org/documents/document.354.aspx.pdf"/>
    <s v="fig1.11"/>
    <m/>
  </r>
  <r>
    <n v="38"/>
    <s v="millenium_ecosystem_assessment"/>
    <s v="trophic_levels"/>
    <x v="0"/>
    <n v="2005"/>
    <n v="0"/>
    <n v="0"/>
    <n v="0"/>
    <n v="0"/>
    <n v="0"/>
    <n v="0"/>
    <n v="0"/>
    <x v="1"/>
    <s v="mean trophic level across animal classes"/>
    <s v="https://www.millenniumassessment.org/documents/document.354.aspx.pdf"/>
    <s v="fig3.13"/>
    <m/>
  </r>
  <r>
    <n v="39"/>
    <s v="millenium_ecosystem_assessment"/>
    <s v="nitrogen_deposition"/>
    <x v="1"/>
    <n v="2005"/>
    <n v="0"/>
    <n v="0"/>
    <n v="0"/>
    <n v="0"/>
    <n v="0"/>
    <n v="0"/>
    <n v="0"/>
    <x v="1"/>
    <s v="predictions"/>
    <s v="https://www.millenniumassessment.org/documents/document.354.aspx.pdf"/>
    <s v="fig3.19"/>
    <m/>
  </r>
  <r>
    <n v="40"/>
    <s v="millenium_ecosystem_assessment"/>
    <s v="temperature"/>
    <x v="0"/>
    <n v="2005"/>
    <n v="1"/>
    <n v="0"/>
    <n v="0"/>
    <n v="1"/>
    <n v="0"/>
    <n v="0"/>
    <n v="100100"/>
    <x v="0"/>
    <s v="estimation of past temperature"/>
    <s v="https://www.millenniumassessment.org/documents/document.354.aspx.pdf"/>
    <s v="fig3.20 first part"/>
    <m/>
  </r>
  <r>
    <n v="41"/>
    <s v="millenium_ecosystem_assessment"/>
    <s v="temperature"/>
    <x v="0"/>
    <n v="2005"/>
    <n v="1"/>
    <n v="1"/>
    <n v="1"/>
    <n v="0"/>
    <n v="0"/>
    <n v="0"/>
    <n v="111000"/>
    <x v="2"/>
    <s v="different scenarios"/>
    <s v="https://www.millenniumassessment.org/documents/document.354.aspx.pdf"/>
    <s v="fig3.20 second part"/>
    <m/>
  </r>
  <r>
    <n v="42"/>
    <s v="millenium_ecosystem_assessment"/>
    <s v="species_loss"/>
    <x v="2"/>
    <n v="2005"/>
    <n v="1"/>
    <n v="0"/>
    <n v="0"/>
    <n v="1"/>
    <n v="0"/>
    <n v="0"/>
    <n v="100100"/>
    <x v="0"/>
    <s v="projection to 2050"/>
    <s v="https://www.millenniumassessment.org/documents/document.354.aspx.pdf"/>
    <s v="fig4.4"/>
    <m/>
  </r>
  <r>
    <n v="43"/>
    <s v="millenium_ecosystem_assessment"/>
    <s v="land_use"/>
    <x v="0"/>
    <n v="2005"/>
    <n v="1"/>
    <n v="1"/>
    <n v="1"/>
    <n v="0"/>
    <n v="0"/>
    <n v="0"/>
    <n v="111000"/>
    <x v="2"/>
    <s v="different scenarios"/>
    <s v="https://www.millenniumassessment.org/documents/document.354.aspx.pdf"/>
    <s v="fig4.5"/>
    <m/>
  </r>
  <r>
    <n v="44"/>
    <s v="millenium_ecosystem_assessment"/>
    <s v="land_use"/>
    <x v="1"/>
    <n v="2005"/>
    <n v="0"/>
    <n v="0"/>
    <n v="0"/>
    <n v="0"/>
    <n v="0"/>
    <n v="0"/>
    <n v="0"/>
    <x v="1"/>
    <s v="predictions"/>
    <s v="https://www.millenniumassessment.org/documents/document.354.aspx.pdf"/>
    <s v="fig4.6"/>
    <m/>
  </r>
  <r>
    <n v="45"/>
    <s v="royal_society"/>
    <s v="birds"/>
    <x v="0"/>
    <n v="2003"/>
    <n v="0"/>
    <n v="0"/>
    <n v="0"/>
    <n v="0"/>
    <n v="0"/>
    <n v="0"/>
    <n v="0"/>
    <x v="1"/>
    <s v="averages"/>
    <s v="https://royalsociety.org/~/media/Royal_Society_Content/policy/publications/2003/4294967955.pdf"/>
    <s v="fig2.1"/>
    <m/>
  </r>
  <r>
    <n v="46"/>
    <s v="royal_society"/>
    <s v="birds"/>
    <x v="0"/>
    <n v="2003"/>
    <n v="1"/>
    <n v="0"/>
    <n v="0"/>
    <n v="1"/>
    <n v="0"/>
    <n v="0"/>
    <n v="100100"/>
    <x v="0"/>
    <s v="averages"/>
    <s v="https://royalsociety.org/~/media/Royal_Society_Content/policy/publications/2003/4294967955.pdf"/>
    <s v="fig4.2"/>
    <m/>
  </r>
  <r>
    <n v="47"/>
    <s v="FAO"/>
    <s v="insects"/>
    <x v="2"/>
    <n v="2015"/>
    <n v="1"/>
    <n v="0"/>
    <n v="0"/>
    <n v="1"/>
    <n v="0"/>
    <n v="0"/>
    <n v="100100"/>
    <x v="0"/>
    <s v="averages"/>
    <s v="http://www.fao.org/3/a-i4242e.pdf"/>
    <s v="fig2"/>
    <m/>
  </r>
  <r>
    <n v="48"/>
    <s v="UK_government"/>
    <s v="water_quality"/>
    <x v="0"/>
    <n v="2018"/>
    <n v="0"/>
    <n v="0"/>
    <n v="0"/>
    <n v="0"/>
    <n v="0"/>
    <n v="0"/>
    <n v="0"/>
    <x v="1"/>
    <s v="averages"/>
    <s v="https://assets.publishing.service.gov.uk/government/uploads/system/uploads/attachment_data/file/766894/water-conservation-report-2018.pdf"/>
    <m/>
    <m/>
  </r>
  <r>
    <n v="49"/>
    <s v="UK_government"/>
    <s v="mammals"/>
    <x v="0"/>
    <n v="2015"/>
    <n v="1"/>
    <n v="0"/>
    <n v="0"/>
    <n v="1"/>
    <n v="0"/>
    <n v="0"/>
    <n v="100100"/>
    <x v="0"/>
    <s v="trend line"/>
    <s v="https://assets.publishing.service.gov.uk/government/uploads/system/uploads/attachment_data/file/450880/2015-07-31_Appendix_B__2_.pdf"/>
    <s v="Fig1.5"/>
    <m/>
  </r>
  <r>
    <n v="50"/>
    <s v="UK_government"/>
    <s v="birds"/>
    <x v="0"/>
    <n v="2015"/>
    <n v="1"/>
    <n v="1"/>
    <n v="1"/>
    <n v="0"/>
    <n v="0"/>
    <n v="0"/>
    <n v="111000"/>
    <x v="2"/>
    <s v="future prediction"/>
    <s v="https://assets.publishing.service.gov.uk/government/uploads/system/uploads/attachment_data/file/450880/2015-07-31_Appendix_B__2_.pdf"/>
    <s v="Fig3.1"/>
    <m/>
  </r>
  <r>
    <n v="51"/>
    <s v="UK_government"/>
    <s v="temperature"/>
    <x v="1"/>
    <n v="2015"/>
    <n v="1"/>
    <n v="1"/>
    <n v="0"/>
    <n v="0"/>
    <n v="0"/>
    <n v="0"/>
    <n v="110000"/>
    <x v="5"/>
    <s v="different scenarios"/>
    <s v="https://assets.publishing.service.gov.uk/government/uploads/system/uploads/attachment_data/file/450880/2015-07-31_Appendix_B__2_.pdf"/>
    <s v="Fig9.1"/>
    <s v="several maps according to scenarios on the same figure"/>
  </r>
  <r>
    <n v="52"/>
    <s v="JNCC"/>
    <s v="insects"/>
    <x v="0"/>
    <n v="2018"/>
    <n v="1"/>
    <n v="0"/>
    <n v="0"/>
    <n v="1"/>
    <n v="0"/>
    <n v="0"/>
    <n v="100100"/>
    <x v="0"/>
    <s v="trend line"/>
    <s v="http://archive.jncc.gov.uk/pdf/UKBI2018_F_C2.pdf"/>
    <s v="fig2Ci"/>
    <m/>
  </r>
  <r>
    <n v="53"/>
    <s v="JNCC"/>
    <s v="animals"/>
    <x v="0"/>
    <n v="2018"/>
    <n v="1"/>
    <n v="0"/>
    <n v="0"/>
    <n v="1"/>
    <n v="0"/>
    <n v="0"/>
    <n v="100100"/>
    <x v="0"/>
    <s v="trend line"/>
    <s v="http://archive.jncc.gov.uk/pdf/UKBI2018_F_C4a.pdf"/>
    <s v="fig4Caii"/>
    <m/>
  </r>
  <r>
    <n v="54"/>
    <s v="IPBES"/>
    <s v="species"/>
    <x v="0"/>
    <n v="2018"/>
    <n v="1"/>
    <n v="0"/>
    <n v="0"/>
    <n v="1"/>
    <n v="0"/>
    <n v="0"/>
    <n v="100100"/>
    <x v="0"/>
    <s v="averages"/>
    <s v="https://www.ipbes.net/system/tdf/spm_asia-pacific_2018_digital.pdf?file=1&amp;type=node&amp;id=28394"/>
    <s v="fig SPM4b"/>
    <m/>
  </r>
  <r>
    <n v="55"/>
    <s v="IPBES"/>
    <s v="drivers_effects"/>
    <x v="3"/>
    <n v="2018"/>
    <n v="1"/>
    <n v="0"/>
    <n v="1"/>
    <n v="0"/>
    <n v="1"/>
    <n v="0"/>
    <n v="101010"/>
    <x v="6"/>
    <s v="confidence matrix"/>
    <s v="https://www.ipbes.net/system/tdf/spm_asia-pacific_2018_digital.pdf?file=1&amp;type=node&amp;id=28394"/>
    <s v="fig SPM7"/>
    <m/>
  </r>
  <r>
    <n v="56"/>
    <s v="IPBES"/>
    <s v="woodland"/>
    <x v="0"/>
    <n v="2018"/>
    <n v="1"/>
    <n v="0"/>
    <n v="0"/>
    <n v="1"/>
    <n v="0"/>
    <n v="0"/>
    <n v="100100"/>
    <x v="0"/>
    <s v="confidence intervals over areas"/>
    <s v="https://www.ipbes.net/system/tdf/spm_asia-pacific_2018_digital.pdf?file=1&amp;type=node&amp;id=28394"/>
    <s v="fig SPM8"/>
    <m/>
  </r>
  <r>
    <n v="57"/>
    <s v="IPBES"/>
    <s v="species"/>
    <x v="0"/>
    <n v="2018"/>
    <n v="0"/>
    <n v="0"/>
    <n v="0"/>
    <n v="0"/>
    <n v="0"/>
    <n v="0"/>
    <n v="0"/>
    <x v="1"/>
    <s v="averages"/>
    <s v="https://www.ipbes.net/system/tdf/spm_asia-pacific_2018_digital.pdf?file=1&amp;type=node&amp;id=28394"/>
    <s v="fig SPM9 past part"/>
    <m/>
  </r>
  <r>
    <n v="58"/>
    <s v="IPBES"/>
    <s v="species"/>
    <x v="0"/>
    <n v="2018"/>
    <n v="1"/>
    <n v="1"/>
    <n v="1"/>
    <n v="0"/>
    <n v="0"/>
    <n v="0"/>
    <n v="111000"/>
    <x v="2"/>
    <s v="different scenarios"/>
    <s v="https://www.ipbes.net/system/tdf/spm_asia-pacific_2018_digital.pdf?file=1&amp;type=node&amp;id=28394"/>
    <s v="fig SPM9 future part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">
  <r>
    <n v="2"/>
    <s v="EEA"/>
    <s v="birds"/>
    <x v="0"/>
    <n v="2018"/>
    <n v="1"/>
    <n v="0"/>
    <n v="0"/>
    <n v="1"/>
    <n v="0"/>
    <n v="0"/>
    <n v="100100"/>
    <x v="0"/>
  </r>
  <r>
    <n v="3"/>
    <s v="EEA"/>
    <s v="invertebrates"/>
    <x v="0"/>
    <n v="2017"/>
    <n v="1"/>
    <n v="0"/>
    <n v="0"/>
    <n v="1"/>
    <n v="0"/>
    <n v="0"/>
    <n v="100100"/>
    <x v="0"/>
  </r>
  <r>
    <n v="6"/>
    <s v="SNH_trend_notes"/>
    <s v="insects"/>
    <x v="0"/>
    <n v="2011"/>
    <n v="0"/>
    <n v="0"/>
    <n v="0"/>
    <n v="0"/>
    <n v="0"/>
    <n v="0"/>
    <n v="0"/>
    <x v="1"/>
  </r>
  <r>
    <n v="7"/>
    <s v="SNH_trend_notes"/>
    <s v="birds"/>
    <x v="0"/>
    <n v="2013"/>
    <n v="1"/>
    <n v="0"/>
    <n v="0"/>
    <n v="1"/>
    <n v="0"/>
    <n v="0"/>
    <n v="100100"/>
    <x v="0"/>
  </r>
  <r>
    <n v="8"/>
    <s v="SNH_trend_notes"/>
    <s v="birds"/>
    <x v="1"/>
    <n v="2013"/>
    <n v="1"/>
    <n v="0"/>
    <n v="0"/>
    <n v="1"/>
    <n v="0"/>
    <n v="0"/>
    <n v="100100"/>
    <x v="0"/>
  </r>
  <r>
    <n v="9"/>
    <s v="SNH_trend_notes"/>
    <s v="birds"/>
    <x v="0"/>
    <n v="2012"/>
    <n v="1"/>
    <n v="0"/>
    <n v="0"/>
    <n v="1"/>
    <n v="0"/>
    <n v="0"/>
    <n v="100100"/>
    <x v="0"/>
  </r>
  <r>
    <n v="11"/>
    <s v="SNH_trend_notes"/>
    <s v="mammals"/>
    <x v="0"/>
    <n v="2015"/>
    <n v="1"/>
    <n v="0"/>
    <n v="0"/>
    <n v="1"/>
    <n v="0"/>
    <n v="0"/>
    <n v="100100"/>
    <x v="0"/>
  </r>
  <r>
    <n v="12"/>
    <s v="SNH_trend_notes"/>
    <s v="mammals"/>
    <x v="0"/>
    <n v="2015"/>
    <n v="1"/>
    <n v="0"/>
    <n v="0"/>
    <n v="1"/>
    <n v="0"/>
    <n v="0"/>
    <n v="100100"/>
    <x v="0"/>
  </r>
  <r>
    <n v="13"/>
    <s v="SNH_trend_notes"/>
    <s v="mammals"/>
    <x v="0"/>
    <n v="2015"/>
    <n v="0"/>
    <n v="0"/>
    <n v="0"/>
    <n v="0"/>
    <n v="0"/>
    <n v="0"/>
    <n v="0"/>
    <x v="1"/>
  </r>
  <r>
    <n v="16"/>
    <s v="SNH_trend_notes"/>
    <s v="plants"/>
    <x v="0"/>
    <n v="2010"/>
    <n v="0"/>
    <n v="0"/>
    <n v="0"/>
    <n v="0"/>
    <n v="0"/>
    <n v="0"/>
    <n v="0"/>
    <x v="1"/>
  </r>
  <r>
    <n v="18"/>
    <s v="CBD"/>
    <s v="woodland"/>
    <x v="1"/>
    <n v="2010"/>
    <n v="0"/>
    <n v="0"/>
    <n v="0"/>
    <n v="0"/>
    <n v="0"/>
    <n v="0"/>
    <n v="0"/>
    <x v="1"/>
  </r>
  <r>
    <n v="21"/>
    <s v="EEA"/>
    <s v="woodland"/>
    <x v="2"/>
    <n v="2018"/>
    <n v="0"/>
    <n v="0"/>
    <n v="0"/>
    <n v="0"/>
    <n v="0"/>
    <n v="0"/>
    <n v="0"/>
    <x v="1"/>
  </r>
  <r>
    <n v="23"/>
    <s v="SNH_trend_notes"/>
    <s v="fish"/>
    <x v="2"/>
    <n v="2011"/>
    <n v="0"/>
    <n v="0"/>
    <n v="0"/>
    <n v="0"/>
    <n v="0"/>
    <n v="0"/>
    <n v="0"/>
    <x v="1"/>
  </r>
  <r>
    <n v="25"/>
    <s v="IPCC_report"/>
    <s v="temperature"/>
    <x v="0"/>
    <n v="2018"/>
    <n v="1"/>
    <n v="0"/>
    <n v="0"/>
    <n v="1"/>
    <n v="0"/>
    <n v="0"/>
    <n v="100100"/>
    <x v="0"/>
  </r>
  <r>
    <n v="26"/>
    <s v="IPCC_report"/>
    <s v="temperature"/>
    <x v="0"/>
    <n v="2018"/>
    <n v="1"/>
    <n v="1"/>
    <n v="1"/>
    <n v="0"/>
    <n v="0"/>
    <n v="0"/>
    <n v="111000"/>
    <x v="2"/>
  </r>
  <r>
    <n v="27"/>
    <s v="IPCC_report"/>
    <s v="temperature"/>
    <x v="0"/>
    <n v="2018"/>
    <n v="1"/>
    <n v="0"/>
    <n v="0"/>
    <n v="1"/>
    <n v="1"/>
    <n v="0"/>
    <n v="100110"/>
    <x v="3"/>
  </r>
  <r>
    <n v="28"/>
    <s v="IPCC_report"/>
    <s v="temperature"/>
    <x v="2"/>
    <n v="2018"/>
    <n v="1"/>
    <n v="0"/>
    <n v="1"/>
    <n v="0"/>
    <n v="0"/>
    <n v="0"/>
    <n v="101000"/>
    <x v="4"/>
  </r>
  <r>
    <n v="29"/>
    <s v="IPCC_report"/>
    <s v="greenhouse_gases"/>
    <x v="0"/>
    <n v="2018"/>
    <n v="1"/>
    <n v="1"/>
    <n v="1"/>
    <n v="0"/>
    <n v="0"/>
    <n v="0"/>
    <n v="111000"/>
    <x v="2"/>
  </r>
  <r>
    <n v="30"/>
    <s v="IPCC_report"/>
    <s v="greenhouse_gases"/>
    <x v="0"/>
    <n v="2018"/>
    <n v="1"/>
    <n v="0"/>
    <n v="0"/>
    <n v="1"/>
    <n v="1"/>
    <n v="0"/>
    <n v="100110"/>
    <x v="3"/>
  </r>
  <r>
    <n v="31"/>
    <s v="IPCC_report"/>
    <s v="potential_benefits"/>
    <x v="2"/>
    <n v="2018"/>
    <n v="1"/>
    <n v="0"/>
    <n v="1"/>
    <n v="0"/>
    <n v="0"/>
    <n v="0"/>
    <n v="101000"/>
    <x v="4"/>
  </r>
  <r>
    <n v="32"/>
    <s v="millenium_ecosystem_assessment"/>
    <s v="extinction_rate"/>
    <x v="0"/>
    <n v="2005"/>
    <n v="0"/>
    <n v="0"/>
    <n v="0"/>
    <n v="0"/>
    <n v="0"/>
    <n v="0"/>
    <n v="0"/>
    <x v="1"/>
  </r>
  <r>
    <n v="33"/>
    <s v="millenium_ecosystem_assessment"/>
    <s v="biodiversity"/>
    <x v="2"/>
    <n v="2005"/>
    <n v="1"/>
    <n v="1"/>
    <n v="0"/>
    <n v="0"/>
    <n v="0"/>
    <n v="0"/>
    <n v="110000"/>
    <x v="5"/>
  </r>
  <r>
    <n v="34"/>
    <s v="millenium_ecosystem_assessment"/>
    <s v="drivers_effects"/>
    <x v="3"/>
    <n v="2005"/>
    <n v="0"/>
    <n v="0"/>
    <n v="0"/>
    <n v="0"/>
    <n v="0"/>
    <n v="0"/>
    <n v="0"/>
    <x v="1"/>
  </r>
  <r>
    <n v="35"/>
    <s v="millenium_ecosystem_assessment"/>
    <m/>
    <x v="2"/>
    <n v="2005"/>
    <n v="0"/>
    <n v="0"/>
    <n v="0"/>
    <n v="0"/>
    <n v="0"/>
    <n v="0"/>
    <n v="0"/>
    <x v="1"/>
  </r>
  <r>
    <n v="36"/>
    <s v="millenium_ecosystem_assessment"/>
    <s v="bioincators"/>
    <x v="2"/>
    <n v="2005"/>
    <n v="0"/>
    <n v="0"/>
    <n v="0"/>
    <n v="0"/>
    <n v="0"/>
    <n v="0"/>
    <n v="0"/>
    <x v="1"/>
  </r>
  <r>
    <n v="37"/>
    <s v="millenium_ecosystem_assessment"/>
    <s v="population"/>
    <x v="3"/>
    <n v="2005"/>
    <n v="0"/>
    <n v="0"/>
    <n v="0"/>
    <n v="0"/>
    <n v="0"/>
    <n v="0"/>
    <n v="0"/>
    <x v="1"/>
  </r>
  <r>
    <n v="38"/>
    <s v="millenium_ecosystem_assessment"/>
    <s v="trophic_levels"/>
    <x v="0"/>
    <n v="2005"/>
    <n v="0"/>
    <n v="0"/>
    <n v="0"/>
    <n v="0"/>
    <n v="0"/>
    <n v="0"/>
    <n v="0"/>
    <x v="1"/>
  </r>
  <r>
    <n v="39"/>
    <s v="millenium_ecosystem_assessment"/>
    <s v="nitrogen_deposition"/>
    <x v="1"/>
    <n v="2005"/>
    <n v="0"/>
    <n v="0"/>
    <n v="0"/>
    <n v="0"/>
    <n v="0"/>
    <n v="0"/>
    <n v="0"/>
    <x v="1"/>
  </r>
  <r>
    <n v="40"/>
    <s v="millenium_ecosystem_assessment"/>
    <s v="temperature"/>
    <x v="0"/>
    <n v="2005"/>
    <n v="1"/>
    <n v="0"/>
    <n v="0"/>
    <n v="1"/>
    <n v="0"/>
    <n v="0"/>
    <n v="100100"/>
    <x v="0"/>
  </r>
  <r>
    <n v="41"/>
    <s v="millenium_ecosystem_assessment"/>
    <s v="temperature"/>
    <x v="0"/>
    <n v="2005"/>
    <n v="1"/>
    <n v="1"/>
    <n v="1"/>
    <n v="0"/>
    <n v="0"/>
    <n v="0"/>
    <n v="111000"/>
    <x v="2"/>
  </r>
  <r>
    <n v="42"/>
    <s v="millenium_ecosystem_assessment"/>
    <s v="species_loss"/>
    <x v="2"/>
    <n v="2005"/>
    <n v="1"/>
    <n v="0"/>
    <n v="0"/>
    <n v="1"/>
    <n v="0"/>
    <n v="0"/>
    <n v="100100"/>
    <x v="0"/>
  </r>
  <r>
    <n v="43"/>
    <s v="millenium_ecosystem_assessment"/>
    <s v="land_use"/>
    <x v="0"/>
    <n v="2005"/>
    <n v="1"/>
    <n v="1"/>
    <n v="1"/>
    <n v="0"/>
    <n v="0"/>
    <n v="0"/>
    <n v="111000"/>
    <x v="2"/>
  </r>
  <r>
    <n v="44"/>
    <s v="millenium_ecosystem_assessment"/>
    <s v="land_use"/>
    <x v="1"/>
    <n v="2005"/>
    <n v="0"/>
    <n v="0"/>
    <n v="0"/>
    <n v="0"/>
    <n v="0"/>
    <n v="0"/>
    <n v="0"/>
    <x v="1"/>
  </r>
  <r>
    <n v="45"/>
    <s v="royal_society"/>
    <s v="birds"/>
    <x v="0"/>
    <n v="2003"/>
    <n v="0"/>
    <n v="0"/>
    <n v="0"/>
    <n v="0"/>
    <n v="0"/>
    <n v="0"/>
    <n v="0"/>
    <x v="1"/>
  </r>
  <r>
    <n v="46"/>
    <s v="royal_society"/>
    <s v="birds"/>
    <x v="0"/>
    <n v="2003"/>
    <n v="1"/>
    <n v="0"/>
    <n v="0"/>
    <n v="1"/>
    <n v="0"/>
    <n v="0"/>
    <n v="100100"/>
    <x v="0"/>
  </r>
  <r>
    <n v="47"/>
    <s v="FAO"/>
    <s v="insects"/>
    <x v="2"/>
    <n v="2015"/>
    <n v="1"/>
    <n v="0"/>
    <n v="0"/>
    <n v="1"/>
    <n v="0"/>
    <n v="0"/>
    <n v="100100"/>
    <x v="0"/>
  </r>
  <r>
    <n v="48"/>
    <s v="UK_government"/>
    <s v="water_quality"/>
    <x v="0"/>
    <n v="2018"/>
    <n v="0"/>
    <n v="0"/>
    <n v="0"/>
    <n v="0"/>
    <n v="0"/>
    <n v="0"/>
    <n v="0"/>
    <x v="1"/>
  </r>
  <r>
    <n v="49"/>
    <s v="UK_government"/>
    <s v="mammals"/>
    <x v="0"/>
    <n v="2015"/>
    <n v="1"/>
    <n v="0"/>
    <n v="0"/>
    <n v="1"/>
    <n v="0"/>
    <n v="0"/>
    <n v="100100"/>
    <x v="0"/>
  </r>
  <r>
    <n v="50"/>
    <s v="UK_government"/>
    <s v="birds"/>
    <x v="0"/>
    <n v="2015"/>
    <n v="1"/>
    <n v="1"/>
    <n v="1"/>
    <n v="0"/>
    <n v="0"/>
    <n v="0"/>
    <n v="111000"/>
    <x v="2"/>
  </r>
  <r>
    <n v="51"/>
    <s v="UK_government"/>
    <s v="temperature"/>
    <x v="1"/>
    <n v="2015"/>
    <n v="1"/>
    <n v="1"/>
    <n v="0"/>
    <n v="0"/>
    <n v="0"/>
    <n v="0"/>
    <n v="110000"/>
    <x v="5"/>
  </r>
  <r>
    <n v="52"/>
    <s v="JNCC"/>
    <s v="insects"/>
    <x v="0"/>
    <n v="2018"/>
    <n v="1"/>
    <n v="0"/>
    <n v="0"/>
    <n v="1"/>
    <n v="0"/>
    <n v="0"/>
    <n v="100100"/>
    <x v="0"/>
  </r>
  <r>
    <n v="53"/>
    <s v="JNCC"/>
    <s v="animals"/>
    <x v="0"/>
    <n v="2018"/>
    <n v="1"/>
    <n v="0"/>
    <n v="0"/>
    <n v="1"/>
    <n v="0"/>
    <n v="0"/>
    <n v="100100"/>
    <x v="0"/>
  </r>
  <r>
    <n v="54"/>
    <s v="IPBES"/>
    <s v="species"/>
    <x v="0"/>
    <n v="2018"/>
    <n v="1"/>
    <n v="0"/>
    <n v="0"/>
    <n v="1"/>
    <n v="0"/>
    <n v="0"/>
    <n v="100100"/>
    <x v="0"/>
  </r>
  <r>
    <n v="55"/>
    <s v="IPBES"/>
    <s v="drivers_effects"/>
    <x v="3"/>
    <n v="2018"/>
    <n v="1"/>
    <n v="0"/>
    <n v="1"/>
    <n v="1"/>
    <n v="1"/>
    <n v="0"/>
    <n v="101110"/>
    <x v="6"/>
  </r>
  <r>
    <n v="56"/>
    <s v="IPBES"/>
    <s v="woodland"/>
    <x v="0"/>
    <n v="2018"/>
    <n v="1"/>
    <n v="0"/>
    <n v="0"/>
    <n v="1"/>
    <n v="0"/>
    <n v="0"/>
    <n v="100100"/>
    <x v="0"/>
  </r>
  <r>
    <n v="57"/>
    <s v="IPBES"/>
    <s v="species"/>
    <x v="0"/>
    <n v="2018"/>
    <n v="0"/>
    <n v="0"/>
    <n v="0"/>
    <n v="0"/>
    <n v="0"/>
    <n v="0"/>
    <n v="0"/>
    <x v="1"/>
  </r>
  <r>
    <n v="58"/>
    <s v="IPBES"/>
    <s v="species"/>
    <x v="0"/>
    <n v="2018"/>
    <n v="1"/>
    <n v="1"/>
    <n v="1"/>
    <n v="0"/>
    <n v="0"/>
    <n v="0"/>
    <n v="111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5">
  <location ref="A1:F10" firstHeaderRow="1" firstDataRow="2" firstDataCol="1"/>
  <pivotFields count="17">
    <pivotField dataField="1"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n="Absent" x="1"/>
        <item n="Expl-Extr-Inte-Adja" x="3"/>
        <item n="Expl-Extr-Inte-Coin" x="4"/>
        <item n="Expl-Extr-Sepa-Coin" x="0"/>
        <item n="Expl-Intr-Sepa-Adja" x="6"/>
        <item n="Impl-Extr-Inte-Coin" x="5"/>
        <item n="Impl-Intr-Inte-Coin" x="2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bs" fld="0" subtotal="count" baseField="3" baseItem="0"/>
  </dataFields>
  <chartFormats count="8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9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>
  <location ref="A3:F12" firstHeaderRow="1" firstDataRow="2" firstDataCol="1"/>
  <pivotFields count="13">
    <pivotField dataField="1"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n="Absent" x="1"/>
        <item n="Expl-Extr-Sepa-Adja" x="3"/>
        <item n="Expl-Extr-Sepa-Coin" x="0"/>
        <item n="Expl-Intr-Inte-Coin" x="4"/>
        <item n="Expl-Intr-Sepa-Adja" x="6"/>
        <item n="Impl-Extr-Inte-Coin" x="5"/>
        <item n="Impl-Intr-Inte-Coin" x="2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NB sur ob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eport.ipcc.ch/sr15/pdf/sr15_spm_final.pdf" TargetMode="External"/><Relationship Id="rId2" Type="http://schemas.openxmlformats.org/officeDocument/2006/relationships/hyperlink" Target="https://report.ipcc.ch/sr15/pdf/sr15_spm_final.pdf" TargetMode="External"/><Relationship Id="rId3" Type="http://schemas.openxmlformats.org/officeDocument/2006/relationships/hyperlink" Target="https://www.eea.europa.eu/data-and-maps/daviz/common-birds-in-europe-population-index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S5" sqref="S5"/>
    </sheetView>
  </sheetViews>
  <sheetFormatPr baseColWidth="10" defaultColWidth="8.83203125" defaultRowHeight="14" x14ac:dyDescent="0"/>
  <cols>
    <col min="1" max="1" width="18.83203125" customWidth="1"/>
    <col min="2" max="2" width="21.33203125" bestFit="1" customWidth="1"/>
    <col min="3" max="3" width="11" customWidth="1"/>
    <col min="4" max="4" width="10.5" customWidth="1"/>
    <col min="5" max="5" width="8.33203125" customWidth="1"/>
    <col min="6" max="6" width="5.1640625" customWidth="1"/>
  </cols>
  <sheetData>
    <row r="1" spans="1:9">
      <c r="A1" s="1" t="s">
        <v>128</v>
      </c>
      <c r="B1" s="1" t="s">
        <v>151</v>
      </c>
    </row>
    <row r="2" spans="1:9">
      <c r="A2" s="1" t="s">
        <v>152</v>
      </c>
      <c r="B2" t="s">
        <v>44</v>
      </c>
      <c r="C2" t="s">
        <v>29</v>
      </c>
      <c r="D2" t="s">
        <v>72</v>
      </c>
      <c r="E2" t="s">
        <v>18</v>
      </c>
      <c r="F2" t="s">
        <v>150</v>
      </c>
      <c r="H2" s="2" t="s">
        <v>142</v>
      </c>
      <c r="I2" t="s">
        <v>148</v>
      </c>
    </row>
    <row r="3" spans="1:9">
      <c r="A3" s="2" t="s">
        <v>129</v>
      </c>
      <c r="B3" s="3">
        <v>4</v>
      </c>
      <c r="C3" s="3">
        <v>3</v>
      </c>
      <c r="D3" s="3">
        <v>2</v>
      </c>
      <c r="E3" s="3">
        <v>8</v>
      </c>
      <c r="F3" s="3">
        <v>17</v>
      </c>
      <c r="H3" s="5">
        <f>GETPIVOTDATA("obs",$A$1,"dec_code","Absent")/GETPIVOTDATA("obs",$A$1)</f>
        <v>0.36170212765957449</v>
      </c>
      <c r="I3" s="6">
        <f>H3*100</f>
        <v>36.170212765957451</v>
      </c>
    </row>
    <row r="4" spans="1:9">
      <c r="A4" s="2" t="s">
        <v>141</v>
      </c>
      <c r="B4" s="3"/>
      <c r="C4" s="3"/>
      <c r="D4" s="3"/>
      <c r="E4" s="3">
        <v>2</v>
      </c>
      <c r="F4" s="3">
        <v>2</v>
      </c>
      <c r="H4" s="5">
        <f>GETPIVOTDATA("obs",$A$1,"dec_code","Expl-Extr-Inte-Adja")/GETPIVOTDATA("obs",$A$1)</f>
        <v>4.2553191489361701E-2</v>
      </c>
      <c r="I4" s="6">
        <f t="shared" ref="I4:I9" si="0">H4*100</f>
        <v>4.2553191489361701</v>
      </c>
    </row>
    <row r="5" spans="1:9">
      <c r="A5" s="2" t="s">
        <v>131</v>
      </c>
      <c r="B5" s="3">
        <v>2</v>
      </c>
      <c r="C5" s="3"/>
      <c r="D5" s="3"/>
      <c r="E5" s="3"/>
      <c r="F5" s="3">
        <v>2</v>
      </c>
      <c r="H5" s="5">
        <f>GETPIVOTDATA("obs",$A$1,"dec_code","Expl-Extr-Inte-Coin")/GETPIVOTDATA("obs",$A$1)</f>
        <v>4.2553191489361701E-2</v>
      </c>
      <c r="I5" s="6">
        <f t="shared" si="0"/>
        <v>4.2553191489361701</v>
      </c>
    </row>
    <row r="6" spans="1:9">
      <c r="A6" s="2" t="s">
        <v>130</v>
      </c>
      <c r="B6" s="3">
        <v>2</v>
      </c>
      <c r="C6" s="3">
        <v>1</v>
      </c>
      <c r="D6" s="3"/>
      <c r="E6" s="3">
        <v>14</v>
      </c>
      <c r="F6" s="3">
        <v>17</v>
      </c>
      <c r="H6" s="5">
        <f>GETPIVOTDATA("obs",$A$1,"dec_code","Expl-Extr-Sepa-Coin")/GETPIVOTDATA("obs",$A$1)</f>
        <v>0.36170212765957449</v>
      </c>
      <c r="I6" s="6">
        <f t="shared" si="0"/>
        <v>36.170212765957451</v>
      </c>
    </row>
    <row r="7" spans="1:9">
      <c r="A7" s="2" t="s">
        <v>149</v>
      </c>
      <c r="B7" s="3"/>
      <c r="C7" s="3"/>
      <c r="D7" s="3">
        <v>1</v>
      </c>
      <c r="E7" s="3"/>
      <c r="F7" s="3">
        <v>1</v>
      </c>
      <c r="H7" s="5">
        <f>GETPIVOTDATA("obs",$A$1,"dec_code","Expl-Intr-Sepa-Adja")/GETPIVOTDATA("obs",$A$1)</f>
        <v>2.1276595744680851E-2</v>
      </c>
      <c r="I7" s="6">
        <f t="shared" si="0"/>
        <v>2.1276595744680851</v>
      </c>
    </row>
    <row r="8" spans="1:9">
      <c r="A8" s="2" t="s">
        <v>139</v>
      </c>
      <c r="B8" s="3">
        <v>1</v>
      </c>
      <c r="C8" s="3">
        <v>1</v>
      </c>
      <c r="D8" s="3"/>
      <c r="E8" s="3"/>
      <c r="F8" s="3">
        <v>2</v>
      </c>
      <c r="H8" s="5">
        <f>GETPIVOTDATA("obs",$A$1,"dec_code","Impl-Extr-Inte-Coin")/GETPIVOTDATA("obs",$A$1)</f>
        <v>4.2553191489361701E-2</v>
      </c>
      <c r="I8" s="6">
        <f t="shared" si="0"/>
        <v>4.2553191489361701</v>
      </c>
    </row>
    <row r="9" spans="1:9">
      <c r="A9" s="2" t="s">
        <v>140</v>
      </c>
      <c r="B9" s="3"/>
      <c r="C9" s="3"/>
      <c r="D9" s="3"/>
      <c r="E9" s="3">
        <v>6</v>
      </c>
      <c r="F9" s="3">
        <v>6</v>
      </c>
      <c r="H9" s="5">
        <f>GETPIVOTDATA("obs",$A$1,"dec_code","Impl-Intr-Inte-Coin")/GETPIVOTDATA("obs",$A$1)</f>
        <v>0.1276595744680851</v>
      </c>
      <c r="I9" s="6">
        <f t="shared" si="0"/>
        <v>12.76595744680851</v>
      </c>
    </row>
    <row r="10" spans="1:9">
      <c r="A10" s="2" t="s">
        <v>150</v>
      </c>
      <c r="B10" s="3">
        <v>9</v>
      </c>
      <c r="C10" s="3">
        <v>5</v>
      </c>
      <c r="D10" s="3">
        <v>3</v>
      </c>
      <c r="E10" s="3">
        <v>30</v>
      </c>
      <c r="F10" s="3">
        <v>47</v>
      </c>
    </row>
    <row r="12" spans="1:9">
      <c r="B12" t="s">
        <v>144</v>
      </c>
      <c r="C12" t="s">
        <v>145</v>
      </c>
      <c r="D12" t="s">
        <v>146</v>
      </c>
      <c r="E12" t="s">
        <v>143</v>
      </c>
    </row>
    <row r="13" spans="1:9">
      <c r="A13" s="2" t="s">
        <v>142</v>
      </c>
      <c r="B13" s="5">
        <f>GETPIVOTDATA("obs",$A$1,"fig_type","comparison")/GETPIVOTDATA("obs",$A$1)</f>
        <v>0.19148936170212766</v>
      </c>
      <c r="C13" s="5">
        <f>GETPIVOTDATA("obs",$A$1,"fig_type","geographical")/GETPIVOTDATA("obs",$A$1)</f>
        <v>0.10638297872340426</v>
      </c>
      <c r="D13" s="5">
        <f>GETPIVOTDATA("obs",$A$1,"fig_type","relationship")/GETPIVOTDATA("obs",$A$1)</f>
        <v>6.3829787234042548E-2</v>
      </c>
      <c r="E13" s="5">
        <f>GETPIVOTDATA("obs",$A$1,"fig_type","temporal")/GETPIVOTDATA("obs",$A$1)</f>
        <v>0.63829787234042556</v>
      </c>
    </row>
    <row r="14" spans="1:9">
      <c r="A14" s="2" t="s">
        <v>147</v>
      </c>
      <c r="B14" s="6">
        <f>B13*100</f>
        <v>19.148936170212767</v>
      </c>
      <c r="C14" s="6">
        <f t="shared" ref="C14:E14" si="1">C13*100</f>
        <v>10.638297872340425</v>
      </c>
      <c r="D14" s="6">
        <f t="shared" si="1"/>
        <v>6.3829787234042552</v>
      </c>
      <c r="E14" s="6">
        <f t="shared" si="1"/>
        <v>63.829787234042556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>
      <selection activeCell="B8" sqref="B8"/>
    </sheetView>
  </sheetViews>
  <sheetFormatPr baseColWidth="10" defaultRowHeight="14" x14ac:dyDescent="0"/>
  <cols>
    <col min="1" max="1" width="18.83203125" bestFit="1" customWidth="1"/>
    <col min="2" max="2" width="21.33203125" customWidth="1"/>
    <col min="3" max="3" width="11" bestFit="1" customWidth="1"/>
    <col min="4" max="4" width="10.5" customWidth="1"/>
    <col min="5" max="5" width="8.33203125" customWidth="1"/>
    <col min="6" max="6" width="5.1640625" customWidth="1"/>
  </cols>
  <sheetData>
    <row r="3" spans="1:6">
      <c r="A3" s="1" t="s">
        <v>153</v>
      </c>
      <c r="B3" s="1" t="s">
        <v>151</v>
      </c>
    </row>
    <row r="4" spans="1:6">
      <c r="A4" s="1" t="s">
        <v>152</v>
      </c>
      <c r="B4" t="s">
        <v>44</v>
      </c>
      <c r="C4" t="s">
        <v>29</v>
      </c>
      <c r="D4" t="s">
        <v>72</v>
      </c>
      <c r="E4" t="s">
        <v>18</v>
      </c>
      <c r="F4" t="s">
        <v>150</v>
      </c>
    </row>
    <row r="5" spans="1:6">
      <c r="A5" s="2" t="s">
        <v>129</v>
      </c>
      <c r="B5" s="3">
        <v>4</v>
      </c>
      <c r="C5" s="3">
        <v>3</v>
      </c>
      <c r="D5" s="3">
        <v>2</v>
      </c>
      <c r="E5" s="3">
        <v>8</v>
      </c>
      <c r="F5" s="3">
        <v>17</v>
      </c>
    </row>
    <row r="6" spans="1:6">
      <c r="A6" s="2" t="s">
        <v>155</v>
      </c>
      <c r="B6" s="3"/>
      <c r="C6" s="3"/>
      <c r="D6" s="3"/>
      <c r="E6" s="3">
        <v>2</v>
      </c>
      <c r="F6" s="3">
        <v>2</v>
      </c>
    </row>
    <row r="7" spans="1:6">
      <c r="A7" s="2" t="s">
        <v>130</v>
      </c>
      <c r="B7" s="3">
        <v>2</v>
      </c>
      <c r="C7" s="3">
        <v>1</v>
      </c>
      <c r="D7" s="3"/>
      <c r="E7" s="3">
        <v>14</v>
      </c>
      <c r="F7" s="3">
        <v>17</v>
      </c>
    </row>
    <row r="8" spans="1:6">
      <c r="A8" s="2" t="s">
        <v>154</v>
      </c>
      <c r="B8" s="3">
        <v>2</v>
      </c>
      <c r="C8" s="3"/>
      <c r="D8" s="3"/>
      <c r="E8" s="3"/>
      <c r="F8" s="3">
        <v>2</v>
      </c>
    </row>
    <row r="9" spans="1:6">
      <c r="A9" s="2" t="s">
        <v>149</v>
      </c>
      <c r="B9" s="3"/>
      <c r="C9" s="3"/>
      <c r="D9" s="3">
        <v>1</v>
      </c>
      <c r="E9" s="3"/>
      <c r="F9" s="3">
        <v>1</v>
      </c>
    </row>
    <row r="10" spans="1:6">
      <c r="A10" s="2" t="s">
        <v>139</v>
      </c>
      <c r="B10" s="3">
        <v>1</v>
      </c>
      <c r="C10" s="3">
        <v>1</v>
      </c>
      <c r="D10" s="3"/>
      <c r="E10" s="3"/>
      <c r="F10" s="3">
        <v>2</v>
      </c>
    </row>
    <row r="11" spans="1:6">
      <c r="A11" s="2" t="s">
        <v>140</v>
      </c>
      <c r="B11" s="3"/>
      <c r="C11" s="3"/>
      <c r="D11" s="3"/>
      <c r="E11" s="3">
        <v>6</v>
      </c>
      <c r="F11" s="3">
        <v>6</v>
      </c>
    </row>
    <row r="12" spans="1:6">
      <c r="A12" s="2" t="s">
        <v>150</v>
      </c>
      <c r="B12" s="3">
        <v>9</v>
      </c>
      <c r="C12" s="3">
        <v>5</v>
      </c>
      <c r="D12" s="3">
        <v>3</v>
      </c>
      <c r="E12" s="3">
        <v>30</v>
      </c>
      <c r="F12" s="3">
        <v>47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4" workbookViewId="0">
      <selection activeCell="A45" sqref="A45:XFD45"/>
    </sheetView>
  </sheetViews>
  <sheetFormatPr baseColWidth="10" defaultColWidth="8.83203125" defaultRowHeight="14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138</v>
      </c>
      <c r="Q1" t="s">
        <v>15</v>
      </c>
    </row>
    <row r="2" spans="1:17">
      <c r="A2">
        <v>2</v>
      </c>
      <c r="B2" t="s">
        <v>16</v>
      </c>
      <c r="C2" t="s">
        <v>17</v>
      </c>
      <c r="D2" t="s">
        <v>18</v>
      </c>
      <c r="E2">
        <v>2018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100100</v>
      </c>
      <c r="M2">
        <v>9</v>
      </c>
      <c r="N2" t="s">
        <v>19</v>
      </c>
      <c r="O2" s="4" t="s">
        <v>20</v>
      </c>
    </row>
    <row r="3" spans="1:17">
      <c r="A3">
        <v>3</v>
      </c>
      <c r="B3" t="s">
        <v>16</v>
      </c>
      <c r="C3" t="s">
        <v>21</v>
      </c>
      <c r="D3" t="s">
        <v>18</v>
      </c>
      <c r="E3">
        <v>2017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100100</v>
      </c>
      <c r="M3">
        <v>9</v>
      </c>
      <c r="N3" t="s">
        <v>22</v>
      </c>
      <c r="O3" t="s">
        <v>23</v>
      </c>
    </row>
    <row r="4" spans="1:17">
      <c r="A4">
        <v>6</v>
      </c>
      <c r="B4" t="s">
        <v>24</v>
      </c>
      <c r="C4" t="s">
        <v>25</v>
      </c>
      <c r="D4" t="s">
        <v>18</v>
      </c>
      <c r="E4">
        <v>2011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26</v>
      </c>
      <c r="O4" t="s">
        <v>27</v>
      </c>
    </row>
    <row r="5" spans="1:17">
      <c r="A5">
        <v>7</v>
      </c>
      <c r="B5" t="s">
        <v>24</v>
      </c>
      <c r="C5" t="s">
        <v>17</v>
      </c>
      <c r="D5" t="s">
        <v>18</v>
      </c>
      <c r="E5">
        <v>2013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100100</v>
      </c>
      <c r="M5">
        <v>9</v>
      </c>
      <c r="N5" t="s">
        <v>26</v>
      </c>
      <c r="O5" t="s">
        <v>28</v>
      </c>
    </row>
    <row r="6" spans="1:17">
      <c r="A6">
        <v>8</v>
      </c>
      <c r="B6" t="s">
        <v>24</v>
      </c>
      <c r="C6" t="s">
        <v>17</v>
      </c>
      <c r="D6" t="s">
        <v>29</v>
      </c>
      <c r="E6">
        <v>2013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100100</v>
      </c>
      <c r="M6">
        <v>9</v>
      </c>
      <c r="N6" t="s">
        <v>26</v>
      </c>
      <c r="O6" t="s">
        <v>28</v>
      </c>
    </row>
    <row r="7" spans="1:17">
      <c r="A7">
        <v>9</v>
      </c>
      <c r="B7" t="s">
        <v>24</v>
      </c>
      <c r="C7" t="s">
        <v>17</v>
      </c>
      <c r="D7" t="s">
        <v>18</v>
      </c>
      <c r="E7">
        <v>2012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100100</v>
      </c>
      <c r="M7">
        <v>9</v>
      </c>
      <c r="N7" t="s">
        <v>30</v>
      </c>
      <c r="O7" t="s">
        <v>31</v>
      </c>
    </row>
    <row r="8" spans="1:17">
      <c r="A8">
        <v>11</v>
      </c>
      <c r="B8" t="s">
        <v>24</v>
      </c>
      <c r="C8" t="s">
        <v>32</v>
      </c>
      <c r="D8" t="s">
        <v>18</v>
      </c>
      <c r="E8">
        <v>2015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100100</v>
      </c>
      <c r="M8">
        <v>9</v>
      </c>
      <c r="N8" t="s">
        <v>19</v>
      </c>
      <c r="O8" t="s">
        <v>33</v>
      </c>
    </row>
    <row r="9" spans="1:17">
      <c r="A9">
        <v>12</v>
      </c>
      <c r="B9" t="s">
        <v>24</v>
      </c>
      <c r="C9" t="s">
        <v>32</v>
      </c>
      <c r="D9" t="s">
        <v>18</v>
      </c>
      <c r="E9">
        <v>2015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100100</v>
      </c>
      <c r="M9">
        <v>9</v>
      </c>
      <c r="N9" t="s">
        <v>34</v>
      </c>
      <c r="O9" t="s">
        <v>35</v>
      </c>
    </row>
    <row r="10" spans="1:17">
      <c r="A10">
        <v>13</v>
      </c>
      <c r="B10" t="s">
        <v>24</v>
      </c>
      <c r="C10" t="s">
        <v>32</v>
      </c>
      <c r="D10" t="s">
        <v>18</v>
      </c>
      <c r="E10">
        <v>2015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34</v>
      </c>
      <c r="O10" t="s">
        <v>35</v>
      </c>
    </row>
    <row r="11" spans="1:17">
      <c r="A11">
        <v>16</v>
      </c>
      <c r="B11" t="s">
        <v>24</v>
      </c>
      <c r="C11" t="s">
        <v>36</v>
      </c>
      <c r="D11" t="s">
        <v>18</v>
      </c>
      <c r="E11">
        <v>2010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34</v>
      </c>
      <c r="O11" t="s">
        <v>37</v>
      </c>
      <c r="P11" t="s">
        <v>38</v>
      </c>
    </row>
    <row r="12" spans="1:17">
      <c r="A12">
        <v>18</v>
      </c>
      <c r="B12" t="s">
        <v>39</v>
      </c>
      <c r="C12" t="s">
        <v>40</v>
      </c>
      <c r="D12" t="s">
        <v>29</v>
      </c>
      <c r="E12">
        <v>2010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41</v>
      </c>
      <c r="O12" t="s">
        <v>42</v>
      </c>
      <c r="P12" t="s">
        <v>43</v>
      </c>
    </row>
    <row r="13" spans="1:17">
      <c r="A13">
        <v>21</v>
      </c>
      <c r="B13" t="s">
        <v>16</v>
      </c>
      <c r="C13" t="s">
        <v>40</v>
      </c>
      <c r="D13" t="s">
        <v>44</v>
      </c>
      <c r="E13">
        <v>2018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45</v>
      </c>
      <c r="O13" t="s">
        <v>46</v>
      </c>
    </row>
    <row r="14" spans="1:17">
      <c r="A14">
        <v>23</v>
      </c>
      <c r="B14" t="s">
        <v>24</v>
      </c>
      <c r="C14" t="s">
        <v>47</v>
      </c>
      <c r="D14" t="s">
        <v>44</v>
      </c>
      <c r="E14">
        <v>2011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48</v>
      </c>
      <c r="O14" t="s">
        <v>49</v>
      </c>
    </row>
    <row r="15" spans="1:17">
      <c r="A15">
        <v>25</v>
      </c>
      <c r="B15" t="s">
        <v>50</v>
      </c>
      <c r="C15" t="s">
        <v>51</v>
      </c>
      <c r="D15" t="s">
        <v>18</v>
      </c>
      <c r="E15">
        <v>2018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100100</v>
      </c>
      <c r="M15">
        <v>9</v>
      </c>
      <c r="N15" t="s">
        <v>48</v>
      </c>
      <c r="O15" t="s">
        <v>52</v>
      </c>
      <c r="P15" t="s">
        <v>53</v>
      </c>
      <c r="Q15" t="s">
        <v>135</v>
      </c>
    </row>
    <row r="16" spans="1:17">
      <c r="A16">
        <v>26</v>
      </c>
      <c r="B16" t="s">
        <v>50</v>
      </c>
      <c r="C16" t="s">
        <v>51</v>
      </c>
      <c r="D16" t="s">
        <v>18</v>
      </c>
      <c r="E16">
        <v>2018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111000</v>
      </c>
      <c r="M16">
        <v>7</v>
      </c>
      <c r="N16" t="s">
        <v>48</v>
      </c>
      <c r="O16" t="s">
        <v>52</v>
      </c>
      <c r="P16" t="s">
        <v>53</v>
      </c>
      <c r="Q16" t="s">
        <v>136</v>
      </c>
    </row>
    <row r="17" spans="1:17">
      <c r="A17">
        <v>27</v>
      </c>
      <c r="B17" t="s">
        <v>50</v>
      </c>
      <c r="C17" t="s">
        <v>51</v>
      </c>
      <c r="D17" t="s">
        <v>18</v>
      </c>
      <c r="E17">
        <v>2018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100110</v>
      </c>
      <c r="M17">
        <v>25</v>
      </c>
      <c r="N17" t="s">
        <v>48</v>
      </c>
      <c r="O17" t="s">
        <v>52</v>
      </c>
      <c r="P17" t="s">
        <v>53</v>
      </c>
      <c r="Q17" t="s">
        <v>137</v>
      </c>
    </row>
    <row r="18" spans="1:17">
      <c r="A18">
        <v>28</v>
      </c>
      <c r="B18" t="s">
        <v>50</v>
      </c>
      <c r="C18" t="s">
        <v>51</v>
      </c>
      <c r="D18" t="s">
        <v>44</v>
      </c>
      <c r="E18">
        <v>2018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101000</v>
      </c>
      <c r="M18">
        <v>5</v>
      </c>
      <c r="N18" t="s">
        <v>54</v>
      </c>
      <c r="O18" t="s">
        <v>52</v>
      </c>
      <c r="P18" t="s">
        <v>55</v>
      </c>
    </row>
    <row r="19" spans="1:17">
      <c r="A19">
        <v>29</v>
      </c>
      <c r="B19" t="s">
        <v>50</v>
      </c>
      <c r="C19" t="s">
        <v>56</v>
      </c>
      <c r="D19" t="s">
        <v>18</v>
      </c>
      <c r="E19">
        <v>2018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111000</v>
      </c>
      <c r="M19">
        <v>7</v>
      </c>
      <c r="N19" t="s">
        <v>48</v>
      </c>
      <c r="O19" t="s">
        <v>52</v>
      </c>
      <c r="P19" t="s">
        <v>57</v>
      </c>
      <c r="Q19" t="s">
        <v>132</v>
      </c>
    </row>
    <row r="20" spans="1:17">
      <c r="A20">
        <v>30</v>
      </c>
      <c r="B20" t="s">
        <v>50</v>
      </c>
      <c r="C20" t="s">
        <v>56</v>
      </c>
      <c r="D20" t="s">
        <v>18</v>
      </c>
      <c r="E20">
        <v>2018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100110</v>
      </c>
      <c r="M20">
        <v>25</v>
      </c>
      <c r="N20" t="s">
        <v>133</v>
      </c>
      <c r="O20" t="s">
        <v>52</v>
      </c>
      <c r="P20" t="s">
        <v>57</v>
      </c>
      <c r="Q20" t="s">
        <v>134</v>
      </c>
    </row>
    <row r="21" spans="1:17">
      <c r="A21">
        <v>31</v>
      </c>
      <c r="B21" t="s">
        <v>50</v>
      </c>
      <c r="C21" t="s">
        <v>58</v>
      </c>
      <c r="D21" t="s">
        <v>44</v>
      </c>
      <c r="E21">
        <v>2018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101000</v>
      </c>
      <c r="M21">
        <v>5</v>
      </c>
      <c r="N21" t="s">
        <v>59</v>
      </c>
      <c r="O21" t="s">
        <v>52</v>
      </c>
      <c r="P21" t="s">
        <v>60</v>
      </c>
    </row>
    <row r="22" spans="1:17">
      <c r="A22">
        <v>32</v>
      </c>
      <c r="B22" t="s">
        <v>61</v>
      </c>
      <c r="C22" t="s">
        <v>62</v>
      </c>
      <c r="D22" t="s">
        <v>18</v>
      </c>
      <c r="E22">
        <v>2005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63</v>
      </c>
      <c r="O22" t="s">
        <v>64</v>
      </c>
      <c r="P22" t="s">
        <v>65</v>
      </c>
      <c r="Q22" t="s">
        <v>66</v>
      </c>
    </row>
    <row r="23" spans="1:17">
      <c r="A23">
        <v>33</v>
      </c>
      <c r="B23" t="s">
        <v>61</v>
      </c>
      <c r="C23" t="s">
        <v>67</v>
      </c>
      <c r="D23" t="s">
        <v>44</v>
      </c>
      <c r="E23">
        <v>2005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110000</v>
      </c>
      <c r="M23">
        <v>3</v>
      </c>
      <c r="N23" t="s">
        <v>68</v>
      </c>
      <c r="O23" t="s">
        <v>64</v>
      </c>
      <c r="P23" t="s">
        <v>69</v>
      </c>
      <c r="Q23" t="s">
        <v>70</v>
      </c>
    </row>
    <row r="24" spans="1:17">
      <c r="A24">
        <v>34</v>
      </c>
      <c r="B24" t="s">
        <v>61</v>
      </c>
      <c r="C24" t="s">
        <v>71</v>
      </c>
      <c r="D24" t="s">
        <v>72</v>
      </c>
      <c r="E24">
        <v>2005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73</v>
      </c>
      <c r="O24" t="s">
        <v>64</v>
      </c>
      <c r="P24" t="s">
        <v>74</v>
      </c>
      <c r="Q24" t="s">
        <v>75</v>
      </c>
    </row>
    <row r="25" spans="1:17">
      <c r="A25">
        <v>35</v>
      </c>
      <c r="B25" t="s">
        <v>61</v>
      </c>
      <c r="D25" t="s">
        <v>44</v>
      </c>
      <c r="E25">
        <v>2005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76</v>
      </c>
      <c r="O25" t="s">
        <v>64</v>
      </c>
      <c r="P25" t="s">
        <v>77</v>
      </c>
    </row>
    <row r="26" spans="1:17">
      <c r="A26">
        <v>36</v>
      </c>
      <c r="B26" t="s">
        <v>61</v>
      </c>
      <c r="C26" t="s">
        <v>78</v>
      </c>
      <c r="D26" t="s">
        <v>44</v>
      </c>
      <c r="E26">
        <v>2005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79</v>
      </c>
      <c r="O26" t="s">
        <v>64</v>
      </c>
      <c r="P26" t="s">
        <v>80</v>
      </c>
    </row>
    <row r="27" spans="1:17">
      <c r="A27">
        <v>37</v>
      </c>
      <c r="B27" t="s">
        <v>61</v>
      </c>
      <c r="C27" t="s">
        <v>81</v>
      </c>
      <c r="D27" t="s">
        <v>72</v>
      </c>
      <c r="E27">
        <v>2005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34</v>
      </c>
      <c r="O27" t="s">
        <v>64</v>
      </c>
      <c r="P27" t="s">
        <v>82</v>
      </c>
    </row>
    <row r="28" spans="1:17">
      <c r="A28">
        <v>38</v>
      </c>
      <c r="B28" t="s">
        <v>61</v>
      </c>
      <c r="C28" t="s">
        <v>83</v>
      </c>
      <c r="D28" t="s">
        <v>18</v>
      </c>
      <c r="E28">
        <v>2005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84</v>
      </c>
      <c r="O28" t="s">
        <v>64</v>
      </c>
      <c r="P28" t="s">
        <v>85</v>
      </c>
    </row>
    <row r="29" spans="1:17">
      <c r="A29">
        <v>39</v>
      </c>
      <c r="B29" t="s">
        <v>61</v>
      </c>
      <c r="C29" t="s">
        <v>86</v>
      </c>
      <c r="D29" t="s">
        <v>29</v>
      </c>
      <c r="E29">
        <v>2005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87</v>
      </c>
      <c r="O29" t="s">
        <v>64</v>
      </c>
      <c r="P29" t="s">
        <v>88</v>
      </c>
    </row>
    <row r="30" spans="1:17">
      <c r="A30">
        <v>40</v>
      </c>
      <c r="B30" t="s">
        <v>61</v>
      </c>
      <c r="C30" t="s">
        <v>51</v>
      </c>
      <c r="D30" t="s">
        <v>18</v>
      </c>
      <c r="E30">
        <v>2005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100100</v>
      </c>
      <c r="M30">
        <v>9</v>
      </c>
      <c r="N30" t="s">
        <v>89</v>
      </c>
      <c r="O30" t="s">
        <v>64</v>
      </c>
      <c r="P30" t="s">
        <v>90</v>
      </c>
    </row>
    <row r="31" spans="1:17">
      <c r="A31">
        <v>41</v>
      </c>
      <c r="B31" t="s">
        <v>61</v>
      </c>
      <c r="C31" t="s">
        <v>51</v>
      </c>
      <c r="D31" t="s">
        <v>18</v>
      </c>
      <c r="E31">
        <v>2005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111000</v>
      </c>
      <c r="M31">
        <v>7</v>
      </c>
      <c r="N31" t="s">
        <v>68</v>
      </c>
      <c r="O31" t="s">
        <v>64</v>
      </c>
      <c r="P31" t="s">
        <v>91</v>
      </c>
    </row>
    <row r="32" spans="1:17">
      <c r="A32">
        <v>42</v>
      </c>
      <c r="B32" t="s">
        <v>61</v>
      </c>
      <c r="C32" t="s">
        <v>92</v>
      </c>
      <c r="D32" t="s">
        <v>44</v>
      </c>
      <c r="E32">
        <v>2005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100100</v>
      </c>
      <c r="M32">
        <v>9</v>
      </c>
      <c r="N32" t="s">
        <v>93</v>
      </c>
      <c r="O32" t="s">
        <v>64</v>
      </c>
      <c r="P32" t="s">
        <v>94</v>
      </c>
    </row>
    <row r="33" spans="1:17">
      <c r="A33">
        <v>43</v>
      </c>
      <c r="B33" t="s">
        <v>61</v>
      </c>
      <c r="C33" t="s">
        <v>95</v>
      </c>
      <c r="D33" t="s">
        <v>18</v>
      </c>
      <c r="E33">
        <v>2005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111000</v>
      </c>
      <c r="M33">
        <v>7</v>
      </c>
      <c r="N33" t="s">
        <v>68</v>
      </c>
      <c r="O33" t="s">
        <v>64</v>
      </c>
      <c r="P33" t="s">
        <v>96</v>
      </c>
    </row>
    <row r="34" spans="1:17">
      <c r="A34">
        <v>44</v>
      </c>
      <c r="B34" t="s">
        <v>61</v>
      </c>
      <c r="C34" t="s">
        <v>95</v>
      </c>
      <c r="D34" t="s">
        <v>29</v>
      </c>
      <c r="E34">
        <v>2005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87</v>
      </c>
      <c r="O34" t="s">
        <v>64</v>
      </c>
      <c r="P34" t="s">
        <v>97</v>
      </c>
    </row>
    <row r="35" spans="1:17">
      <c r="A35">
        <v>45</v>
      </c>
      <c r="B35" t="s">
        <v>98</v>
      </c>
      <c r="C35" t="s">
        <v>17</v>
      </c>
      <c r="D35" t="s">
        <v>18</v>
      </c>
      <c r="E35">
        <v>2003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s">
        <v>34</v>
      </c>
      <c r="O35" t="s">
        <v>99</v>
      </c>
      <c r="P35" t="s">
        <v>100</v>
      </c>
    </row>
    <row r="36" spans="1:17">
      <c r="A36">
        <v>46</v>
      </c>
      <c r="B36" t="s">
        <v>98</v>
      </c>
      <c r="C36" t="s">
        <v>17</v>
      </c>
      <c r="D36" t="s">
        <v>18</v>
      </c>
      <c r="E36">
        <v>2003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100100</v>
      </c>
      <c r="M36">
        <v>9</v>
      </c>
      <c r="N36" t="s">
        <v>34</v>
      </c>
      <c r="O36" t="s">
        <v>99</v>
      </c>
      <c r="P36" t="s">
        <v>101</v>
      </c>
    </row>
    <row r="37" spans="1:17">
      <c r="A37">
        <v>47</v>
      </c>
      <c r="B37" t="s">
        <v>102</v>
      </c>
      <c r="C37" t="s">
        <v>25</v>
      </c>
      <c r="D37" t="s">
        <v>44</v>
      </c>
      <c r="E37">
        <v>2015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100100</v>
      </c>
      <c r="M37">
        <v>9</v>
      </c>
      <c r="N37" t="s">
        <v>34</v>
      </c>
      <c r="O37" t="s">
        <v>103</v>
      </c>
      <c r="P37" t="s">
        <v>69</v>
      </c>
    </row>
    <row r="38" spans="1:17">
      <c r="A38">
        <v>48</v>
      </c>
      <c r="B38" t="s">
        <v>104</v>
      </c>
      <c r="C38" t="s">
        <v>105</v>
      </c>
      <c r="D38" t="s">
        <v>18</v>
      </c>
      <c r="E38">
        <v>2018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34</v>
      </c>
      <c r="O38" t="s">
        <v>106</v>
      </c>
    </row>
    <row r="39" spans="1:17">
      <c r="A39">
        <v>49</v>
      </c>
      <c r="B39" t="s">
        <v>104</v>
      </c>
      <c r="C39" t="s">
        <v>32</v>
      </c>
      <c r="D39" t="s">
        <v>18</v>
      </c>
      <c r="E39">
        <v>2015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100100</v>
      </c>
      <c r="M39">
        <v>9</v>
      </c>
      <c r="N39" t="s">
        <v>26</v>
      </c>
      <c r="O39" t="s">
        <v>107</v>
      </c>
      <c r="P39" t="s">
        <v>108</v>
      </c>
    </row>
    <row r="40" spans="1:17">
      <c r="A40">
        <v>50</v>
      </c>
      <c r="B40" t="s">
        <v>104</v>
      </c>
      <c r="C40" t="s">
        <v>17</v>
      </c>
      <c r="D40" t="s">
        <v>18</v>
      </c>
      <c r="E40">
        <v>2015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111000</v>
      </c>
      <c r="M40">
        <v>7</v>
      </c>
      <c r="N40" t="s">
        <v>59</v>
      </c>
      <c r="O40" t="s">
        <v>107</v>
      </c>
      <c r="P40" t="s">
        <v>109</v>
      </c>
    </row>
    <row r="41" spans="1:17">
      <c r="A41">
        <v>51</v>
      </c>
      <c r="B41" t="s">
        <v>104</v>
      </c>
      <c r="C41" t="s">
        <v>51</v>
      </c>
      <c r="D41" t="s">
        <v>29</v>
      </c>
      <c r="E41">
        <v>2015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110000</v>
      </c>
      <c r="M41">
        <v>3</v>
      </c>
      <c r="N41" t="s">
        <v>68</v>
      </c>
      <c r="O41" t="s">
        <v>107</v>
      </c>
      <c r="P41" t="s">
        <v>110</v>
      </c>
      <c r="Q41" t="s">
        <v>111</v>
      </c>
    </row>
    <row r="42" spans="1:17">
      <c r="A42">
        <v>52</v>
      </c>
      <c r="B42" t="s">
        <v>112</v>
      </c>
      <c r="C42" t="s">
        <v>25</v>
      </c>
      <c r="D42" t="s">
        <v>18</v>
      </c>
      <c r="E42">
        <v>2018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100100</v>
      </c>
      <c r="M42">
        <v>9</v>
      </c>
      <c r="N42" t="s">
        <v>26</v>
      </c>
      <c r="O42" t="s">
        <v>113</v>
      </c>
      <c r="P42" t="s">
        <v>114</v>
      </c>
    </row>
    <row r="43" spans="1:17">
      <c r="A43">
        <v>53</v>
      </c>
      <c r="B43" t="s">
        <v>112</v>
      </c>
      <c r="C43" t="s">
        <v>115</v>
      </c>
      <c r="D43" t="s">
        <v>18</v>
      </c>
      <c r="E43">
        <v>2018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100100</v>
      </c>
      <c r="M43">
        <v>9</v>
      </c>
      <c r="N43" t="s">
        <v>26</v>
      </c>
      <c r="O43" t="s">
        <v>116</v>
      </c>
      <c r="P43" t="s">
        <v>117</v>
      </c>
    </row>
    <row r="44" spans="1:17">
      <c r="A44">
        <v>54</v>
      </c>
      <c r="B44" t="s">
        <v>118</v>
      </c>
      <c r="C44" t="s">
        <v>119</v>
      </c>
      <c r="D44" t="s">
        <v>18</v>
      </c>
      <c r="E44">
        <v>2018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100100</v>
      </c>
      <c r="M44">
        <v>9</v>
      </c>
      <c r="N44" t="s">
        <v>34</v>
      </c>
      <c r="O44" t="s">
        <v>120</v>
      </c>
      <c r="P44" t="s">
        <v>121</v>
      </c>
    </row>
    <row r="45" spans="1:17">
      <c r="A45">
        <v>55</v>
      </c>
      <c r="B45" t="s">
        <v>118</v>
      </c>
      <c r="C45" t="s">
        <v>71</v>
      </c>
      <c r="D45" t="s">
        <v>72</v>
      </c>
      <c r="E45">
        <v>2018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101110</v>
      </c>
      <c r="M45">
        <v>29</v>
      </c>
      <c r="N45" t="s">
        <v>122</v>
      </c>
      <c r="O45" t="s">
        <v>120</v>
      </c>
      <c r="P45" t="s">
        <v>123</v>
      </c>
    </row>
    <row r="46" spans="1:17">
      <c r="A46">
        <v>56</v>
      </c>
      <c r="B46" t="s">
        <v>118</v>
      </c>
      <c r="C46" t="s">
        <v>40</v>
      </c>
      <c r="D46" t="s">
        <v>18</v>
      </c>
      <c r="E46">
        <v>2018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100100</v>
      </c>
      <c r="M46">
        <v>9</v>
      </c>
      <c r="N46" t="s">
        <v>124</v>
      </c>
      <c r="O46" t="s">
        <v>120</v>
      </c>
      <c r="P46" t="s">
        <v>125</v>
      </c>
    </row>
    <row r="47" spans="1:17">
      <c r="A47">
        <v>57</v>
      </c>
      <c r="B47" t="s">
        <v>118</v>
      </c>
      <c r="C47" t="s">
        <v>119</v>
      </c>
      <c r="D47" t="s">
        <v>18</v>
      </c>
      <c r="E47">
        <v>2018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34</v>
      </c>
      <c r="O47" t="s">
        <v>120</v>
      </c>
      <c r="P47" t="s">
        <v>126</v>
      </c>
    </row>
    <row r="48" spans="1:17">
      <c r="A48">
        <v>58</v>
      </c>
      <c r="B48" t="s">
        <v>118</v>
      </c>
      <c r="C48" t="s">
        <v>119</v>
      </c>
      <c r="D48" t="s">
        <v>18</v>
      </c>
      <c r="E48">
        <v>2018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111000</v>
      </c>
      <c r="M48">
        <v>7</v>
      </c>
      <c r="N48" t="s">
        <v>68</v>
      </c>
      <c r="O48" t="s">
        <v>120</v>
      </c>
      <c r="P48" t="s">
        <v>127</v>
      </c>
    </row>
  </sheetData>
  <hyperlinks>
    <hyperlink ref="O19" r:id="rId1"/>
    <hyperlink ref="O20" r:id="rId2"/>
    <hyperlink ref="O2" r:id="rId3" location="tab-dashboard-0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Sheet4</vt:lpstr>
      <vt:lpstr>Feuil3</vt:lpstr>
      <vt:lpstr>uncert_repres_review2_Rtreated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Bach</dc:creator>
  <cp:lastModifiedBy>Adrian Bach</cp:lastModifiedBy>
  <dcterms:created xsi:type="dcterms:W3CDTF">2019-08-02T15:04:27Z</dcterms:created>
  <dcterms:modified xsi:type="dcterms:W3CDTF">2019-08-04T20:03:39Z</dcterms:modified>
</cp:coreProperties>
</file>