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10056"/>
  </bookViews>
  <sheets>
    <sheet name="Sheet1" sheetId="1" r:id="rId1"/>
  </sheets>
  <definedNames>
    <definedName name="_xlnm._FilterDatabase" localSheetId="0" hidden="1">Sheet1!$B$12:$C$13</definedName>
    <definedName name="Length1">Sheet1!$C$2</definedName>
    <definedName name="Length2">Sheet1!$C$3</definedName>
    <definedName name="Length3">Sheet1!$C$4</definedName>
    <definedName name="TargetHeight">Sheet1!$C$13</definedName>
    <definedName name="Vi">Sheet1!$C$12</definedName>
  </definedNames>
  <calcPr calcId="145621"/>
</workbook>
</file>

<file path=xl/calcChain.xml><?xml version="1.0" encoding="utf-8"?>
<calcChain xmlns="http://schemas.openxmlformats.org/spreadsheetml/2006/main">
  <c r="C4" i="1" l="1"/>
  <c r="F8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C13" i="1"/>
  <c r="C16" i="1"/>
  <c r="C8" i="1"/>
  <c r="C3" i="1"/>
  <c r="F7" i="1" l="1"/>
  <c r="C72" i="1"/>
  <c r="B73" i="1"/>
  <c r="C71" i="1"/>
  <c r="F16" i="1"/>
  <c r="G16" i="1" s="1"/>
  <c r="C17" i="1"/>
  <c r="C19" i="1"/>
  <c r="C18" i="1"/>
  <c r="E8" i="1"/>
  <c r="E7" i="1"/>
  <c r="G7" i="1" s="1"/>
  <c r="C7" i="1"/>
  <c r="D8" i="1"/>
  <c r="D7" i="1"/>
  <c r="B74" i="1" l="1"/>
  <c r="C73" i="1"/>
  <c r="F72" i="1"/>
  <c r="G72" i="1" s="1"/>
  <c r="F71" i="1"/>
  <c r="G71" i="1" s="1"/>
  <c r="F19" i="1"/>
  <c r="G19" i="1" s="1"/>
  <c r="F18" i="1"/>
  <c r="G18" i="1" s="1"/>
  <c r="F17" i="1"/>
  <c r="G17" i="1" s="1"/>
  <c r="C20" i="1"/>
  <c r="F20" i="1" s="1"/>
  <c r="G20" i="1" s="1"/>
  <c r="H7" i="1"/>
  <c r="I7" i="1" s="1"/>
  <c r="G8" i="1"/>
  <c r="H8" i="1" s="1"/>
  <c r="I8" i="1" l="1"/>
  <c r="C12" i="1"/>
  <c r="F73" i="1"/>
  <c r="G73" i="1" s="1"/>
  <c r="B75" i="1"/>
  <c r="C74" i="1"/>
  <c r="C21" i="1"/>
  <c r="F21" i="1" s="1"/>
  <c r="G21" i="1" s="1"/>
  <c r="E16" i="1" l="1"/>
  <c r="D16" i="1"/>
  <c r="J16" i="1" s="1"/>
  <c r="E72" i="1"/>
  <c r="H72" i="1" s="1"/>
  <c r="I72" i="1" s="1"/>
  <c r="D17" i="1"/>
  <c r="J17" i="1" s="1"/>
  <c r="D19" i="1"/>
  <c r="J19" i="1" s="1"/>
  <c r="E17" i="1"/>
  <c r="E19" i="1"/>
  <c r="E71" i="1"/>
  <c r="E18" i="1"/>
  <c r="D72" i="1"/>
  <c r="J72" i="1" s="1"/>
  <c r="D71" i="1"/>
  <c r="J71" i="1" s="1"/>
  <c r="D18" i="1"/>
  <c r="J18" i="1" s="1"/>
  <c r="E20" i="1"/>
  <c r="H20" i="1" s="1"/>
  <c r="I20" i="1" s="1"/>
  <c r="E73" i="1"/>
  <c r="D20" i="1"/>
  <c r="J20" i="1" s="1"/>
  <c r="D73" i="1"/>
  <c r="J73" i="1" s="1"/>
  <c r="H73" i="1"/>
  <c r="I73" i="1" s="1"/>
  <c r="F74" i="1"/>
  <c r="G74" i="1" s="1"/>
  <c r="D74" i="1"/>
  <c r="J74" i="1" s="1"/>
  <c r="E74" i="1"/>
  <c r="B76" i="1"/>
  <c r="C75" i="1"/>
  <c r="E21" i="1"/>
  <c r="D21" i="1"/>
  <c r="J21" i="1" s="1"/>
  <c r="C22" i="1"/>
  <c r="F22" i="1" s="1"/>
  <c r="G22" i="1" s="1"/>
  <c r="H18" i="1" l="1"/>
  <c r="I18" i="1" s="1"/>
  <c r="H71" i="1"/>
  <c r="I71" i="1" s="1"/>
  <c r="H19" i="1"/>
  <c r="I19" i="1" s="1"/>
  <c r="H17" i="1"/>
  <c r="I17" i="1" s="1"/>
  <c r="H16" i="1"/>
  <c r="I16" i="1" s="1"/>
  <c r="H74" i="1"/>
  <c r="I74" i="1" s="1"/>
  <c r="F75" i="1"/>
  <c r="G75" i="1" s="1"/>
  <c r="D75" i="1"/>
  <c r="J75" i="1" s="1"/>
  <c r="E75" i="1"/>
  <c r="C76" i="1"/>
  <c r="B77" i="1"/>
  <c r="C23" i="1"/>
  <c r="F23" i="1" s="1"/>
  <c r="G23" i="1" s="1"/>
  <c r="D22" i="1"/>
  <c r="J22" i="1" s="1"/>
  <c r="E22" i="1"/>
  <c r="H21" i="1"/>
  <c r="I21" i="1" s="1"/>
  <c r="H75" i="1" l="1"/>
  <c r="I75" i="1" s="1"/>
  <c r="C77" i="1"/>
  <c r="B78" i="1"/>
  <c r="D76" i="1"/>
  <c r="F76" i="1"/>
  <c r="G76" i="1" s="1"/>
  <c r="E76" i="1"/>
  <c r="H22" i="1"/>
  <c r="I22" i="1" s="1"/>
  <c r="C24" i="1"/>
  <c r="F24" i="1" s="1"/>
  <c r="G24" i="1" s="1"/>
  <c r="E23" i="1"/>
  <c r="D23" i="1"/>
  <c r="J23" i="1" s="1"/>
  <c r="J76" i="1" l="1"/>
  <c r="H76" i="1"/>
  <c r="I76" i="1" s="1"/>
  <c r="C78" i="1"/>
  <c r="B79" i="1"/>
  <c r="D77" i="1"/>
  <c r="J77" i="1" s="1"/>
  <c r="E77" i="1"/>
  <c r="F77" i="1"/>
  <c r="G77" i="1" s="1"/>
  <c r="H23" i="1"/>
  <c r="I23" i="1" s="1"/>
  <c r="D24" i="1"/>
  <c r="J24" i="1" s="1"/>
  <c r="E24" i="1"/>
  <c r="C25" i="1"/>
  <c r="F25" i="1" s="1"/>
  <c r="G25" i="1" s="1"/>
  <c r="H77" i="1" l="1"/>
  <c r="I77" i="1" s="1"/>
  <c r="B80" i="1"/>
  <c r="C79" i="1"/>
  <c r="F78" i="1"/>
  <c r="G78" i="1" s="1"/>
  <c r="E78" i="1"/>
  <c r="D78" i="1"/>
  <c r="H24" i="1"/>
  <c r="I24" i="1" s="1"/>
  <c r="E25" i="1"/>
  <c r="D25" i="1"/>
  <c r="J25" i="1" s="1"/>
  <c r="J78" i="1" l="1"/>
  <c r="H78" i="1"/>
  <c r="I78" i="1" s="1"/>
  <c r="D79" i="1"/>
  <c r="E79" i="1"/>
  <c r="F79" i="1"/>
  <c r="G79" i="1" s="1"/>
  <c r="B81" i="1"/>
  <c r="C80" i="1"/>
  <c r="H25" i="1"/>
  <c r="I25" i="1" s="1"/>
  <c r="J79" i="1" l="1"/>
  <c r="H79" i="1" s="1"/>
  <c r="I79" i="1" s="1"/>
  <c r="D80" i="1"/>
  <c r="E80" i="1"/>
  <c r="F80" i="1"/>
  <c r="G80" i="1" s="1"/>
  <c r="B82" i="1"/>
  <c r="C81" i="1"/>
  <c r="C26" i="1"/>
  <c r="J80" i="1" l="1"/>
  <c r="H80" i="1" s="1"/>
  <c r="I80" i="1" s="1"/>
  <c r="E81" i="1"/>
  <c r="F81" i="1"/>
  <c r="G81" i="1" s="1"/>
  <c r="D81" i="1"/>
  <c r="B83" i="1"/>
  <c r="C82" i="1"/>
  <c r="E26" i="1"/>
  <c r="F26" i="1"/>
  <c r="G26" i="1" s="1"/>
  <c r="C27" i="1"/>
  <c r="F27" i="1" s="1"/>
  <c r="G27" i="1" s="1"/>
  <c r="D26" i="1"/>
  <c r="J26" i="1" s="1"/>
  <c r="J81" i="1" l="1"/>
  <c r="H81" i="1" s="1"/>
  <c r="I81" i="1" s="1"/>
  <c r="H26" i="1"/>
  <c r="I26" i="1" s="1"/>
  <c r="D82" i="1"/>
  <c r="J82" i="1" s="1"/>
  <c r="E82" i="1"/>
  <c r="F82" i="1"/>
  <c r="G82" i="1" s="1"/>
  <c r="B84" i="1"/>
  <c r="C83" i="1"/>
  <c r="E27" i="1"/>
  <c r="D27" i="1"/>
  <c r="J27" i="1" s="1"/>
  <c r="C28" i="1"/>
  <c r="F28" i="1" s="1"/>
  <c r="G28" i="1" s="1"/>
  <c r="H82" i="1" l="1"/>
  <c r="I82" i="1" s="1"/>
  <c r="D83" i="1"/>
  <c r="J83" i="1" s="1"/>
  <c r="E83" i="1"/>
  <c r="F83" i="1"/>
  <c r="G83" i="1" s="1"/>
  <c r="C84" i="1"/>
  <c r="B85" i="1"/>
  <c r="E28" i="1"/>
  <c r="D28" i="1"/>
  <c r="J28" i="1" s="1"/>
  <c r="C29" i="1"/>
  <c r="F29" i="1" s="1"/>
  <c r="G29" i="1" s="1"/>
  <c r="H27" i="1"/>
  <c r="I27" i="1" s="1"/>
  <c r="H83" i="1" l="1"/>
  <c r="I83" i="1" s="1"/>
  <c r="C85" i="1"/>
  <c r="B86" i="1"/>
  <c r="D84" i="1"/>
  <c r="J84" i="1" s="1"/>
  <c r="E84" i="1"/>
  <c r="F84" i="1"/>
  <c r="G84" i="1" s="1"/>
  <c r="C30" i="1"/>
  <c r="F30" i="1" s="1"/>
  <c r="G30" i="1" s="1"/>
  <c r="E29" i="1"/>
  <c r="D29" i="1"/>
  <c r="J29" i="1" s="1"/>
  <c r="H28" i="1"/>
  <c r="I28" i="1" s="1"/>
  <c r="D85" i="1" l="1"/>
  <c r="E85" i="1"/>
  <c r="F85" i="1"/>
  <c r="G85" i="1" s="1"/>
  <c r="H84" i="1"/>
  <c r="I84" i="1" s="1"/>
  <c r="C86" i="1"/>
  <c r="B87" i="1"/>
  <c r="C31" i="1"/>
  <c r="F31" i="1" s="1"/>
  <c r="G31" i="1" s="1"/>
  <c r="H29" i="1"/>
  <c r="I29" i="1" s="1"/>
  <c r="D30" i="1"/>
  <c r="J30" i="1" s="1"/>
  <c r="E30" i="1"/>
  <c r="J85" i="1" l="1"/>
  <c r="H85" i="1"/>
  <c r="I85" i="1" s="1"/>
  <c r="B88" i="1"/>
  <c r="C87" i="1"/>
  <c r="F86" i="1"/>
  <c r="G86" i="1" s="1"/>
  <c r="E86" i="1"/>
  <c r="D86" i="1"/>
  <c r="H30" i="1"/>
  <c r="I30" i="1" s="1"/>
  <c r="E31" i="1"/>
  <c r="D31" i="1"/>
  <c r="J31" i="1" s="1"/>
  <c r="C32" i="1"/>
  <c r="F32" i="1" s="1"/>
  <c r="G32" i="1" s="1"/>
  <c r="J86" i="1" l="1"/>
  <c r="H86" i="1"/>
  <c r="I86" i="1" s="1"/>
  <c r="C88" i="1"/>
  <c r="B89" i="1"/>
  <c r="D87" i="1"/>
  <c r="J87" i="1" s="1"/>
  <c r="E87" i="1"/>
  <c r="F87" i="1"/>
  <c r="G87" i="1" s="1"/>
  <c r="E32" i="1"/>
  <c r="D32" i="1"/>
  <c r="J32" i="1" s="1"/>
  <c r="C33" i="1"/>
  <c r="F33" i="1" s="1"/>
  <c r="G33" i="1" s="1"/>
  <c r="H31" i="1"/>
  <c r="I31" i="1" s="1"/>
  <c r="F88" i="1" l="1"/>
  <c r="G88" i="1" s="1"/>
  <c r="E88" i="1"/>
  <c r="D88" i="1"/>
  <c r="J88" i="1" s="1"/>
  <c r="H87" i="1"/>
  <c r="I87" i="1" s="1"/>
  <c r="B90" i="1"/>
  <c r="C89" i="1"/>
  <c r="E33" i="1"/>
  <c r="D33" i="1"/>
  <c r="J33" i="1" s="1"/>
  <c r="C34" i="1"/>
  <c r="F34" i="1" s="1"/>
  <c r="G34" i="1" s="1"/>
  <c r="H32" i="1"/>
  <c r="I32" i="1" s="1"/>
  <c r="D89" i="1" l="1"/>
  <c r="F89" i="1"/>
  <c r="G89" i="1" s="1"/>
  <c r="E89" i="1"/>
  <c r="B91" i="1"/>
  <c r="C90" i="1"/>
  <c r="H88" i="1"/>
  <c r="I88" i="1" s="1"/>
  <c r="D34" i="1"/>
  <c r="J34" i="1" s="1"/>
  <c r="E34" i="1"/>
  <c r="C35" i="1"/>
  <c r="F35" i="1" s="1"/>
  <c r="G35" i="1" s="1"/>
  <c r="H33" i="1"/>
  <c r="I33" i="1" s="1"/>
  <c r="J89" i="1" l="1"/>
  <c r="H89" i="1"/>
  <c r="I89" i="1" s="1"/>
  <c r="D90" i="1"/>
  <c r="F90" i="1"/>
  <c r="G90" i="1" s="1"/>
  <c r="E90" i="1"/>
  <c r="B92" i="1"/>
  <c r="C91" i="1"/>
  <c r="H34" i="1"/>
  <c r="I34" i="1" s="1"/>
  <c r="D35" i="1"/>
  <c r="J35" i="1" s="1"/>
  <c r="E35" i="1"/>
  <c r="C36" i="1"/>
  <c r="F36" i="1" s="1"/>
  <c r="G36" i="1" s="1"/>
  <c r="J90" i="1" l="1"/>
  <c r="H90" i="1"/>
  <c r="I90" i="1" s="1"/>
  <c r="D91" i="1"/>
  <c r="F91" i="1"/>
  <c r="G91" i="1" s="1"/>
  <c r="E91" i="1"/>
  <c r="C92" i="1"/>
  <c r="B93" i="1"/>
  <c r="H35" i="1"/>
  <c r="I35" i="1" s="1"/>
  <c r="C37" i="1"/>
  <c r="F37" i="1" s="1"/>
  <c r="G37" i="1" s="1"/>
  <c r="E36" i="1"/>
  <c r="D36" i="1"/>
  <c r="J36" i="1" s="1"/>
  <c r="J91" i="1" l="1"/>
  <c r="H91" i="1"/>
  <c r="I91" i="1" s="1"/>
  <c r="C93" i="1"/>
  <c r="B94" i="1"/>
  <c r="D92" i="1"/>
  <c r="J92" i="1" s="1"/>
  <c r="F92" i="1"/>
  <c r="G92" i="1" s="1"/>
  <c r="E92" i="1"/>
  <c r="H36" i="1"/>
  <c r="I36" i="1" s="1"/>
  <c r="E37" i="1"/>
  <c r="D37" i="1"/>
  <c r="J37" i="1" s="1"/>
  <c r="C38" i="1"/>
  <c r="F38" i="1" s="1"/>
  <c r="G38" i="1" s="1"/>
  <c r="H92" i="1" l="1"/>
  <c r="I92" i="1" s="1"/>
  <c r="C94" i="1"/>
  <c r="B95" i="1"/>
  <c r="D93" i="1"/>
  <c r="J93" i="1" s="1"/>
  <c r="E93" i="1"/>
  <c r="F93" i="1"/>
  <c r="G93" i="1" s="1"/>
  <c r="H37" i="1"/>
  <c r="I37" i="1" s="1"/>
  <c r="D38" i="1"/>
  <c r="J38" i="1" s="1"/>
  <c r="E38" i="1"/>
  <c r="C39" i="1"/>
  <c r="F39" i="1" s="1"/>
  <c r="G39" i="1" s="1"/>
  <c r="H93" i="1" l="1"/>
  <c r="I93" i="1" s="1"/>
  <c r="B96" i="1"/>
  <c r="C95" i="1"/>
  <c r="D94" i="1"/>
  <c r="E94" i="1"/>
  <c r="F94" i="1"/>
  <c r="G94" i="1" s="1"/>
  <c r="H38" i="1"/>
  <c r="I38" i="1" s="1"/>
  <c r="D39" i="1"/>
  <c r="J39" i="1" s="1"/>
  <c r="E39" i="1"/>
  <c r="C40" i="1"/>
  <c r="F40" i="1" s="1"/>
  <c r="G40" i="1" s="1"/>
  <c r="J94" i="1" l="1"/>
  <c r="H94" i="1" s="1"/>
  <c r="I94" i="1" s="1"/>
  <c r="D95" i="1"/>
  <c r="E95" i="1"/>
  <c r="F95" i="1"/>
  <c r="G95" i="1" s="1"/>
  <c r="B97" i="1"/>
  <c r="C96" i="1"/>
  <c r="H39" i="1"/>
  <c r="I39" i="1" s="1"/>
  <c r="D40" i="1"/>
  <c r="J40" i="1" s="1"/>
  <c r="E40" i="1"/>
  <c r="C41" i="1"/>
  <c r="F41" i="1" s="1"/>
  <c r="G41" i="1" s="1"/>
  <c r="J95" i="1" l="1"/>
  <c r="H95" i="1" s="1"/>
  <c r="I95" i="1" s="1"/>
  <c r="B98" i="1"/>
  <c r="C97" i="1"/>
  <c r="D96" i="1"/>
  <c r="E96" i="1"/>
  <c r="F96" i="1"/>
  <c r="G96" i="1" s="1"/>
  <c r="H40" i="1"/>
  <c r="I40" i="1" s="1"/>
  <c r="E41" i="1"/>
  <c r="D41" i="1"/>
  <c r="J41" i="1" s="1"/>
  <c r="C42" i="1"/>
  <c r="F42" i="1" s="1"/>
  <c r="G42" i="1" s="1"/>
  <c r="J96" i="1" l="1"/>
  <c r="H96" i="1" s="1"/>
  <c r="I96" i="1" s="1"/>
  <c r="D97" i="1"/>
  <c r="E97" i="1"/>
  <c r="F97" i="1"/>
  <c r="G97" i="1" s="1"/>
  <c r="B99" i="1"/>
  <c r="C98" i="1"/>
  <c r="E42" i="1"/>
  <c r="D42" i="1"/>
  <c r="J42" i="1" s="1"/>
  <c r="C43" i="1"/>
  <c r="F43" i="1" s="1"/>
  <c r="G43" i="1" s="1"/>
  <c r="H41" i="1"/>
  <c r="I41" i="1" s="1"/>
  <c r="J97" i="1" l="1"/>
  <c r="H97" i="1" s="1"/>
  <c r="I97" i="1" s="1"/>
  <c r="D98" i="1"/>
  <c r="E98" i="1"/>
  <c r="F98" i="1"/>
  <c r="G98" i="1" s="1"/>
  <c r="B100" i="1"/>
  <c r="C99" i="1"/>
  <c r="E43" i="1"/>
  <c r="D43" i="1"/>
  <c r="J43" i="1" s="1"/>
  <c r="C44" i="1"/>
  <c r="F44" i="1" s="1"/>
  <c r="G44" i="1" s="1"/>
  <c r="H42" i="1"/>
  <c r="I42" i="1" s="1"/>
  <c r="J98" i="1" l="1"/>
  <c r="F99" i="1"/>
  <c r="G99" i="1" s="1"/>
  <c r="D99" i="1"/>
  <c r="J99" i="1" s="1"/>
  <c r="E99" i="1"/>
  <c r="C100" i="1"/>
  <c r="B101" i="1"/>
  <c r="H98" i="1"/>
  <c r="I98" i="1" s="1"/>
  <c r="C45" i="1"/>
  <c r="F45" i="1" s="1"/>
  <c r="G45" i="1" s="1"/>
  <c r="E44" i="1"/>
  <c r="D44" i="1"/>
  <c r="J44" i="1" s="1"/>
  <c r="H43" i="1"/>
  <c r="I43" i="1" s="1"/>
  <c r="H99" i="1" l="1"/>
  <c r="I99" i="1" s="1"/>
  <c r="C101" i="1"/>
  <c r="B102" i="1"/>
  <c r="D100" i="1"/>
  <c r="E100" i="1"/>
  <c r="F100" i="1"/>
  <c r="G100" i="1" s="1"/>
  <c r="H44" i="1"/>
  <c r="I44" i="1" s="1"/>
  <c r="E45" i="1"/>
  <c r="D45" i="1"/>
  <c r="J45" i="1" s="1"/>
  <c r="C46" i="1"/>
  <c r="F46" i="1" s="1"/>
  <c r="G46" i="1" s="1"/>
  <c r="J100" i="1" l="1"/>
  <c r="H100" i="1"/>
  <c r="I100" i="1" s="1"/>
  <c r="C102" i="1"/>
  <c r="B103" i="1"/>
  <c r="D101" i="1"/>
  <c r="E101" i="1"/>
  <c r="F101" i="1"/>
  <c r="G101" i="1" s="1"/>
  <c r="C47" i="1"/>
  <c r="F47" i="1" s="1"/>
  <c r="G47" i="1" s="1"/>
  <c r="E46" i="1"/>
  <c r="D46" i="1"/>
  <c r="J46" i="1" s="1"/>
  <c r="H45" i="1"/>
  <c r="I45" i="1" s="1"/>
  <c r="J101" i="1" l="1"/>
  <c r="H101" i="1"/>
  <c r="I101" i="1" s="1"/>
  <c r="H46" i="1"/>
  <c r="I46" i="1" s="1"/>
  <c r="B104" i="1"/>
  <c r="C103" i="1"/>
  <c r="F102" i="1"/>
  <c r="G102" i="1" s="1"/>
  <c r="E102" i="1"/>
  <c r="D102" i="1"/>
  <c r="J102" i="1" s="1"/>
  <c r="E47" i="1"/>
  <c r="D47" i="1"/>
  <c r="J47" i="1" s="1"/>
  <c r="C48" i="1"/>
  <c r="F48" i="1" s="1"/>
  <c r="G48" i="1" s="1"/>
  <c r="H102" i="1" l="1"/>
  <c r="I102" i="1" s="1"/>
  <c r="D103" i="1"/>
  <c r="E103" i="1"/>
  <c r="F103" i="1"/>
  <c r="G103" i="1" s="1"/>
  <c r="C104" i="1"/>
  <c r="B105" i="1"/>
  <c r="C49" i="1"/>
  <c r="F49" i="1" s="1"/>
  <c r="G49" i="1" s="1"/>
  <c r="E48" i="1"/>
  <c r="D48" i="1"/>
  <c r="J48" i="1" s="1"/>
  <c r="H47" i="1"/>
  <c r="I47" i="1" s="1"/>
  <c r="J103" i="1" l="1"/>
  <c r="H103" i="1"/>
  <c r="I103" i="1" s="1"/>
  <c r="F104" i="1"/>
  <c r="G104" i="1" s="1"/>
  <c r="E104" i="1"/>
  <c r="D104" i="1"/>
  <c r="J104" i="1" s="1"/>
  <c r="B106" i="1"/>
  <c r="C106" i="1" s="1"/>
  <c r="C105" i="1"/>
  <c r="H48" i="1"/>
  <c r="I48" i="1" s="1"/>
  <c r="E49" i="1"/>
  <c r="D49" i="1"/>
  <c r="J49" i="1" s="1"/>
  <c r="C50" i="1"/>
  <c r="F50" i="1" s="1"/>
  <c r="G50" i="1" s="1"/>
  <c r="F106" i="1" l="1"/>
  <c r="G106" i="1" s="1"/>
  <c r="D106" i="1"/>
  <c r="J106" i="1" s="1"/>
  <c r="E106" i="1"/>
  <c r="D105" i="1"/>
  <c r="F105" i="1"/>
  <c r="G105" i="1" s="1"/>
  <c r="E105" i="1"/>
  <c r="H104" i="1"/>
  <c r="I104" i="1" s="1"/>
  <c r="C51" i="1"/>
  <c r="F51" i="1" s="1"/>
  <c r="G51" i="1" s="1"/>
  <c r="E50" i="1"/>
  <c r="D50" i="1"/>
  <c r="J50" i="1" s="1"/>
  <c r="H49" i="1"/>
  <c r="I49" i="1" s="1"/>
  <c r="J105" i="1" l="1"/>
  <c r="H105" i="1"/>
  <c r="I105" i="1" s="1"/>
  <c r="H106" i="1"/>
  <c r="I106" i="1" s="1"/>
  <c r="H50" i="1"/>
  <c r="I50" i="1" s="1"/>
  <c r="D51" i="1"/>
  <c r="J51" i="1" s="1"/>
  <c r="E51" i="1"/>
  <c r="C52" i="1"/>
  <c r="F52" i="1" s="1"/>
  <c r="G52" i="1" s="1"/>
  <c r="D52" i="1" l="1"/>
  <c r="J52" i="1" s="1"/>
  <c r="E52" i="1"/>
  <c r="C53" i="1"/>
  <c r="F53" i="1" s="1"/>
  <c r="G53" i="1" s="1"/>
  <c r="H51" i="1"/>
  <c r="I51" i="1" s="1"/>
  <c r="H52" i="1" l="1"/>
  <c r="I52" i="1" s="1"/>
  <c r="E53" i="1"/>
  <c r="D53" i="1"/>
  <c r="J53" i="1" s="1"/>
  <c r="C54" i="1"/>
  <c r="F54" i="1" s="1"/>
  <c r="G54" i="1" s="1"/>
  <c r="E54" i="1" l="1"/>
  <c r="D54" i="1"/>
  <c r="J54" i="1" s="1"/>
  <c r="C55" i="1"/>
  <c r="F55" i="1" s="1"/>
  <c r="G55" i="1" s="1"/>
  <c r="H53" i="1"/>
  <c r="I53" i="1" s="1"/>
  <c r="H54" i="1" l="1"/>
  <c r="I54" i="1" s="1"/>
  <c r="E55" i="1"/>
  <c r="D55" i="1"/>
  <c r="J55" i="1" s="1"/>
  <c r="C56" i="1"/>
  <c r="F56" i="1" s="1"/>
  <c r="G56" i="1" s="1"/>
  <c r="H55" i="1" l="1"/>
  <c r="I55" i="1" s="1"/>
  <c r="D56" i="1"/>
  <c r="J56" i="1" s="1"/>
  <c r="E56" i="1"/>
  <c r="C57" i="1"/>
  <c r="F57" i="1" s="1"/>
  <c r="G57" i="1" s="1"/>
  <c r="H56" i="1" l="1"/>
  <c r="I56" i="1" s="1"/>
  <c r="D57" i="1"/>
  <c r="J57" i="1" s="1"/>
  <c r="E57" i="1"/>
  <c r="C58" i="1"/>
  <c r="F58" i="1" s="1"/>
  <c r="G58" i="1" s="1"/>
  <c r="H57" i="1" l="1"/>
  <c r="I57" i="1" s="1"/>
  <c r="E58" i="1"/>
  <c r="D58" i="1"/>
  <c r="J58" i="1" s="1"/>
  <c r="C59" i="1"/>
  <c r="F59" i="1" s="1"/>
  <c r="G59" i="1" s="1"/>
  <c r="E59" i="1" l="1"/>
  <c r="D59" i="1"/>
  <c r="J59" i="1" s="1"/>
  <c r="C60" i="1"/>
  <c r="F60" i="1" s="1"/>
  <c r="G60" i="1" s="1"/>
  <c r="H58" i="1"/>
  <c r="I58" i="1" s="1"/>
  <c r="D60" i="1" l="1"/>
  <c r="J60" i="1" s="1"/>
  <c r="E60" i="1"/>
  <c r="C61" i="1"/>
  <c r="F61" i="1" s="1"/>
  <c r="G61" i="1" s="1"/>
  <c r="H59" i="1"/>
  <c r="I59" i="1" s="1"/>
  <c r="H60" i="1" l="1"/>
  <c r="I60" i="1" s="1"/>
  <c r="E61" i="1"/>
  <c r="D61" i="1"/>
  <c r="J61" i="1" s="1"/>
  <c r="C62" i="1"/>
  <c r="F62" i="1" s="1"/>
  <c r="G62" i="1" s="1"/>
  <c r="D62" i="1" l="1"/>
  <c r="J62" i="1" s="1"/>
  <c r="E62" i="1"/>
  <c r="C63" i="1"/>
  <c r="F63" i="1" s="1"/>
  <c r="G63" i="1" s="1"/>
  <c r="H61" i="1"/>
  <c r="I61" i="1" s="1"/>
  <c r="H62" i="1" l="1"/>
  <c r="I62" i="1" s="1"/>
  <c r="E63" i="1"/>
  <c r="D63" i="1"/>
  <c r="J63" i="1" s="1"/>
  <c r="C64" i="1"/>
  <c r="F64" i="1" s="1"/>
  <c r="G64" i="1" s="1"/>
  <c r="H63" i="1" l="1"/>
  <c r="I63" i="1" s="1"/>
  <c r="E64" i="1"/>
  <c r="D64" i="1"/>
  <c r="J64" i="1" s="1"/>
  <c r="C65" i="1"/>
  <c r="F65" i="1" s="1"/>
  <c r="G65" i="1" s="1"/>
  <c r="D65" i="1" l="1"/>
  <c r="J65" i="1" s="1"/>
  <c r="E65" i="1"/>
  <c r="C66" i="1"/>
  <c r="F66" i="1" s="1"/>
  <c r="G66" i="1" s="1"/>
  <c r="H64" i="1"/>
  <c r="I64" i="1" s="1"/>
  <c r="H65" i="1" l="1"/>
  <c r="I65" i="1" s="1"/>
  <c r="E66" i="1"/>
  <c r="D66" i="1"/>
  <c r="J66" i="1" s="1"/>
  <c r="C67" i="1"/>
  <c r="F67" i="1" s="1"/>
  <c r="G67" i="1" s="1"/>
  <c r="E67" i="1" l="1"/>
  <c r="D67" i="1"/>
  <c r="J67" i="1" s="1"/>
  <c r="C68" i="1"/>
  <c r="F68" i="1" s="1"/>
  <c r="G68" i="1" s="1"/>
  <c r="H66" i="1"/>
  <c r="I66" i="1" s="1"/>
  <c r="D68" i="1" l="1"/>
  <c r="J68" i="1" s="1"/>
  <c r="E68" i="1"/>
  <c r="C70" i="1"/>
  <c r="F70" i="1" s="1"/>
  <c r="G70" i="1" s="1"/>
  <c r="C69" i="1"/>
  <c r="F69" i="1" s="1"/>
  <c r="G69" i="1" s="1"/>
  <c r="H67" i="1"/>
  <c r="I67" i="1" s="1"/>
  <c r="H68" i="1" l="1"/>
  <c r="I68" i="1" s="1"/>
  <c r="E69" i="1"/>
  <c r="D69" i="1"/>
  <c r="J69" i="1" s="1"/>
  <c r="E70" i="1"/>
  <c r="D70" i="1"/>
  <c r="J70" i="1" s="1"/>
  <c r="H69" i="1" l="1"/>
  <c r="I69" i="1" s="1"/>
  <c r="H70" i="1"/>
  <c r="I70" i="1" s="1"/>
</calcChain>
</file>

<file path=xl/sharedStrings.xml><?xml version="1.0" encoding="utf-8"?>
<sst xmlns="http://schemas.openxmlformats.org/spreadsheetml/2006/main" count="25" uniqueCount="19">
  <si>
    <t>Launch Angle(Deg)</t>
  </si>
  <si>
    <t>Launch Angle(rad)</t>
  </si>
  <si>
    <t>Ground Distance</t>
  </si>
  <si>
    <t>Final Height(m)</t>
  </si>
  <si>
    <t>L1</t>
  </si>
  <si>
    <t>L2</t>
  </si>
  <si>
    <t>L3</t>
  </si>
  <si>
    <t>meters</t>
  </si>
  <si>
    <t>Yi(m)</t>
  </si>
  <si>
    <t>Delta Y</t>
  </si>
  <si>
    <t>Vi</t>
  </si>
  <si>
    <t>deltaT</t>
  </si>
  <si>
    <t>Time</t>
  </si>
  <si>
    <t>Target Height</t>
  </si>
  <si>
    <t>Intitial Height</t>
  </si>
  <si>
    <t>Vyi</t>
  </si>
  <si>
    <t>Vxi</t>
  </si>
  <si>
    <t>Ground Distance(m)</t>
  </si>
  <si>
    <t>Ground Dist(ft)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</si>
</sst>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8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  <dxf>
      <numFmt numFmtId="168" formatCode="0.00000000"/>
    </dxf>
    <dxf>
      <numFmt numFmtId="168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5:J106" totalsRowShown="0" headerRowDxfId="1">
  <autoFilter ref="B15:J106"/>
  <sortState ref="B57:J106">
    <sortCondition ref="B15:B106"/>
  </sortState>
  <tableColumns count="9">
    <tableColumn id="1" name="Launch Angle(Deg)"/>
    <tableColumn id="2" name="Launch Angle(rad)" dataDxfId="3">
      <calculatedColumnFormula>B16*(PI()/180)</calculatedColumnFormula>
    </tableColumn>
    <tableColumn id="3" name="Vyi">
      <calculatedColumnFormula>SIN(C16)*Vi</calculatedColumnFormula>
    </tableColumn>
    <tableColumn id="4" name="Vxi">
      <calculatedColumnFormula>COS(C16)*Vi</calculatedColumnFormula>
    </tableColumn>
    <tableColumn id="5" name="Intitial Height">
      <calculatedColumnFormula>Length1+(SIN(C16)*Length3)</calculatedColumnFormula>
    </tableColumn>
    <tableColumn id="6" name="Delta Y" dataDxfId="2">
      <calculatedColumnFormula>TargetHeight-F16</calculatedColumnFormula>
    </tableColumn>
    <tableColumn id="7" name="Ground Distance(m)">
      <calculatedColumnFormula>E16*J16</calculatedColumnFormula>
    </tableColumn>
    <tableColumn id="8" name="Ground Dist(ft)">
      <calculatedColumnFormula>CONVERT(H16,"m","ft")</calculatedColumnFormula>
    </tableColumn>
    <tableColumn id="9" name="Time" dataDxfId="0">
      <calculatedColumnFormula>(-D16+SQRT(D16^2-(4*0.5*-9.8*-G16)))/-9.8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6"/>
  <sheetViews>
    <sheetView tabSelected="1" topLeftCell="A3" workbookViewId="0">
      <selection activeCell="C5" sqref="C5"/>
    </sheetView>
  </sheetViews>
  <sheetFormatPr defaultRowHeight="14.4" x14ac:dyDescent="0.3"/>
  <cols>
    <col min="2" max="2" width="18.77734375" customWidth="1"/>
    <col min="3" max="3" width="18.33203125" customWidth="1"/>
    <col min="4" max="4" width="14.88671875" bestFit="1" customWidth="1"/>
    <col min="5" max="5" width="13.5546875" bestFit="1" customWidth="1"/>
    <col min="6" max="6" width="15" bestFit="1" customWidth="1"/>
    <col min="7" max="7" width="11.5546875" bestFit="1" customWidth="1"/>
    <col min="8" max="8" width="19.77734375" customWidth="1"/>
    <col min="9" max="9" width="15.77734375" customWidth="1"/>
  </cols>
  <sheetData>
    <row r="2" spans="2:10" x14ac:dyDescent="0.3">
      <c r="B2" s="1" t="s">
        <v>4</v>
      </c>
      <c r="C2">
        <v>1</v>
      </c>
      <c r="D2" t="s">
        <v>7</v>
      </c>
    </row>
    <row r="3" spans="2:10" x14ac:dyDescent="0.3">
      <c r="B3" s="1" t="s">
        <v>5</v>
      </c>
      <c r="C3">
        <f>CONVERT(1,"ft","m")</f>
        <v>0.30480000000000002</v>
      </c>
      <c r="D3" t="s">
        <v>7</v>
      </c>
    </row>
    <row r="4" spans="2:10" x14ac:dyDescent="0.3">
      <c r="B4" s="1" t="s">
        <v>6</v>
      </c>
      <c r="C4">
        <f>CONVERT(1.5,"ft","m")</f>
        <v>0.4572</v>
      </c>
      <c r="D4" t="s">
        <v>7</v>
      </c>
    </row>
    <row r="6" spans="2:10" x14ac:dyDescent="0.3">
      <c r="B6" s="3" t="s">
        <v>0</v>
      </c>
      <c r="C6" s="3" t="s">
        <v>1</v>
      </c>
      <c r="D6" s="3" t="s">
        <v>2</v>
      </c>
      <c r="E6" s="3" t="s">
        <v>3</v>
      </c>
      <c r="F6" s="3" t="s">
        <v>8</v>
      </c>
      <c r="G6" s="3" t="s">
        <v>9</v>
      </c>
      <c r="H6" s="3" t="s">
        <v>10</v>
      </c>
      <c r="I6" s="3" t="s">
        <v>11</v>
      </c>
    </row>
    <row r="7" spans="2:10" x14ac:dyDescent="0.3">
      <c r="B7" s="2">
        <v>35</v>
      </c>
      <c r="C7" s="2">
        <f>B7*(PI()/180)</f>
        <v>0.6108652381980153</v>
      </c>
      <c r="D7" s="2">
        <f>CONVERT(82,"in","m")</f>
        <v>2.0828000000000002</v>
      </c>
      <c r="E7" s="2">
        <f>CONVERT(101.25,"in","m")</f>
        <v>2.5717500000000002</v>
      </c>
      <c r="F7" s="2">
        <f>Length1+(SIN(C7)*Length3)</f>
        <v>1.2622391466996983</v>
      </c>
      <c r="G7" s="2">
        <f>E7-F7</f>
        <v>1.3095108533003019</v>
      </c>
      <c r="H7">
        <f>D7/((SQRT((2*(G7-TAN(C7)*D7))/-9.8)*COS(C7)))</f>
        <v>14.586827830243534</v>
      </c>
      <c r="I7">
        <f>D7/(COS(C7)*H7)</f>
        <v>0.17430995573969904</v>
      </c>
    </row>
    <row r="8" spans="2:10" x14ac:dyDescent="0.3">
      <c r="B8" s="2">
        <v>43</v>
      </c>
      <c r="C8" s="2">
        <f>B8*(PI()/180)</f>
        <v>0.75049157835756175</v>
      </c>
      <c r="D8" s="2">
        <f>CONVERT(86,"in","m")</f>
        <v>2.1844000000000001</v>
      </c>
      <c r="E8" s="2">
        <f>CONVERT(101.25,"in","m")</f>
        <v>2.5717500000000002</v>
      </c>
      <c r="F8" s="2">
        <f>Length1+(SIN(C8)*Length3)</f>
        <v>1.3118096502205743</v>
      </c>
      <c r="G8" s="2">
        <f>E8-F8</f>
        <v>1.2599403497794259</v>
      </c>
      <c r="H8">
        <f>D8/((SQRT((2*(G8-TAN(C8)*D8))/-9.8)*COS(C8)))</f>
        <v>7.5003147691800924</v>
      </c>
      <c r="I8">
        <f>D8/(COS(C8)*H8)</f>
        <v>0.39822196773619906</v>
      </c>
    </row>
    <row r="9" spans="2:10" x14ac:dyDescent="0.3">
      <c r="C9" s="2"/>
    </row>
    <row r="12" spans="2:10" x14ac:dyDescent="0.3">
      <c r="B12" t="s">
        <v>10</v>
      </c>
      <c r="C12">
        <f>H8</f>
        <v>7.5003147691800924</v>
      </c>
    </row>
    <row r="13" spans="2:10" x14ac:dyDescent="0.3">
      <c r="B13" t="s">
        <v>13</v>
      </c>
      <c r="C13" s="2">
        <f>CONVERT(101.25,"in","m")</f>
        <v>2.5717500000000002</v>
      </c>
    </row>
    <row r="15" spans="2:10" x14ac:dyDescent="0.3">
      <c r="B15" s="3" t="s">
        <v>0</v>
      </c>
      <c r="C15" s="3" t="s">
        <v>1</v>
      </c>
      <c r="D15" s="3" t="s">
        <v>15</v>
      </c>
      <c r="E15" s="3" t="s">
        <v>16</v>
      </c>
      <c r="F15" s="3" t="s">
        <v>14</v>
      </c>
      <c r="G15" s="3" t="s">
        <v>9</v>
      </c>
      <c r="H15" s="3" t="s">
        <v>17</v>
      </c>
      <c r="I15" s="3" t="s">
        <v>18</v>
      </c>
      <c r="J15" s="3" t="s">
        <v>12</v>
      </c>
    </row>
    <row r="16" spans="2:10" x14ac:dyDescent="0.3">
      <c r="B16">
        <v>0</v>
      </c>
      <c r="C16" s="2">
        <f>B16*(PI()/180)</f>
        <v>0</v>
      </c>
      <c r="D16">
        <f>SIN(C16)*Vi</f>
        <v>0</v>
      </c>
      <c r="E16">
        <f>COS(C16)*Vi</f>
        <v>7.5003147691800924</v>
      </c>
      <c r="F16" s="2">
        <f>Length1+(SIN(C16)*Length3)</f>
        <v>1</v>
      </c>
      <c r="G16" s="2">
        <f>TargetHeight-F16</f>
        <v>1.5717500000000002</v>
      </c>
      <c r="H16" t="e">
        <f>E16*J16</f>
        <v>#NUM!</v>
      </c>
      <c r="I16" t="e">
        <f>CONVERT(H16,"m","ft")</f>
        <v>#NUM!</v>
      </c>
      <c r="J16" t="e">
        <f t="shared" ref="J16:J56" si="0">(-D16+SQRT(D16^2-(4*0.5*-9.8*-G16)))/-9.8</f>
        <v>#NUM!</v>
      </c>
    </row>
    <row r="17" spans="2:10" x14ac:dyDescent="0.3">
      <c r="B17">
        <f>B16+1</f>
        <v>1</v>
      </c>
      <c r="C17" s="2">
        <f>B17*(PI()/180)</f>
        <v>1.7453292519943295E-2</v>
      </c>
      <c r="D17">
        <f>SIN(C17)*Vi</f>
        <v>0.13089854175929125</v>
      </c>
      <c r="E17">
        <f>COS(C17)*Vi</f>
        <v>7.4991724349121558</v>
      </c>
      <c r="F17" s="2">
        <f>Length1+(SIN(C17)*Length3)</f>
        <v>1.007979240223126</v>
      </c>
      <c r="G17" s="2">
        <f>TargetHeight-F17</f>
        <v>1.5637707597768742</v>
      </c>
      <c r="H17" t="e">
        <f>E17*J17</f>
        <v>#NUM!</v>
      </c>
      <c r="I17" t="e">
        <f>CONVERT(H17,"m","ft")</f>
        <v>#NUM!</v>
      </c>
      <c r="J17" t="e">
        <f t="shared" si="0"/>
        <v>#NUM!</v>
      </c>
    </row>
    <row r="18" spans="2:10" x14ac:dyDescent="0.3">
      <c r="B18">
        <f t="shared" ref="B18:B81" si="1">B17+1</f>
        <v>2</v>
      </c>
      <c r="C18" s="2">
        <f>B18*(PI()/180)</f>
        <v>3.4906585039886591E-2</v>
      </c>
      <c r="D18">
        <f>SIN(C18)*Vi</f>
        <v>0.26175721055471995</v>
      </c>
      <c r="E18">
        <f>COS(C18)*Vi</f>
        <v>7.4957457800744312</v>
      </c>
      <c r="F18" s="2">
        <f>Length1+(SIN(C18)*Length3)</f>
        <v>1.0159560498923834</v>
      </c>
      <c r="G18" s="2">
        <f>TargetHeight-F18</f>
        <v>1.5557939501076168</v>
      </c>
      <c r="H18" t="e">
        <f>E18*J18</f>
        <v>#NUM!</v>
      </c>
      <c r="I18" t="e">
        <f>CONVERT(H18,"m","ft")</f>
        <v>#NUM!</v>
      </c>
      <c r="J18" t="e">
        <f t="shared" si="0"/>
        <v>#NUM!</v>
      </c>
    </row>
    <row r="19" spans="2:10" x14ac:dyDescent="0.3">
      <c r="B19">
        <f t="shared" si="1"/>
        <v>3</v>
      </c>
      <c r="C19" s="2">
        <f>B19*(PI()/180)</f>
        <v>5.235987755982989E-2</v>
      </c>
      <c r="D19">
        <f>SIN(C19)*Vi</f>
        <v>0.39253614556811472</v>
      </c>
      <c r="E19">
        <f>COS(C19)*Vi</f>
        <v>7.4900358484591747</v>
      </c>
      <c r="F19" s="2">
        <f>Length1+(SIN(C19)*Length3)</f>
        <v>1.023927999194274</v>
      </c>
      <c r="G19" s="2">
        <f>TargetHeight-F19</f>
        <v>1.5478220008057262</v>
      </c>
      <c r="H19" t="e">
        <f>E19*J19</f>
        <v>#NUM!</v>
      </c>
      <c r="I19" t="e">
        <f>CONVERT(H19,"m","ft")</f>
        <v>#NUM!</v>
      </c>
      <c r="J19" t="e">
        <f t="shared" si="0"/>
        <v>#NUM!</v>
      </c>
    </row>
    <row r="20" spans="2:10" x14ac:dyDescent="0.3">
      <c r="B20">
        <f t="shared" si="1"/>
        <v>4</v>
      </c>
      <c r="C20" s="2">
        <f>B20*(PI()/180)</f>
        <v>6.9813170079773182E-2</v>
      </c>
      <c r="D20">
        <f>SIN(C20)*Vi</f>
        <v>0.52319551026898636</v>
      </c>
      <c r="E20">
        <f>COS(C20)*Vi</f>
        <v>7.4820443793668714</v>
      </c>
      <c r="F20" s="2">
        <f>Length1+(SIN(C20)*Length3)</f>
        <v>1.031892659795814</v>
      </c>
      <c r="G20" s="2">
        <f>TargetHeight-F20</f>
        <v>1.5398573402041862</v>
      </c>
      <c r="H20" t="e">
        <f>E20*J20</f>
        <v>#NUM!</v>
      </c>
      <c r="I20" t="e">
        <f>CONVERT(H20,"m","ft")</f>
        <v>#NUM!</v>
      </c>
      <c r="J20" t="e">
        <f t="shared" si="0"/>
        <v>#NUM!</v>
      </c>
    </row>
    <row r="21" spans="2:10" x14ac:dyDescent="0.3">
      <c r="B21">
        <f t="shared" si="1"/>
        <v>5</v>
      </c>
      <c r="C21" s="2">
        <f>B21*(PI()/180)</f>
        <v>8.7266462599716474E-2</v>
      </c>
      <c r="D21">
        <f>SIN(C21)*Vi</f>
        <v>0.65369550454912129</v>
      </c>
      <c r="E21">
        <f>COS(C21)*Vi</f>
        <v>7.4717738070764224</v>
      </c>
      <c r="F21" s="2">
        <f>Length1+(SIN(C21)*Length3)</f>
        <v>1.0398476055842294</v>
      </c>
      <c r="G21" s="2">
        <f>TargetHeight-F21</f>
        <v>1.5319023944157708</v>
      </c>
      <c r="H21" t="e">
        <f>E21*J21</f>
        <v>#NUM!</v>
      </c>
      <c r="I21" t="e">
        <f>CONVERT(H21,"m","ft")</f>
        <v>#NUM!</v>
      </c>
      <c r="J21" t="e">
        <f t="shared" si="0"/>
        <v>#NUM!</v>
      </c>
    </row>
    <row r="22" spans="2:10" x14ac:dyDescent="0.3">
      <c r="B22">
        <f t="shared" si="1"/>
        <v>6</v>
      </c>
      <c r="C22" s="2">
        <f>B22*(PI()/180)</f>
        <v>0.10471975511965978</v>
      </c>
      <c r="D22">
        <f>SIN(C22)*Vi</f>
        <v>0.78399637684608015</v>
      </c>
      <c r="E22">
        <f>COS(C22)*Vi</f>
        <v>7.4592272601036385</v>
      </c>
      <c r="F22" s="2">
        <f>Length1+(SIN(C22)*Length3)</f>
        <v>1.0477904134059712</v>
      </c>
      <c r="G22" s="2">
        <f>TargetHeight-F22</f>
        <v>1.523959586594029</v>
      </c>
      <c r="H22" t="e">
        <f>E22*J22</f>
        <v>#NUM!</v>
      </c>
      <c r="I22" t="e">
        <f>CONVERT(H22,"m","ft")</f>
        <v>#NUM!</v>
      </c>
      <c r="J22" t="e">
        <f t="shared" si="0"/>
        <v>#NUM!</v>
      </c>
    </row>
    <row r="23" spans="2:10" x14ac:dyDescent="0.3">
      <c r="B23">
        <f t="shared" si="1"/>
        <v>7</v>
      </c>
      <c r="C23" s="2">
        <f>B23*(PI()/180)</f>
        <v>0.12217304763960307</v>
      </c>
      <c r="D23">
        <f>SIN(C23)*Vi</f>
        <v>0.91405843625190808</v>
      </c>
      <c r="E23">
        <f>COS(C23)*Vi</f>
        <v>7.444408560248271</v>
      </c>
      <c r="F23" s="2">
        <f>Length1+(SIN(C23)*Length3)</f>
        <v>1.0557186638048335</v>
      </c>
      <c r="G23" s="2">
        <f>TargetHeight-F23</f>
        <v>1.5160313361951667</v>
      </c>
      <c r="H23" t="e">
        <f>E23*J23</f>
        <v>#NUM!</v>
      </c>
      <c r="I23" t="e">
        <f>CONVERT(H23,"m","ft")</f>
        <v>#NUM!</v>
      </c>
      <c r="J23" t="e">
        <f t="shared" si="0"/>
        <v>#NUM!</v>
      </c>
    </row>
    <row r="24" spans="2:10" x14ac:dyDescent="0.3">
      <c r="B24">
        <f t="shared" si="1"/>
        <v>8</v>
      </c>
      <c r="C24" s="2">
        <f>B24*(PI()/180)</f>
        <v>0.13962634015954636</v>
      </c>
      <c r="D24">
        <f>SIN(C24)*Vi</f>
        <v>1.0438420646033708</v>
      </c>
      <c r="E24">
        <f>COS(C24)*Vi</f>
        <v>7.4273222214298471</v>
      </c>
      <c r="F24" s="2">
        <f>Length1+(SIN(C24)*Length3)</f>
        <v>1.0636299417589419</v>
      </c>
      <c r="G24" s="2">
        <f>TargetHeight-F24</f>
        <v>1.5081200582410583</v>
      </c>
      <c r="H24" t="e">
        <f>E24*J24</f>
        <v>#NUM!</v>
      </c>
      <c r="I24" t="e">
        <f>CONVERT(H24,"m","ft")</f>
        <v>#NUM!</v>
      </c>
      <c r="J24" t="e">
        <f t="shared" si="0"/>
        <v>#NUM!</v>
      </c>
    </row>
    <row r="25" spans="2:10" x14ac:dyDescent="0.3">
      <c r="B25">
        <f t="shared" si="1"/>
        <v>9</v>
      </c>
      <c r="C25" s="2">
        <f>B25*(PI()/180)</f>
        <v>0.15707963267948966</v>
      </c>
      <c r="D25">
        <f>SIN(C25)*Vi</f>
        <v>1.1733077285500304</v>
      </c>
      <c r="E25">
        <f>COS(C25)*Vi</f>
        <v>7.4079734483126893</v>
      </c>
      <c r="F25" s="2">
        <f>Length1+(SIN(C25)*Length3)</f>
        <v>1.0715218374163935</v>
      </c>
      <c r="G25" s="2">
        <f>TargetHeight-F25</f>
        <v>1.5002281625836067</v>
      </c>
      <c r="H25" t="e">
        <f>E25*J25</f>
        <v>#NUM!</v>
      </c>
      <c r="I25" t="e">
        <f>CONVERT(H25,"m","ft")</f>
        <v>#NUM!</v>
      </c>
      <c r="J25" t="e">
        <f t="shared" si="0"/>
        <v>#NUM!</v>
      </c>
    </row>
    <row r="26" spans="2:10" x14ac:dyDescent="0.3">
      <c r="B26">
        <f t="shared" si="1"/>
        <v>10</v>
      </c>
      <c r="C26" s="2">
        <f>B26*(PI()/180)</f>
        <v>0.17453292519943295</v>
      </c>
      <c r="D26">
        <f>SIN(C26)*Vi</f>
        <v>1.3024159915964864</v>
      </c>
      <c r="E26">
        <f>COS(C26)*Vi</f>
        <v>7.3863681347205246</v>
      </c>
      <c r="F26" s="2">
        <f>Length1+(SIN(C26)*Length3)</f>
        <v>1.0793919468293205</v>
      </c>
      <c r="G26" s="2">
        <f>TargetHeight-F26</f>
        <v>1.4923580531706797</v>
      </c>
      <c r="H26" t="e">
        <f>E26*J26</f>
        <v>#NUM!</v>
      </c>
      <c r="I26" t="e">
        <f>CONVERT(H26,"m","ft")</f>
        <v>#NUM!</v>
      </c>
      <c r="J26" t="e">
        <f t="shared" si="0"/>
        <v>#NUM!</v>
      </c>
    </row>
    <row r="27" spans="2:10" x14ac:dyDescent="0.3">
      <c r="B27">
        <f t="shared" si="1"/>
        <v>11</v>
      </c>
      <c r="C27" s="2">
        <f>B27*(PI()/180)</f>
        <v>0.19198621771937624</v>
      </c>
      <c r="D27">
        <f>SIN(C27)*Vi</f>
        <v>1.4311275261151151</v>
      </c>
      <c r="E27">
        <f>COS(C27)*Vi</f>
        <v>7.3625128618411697</v>
      </c>
      <c r="F27" s="2">
        <f>Length1+(SIN(C27)*Length3)</f>
        <v>1.0872378726861562</v>
      </c>
      <c r="G27" s="2">
        <f>TargetHeight-F27</f>
        <v>1.484512127313844</v>
      </c>
      <c r="H27" t="e">
        <f>E27*J27</f>
        <v>#NUM!</v>
      </c>
      <c r="I27" t="e">
        <f>CONVERT(H27,"m","ft")</f>
        <v>#NUM!</v>
      </c>
      <c r="J27" t="e">
        <f t="shared" si="0"/>
        <v>#NUM!</v>
      </c>
    </row>
    <row r="28" spans="2:10" x14ac:dyDescent="0.3">
      <c r="B28">
        <f t="shared" si="1"/>
        <v>12</v>
      </c>
      <c r="C28" s="2">
        <f>B28*(PI()/180)</f>
        <v>0.20943951023931956</v>
      </c>
      <c r="D28">
        <f>SIN(C28)*Vi</f>
        <v>1.5594031253256455</v>
      </c>
      <c r="E28">
        <f>COS(C28)*Vi</f>
        <v>7.336414896221835</v>
      </c>
      <c r="F28" s="2">
        <f>Length1+(SIN(C28)*Length3)</f>
        <v>1.0950572250418795</v>
      </c>
      <c r="G28" s="2">
        <f>TargetHeight-F28</f>
        <v>1.4766927749581207</v>
      </c>
      <c r="H28" t="e">
        <f>E28*J28</f>
        <v>#NUM!</v>
      </c>
      <c r="I28" t="e">
        <f>CONVERT(H28,"m","ft")</f>
        <v>#NUM!</v>
      </c>
      <c r="J28" t="e">
        <f t="shared" si="0"/>
        <v>#NUM!</v>
      </c>
    </row>
    <row r="29" spans="2:10" x14ac:dyDescent="0.3">
      <c r="B29">
        <f t="shared" si="1"/>
        <v>13</v>
      </c>
      <c r="C29" s="2">
        <f>B29*(PI()/180)</f>
        <v>0.22689280275926285</v>
      </c>
      <c r="D29">
        <f>SIN(C29)*Vi</f>
        <v>1.6872037152379242</v>
      </c>
      <c r="E29">
        <f>COS(C29)*Vi</f>
        <v>7.3080821875556632</v>
      </c>
      <c r="F29" s="2">
        <f>Length1+(SIN(C29)*Length3)</f>
        <v>1.1028476220460151</v>
      </c>
      <c r="G29" s="2">
        <f>TargetHeight-F29</f>
        <v>1.4689023779539851</v>
      </c>
      <c r="H29" t="e">
        <f>E29*J29</f>
        <v>#NUM!</v>
      </c>
      <c r="I29" t="e">
        <f>CONVERT(H29,"m","ft")</f>
        <v>#NUM!</v>
      </c>
      <c r="J29" t="e">
        <f t="shared" si="0"/>
        <v>#NUM!</v>
      </c>
    </row>
    <row r="30" spans="2:10" x14ac:dyDescent="0.3">
      <c r="B30">
        <f t="shared" si="1"/>
        <v>14</v>
      </c>
      <c r="C30" s="2">
        <f>B30*(PI()/180)</f>
        <v>0.24434609527920614</v>
      </c>
      <c r="D30">
        <f>SIN(C30)*Vi</f>
        <v>1.8144903665542322</v>
      </c>
      <c r="E30">
        <f>COS(C30)*Vi</f>
        <v>7.2775233662601808</v>
      </c>
      <c r="F30" s="2">
        <f>Length1+(SIN(C30)*Length3)</f>
        <v>1.1106066906681682</v>
      </c>
      <c r="G30" s="2">
        <f>TargetHeight-F30</f>
        <v>1.461143309331832</v>
      </c>
      <c r="H30" t="e">
        <f>E30*J30</f>
        <v>#NUM!</v>
      </c>
      <c r="I30" t="e">
        <f>CONVERT(H30,"m","ft")</f>
        <v>#NUM!</v>
      </c>
      <c r="J30" t="e">
        <f t="shared" si="0"/>
        <v>#NUM!</v>
      </c>
    </row>
    <row r="31" spans="2:10" x14ac:dyDescent="0.3">
      <c r="B31">
        <f t="shared" si="1"/>
        <v>15</v>
      </c>
      <c r="C31" s="2">
        <f>B31*(PI()/180)</f>
        <v>0.26179938779914941</v>
      </c>
      <c r="D31">
        <f>SIN(C31)*Vi</f>
        <v>1.9412243065275248</v>
      </c>
      <c r="E31">
        <f>COS(C31)*Vi</f>
        <v>7.2447477408483838</v>
      </c>
      <c r="F31" s="2">
        <f>Length1+(SIN(C31)*Length3)</f>
        <v>1.1183320674208725</v>
      </c>
      <c r="G31" s="2">
        <f>TargetHeight-F31</f>
        <v>1.4534179325791277</v>
      </c>
      <c r="H31" t="e">
        <f>E31*J31</f>
        <v>#NUM!</v>
      </c>
      <c r="I31" t="e">
        <f>CONVERT(H31,"m","ft")</f>
        <v>#NUM!</v>
      </c>
      <c r="J31" t="e">
        <f t="shared" si="0"/>
        <v>#NUM!</v>
      </c>
    </row>
    <row r="32" spans="2:10" x14ac:dyDescent="0.3">
      <c r="B32">
        <f t="shared" si="1"/>
        <v>16</v>
      </c>
      <c r="C32" s="2">
        <f>B32*(PI()/180)</f>
        <v>0.27925268031909273</v>
      </c>
      <c r="D32">
        <f>SIN(C32)*Vi</f>
        <v>2.0673669307719873</v>
      </c>
      <c r="E32">
        <f>COS(C32)*Vi</f>
        <v>7.2097652950932769</v>
      </c>
      <c r="F32" s="2">
        <f>Length1+(SIN(C32)*Length3)</f>
        <v>1.126021399079532</v>
      </c>
      <c r="G32" s="2">
        <f>TargetHeight-F32</f>
        <v>1.4457286009204682</v>
      </c>
      <c r="H32" t="e">
        <f>E32*J32</f>
        <v>#NUM!</v>
      </c>
      <c r="I32" t="e">
        <f>CONVERT(H32,"m","ft")</f>
        <v>#NUM!</v>
      </c>
      <c r="J32" t="e">
        <f t="shared" si="0"/>
        <v>#NUM!</v>
      </c>
    </row>
    <row r="33" spans="2:10" x14ac:dyDescent="0.3">
      <c r="B33">
        <f t="shared" si="1"/>
        <v>17</v>
      </c>
      <c r="C33" s="2">
        <f>B33*(PI()/180)</f>
        <v>0.29670597283903605</v>
      </c>
      <c r="D33">
        <f>SIN(C33)*Vi</f>
        <v>2.1928798150223034</v>
      </c>
      <c r="E33">
        <f>COS(C33)*Vi</f>
        <v>7.1725866849867188</v>
      </c>
      <c r="F33" s="2">
        <f>Length1+(SIN(C33)*Length3)</f>
        <v>1.1336723433992353</v>
      </c>
      <c r="G33" s="2">
        <f>TargetHeight-F33</f>
        <v>1.4380776566007649</v>
      </c>
      <c r="H33" t="e">
        <f>E33*J33</f>
        <v>#NUM!</v>
      </c>
      <c r="I33" t="e">
        <f>CONVERT(H33,"m","ft")</f>
        <v>#NUM!</v>
      </c>
      <c r="J33" t="e">
        <f t="shared" si="0"/>
        <v>#NUM!</v>
      </c>
    </row>
    <row r="34" spans="2:10" x14ac:dyDescent="0.3">
      <c r="B34">
        <f t="shared" si="1"/>
        <v>18</v>
      </c>
      <c r="C34" s="2">
        <f>B34*(PI()/180)</f>
        <v>0.31415926535897931</v>
      </c>
      <c r="D34">
        <f>SIN(C34)*Vi</f>
        <v>2.3177247268380596</v>
      </c>
      <c r="E34">
        <f>COS(C34)*Vi</f>
        <v>7.1332232354935075</v>
      </c>
      <c r="F34" s="2">
        <f>Length1+(SIN(C34)*Length3)</f>
        <v>1.1412825698282258</v>
      </c>
      <c r="G34" s="2">
        <f>TargetHeight-F34</f>
        <v>1.4304674301717744</v>
      </c>
      <c r="H34" t="e">
        <f>E34*J34</f>
        <v>#NUM!</v>
      </c>
      <c r="I34" t="e">
        <f>CONVERT(H34,"m","ft")</f>
        <v>#NUM!</v>
      </c>
      <c r="J34" t="e">
        <f t="shared" si="0"/>
        <v>#NUM!</v>
      </c>
    </row>
    <row r="35" spans="2:10" x14ac:dyDescent="0.3">
      <c r="B35">
        <f t="shared" si="1"/>
        <v>19</v>
      </c>
      <c r="C35" s="2">
        <f>B35*(PI()/180)</f>
        <v>0.33161255787892263</v>
      </c>
      <c r="D35">
        <f>SIN(C35)*Vi</f>
        <v>2.441863637249718</v>
      </c>
      <c r="E35">
        <f>COS(C35)*Vi</f>
        <v>7.09168693710168</v>
      </c>
      <c r="F35" s="2">
        <f>Length1+(SIN(C35)*Length3)</f>
        <v>1.148849760217812</v>
      </c>
      <c r="G35" s="2">
        <f>TargetHeight-F35</f>
        <v>1.4229002397821882</v>
      </c>
      <c r="H35" t="e">
        <f>E35*J35</f>
        <v>#NUM!</v>
      </c>
      <c r="I35" t="e">
        <f>CONVERT(H35,"m","ft")</f>
        <v>#NUM!</v>
      </c>
      <c r="J35" t="e">
        <f t="shared" si="0"/>
        <v>#NUM!</v>
      </c>
    </row>
    <row r="36" spans="2:10" x14ac:dyDescent="0.3">
      <c r="B36">
        <f t="shared" si="1"/>
        <v>20</v>
      </c>
      <c r="C36" s="2">
        <f>B36*(PI()/180)</f>
        <v>0.3490658503988659</v>
      </c>
      <c r="D36">
        <f>SIN(C36)*Vi</f>
        <v>2.5652587323426053</v>
      </c>
      <c r="E36">
        <f>COS(C36)*Vi</f>
        <v>7.0479904421700965</v>
      </c>
      <c r="F36" s="2">
        <f>Length1+(SIN(C36)*Length3)</f>
        <v>1.1563716095284957</v>
      </c>
      <c r="G36" s="2">
        <f>TargetHeight-F36</f>
        <v>1.4153783904715045</v>
      </c>
      <c r="H36" t="e">
        <f>E36*J36</f>
        <v>#NUM!</v>
      </c>
      <c r="I36" t="e">
        <f>CONVERT(H36,"m","ft")</f>
        <v>#NUM!</v>
      </c>
      <c r="J36" t="e">
        <f t="shared" si="0"/>
        <v>#NUM!</v>
      </c>
    </row>
    <row r="37" spans="2:10" x14ac:dyDescent="0.3">
      <c r="B37">
        <f t="shared" si="1"/>
        <v>21</v>
      </c>
      <c r="C37" s="2">
        <f>B37*(PI()/180)</f>
        <v>0.36651914291880922</v>
      </c>
      <c r="D37">
        <f>SIN(C37)*Vi</f>
        <v>2.687872424775402</v>
      </c>
      <c r="E37">
        <f>COS(C37)*Vi</f>
        <v>7.0021470610744121</v>
      </c>
      <c r="F37" s="2">
        <f>Length1+(SIN(C37)*Length3)</f>
        <v>1.1638458265321112</v>
      </c>
      <c r="G37" s="2">
        <f>TargetHeight-F37</f>
        <v>1.407904173467889</v>
      </c>
      <c r="H37" t="e">
        <f>E37*J37</f>
        <v>#NUM!</v>
      </c>
      <c r="I37" t="e">
        <f>CONVERT(H37,"m","ft")</f>
        <v>#NUM!</v>
      </c>
      <c r="J37" t="e">
        <f t="shared" si="0"/>
        <v>#NUM!</v>
      </c>
    </row>
    <row r="38" spans="2:10" x14ac:dyDescent="0.3">
      <c r="B38">
        <f t="shared" si="1"/>
        <v>22</v>
      </c>
      <c r="C38" s="2">
        <f>B38*(PI()/180)</f>
        <v>0.38397243543875248</v>
      </c>
      <c r="D38">
        <f>SIN(C38)*Vi</f>
        <v>2.8096673652296067</v>
      </c>
      <c r="E38">
        <f>COS(C38)*Vi</f>
        <v>6.9541707581526024</v>
      </c>
      <c r="F38" s="2">
        <f>Length1+(SIN(C38)*Length3)</f>
        <v>1.1712701345097549</v>
      </c>
      <c r="G38" s="2">
        <f>TargetHeight-F38</f>
        <v>1.4004798654902453</v>
      </c>
      <c r="H38" t="e">
        <f>E38*J38</f>
        <v>#NUM!</v>
      </c>
      <c r="I38" t="e">
        <f>CONVERT(H38,"m","ft")</f>
        <v>#NUM!</v>
      </c>
      <c r="J38" t="e">
        <f t="shared" si="0"/>
        <v>#NUM!</v>
      </c>
    </row>
    <row r="39" spans="2:10" x14ac:dyDescent="0.3">
      <c r="B39">
        <f t="shared" si="1"/>
        <v>23</v>
      </c>
      <c r="C39" s="2">
        <f>B39*(PI()/180)</f>
        <v>0.4014257279586958</v>
      </c>
      <c r="D39">
        <f>SIN(C39)*Vi</f>
        <v>2.9306064537865044</v>
      </c>
      <c r="E39">
        <f>COS(C39)*Vi</f>
        <v>6.9040761474512955</v>
      </c>
      <c r="F39" s="2">
        <f>Length1+(SIN(C39)*Length3)</f>
        <v>1.178642271945296</v>
      </c>
      <c r="G39" s="2">
        <f>TargetHeight-F39</f>
        <v>1.3931077280547042</v>
      </c>
      <c r="H39" t="e">
        <f>E39*J39</f>
        <v>#NUM!</v>
      </c>
      <c r="I39" t="e">
        <f>CONVERT(H39,"m","ft")</f>
        <v>#NUM!</v>
      </c>
      <c r="J39" t="e">
        <f t="shared" si="0"/>
        <v>#NUM!</v>
      </c>
    </row>
    <row r="40" spans="2:10" x14ac:dyDescent="0.3">
      <c r="B40">
        <f t="shared" si="1"/>
        <v>24</v>
      </c>
      <c r="C40" s="2">
        <f>B40*(PI()/180)</f>
        <v>0.41887902047863912</v>
      </c>
      <c r="D40">
        <f>SIN(C40)*Vi</f>
        <v>3.0506528512281559</v>
      </c>
      <c r="E40">
        <f>COS(C40)*Vi</f>
        <v>6.8518784882741857</v>
      </c>
      <c r="F40" s="2">
        <f>Length1+(SIN(C40)*Length3)</f>
        <v>1.1859599932142559</v>
      </c>
      <c r="G40" s="2">
        <f>TargetHeight-F40</f>
        <v>1.3857900067857443</v>
      </c>
      <c r="H40" t="e">
        <f>E40*J40</f>
        <v>#NUM!</v>
      </c>
      <c r="I40" t="e">
        <f>CONVERT(H40,"m","ft")</f>
        <v>#NUM!</v>
      </c>
      <c r="J40" t="e">
        <f t="shared" si="0"/>
        <v>#NUM!</v>
      </c>
    </row>
    <row r="41" spans="2:10" x14ac:dyDescent="0.3">
      <c r="B41">
        <f t="shared" si="1"/>
        <v>25</v>
      </c>
      <c r="C41" s="2">
        <f>B41*(PI()/180)</f>
        <v>0.43633231299858238</v>
      </c>
      <c r="D41">
        <f>SIN(C41)*Vi</f>
        <v>3.169769990258986</v>
      </c>
      <c r="E41">
        <f>COS(C41)*Vi</f>
        <v>6.797593680533911</v>
      </c>
      <c r="F41" s="2">
        <f>Length1+(SIN(C41)*Length3)</f>
        <v>1.1932210692678478</v>
      </c>
      <c r="G41" s="2">
        <f>TargetHeight-F41</f>
        <v>1.3785289307321524</v>
      </c>
      <c r="H41" t="e">
        <f>E41*J41</f>
        <v>#NUM!</v>
      </c>
      <c r="I41" t="e">
        <f>CONVERT(H41,"m","ft")</f>
        <v>#NUM!</v>
      </c>
      <c r="J41" t="e">
        <f t="shared" si="0"/>
        <v>#NUM!</v>
      </c>
    </row>
    <row r="42" spans="2:10" x14ac:dyDescent="0.3">
      <c r="B42">
        <f t="shared" si="1"/>
        <v>26</v>
      </c>
      <c r="C42" s="2">
        <f>B42*(PI()/180)</f>
        <v>0.4537856055185257</v>
      </c>
      <c r="D42">
        <f>SIN(C42)*Vi</f>
        <v>3.2879215866445315</v>
      </c>
      <c r="E42">
        <f>COS(C42)*Vi</f>
        <v>6.7412382599087781</v>
      </c>
      <c r="F42" s="2">
        <f>Length1+(SIN(C42)*Length3)</f>
        <v>1.2004232883119661</v>
      </c>
      <c r="G42" s="2">
        <f>TargetHeight-F42</f>
        <v>1.3713267116880341</v>
      </c>
      <c r="H42" t="e">
        <f>E42*J42</f>
        <v>#NUM!</v>
      </c>
      <c r="I42" t="e">
        <f>CONVERT(H42,"m","ft")</f>
        <v>#NUM!</v>
      </c>
      <c r="J42" t="e">
        <f t="shared" si="0"/>
        <v>#NUM!</v>
      </c>
    </row>
    <row r="43" spans="2:10" x14ac:dyDescent="0.3">
      <c r="B43">
        <f t="shared" si="1"/>
        <v>27</v>
      </c>
      <c r="C43" s="2">
        <f>B43*(PI()/180)</f>
        <v>0.47123889803846897</v>
      </c>
      <c r="D43">
        <f>SIN(C43)*Vi</f>
        <v>3.4050716502639733</v>
      </c>
      <c r="E43">
        <f>COS(C43)*Vi</f>
        <v>6.6828293928058349</v>
      </c>
      <c r="F43" s="2">
        <f>Length1+(SIN(C43)*Length3)</f>
        <v>1.2075644564809207</v>
      </c>
      <c r="G43" s="2">
        <f>TargetHeight-F43</f>
        <v>1.3641855435190795</v>
      </c>
      <c r="H43" t="e">
        <f>E43*J43</f>
        <v>#NUM!</v>
      </c>
      <c r="I43" t="e">
        <f>CONVERT(H43,"m","ft")</f>
        <v>#NUM!</v>
      </c>
      <c r="J43" t="e">
        <f t="shared" si="0"/>
        <v>#NUM!</v>
      </c>
    </row>
    <row r="44" spans="2:10" x14ac:dyDescent="0.3">
      <c r="B44">
        <f t="shared" si="1"/>
        <v>28</v>
      </c>
      <c r="C44" s="2">
        <f>B44*(PI()/180)</f>
        <v>0.48869219055841229</v>
      </c>
      <c r="D44">
        <f>SIN(C44)*Vi</f>
        <v>3.5211844960730758</v>
      </c>
      <c r="E44">
        <f>COS(C44)*Vi</f>
        <v>6.6223848711318212</v>
      </c>
      <c r="F44" s="2">
        <f>Length1+(SIN(C44)*Length3)</f>
        <v>1.2146423985057093</v>
      </c>
      <c r="G44" s="2">
        <f>TargetHeight-F44</f>
        <v>1.3571076014942909</v>
      </c>
      <c r="H44" t="e">
        <f>E44*J44</f>
        <v>#NUM!</v>
      </c>
      <c r="I44" t="e">
        <f>CONVERT(H44,"m","ft")</f>
        <v>#NUM!</v>
      </c>
      <c r="J44" t="e">
        <f t="shared" si="0"/>
        <v>#NUM!</v>
      </c>
    </row>
    <row r="45" spans="2:10" x14ac:dyDescent="0.3">
      <c r="B45">
        <f t="shared" si="1"/>
        <v>29</v>
      </c>
      <c r="C45" s="2">
        <f>B45*(PI()/180)</f>
        <v>0.50614548307835561</v>
      </c>
      <c r="D45">
        <f>SIN(C45)*Vi</f>
        <v>3.6362247549741937</v>
      </c>
      <c r="E45">
        <f>COS(C45)*Vi</f>
        <v>6.559923106873577</v>
      </c>
      <c r="F45" s="2">
        <f>Length1+(SIN(C45)*Length3)</f>
        <v>1.2216549583766252</v>
      </c>
      <c r="G45" s="2">
        <f>TargetHeight-F45</f>
        <v>1.350095041623375</v>
      </c>
      <c r="H45" t="e">
        <f>E45*J45</f>
        <v>#NUM!</v>
      </c>
      <c r="I45" t="e">
        <f>CONVERT(H45,"m","ft")</f>
        <v>#NUM!</v>
      </c>
      <c r="J45" t="e">
        <f t="shared" si="0"/>
        <v>#NUM!</v>
      </c>
    </row>
    <row r="46" spans="2:10" x14ac:dyDescent="0.3">
      <c r="B46">
        <f t="shared" si="1"/>
        <v>30</v>
      </c>
      <c r="C46" s="2">
        <f>B46*(PI()/180)</f>
        <v>0.52359877559829882</v>
      </c>
      <c r="D46">
        <f>SIN(C46)*Vi</f>
        <v>3.7501573845900458</v>
      </c>
      <c r="E46">
        <f>COS(C46)*Vi</f>
        <v>6.4954631264895788</v>
      </c>
      <c r="F46" s="2">
        <f>Length1+(SIN(C46)*Length3)</f>
        <v>1.2285999999999999</v>
      </c>
      <c r="G46" s="2">
        <f>TargetHeight-F46</f>
        <v>1.3431500000000003</v>
      </c>
      <c r="H46" t="e">
        <f>E46*J46</f>
        <v>#NUM!</v>
      </c>
      <c r="I46" t="e">
        <f>CONVERT(H46,"m","ft")</f>
        <v>#NUM!</v>
      </c>
      <c r="J46" t="e">
        <f t="shared" si="0"/>
        <v>#NUM!</v>
      </c>
    </row>
    <row r="47" spans="2:10" x14ac:dyDescent="0.3">
      <c r="B47">
        <f t="shared" si="1"/>
        <v>31</v>
      </c>
      <c r="C47" s="2">
        <f>B47*(PI()/180)</f>
        <v>0.54105206811824214</v>
      </c>
      <c r="D47">
        <f>SIN(C47)*Vi</f>
        <v>3.8629476799379621</v>
      </c>
      <c r="E47">
        <f>COS(C47)*Vi</f>
        <v>6.429024565114287</v>
      </c>
      <c r="F47" s="2">
        <f>Length1+(SIN(C47)*Length3)</f>
        <v>1.2354754078488768</v>
      </c>
      <c r="G47" s="2">
        <f>TargetHeight-F47</f>
        <v>1.3362745921511234</v>
      </c>
      <c r="H47" t="e">
        <f>E47*J47</f>
        <v>#NUM!</v>
      </c>
      <c r="I47" t="e">
        <f>CONVERT(H47,"m","ft")</f>
        <v>#NUM!</v>
      </c>
      <c r="J47" t="e">
        <f t="shared" si="0"/>
        <v>#NUM!</v>
      </c>
    </row>
    <row r="48" spans="2:10" x14ac:dyDescent="0.3">
      <c r="B48">
        <f t="shared" si="1"/>
        <v>32</v>
      </c>
      <c r="C48" s="2">
        <f>B48*(PI()/180)</f>
        <v>0.55850536063818546</v>
      </c>
      <c r="D48">
        <f>SIN(C48)*Vi</f>
        <v>3.9745612840013544</v>
      </c>
      <c r="E48">
        <f>COS(C48)*Vi</f>
        <v>6.3606276605771006</v>
      </c>
      <c r="F48" s="2">
        <f>Length1+(SIN(C48)*Length3)</f>
        <v>1.2422790876074212</v>
      </c>
      <c r="G48" s="2">
        <f>TargetHeight-F48</f>
        <v>1.329470912392579</v>
      </c>
      <c r="H48" t="e">
        <f>E48*J48</f>
        <v>#NUM!</v>
      </c>
      <c r="I48" t="e">
        <f>CONVERT(H48,"m","ft")</f>
        <v>#NUM!</v>
      </c>
      <c r="J48" t="e">
        <f t="shared" si="0"/>
        <v>#NUM!</v>
      </c>
    </row>
    <row r="49" spans="2:10" x14ac:dyDescent="0.3">
      <c r="B49">
        <f t="shared" si="1"/>
        <v>33</v>
      </c>
      <c r="C49" s="2">
        <f>B49*(PI()/180)</f>
        <v>0.57595865315812877</v>
      </c>
      <c r="D49">
        <f>SIN(C49)*Vi</f>
        <v>4.084964198195201</v>
      </c>
      <c r="E49">
        <f>COS(C49)*Vi</f>
        <v>6.2902932472377202</v>
      </c>
      <c r="F49" s="2">
        <f>Length1+(SIN(C49)*Length3)</f>
        <v>1.2490089668088704</v>
      </c>
      <c r="G49" s="2">
        <f>TargetHeight-F49</f>
        <v>1.3227410331911298</v>
      </c>
      <c r="H49" t="e">
        <f>E49*J49</f>
        <v>#NUM!</v>
      </c>
      <c r="I49" t="e">
        <f>CONVERT(H49,"m","ft")</f>
        <v>#NUM!</v>
      </c>
      <c r="J49" t="e">
        <f>(-D49-SQRT(D49^2-(4*0.5*-9.8*-G49)))/-9.8</f>
        <v>#NUM!</v>
      </c>
    </row>
    <row r="50" spans="2:10" x14ac:dyDescent="0.3">
      <c r="B50">
        <f t="shared" si="1"/>
        <v>34</v>
      </c>
      <c r="C50" s="2">
        <f>B50*(PI()/180)</f>
        <v>0.59341194567807209</v>
      </c>
      <c r="D50">
        <f>SIN(C50)*Vi</f>
        <v>4.1941227927223403</v>
      </c>
      <c r="E50">
        <f>COS(C50)*Vi</f>
        <v>6.2180427496397908</v>
      </c>
      <c r="F50" s="2">
        <f>Length1+(SIN(C50)*Length3)</f>
        <v>1.2556629954668255</v>
      </c>
      <c r="G50" s="2">
        <f>TargetHeight-F50</f>
        <v>1.3160870045331747</v>
      </c>
      <c r="H50" t="e">
        <f>E50*J50</f>
        <v>#NUM!</v>
      </c>
      <c r="I50" t="e">
        <f>CONVERT(H50,"m","ft")</f>
        <v>#NUM!</v>
      </c>
      <c r="J50" t="e">
        <f t="shared" si="0"/>
        <v>#NUM!</v>
      </c>
    </row>
    <row r="51" spans="2:10" x14ac:dyDescent="0.3">
      <c r="B51">
        <f t="shared" si="1"/>
        <v>35</v>
      </c>
      <c r="C51" s="2">
        <f>B51*(PI()/180)</f>
        <v>0.6108652381980153</v>
      </c>
      <c r="D51">
        <f>SIN(C51)*Vi</f>
        <v>4.3020038168174359</v>
      </c>
      <c r="E51">
        <f>COS(C51)*Vi</f>
        <v>6.1438981759847904</v>
      </c>
      <c r="F51" s="2">
        <f>Length1+(SIN(C51)*Length3)</f>
        <v>1.2622391466996983</v>
      </c>
      <c r="G51" s="2">
        <f>TargetHeight-F51</f>
        <v>1.3095108533003019</v>
      </c>
      <c r="H51" t="e">
        <f>E51*J51</f>
        <v>#NUM!</v>
      </c>
      <c r="I51" t="e">
        <f>CONVERT(H51,"m","ft")</f>
        <v>#NUM!</v>
      </c>
      <c r="J51" t="e">
        <f t="shared" si="0"/>
        <v>#NUM!</v>
      </c>
    </row>
    <row r="52" spans="2:10" x14ac:dyDescent="0.3">
      <c r="B52">
        <f t="shared" si="1"/>
        <v>36</v>
      </c>
      <c r="C52" s="2">
        <f>B52*(PI()/180)</f>
        <v>0.62831853071795862</v>
      </c>
      <c r="D52">
        <f>SIN(C52)*Vi</f>
        <v>4.4085744088754835</v>
      </c>
      <c r="E52">
        <f>COS(C52)*Vi</f>
        <v>6.0678821114281059</v>
      </c>
      <c r="F52" s="2">
        <f>Length1+(SIN(C52)*Length3)</f>
        <v>1.2687354173481187</v>
      </c>
      <c r="G52" s="2">
        <f>TargetHeight-F52</f>
        <v>1.3030145826518815</v>
      </c>
      <c r="H52" t="e">
        <f>E52*J52</f>
        <v>#NUM!</v>
      </c>
      <c r="I52" t="e">
        <f>CONVERT(H52,"m","ft")</f>
        <v>#NUM!</v>
      </c>
      <c r="J52" t="e">
        <f t="shared" si="0"/>
        <v>#NUM!</v>
      </c>
    </row>
    <row r="53" spans="2:10" x14ac:dyDescent="0.3">
      <c r="B53">
        <f t="shared" si="1"/>
        <v>37</v>
      </c>
      <c r="C53" s="2">
        <f>B53*(PI()/180)</f>
        <v>0.64577182323790194</v>
      </c>
      <c r="D53">
        <f>SIN(C53)*Vi</f>
        <v>4.5138021064617666</v>
      </c>
      <c r="E53">
        <f>COS(C53)*Vi</f>
        <v>5.9900177111993864</v>
      </c>
      <c r="F53" s="2">
        <f>Length1+(SIN(C53)*Length3)</f>
        <v>1.2751498285851164</v>
      </c>
      <c r="G53" s="2">
        <f>TargetHeight-F53</f>
        <v>1.2966001714148838</v>
      </c>
      <c r="H53" t="e">
        <f>E53*J53</f>
        <v>#NUM!</v>
      </c>
      <c r="I53" t="e">
        <f>CONVERT(H53,"m","ft")</f>
        <v>#NUM!</v>
      </c>
      <c r="J53" t="e">
        <f t="shared" si="0"/>
        <v>#NUM!</v>
      </c>
    </row>
    <row r="54" spans="2:10" x14ac:dyDescent="0.3">
      <c r="B54">
        <f t="shared" si="1"/>
        <v>38</v>
      </c>
      <c r="C54" s="2">
        <f>B54*(PI()/180)</f>
        <v>0.66322511575784526</v>
      </c>
      <c r="D54">
        <f>SIN(C54)*Vi</f>
        <v>4.6176548562002395</v>
      </c>
      <c r="E54">
        <f>COS(C54)*Vi</f>
        <v>5.9103286935492312</v>
      </c>
      <c r="F54" s="2">
        <f>Length1+(SIN(C54)*Length3)</f>
        <v>1.281480426518891</v>
      </c>
      <c r="G54" s="2">
        <f>TargetHeight-F54</f>
        <v>1.2902695734811092</v>
      </c>
      <c r="H54" t="e">
        <f>E54*J54</f>
        <v>#NUM!</v>
      </c>
      <c r="I54" t="e">
        <f>CONVERT(H54,"m","ft")</f>
        <v>#NUM!</v>
      </c>
      <c r="J54" t="e">
        <f t="shared" si="0"/>
        <v>#NUM!</v>
      </c>
    </row>
    <row r="55" spans="2:10" x14ac:dyDescent="0.3">
      <c r="B55">
        <f t="shared" si="1"/>
        <v>39</v>
      </c>
      <c r="C55" s="2">
        <f>B55*(PI()/180)</f>
        <v>0.68067840827778847</v>
      </c>
      <c r="D55">
        <f>SIN(C55)*Vi</f>
        <v>4.7201010235372864</v>
      </c>
      <c r="E55">
        <f>COS(C55)*Vi</f>
        <v>5.8288393325243817</v>
      </c>
      <c r="F55" s="2">
        <f>Length1+(SIN(C55)*Length3)</f>
        <v>1.2877252827879857</v>
      </c>
      <c r="G55" s="2">
        <f>TargetHeight-F55</f>
        <v>1.2840247172120145</v>
      </c>
      <c r="H55" t="e">
        <f>E55*J55</f>
        <v>#NUM!</v>
      </c>
      <c r="I55" t="e">
        <f>CONVERT(H55,"m","ft")</f>
        <v>#NUM!</v>
      </c>
      <c r="J55" t="e">
        <f t="shared" si="0"/>
        <v>#NUM!</v>
      </c>
    </row>
    <row r="56" spans="2:10" x14ac:dyDescent="0.3">
      <c r="B56">
        <f t="shared" si="1"/>
        <v>40</v>
      </c>
      <c r="C56" s="2">
        <f>B56*(PI()/180)</f>
        <v>0.69813170079773179</v>
      </c>
      <c r="D56">
        <f>SIN(C56)*Vi</f>
        <v>4.8211094023779193</v>
      </c>
      <c r="E56">
        <f>COS(C56)*Vi</f>
        <v>5.7455744505736099</v>
      </c>
      <c r="F56" s="2">
        <f>Length1+(SIN(C56)*Length3)</f>
        <v>1.2938824951486858</v>
      </c>
      <c r="G56" s="2">
        <f>TargetHeight-F56</f>
        <v>1.2778675048513144</v>
      </c>
      <c r="H56" t="e">
        <f>E56*J56</f>
        <v>#NUM!</v>
      </c>
      <c r="I56" t="e">
        <f>CONVERT(H56,"m","ft")</f>
        <v>#NUM!</v>
      </c>
      <c r="J56" t="e">
        <f t="shared" si="0"/>
        <v>#NUM!</v>
      </c>
    </row>
    <row r="57" spans="2:10" x14ac:dyDescent="0.3">
      <c r="B57">
        <f>B56+1</f>
        <v>41</v>
      </c>
      <c r="C57" s="2">
        <f>B57*(PI()/180)</f>
        <v>0.71558499331767511</v>
      </c>
      <c r="D57">
        <f>SIN(C57)*Vi</f>
        <v>4.9206492245914522</v>
      </c>
      <c r="E57">
        <f>COS(C57)*Vi</f>
        <v>5.6605594109865649</v>
      </c>
      <c r="F57" s="2">
        <f>Length1+(SIN(C57)*Length3)</f>
        <v>1.2999501880544599</v>
      </c>
      <c r="G57" s="2">
        <f>TargetHeight-F57</f>
        <v>1.2717998119455403</v>
      </c>
      <c r="H57" t="e">
        <f>E57*J57</f>
        <v>#NUM!</v>
      </c>
      <c r="I57" t="e">
        <f>CONVERT(H57,"m","ft")</f>
        <v>#NUM!</v>
      </c>
      <c r="J57" t="e">
        <f>(-D57+SQRT(D57^2-(4*0.5*-9.8*-G57)))/-9.8</f>
        <v>#NUM!</v>
      </c>
    </row>
    <row r="58" spans="2:10" x14ac:dyDescent="0.3">
      <c r="B58">
        <f>B57+1</f>
        <v>42</v>
      </c>
      <c r="C58" s="2">
        <f>B58*(PI()/180)</f>
        <v>0.73303828583761843</v>
      </c>
      <c r="D58">
        <f>SIN(C58)*Vi</f>
        <v>5.0186901693837749</v>
      </c>
      <c r="E58">
        <f>COS(C58)*Vi</f>
        <v>5.5738201101678619</v>
      </c>
      <c r="F58" s="2">
        <f>Length1+(SIN(C58)*Length3)</f>
        <v>1.3059265132272699</v>
      </c>
      <c r="G58" s="2">
        <f>TargetHeight-F58</f>
        <v>1.2658234867727303</v>
      </c>
      <c r="H58">
        <f>E58*J58</f>
        <v>2.5051459366588573</v>
      </c>
      <c r="I58">
        <f>CONVERT(H58,"m","ft")</f>
        <v>8.2189827318203985</v>
      </c>
      <c r="J58">
        <f>(-D58+SQRT(D58^2-(4*0.5*-9.8*-G58)))/-9.8</f>
        <v>0.44944865229664044</v>
      </c>
    </row>
    <row r="59" spans="2:10" x14ac:dyDescent="0.3">
      <c r="B59">
        <f>B58+1</f>
        <v>43</v>
      </c>
      <c r="C59" s="2">
        <f>B59*(PI()/180)</f>
        <v>0.75049157835756175</v>
      </c>
      <c r="D59">
        <f>SIN(C59)*Vi</f>
        <v>5.1152023725333597</v>
      </c>
      <c r="E59">
        <f>COS(C59)*Vi</f>
        <v>5.4853829697487946</v>
      </c>
      <c r="F59" s="2">
        <f>Length1+(SIN(C59)*Length3)</f>
        <v>1.3118096502205743</v>
      </c>
      <c r="G59" s="2">
        <f>TargetHeight-F59</f>
        <v>1.2599403497794259</v>
      </c>
      <c r="H59">
        <f>E59*J59</f>
        <v>2.1844000000000015</v>
      </c>
      <c r="I59">
        <f>CONVERT(H59,"m","ft")</f>
        <v>7.1666666666666714</v>
      </c>
      <c r="J59">
        <f>(-D59+SQRT(D59^2-(4*0.5*-9.8*-G59)))/-9.8</f>
        <v>0.39822196773619928</v>
      </c>
    </row>
    <row r="60" spans="2:10" x14ac:dyDescent="0.3">
      <c r="B60">
        <f>B59+1</f>
        <v>44</v>
      </c>
      <c r="C60" s="2">
        <f>B60*(PI()/180)</f>
        <v>0.76794487087750496</v>
      </c>
      <c r="D60">
        <f>SIN(C60)*Vi</f>
        <v>5.2101564354881935</v>
      </c>
      <c r="E60">
        <f>COS(C60)*Vi</f>
        <v>5.3952749285390444</v>
      </c>
      <c r="F60" s="2">
        <f>Length1+(SIN(C60)*Length3)</f>
        <v>1.3175978069738536</v>
      </c>
      <c r="G60" s="2">
        <f>TargetHeight-F60</f>
        <v>1.2541521930261466</v>
      </c>
      <c r="H60">
        <f>E60*J60</f>
        <v>1.9867816635399471</v>
      </c>
      <c r="I60">
        <f>CONVERT(H60,"m","ft")</f>
        <v>6.5183125444223986</v>
      </c>
      <c r="J60">
        <f>(-D60+SQRT(D60^2-(4*0.5*-9.8*-G60)))/-9.8</f>
        <v>0.36824474931399581</v>
      </c>
    </row>
    <row r="61" spans="2:10" x14ac:dyDescent="0.3">
      <c r="B61">
        <f>B60+1</f>
        <v>45</v>
      </c>
      <c r="C61" s="2">
        <f>B61*(PI()/180)</f>
        <v>0.78539816339744828</v>
      </c>
      <c r="D61">
        <f>SIN(C61)*Vi</f>
        <v>5.3035234343208577</v>
      </c>
      <c r="E61">
        <f>COS(C61)*Vi</f>
        <v>5.3035234343208586</v>
      </c>
      <c r="F61" s="2">
        <f>Length1+(SIN(C61)*Length3)</f>
        <v>1.3232892203584896</v>
      </c>
      <c r="G61" s="2">
        <f>TargetHeight-F61</f>
        <v>1.2484607796415106</v>
      </c>
      <c r="H61">
        <f>E61*J61</f>
        <v>1.8351579534797287</v>
      </c>
      <c r="I61">
        <f>CONVERT(H61,"m","ft")</f>
        <v>6.0208594274269318</v>
      </c>
      <c r="J61">
        <f>(-D61+SQRT(D61^2-(4*0.5*-9.8*-G61)))/-9.8</f>
        <v>0.34602617980413042</v>
      </c>
    </row>
    <row r="62" spans="2:10" x14ac:dyDescent="0.3">
      <c r="B62">
        <f>B61+1</f>
        <v>46</v>
      </c>
      <c r="C62" s="2">
        <f>B62*(PI()/180)</f>
        <v>0.8028514559173916</v>
      </c>
      <c r="D62">
        <f>SIN(C62)*Vi</f>
        <v>5.3952749285390436</v>
      </c>
      <c r="E62">
        <f>COS(C62)*Vi</f>
        <v>5.2101564354881935</v>
      </c>
      <c r="F62" s="2">
        <f>Length1+(SIN(C62)*Length3)</f>
        <v>1.3288821567148312</v>
      </c>
      <c r="G62" s="2">
        <f>TargetHeight-F62</f>
        <v>1.242867843285169</v>
      </c>
      <c r="H62">
        <f>E62*J62</f>
        <v>1.7098377413946833</v>
      </c>
      <c r="I62">
        <f>CONVERT(H62,"m","ft")</f>
        <v>5.609703875966809</v>
      </c>
      <c r="J62">
        <f>(-D62+SQRT(D62^2-(4*0.5*-9.8*-G62)))/-9.8</f>
        <v>0.32817397376945956</v>
      </c>
    </row>
    <row r="63" spans="2:10" x14ac:dyDescent="0.3">
      <c r="B63">
        <f>B62+1</f>
        <v>47</v>
      </c>
      <c r="C63" s="2">
        <f>B63*(PI()/180)</f>
        <v>0.82030474843733492</v>
      </c>
      <c r="D63">
        <f>SIN(C63)*Vi</f>
        <v>5.4853829697487946</v>
      </c>
      <c r="E63">
        <f>COS(C63)*Vi</f>
        <v>5.1152023725333597</v>
      </c>
      <c r="F63" s="2">
        <f>Length1+(SIN(C63)*Length3)</f>
        <v>1.3343749123802846</v>
      </c>
      <c r="G63" s="2">
        <f>TargetHeight-F63</f>
        <v>1.2373750876197156</v>
      </c>
      <c r="H63">
        <f>E63*J63</f>
        <v>1.6021129667830798</v>
      </c>
      <c r="I63">
        <f>CONVERT(H63,"m","ft")</f>
        <v>5.2562761377397624</v>
      </c>
      <c r="J63">
        <f>(-D63+SQRT(D63^2-(4*0.5*-9.8*-G63)))/-9.8</f>
        <v>0.3132061744782183</v>
      </c>
    </row>
    <row r="64" spans="2:10" x14ac:dyDescent="0.3">
      <c r="B64">
        <f>B63+1</f>
        <v>48</v>
      </c>
      <c r="C64" s="2">
        <f>B64*(PI()/180)</f>
        <v>0.83775804095727824</v>
      </c>
      <c r="D64">
        <f>SIN(C64)*Vi</f>
        <v>5.5738201101678619</v>
      </c>
      <c r="E64">
        <f>COS(C64)*Vi</f>
        <v>5.0186901693837749</v>
      </c>
      <c r="F64" s="2">
        <f>Length1+(SIN(C64)*Length3)</f>
        <v>1.3397658142082647</v>
      </c>
      <c r="G64" s="2">
        <f>TargetHeight-F64</f>
        <v>1.2319841857917355</v>
      </c>
      <c r="H64">
        <f>E64*J64</f>
        <v>1.5072050803128936</v>
      </c>
      <c r="I64">
        <f>CONVERT(H64,"m","ft")</f>
        <v>4.9448985574569999</v>
      </c>
      <c r="J64">
        <f>(-D64+SQRT(D64^2-(4*0.5*-9.8*-G64)))/-9.8</f>
        <v>0.30031841565106165</v>
      </c>
    </row>
    <row r="65" spans="2:10" x14ac:dyDescent="0.3">
      <c r="B65">
        <f>B64+1</f>
        <v>49</v>
      </c>
      <c r="C65" s="2">
        <f>B65*(PI()/180)</f>
        <v>0.85521133347722145</v>
      </c>
      <c r="D65">
        <f>SIN(C65)*Vi</f>
        <v>5.6605594109865649</v>
      </c>
      <c r="E65">
        <f>COS(C65)*Vi</f>
        <v>4.9206492245914522</v>
      </c>
      <c r="F65" s="2">
        <f>Length1+(SIN(C65)*Length3)</f>
        <v>1.3450532200778513</v>
      </c>
      <c r="G65" s="2">
        <f>TargetHeight-F65</f>
        <v>1.2266967799221489</v>
      </c>
      <c r="H65">
        <f>E65*J65</f>
        <v>1.4221511542023588</v>
      </c>
      <c r="I65">
        <f>CONVERT(H65,"m","ft")</f>
        <v>4.6658502434460587</v>
      </c>
      <c r="J65">
        <f>(-D65+SQRT(D65^2-(4*0.5*-9.8*-G65)))/-9.8</f>
        <v>0.28901697505585477</v>
      </c>
    </row>
    <row r="66" spans="2:10" x14ac:dyDescent="0.3">
      <c r="B66">
        <f>B65+1</f>
        <v>50</v>
      </c>
      <c r="C66" s="2">
        <f>B66*(PI()/180)</f>
        <v>0.87266462599716477</v>
      </c>
      <c r="D66">
        <f>SIN(C66)*Vi</f>
        <v>5.7455744505736099</v>
      </c>
      <c r="E66">
        <f>COS(C66)*Vi</f>
        <v>4.8211094023779202</v>
      </c>
      <c r="F66" s="2">
        <f>Length1+(SIN(C66)*Length3)</f>
        <v>1.3502355193939968</v>
      </c>
      <c r="G66" s="2">
        <f>TargetHeight-F66</f>
        <v>1.2215144806060034</v>
      </c>
      <c r="H66">
        <f>E66*J66</f>
        <v>1.3449616258087342</v>
      </c>
      <c r="I66">
        <f>CONVERT(H66,"m","ft")</f>
        <v>4.412603759215008</v>
      </c>
      <c r="J66">
        <f>(-D66+SQRT(D66^2-(4*0.5*-9.8*-G66)))/-9.8</f>
        <v>0.27897347136436224</v>
      </c>
    </row>
    <row r="67" spans="2:10" x14ac:dyDescent="0.3">
      <c r="B67">
        <f>B66+1</f>
        <v>51</v>
      </c>
      <c r="C67" s="2">
        <f>B67*(PI()/180)</f>
        <v>0.89011791851710809</v>
      </c>
      <c r="D67">
        <f>SIN(C67)*Vi</f>
        <v>5.8288393325243817</v>
      </c>
      <c r="E67">
        <f>COS(C67)*Vi</f>
        <v>4.7201010235372873</v>
      </c>
      <c r="F67" s="2">
        <f>Length1+(SIN(C67)*Length3)</f>
        <v>1.3553111335781272</v>
      </c>
      <c r="G67" s="2">
        <f>TargetHeight-F67</f>
        <v>1.216438866421873</v>
      </c>
      <c r="H67">
        <f>E67*J67</f>
        <v>1.2742230038836579</v>
      </c>
      <c r="I67">
        <f>CONVERT(H67,"m","ft")</f>
        <v>4.1805216662849674</v>
      </c>
      <c r="J67">
        <f>(-D67+SQRT(D67^2-(4*0.5*-9.8*-G67)))/-9.8</f>
        <v>0.26995672286029665</v>
      </c>
    </row>
    <row r="68" spans="2:10" x14ac:dyDescent="0.3">
      <c r="B68">
        <f>B67+1</f>
        <v>52</v>
      </c>
      <c r="C68" s="2">
        <f>B68*(PI()/180)</f>
        <v>0.90757121103705141</v>
      </c>
      <c r="D68">
        <f>SIN(C68)*Vi</f>
        <v>5.9103286935492321</v>
      </c>
      <c r="E68">
        <f>COS(C68)*Vi</f>
        <v>4.6176548562002395</v>
      </c>
      <c r="F68" s="2">
        <f>Length1+(SIN(C68)*Length3)</f>
        <v>1.3602785165489932</v>
      </c>
      <c r="G68" s="2">
        <f>TargetHeight-F68</f>
        <v>1.211471483451007</v>
      </c>
      <c r="H68">
        <f>E68*J68</f>
        <v>1.2088878316327094</v>
      </c>
      <c r="I68">
        <f>CONVERT(H68,"m","ft")</f>
        <v>3.9661674266165008</v>
      </c>
      <c r="J68">
        <f>(-D68+SQRT(D68^2-(4*0.5*-9.8*-G68)))/-9.8</f>
        <v>0.26179692274088129</v>
      </c>
    </row>
    <row r="69" spans="2:10" x14ac:dyDescent="0.3">
      <c r="B69">
        <f>B68+1</f>
        <v>53</v>
      </c>
      <c r="C69" s="2">
        <f>B69*(PI()/180)</f>
        <v>0.92502450355699462</v>
      </c>
      <c r="D69">
        <f>SIN(C69)*Vi</f>
        <v>5.9900177111993864</v>
      </c>
      <c r="E69">
        <f>COS(C69)*Vi</f>
        <v>4.5138021064617675</v>
      </c>
      <c r="F69" s="2">
        <f>Length1+(SIN(C69)*Length3)</f>
        <v>1.3651361551936223</v>
      </c>
      <c r="G69" s="2">
        <f>TargetHeight-F69</f>
        <v>1.2066138448063779</v>
      </c>
      <c r="H69">
        <f>E69*J69</f>
        <v>1.148154047860378</v>
      </c>
      <c r="I69">
        <f>CONVERT(H69,"m","ft")</f>
        <v>3.7669096058411355</v>
      </c>
      <c r="J69">
        <f>(-D69+SQRT(D69^2-(4*0.5*-9.8*-G69)))/-9.8</f>
        <v>0.25436517170673684</v>
      </c>
    </row>
    <row r="70" spans="2:10" x14ac:dyDescent="0.3">
      <c r="B70">
        <f>B69+1</f>
        <v>54</v>
      </c>
      <c r="C70" s="2">
        <f>B70*(PI()/180)</f>
        <v>0.94247779607693793</v>
      </c>
      <c r="D70">
        <f>SIN(C70)*Vi</f>
        <v>6.0678821114281059</v>
      </c>
      <c r="E70">
        <f>COS(C70)*Vi</f>
        <v>4.4085744088754835</v>
      </c>
      <c r="F70" s="2">
        <f>Length1+(SIN(C70)*Length3)</f>
        <v>1.369882569828226</v>
      </c>
      <c r="G70" s="2">
        <f>TargetHeight-F70</f>
        <v>1.2018674301717742</v>
      </c>
      <c r="H70">
        <f>E70*J70</f>
        <v>1.0913911685479629</v>
      </c>
      <c r="I70">
        <f>CONVERT(H70,"m","ft")</f>
        <v>3.5806796868371489</v>
      </c>
      <c r="J70">
        <f>(-D70+SQRT(D70^2-(4*0.5*-9.8*-G70)))/-9.8</f>
        <v>0.24756101799047309</v>
      </c>
    </row>
    <row r="71" spans="2:10" x14ac:dyDescent="0.3">
      <c r="B71">
        <f>B70+1</f>
        <v>55</v>
      </c>
      <c r="C71" s="2">
        <f>B71*(PI()/180)</f>
        <v>0.95993108859688125</v>
      </c>
      <c r="D71">
        <f>SIN(C71)*Vi</f>
        <v>6.1438981759847904</v>
      </c>
      <c r="E71">
        <f>COS(C71)*Vi</f>
        <v>4.3020038168174368</v>
      </c>
      <c r="F71">
        <f>Length1+(SIN(C71)*Length3)</f>
        <v>1.374516314648927</v>
      </c>
      <c r="G71" s="2">
        <f>TargetHeight-F71</f>
        <v>1.1972336853510732</v>
      </c>
      <c r="H71">
        <f>E71*J71</f>
        <v>1.0380928007548496</v>
      </c>
      <c r="I71">
        <f>CONVERT(H71,"m","ft")</f>
        <v>3.4058162754424202</v>
      </c>
      <c r="J71" s="4">
        <f>(-D71+SQRT(D71^2-(4*0.5*-9.8*-G71)))/-9.8</f>
        <v>0.24130448157594067</v>
      </c>
    </row>
    <row r="72" spans="2:10" x14ac:dyDescent="0.3">
      <c r="B72">
        <f>B71+1</f>
        <v>56</v>
      </c>
      <c r="C72" s="2">
        <f>B72*(PI()/180)</f>
        <v>0.97738438111682457</v>
      </c>
      <c r="D72">
        <f>SIN(C72)*Vi</f>
        <v>6.2180427496397916</v>
      </c>
      <c r="E72">
        <f>COS(C72)*Vi</f>
        <v>4.1941227927223403</v>
      </c>
      <c r="F72">
        <f>Length1+(SIN(C72)*Length3)</f>
        <v>1.3790359781721651</v>
      </c>
      <c r="G72" s="2">
        <f>TargetHeight-F72</f>
        <v>1.1927140218278351</v>
      </c>
      <c r="H72">
        <f>E72*J72</f>
        <v>0.98784483014205093</v>
      </c>
      <c r="I72">
        <f>CONVERT(H72,"m","ft")</f>
        <v>3.2409607288125031</v>
      </c>
      <c r="J72" s="4">
        <f>(-D72+SQRT(D72^2-(4*0.5*-9.8*-G72)))/-9.8</f>
        <v>0.23553073645248621</v>
      </c>
    </row>
    <row r="73" spans="2:10" x14ac:dyDescent="0.3">
      <c r="B73">
        <f>B72+1</f>
        <v>57</v>
      </c>
      <c r="C73" s="2">
        <f>B73*(PI()/180)</f>
        <v>0.99483767363676789</v>
      </c>
      <c r="D73">
        <f>SIN(C73)*Vi</f>
        <v>6.2902932472377202</v>
      </c>
      <c r="E73">
        <f>COS(C73)*Vi</f>
        <v>4.084964198195201</v>
      </c>
      <c r="F73">
        <f>Length1+(SIN(C73)*Length3)</f>
        <v>1.3834401836646479</v>
      </c>
      <c r="G73" s="2">
        <f>TargetHeight-F73</f>
        <v>1.1883098163353523</v>
      </c>
      <c r="H73">
        <f>E73*J73</f>
        <v>0.94030337975728451</v>
      </c>
      <c r="I73">
        <f>CONVERT(H73,"m","ft")</f>
        <v>3.0849848417233745</v>
      </c>
      <c r="J73" s="4">
        <f>(-D73+SQRT(D73^2-(4*0.5*-9.8*-G73)))/-9.8</f>
        <v>0.23018644329189586</v>
      </c>
    </row>
    <row r="74" spans="2:10" x14ac:dyDescent="0.3">
      <c r="B74">
        <f>B73+1</f>
        <v>58</v>
      </c>
      <c r="C74" s="2">
        <f>B74*(PI()/180)</f>
        <v>1.0122909661567112</v>
      </c>
      <c r="D74">
        <f>SIN(C74)*Vi</f>
        <v>6.3606276605771006</v>
      </c>
      <c r="E74">
        <f>COS(C74)*Vi</f>
        <v>3.9745612840013544</v>
      </c>
      <c r="F74">
        <f>Length1+(SIN(C74)*Length3)</f>
        <v>1.3877275895627179</v>
      </c>
      <c r="G74" s="2">
        <f>TargetHeight-F74</f>
        <v>1.1840224104372823</v>
      </c>
      <c r="H74">
        <f>E74*J74</f>
        <v>0.89517909978801791</v>
      </c>
      <c r="I74">
        <f>CONVERT(H74,"m","ft")</f>
        <v>2.9369393037664628</v>
      </c>
      <c r="J74" s="4">
        <f>(-D74+SQRT(D74^2-(4*0.5*-9.8*-G74)))/-9.8</f>
        <v>0.22522714730587931</v>
      </c>
    </row>
    <row r="75" spans="2:10" x14ac:dyDescent="0.3">
      <c r="B75">
        <f>B74+1</f>
        <v>59</v>
      </c>
      <c r="C75" s="2">
        <f>B75*(PI()/180)</f>
        <v>1.0297442586766545</v>
      </c>
      <c r="D75">
        <f>SIN(C75)*Vi</f>
        <v>6.429024565114287</v>
      </c>
      <c r="E75">
        <f>COS(C75)*Vi</f>
        <v>3.8629476799379621</v>
      </c>
      <c r="F75">
        <f>Length1+(SIN(C75)*Length3)</f>
        <v>1.3918968898810058</v>
      </c>
      <c r="G75" s="2">
        <f>TargetHeight-F75</f>
        <v>1.1798531101189944</v>
      </c>
      <c r="H75">
        <f>E75*J75</f>
        <v>0.85222569525318448</v>
      </c>
      <c r="I75">
        <f>CONVERT(H75,"m","ft")</f>
        <v>2.7960160605419437</v>
      </c>
      <c r="J75" s="4">
        <f>(-D75+SQRT(D75^2-(4*0.5*-9.8*-G75)))/-9.8</f>
        <v>0.22061538645195189</v>
      </c>
    </row>
    <row r="76" spans="2:10" x14ac:dyDescent="0.3">
      <c r="B76">
        <f>B75+1</f>
        <v>60</v>
      </c>
      <c r="C76" s="2">
        <f>B76*(PI()/180)</f>
        <v>1.0471975511965976</v>
      </c>
      <c r="D76">
        <f>SIN(C76)*Vi</f>
        <v>6.4954631264895779</v>
      </c>
      <c r="E76">
        <f>COS(C76)*Vi</f>
        <v>3.7501573845900471</v>
      </c>
      <c r="F76">
        <f>Length1+(SIN(C76)*Length3)</f>
        <v>1.3959468146102454</v>
      </c>
      <c r="G76" s="2">
        <f>TargetHeight-F76</f>
        <v>1.1758031853897548</v>
      </c>
      <c r="H76">
        <f>E76*J76</f>
        <v>0.81123137104165599</v>
      </c>
      <c r="I76">
        <f>CONVERT(H76,"m","ft")</f>
        <v>2.6615202461996588</v>
      </c>
      <c r="J76" s="4">
        <f>(-D76+SQRT(D76^2-(4*0.5*-9.8*-G76)))/-9.8</f>
        <v>0.21631928685849985</v>
      </c>
    </row>
    <row r="77" spans="2:10" x14ac:dyDescent="0.3">
      <c r="B77">
        <f>B76+1</f>
        <v>61</v>
      </c>
      <c r="C77" s="2">
        <f>B77*(PI()/180)</f>
        <v>1.064650843716541</v>
      </c>
      <c r="D77">
        <f>SIN(C77)*Vi</f>
        <v>6.559923106873577</v>
      </c>
      <c r="E77">
        <f>COS(C77)*Vi</f>
        <v>3.6362247549741942</v>
      </c>
      <c r="F77">
        <f>Length1+(SIN(C77)*Length3)</f>
        <v>1.3998761301041318</v>
      </c>
      <c r="G77" s="2">
        <f>TargetHeight-F77</f>
        <v>1.1718738698958684</v>
      </c>
      <c r="H77">
        <f>E77*J77</f>
        <v>0.77201233454077178</v>
      </c>
      <c r="I77">
        <f>CONVERT(H77,"m","ft")</f>
        <v>2.5328488666035818</v>
      </c>
      <c r="J77" s="4">
        <f>(-D77+SQRT(D77^2-(4*0.5*-9.8*-G77)))/-9.8</f>
        <v>0.21231150068066973</v>
      </c>
    </row>
    <row r="78" spans="2:10" x14ac:dyDescent="0.3">
      <c r="B78">
        <f>B77+1</f>
        <v>62</v>
      </c>
      <c r="C78" s="2">
        <f>B78*(PI()/180)</f>
        <v>1.0821041362364843</v>
      </c>
      <c r="D78">
        <f>SIN(C78)*Vi</f>
        <v>6.6223848711318203</v>
      </c>
      <c r="E78">
        <f>COS(C78)*Vi</f>
        <v>3.5211844960730763</v>
      </c>
      <c r="F78">
        <f>Length1+(SIN(C78)*Length3)</f>
        <v>1.4036836394551013</v>
      </c>
      <c r="G78" s="2">
        <f>TargetHeight-F78</f>
        <v>1.1680663605448989</v>
      </c>
      <c r="H78">
        <f>E78*J78</f>
        <v>0.73440778063736023</v>
      </c>
      <c r="I78">
        <f>CONVERT(H78,"m","ft")</f>
        <v>2.4094743459230976</v>
      </c>
      <c r="J78" s="4">
        <f>(-D78+SQRT(D78^2-(4*0.5*-9.8*-G78)))/-9.8</f>
        <v>0.20856838982915901</v>
      </c>
    </row>
    <row r="79" spans="2:10" x14ac:dyDescent="0.3">
      <c r="B79">
        <f>B78+1</f>
        <v>63</v>
      </c>
      <c r="C79" s="2">
        <f>B79*(PI()/180)</f>
        <v>1.0995574287564276</v>
      </c>
      <c r="D79">
        <f>SIN(C79)*Vi</f>
        <v>6.682829392805834</v>
      </c>
      <c r="E79">
        <f>COS(C79)*Vi</f>
        <v>3.4050716502639737</v>
      </c>
      <c r="F79">
        <f>Length1+(SIN(C79)*Length3)</f>
        <v>1.4073681828589217</v>
      </c>
      <c r="G79" s="2">
        <f>TargetHeight-F79</f>
        <v>1.1643818171410785</v>
      </c>
      <c r="H79">
        <f>E79*J79</f>
        <v>0.69827596490538613</v>
      </c>
      <c r="I79">
        <f>CONVERT(H79,"m","ft")</f>
        <v>2.2909316433903744</v>
      </c>
      <c r="J79" s="4">
        <f>(-D79+SQRT(D79^2-(4*0.5*-9.8*-G79)))/-9.8</f>
        <v>0.20506938961218427</v>
      </c>
    </row>
    <row r="80" spans="2:10" x14ac:dyDescent="0.3">
      <c r="B80">
        <f>B79+1</f>
        <v>64</v>
      </c>
      <c r="C80" s="2">
        <f>B80*(PI()/180)</f>
        <v>1.1170107212763709</v>
      </c>
      <c r="D80">
        <f>SIN(C80)*Vi</f>
        <v>6.7412382599087781</v>
      </c>
      <c r="E80">
        <f>COS(C80)*Vi</f>
        <v>3.2879215866445319</v>
      </c>
      <c r="F80">
        <f>Length1+(SIN(C80)*Length3)</f>
        <v>1.4109286379679791</v>
      </c>
      <c r="G80" s="2">
        <f>TargetHeight-F80</f>
        <v>1.1608213620320211</v>
      </c>
      <c r="H80">
        <f>E80*J80</f>
        <v>0.66349108905276277</v>
      </c>
      <c r="I80">
        <f>CONVERT(H80,"m","ft")</f>
        <v>2.176808034950009</v>
      </c>
      <c r="J80" s="4">
        <f>(-D80+SQRT(D80^2-(4*0.5*-9.8*-G80)))/-9.8</f>
        <v>0.20179650626336393</v>
      </c>
    </row>
    <row r="81" spans="2:10" x14ac:dyDescent="0.3">
      <c r="B81">
        <f>B80+1</f>
        <v>65</v>
      </c>
      <c r="C81" s="2">
        <f>B81*(PI()/180)</f>
        <v>1.1344640137963142</v>
      </c>
      <c r="D81">
        <f>SIN(C81)*Vi</f>
        <v>6.797593680533911</v>
      </c>
      <c r="E81">
        <f>COS(C81)*Vi</f>
        <v>3.169769990258986</v>
      </c>
      <c r="F81">
        <f>Length1+(SIN(C81)*Length3)</f>
        <v>1.4143639202331564</v>
      </c>
      <c r="G81" s="2">
        <f>TargetHeight-F81</f>
        <v>1.1573860797668438</v>
      </c>
      <c r="H81">
        <f>E81*J81</f>
        <v>0.62994080178357348</v>
      </c>
      <c r="I81">
        <f>CONVERT(H81,"m","ft")</f>
        <v>2.0667349139881019</v>
      </c>
      <c r="J81" s="4">
        <f>(-D81+SQRT(D81^2-(4*0.5*-9.8*-G81)))/-9.8</f>
        <v>0.19873391562146253</v>
      </c>
    </row>
    <row r="82" spans="2:10" x14ac:dyDescent="0.3">
      <c r="B82">
        <f>B81+1</f>
        <v>66</v>
      </c>
      <c r="C82" s="2">
        <f>B82*(PI()/180)</f>
        <v>1.1519173063162575</v>
      </c>
      <c r="D82">
        <f>SIN(C82)*Vi</f>
        <v>6.8518784882741857</v>
      </c>
      <c r="E82">
        <f>COS(C82)*Vi</f>
        <v>3.0506528512281559</v>
      </c>
      <c r="F82">
        <f>Length1+(SIN(C82)*Length3)</f>
        <v>1.4176729832341972</v>
      </c>
      <c r="G82" s="2">
        <f>TargetHeight-F82</f>
        <v>1.154077016765803</v>
      </c>
      <c r="H82">
        <f>E82*J82</f>
        <v>0.59752417223781518</v>
      </c>
      <c r="I82">
        <f>CONVERT(H82,"m","ft")</f>
        <v>1.960381142512517</v>
      </c>
      <c r="J82" s="4">
        <f>(-D82+SQRT(D82^2-(4*0.5*-9.8*-G82)))/-9.8</f>
        <v>0.19586763928162432</v>
      </c>
    </row>
    <row r="83" spans="2:10" x14ac:dyDescent="0.3">
      <c r="B83">
        <f>B82+1</f>
        <v>67</v>
      </c>
      <c r="C83" s="2">
        <f>B83*(PI()/180)</f>
        <v>1.1693705988362009</v>
      </c>
      <c r="D83">
        <f>SIN(C83)*Vi</f>
        <v>6.9040761474512955</v>
      </c>
      <c r="E83">
        <f>COS(C83)*Vi</f>
        <v>2.930606453786504</v>
      </c>
      <c r="F83">
        <f>Length1+(SIN(C83)*Length3)</f>
        <v>1.4208548189984558</v>
      </c>
      <c r="G83" s="2">
        <f>TargetHeight-F83</f>
        <v>1.1508951810015444</v>
      </c>
      <c r="H83">
        <f>E83*J83</f>
        <v>0.56615003075259995</v>
      </c>
      <c r="I83">
        <f>CONVERT(H83,"m","ft")</f>
        <v>1.8574476074560364</v>
      </c>
      <c r="J83" s="4">
        <f>(-D83+SQRT(D83^2-(4*0.5*-9.8*-G83)))/-9.8</f>
        <v>0.19318528082168901</v>
      </c>
    </row>
    <row r="84" spans="2:10" x14ac:dyDescent="0.3">
      <c r="B84">
        <f>B83+1</f>
        <v>68</v>
      </c>
      <c r="C84" s="2">
        <f>B84*(PI()/180)</f>
        <v>1.1868238913561442</v>
      </c>
      <c r="D84">
        <f>SIN(C84)*Vi</f>
        <v>6.9541707581526024</v>
      </c>
      <c r="E84">
        <f>COS(C84)*Vi</f>
        <v>2.8096673652296063</v>
      </c>
      <c r="F84">
        <f>Length1+(SIN(C84)*Length3)</f>
        <v>1.4239084583079351</v>
      </c>
      <c r="G84" s="2">
        <f>TargetHeight-F84</f>
        <v>1.1478415416920651</v>
      </c>
      <c r="H84">
        <f>E84*J84</f>
        <v>0.53573559829069961</v>
      </c>
      <c r="I84">
        <f>CONVERT(H84,"m","ft")</f>
        <v>1.7576627240508516</v>
      </c>
      <c r="J84" s="4">
        <f>(-D84+SQRT(D84^2-(4*0.5*-9.8*-G84)))/-9.8</f>
        <v>0.19067580914401919</v>
      </c>
    </row>
    <row r="85" spans="2:10" x14ac:dyDescent="0.3">
      <c r="B85">
        <f>B84+1</f>
        <v>69</v>
      </c>
      <c r="C85" s="2">
        <f>B85*(PI()/180)</f>
        <v>1.2042771838760873</v>
      </c>
      <c r="D85">
        <f>SIN(C85)*Vi</f>
        <v>7.0021470610744121</v>
      </c>
      <c r="E85">
        <f>COS(C85)*Vi</f>
        <v>2.6878724247754024</v>
      </c>
      <c r="F85">
        <f>Length1+(SIN(C85)*Length3)</f>
        <v>1.4268329709945207</v>
      </c>
      <c r="G85" s="2">
        <f>TargetHeight-F85</f>
        <v>1.1449170290054795</v>
      </c>
      <c r="H85">
        <f>E85*J85</f>
        <v>0.50620534500609593</v>
      </c>
      <c r="I85">
        <f>CONVERT(H85,"m","ft")</f>
        <v>1.6607786909648816</v>
      </c>
      <c r="J85" s="4">
        <f>(-D85+SQRT(D85^2-(4*0.5*-9.8*-G85)))/-9.8</f>
        <v>0.18832937915511161</v>
      </c>
    </row>
    <row r="86" spans="2:10" x14ac:dyDescent="0.3">
      <c r="B86">
        <f>B85+1</f>
        <v>70</v>
      </c>
      <c r="C86" s="2">
        <f>B86*(PI()/180)</f>
        <v>1.2217304763960306</v>
      </c>
      <c r="D86">
        <f>SIN(C86)*Vi</f>
        <v>7.0479904421700956</v>
      </c>
      <c r="E86">
        <f>COS(C86)*Vi</f>
        <v>2.5652587323426057</v>
      </c>
      <c r="F86">
        <f>Length1+(SIN(C86)*Length3)</f>
        <v>1.4296274662233173</v>
      </c>
      <c r="G86" s="2">
        <f>TargetHeight-F86</f>
        <v>1.1421225337766829</v>
      </c>
      <c r="H86">
        <f>E86*J86</f>
        <v>0.4774900323594346</v>
      </c>
      <c r="I86">
        <f>CONVERT(H86,"m","ft")</f>
        <v>1.5665683476359402</v>
      </c>
      <c r="J86" s="4">
        <f>(-D86+SQRT(D86^2-(4*0.5*-9.8*-G86)))/-9.8</f>
        <v>0.18613718231976881</v>
      </c>
    </row>
    <row r="87" spans="2:10" x14ac:dyDescent="0.3">
      <c r="B87">
        <f>B86+1</f>
        <v>71</v>
      </c>
      <c r="C87" s="2">
        <f>B87*(PI()/180)</f>
        <v>1.2391837689159739</v>
      </c>
      <c r="D87">
        <f>SIN(C87)*Vi</f>
        <v>7.0916869371016791</v>
      </c>
      <c r="E87">
        <f>COS(C87)*Vi</f>
        <v>2.4418636372497184</v>
      </c>
      <c r="F87">
        <f>Length1+(SIN(C87)*Length3)</f>
        <v>1.4322910927640076</v>
      </c>
      <c r="G87" s="2">
        <f>TargetHeight-F87</f>
        <v>1.1394589072359926</v>
      </c>
      <c r="H87">
        <f>E87*J87</f>
        <v>0.4495259034947382</v>
      </c>
      <c r="I87">
        <f>CONVERT(H87,"m","ft")</f>
        <v>1.4748225180273562</v>
      </c>
      <c r="J87" s="4">
        <f>(-D87+SQRT(D87^2-(4*0.5*-9.8*-G87)))/-9.8</f>
        <v>0.18409132133235792</v>
      </c>
    </row>
    <row r="88" spans="2:10" x14ac:dyDescent="0.3">
      <c r="B88">
        <f>B87+1</f>
        <v>72</v>
      </c>
      <c r="C88" s="2">
        <f>B88*(PI()/180)</f>
        <v>1.2566370614359172</v>
      </c>
      <c r="D88">
        <f>SIN(C88)*Vi</f>
        <v>7.1332232354935075</v>
      </c>
      <c r="E88">
        <f>COS(C88)*Vi</f>
        <v>2.3177247268380601</v>
      </c>
      <c r="F88">
        <f>Length1+(SIN(C88)*Length3)</f>
        <v>1.4348230392501442</v>
      </c>
      <c r="G88" s="2">
        <f>TargetHeight-F88</f>
        <v>1.136926960749856</v>
      </c>
      <c r="H88">
        <f>E88*J88</f>
        <v>0.42225399428598165</v>
      </c>
      <c r="I88">
        <f>CONVERT(H88,"m","ft")</f>
        <v>1.3853477502820921</v>
      </c>
      <c r="J88" s="4">
        <f>(-D88+SQRT(D88^2-(4*0.5*-9.8*-G88)))/-9.8</f>
        <v>0.18218470442002779</v>
      </c>
    </row>
    <row r="89" spans="2:10" x14ac:dyDescent="0.3">
      <c r="B89">
        <f>B88+1</f>
        <v>73</v>
      </c>
      <c r="C89" s="2">
        <f>B89*(PI()/180)</f>
        <v>1.2740903539558606</v>
      </c>
      <c r="D89">
        <f>SIN(C89)*Vi</f>
        <v>7.1725866849867188</v>
      </c>
      <c r="E89">
        <f>COS(C89)*Vi</f>
        <v>2.1928798150223034</v>
      </c>
      <c r="F89">
        <f>Length1+(SIN(C89)*Length3)</f>
        <v>1.4372225344262999</v>
      </c>
      <c r="G89" s="2">
        <f>TargetHeight-F89</f>
        <v>1.1345274655737003</v>
      </c>
      <c r="H89">
        <f>E89*J89</f>
        <v>0.39561954327841348</v>
      </c>
      <c r="I89">
        <f>CONVERT(H89,"m","ft")</f>
        <v>1.2979643808346899</v>
      </c>
      <c r="J89" s="4">
        <f>(-D89+SQRT(D89^2-(4*0.5*-9.8*-G89)))/-9.8</f>
        <v>0.18041095575244268</v>
      </c>
    </row>
    <row r="90" spans="2:10" x14ac:dyDescent="0.3">
      <c r="B90">
        <f>B89+1</f>
        <v>74</v>
      </c>
      <c r="C90" s="2">
        <f>B90*(PI()/180)</f>
        <v>1.2915436464758039</v>
      </c>
      <c r="D90">
        <f>SIN(C90)*Vi</f>
        <v>7.2097652950932769</v>
      </c>
      <c r="E90">
        <f>COS(C90)*Vi</f>
        <v>2.0673669307719873</v>
      </c>
      <c r="F90">
        <f>Length1+(SIN(C90)*Length3)</f>
        <v>1.4394888473829994</v>
      </c>
      <c r="G90" s="2">
        <f>TargetHeight-F90</f>
        <v>1.1322611526170008</v>
      </c>
      <c r="H90">
        <f>E90*J90</f>
        <v>0.36957148318901573</v>
      </c>
      <c r="I90">
        <f>CONVERT(H90,"m","ft")</f>
        <v>1.2125048661056945</v>
      </c>
      <c r="J90" s="4">
        <f>(-D90+SQRT(D90^2-(4*0.5*-9.8*-G90)))/-9.8</f>
        <v>0.17876433916402634</v>
      </c>
    </row>
    <row r="91" spans="2:10" x14ac:dyDescent="0.3">
      <c r="B91">
        <f>B90+1</f>
        <v>75</v>
      </c>
      <c r="C91" s="2">
        <f>B91*(PI()/180)</f>
        <v>1.3089969389957472</v>
      </c>
      <c r="D91">
        <f>SIN(C91)*Vi</f>
        <v>7.2447477408483838</v>
      </c>
      <c r="E91">
        <f>COS(C91)*Vi</f>
        <v>1.9412243065275248</v>
      </c>
      <c r="F91">
        <f>Length1+(SIN(C91)*Length3)</f>
        <v>1.4416212877793622</v>
      </c>
      <c r="G91" s="2">
        <f>TargetHeight-F91</f>
        <v>1.130128712220638</v>
      </c>
      <c r="H91">
        <f>E91*J91</f>
        <v>0.34406200005075266</v>
      </c>
      <c r="I91">
        <f>CONVERT(H91,"m","ft")</f>
        <v>1.1288123361245166</v>
      </c>
      <c r="J91" s="4">
        <f>(-D91+SQRT(D91^2-(4*0.5*-9.8*-G91)))/-9.8</f>
        <v>0.17723969295759184</v>
      </c>
    </row>
    <row r="92" spans="2:10" x14ac:dyDescent="0.3">
      <c r="B92">
        <f>B91+1</f>
        <v>76</v>
      </c>
      <c r="C92" s="2">
        <f>B92*(PI()/180)</f>
        <v>1.3264502315156905</v>
      </c>
      <c r="D92">
        <f>SIN(C92)*Vi</f>
        <v>7.2775233662601808</v>
      </c>
      <c r="E92">
        <f>COS(C92)*Vi</f>
        <v>1.8144903665542318</v>
      </c>
      <c r="F92">
        <f>Length1+(SIN(C92)*Length3)</f>
        <v>1.4436192060533855</v>
      </c>
      <c r="G92" s="2">
        <f>TargetHeight-F92</f>
        <v>1.1281307939466148</v>
      </c>
      <c r="H92">
        <f>E92*J92</f>
        <v>0.31904614874298065</v>
      </c>
      <c r="I92">
        <f>CONVERT(H92,"m","ft")</f>
        <v>1.046739333146262</v>
      </c>
      <c r="J92" s="4">
        <f>(-D92+SQRT(D92^2-(4*0.5*-9.8*-G92)))/-9.8</f>
        <v>0.17583237399538157</v>
      </c>
    </row>
    <row r="93" spans="2:10" x14ac:dyDescent="0.3">
      <c r="B93">
        <f>B92+1</f>
        <v>77</v>
      </c>
      <c r="C93" s="2">
        <f>B93*(PI()/180)</f>
        <v>1.3439035240356338</v>
      </c>
      <c r="D93">
        <f>SIN(C93)*Vi</f>
        <v>7.3080821875556632</v>
      </c>
      <c r="E93">
        <f>COS(C93)*Vi</f>
        <v>1.6872037152379236</v>
      </c>
      <c r="F93">
        <f>Length1+(SIN(C93)*Length3)</f>
        <v>1.4454819936198096</v>
      </c>
      <c r="G93" s="2">
        <f>TargetHeight-F93</f>
        <v>1.1262680063801906</v>
      </c>
      <c r="H93">
        <f>E93*J93</f>
        <v>0.29448151573192238</v>
      </c>
      <c r="I93">
        <f>CONVERT(H93,"m","ft")</f>
        <v>0.96614670515722567</v>
      </c>
      <c r="J93" s="4">
        <f>(-D93+SQRT(D93^2-(4*0.5*-9.8*-G93)))/-9.8</f>
        <v>0.1745382096259761</v>
      </c>
    </row>
    <row r="94" spans="2:10" x14ac:dyDescent="0.3">
      <c r="B94">
        <f>B93+1</f>
        <v>78</v>
      </c>
      <c r="C94" s="2">
        <f>B94*(PI()/180)</f>
        <v>1.3613568165555769</v>
      </c>
      <c r="D94">
        <f>SIN(C94)*Vi</f>
        <v>7.3364148962218341</v>
      </c>
      <c r="E94">
        <f>COS(C94)*Vi</f>
        <v>1.5594031253256462</v>
      </c>
      <c r="F94">
        <f>Length1+(SIN(C94)*Length3)</f>
        <v>1.4472090830554958</v>
      </c>
      <c r="G94" s="2">
        <f>TargetHeight-F94</f>
        <v>1.1245409169445044</v>
      </c>
      <c r="H94">
        <f>E94*J94</f>
        <v>0.27032792148719892</v>
      </c>
      <c r="I94">
        <f>CONVERT(H94,"m","ft")</f>
        <v>0.8869026295511776</v>
      </c>
      <c r="J94" s="4">
        <f>(-D94+SQRT(D94^2-(4*0.5*-9.8*-G94)))/-9.8</f>
        <v>0.1733534562659973</v>
      </c>
    </row>
    <row r="95" spans="2:10" x14ac:dyDescent="0.3">
      <c r="B95">
        <f>B94+1</f>
        <v>79</v>
      </c>
      <c r="C95" s="2">
        <f>B95*(PI()/180)</f>
        <v>1.3788101090755203</v>
      </c>
      <c r="D95">
        <f>SIN(C95)*Vi</f>
        <v>7.3625128618411697</v>
      </c>
      <c r="E95">
        <f>COS(C95)*Vi</f>
        <v>1.4311275261151157</v>
      </c>
      <c r="F95">
        <f>Length1+(SIN(C95)*Length3)</f>
        <v>1.448799948272272</v>
      </c>
      <c r="G95" s="2">
        <f>TargetHeight-F95</f>
        <v>1.1229500517277282</v>
      </c>
      <c r="H95">
        <f>E95*J95</f>
        <v>0.24654715634430438</v>
      </c>
      <c r="I95">
        <f>CONVERT(H95,"m","ft")</f>
        <v>0.80888174653643163</v>
      </c>
      <c r="J95" s="4">
        <f>(-D95+SQRT(D95^2-(4*0.5*-9.8*-G95)))/-9.8</f>
        <v>0.17227476367083225</v>
      </c>
    </row>
    <row r="96" spans="2:10" x14ac:dyDescent="0.3">
      <c r="B96">
        <f>B95+1</f>
        <v>80</v>
      </c>
      <c r="C96" s="2">
        <f>B96*(PI()/180)</f>
        <v>1.3962634015954636</v>
      </c>
      <c r="D96">
        <f>SIN(C96)*Vi</f>
        <v>7.3863681347205246</v>
      </c>
      <c r="E96">
        <f>COS(C96)*Vi</f>
        <v>1.3024159915964868</v>
      </c>
      <c r="F96">
        <f>Length1+(SIN(C96)*Length3)</f>
        <v>1.4502541046771815</v>
      </c>
      <c r="G96" s="2">
        <f>TargetHeight-F96</f>
        <v>1.1214958953228187</v>
      </c>
      <c r="H96">
        <f>E96*J96</f>
        <v>0.22310274462438867</v>
      </c>
      <c r="I96">
        <f>CONVERT(H96,"m","ft")</f>
        <v>0.73196438525061913</v>
      </c>
      <c r="J96" s="4">
        <f>(-D96+SQRT(D96^2-(4*0.5*-9.8*-G96)))/-9.8</f>
        <v>0.17129914410134955</v>
      </c>
    </row>
    <row r="97" spans="2:10" x14ac:dyDescent="0.3">
      <c r="B97">
        <f>B96+1</f>
        <v>81</v>
      </c>
      <c r="C97" s="2">
        <f>B97*(PI()/180)</f>
        <v>1.4137166941154069</v>
      </c>
      <c r="D97">
        <f>SIN(C97)*Vi</f>
        <v>7.4079734483126893</v>
      </c>
      <c r="E97">
        <f>COS(C97)*Vi</f>
        <v>1.1733077285500308</v>
      </c>
      <c r="F97">
        <f>Length1+(SIN(C97)*Length3)</f>
        <v>1.4515711093200969</v>
      </c>
      <c r="G97" s="2">
        <f>TargetHeight-F97</f>
        <v>1.1201788906799033</v>
      </c>
      <c r="H97">
        <f>E97*J97</f>
        <v>0.19995973265877739</v>
      </c>
      <c r="I97">
        <f>CONVERT(H97,"m","ft")</f>
        <v>0.65603586830307548</v>
      </c>
      <c r="J97" s="4">
        <f>(-D97+SQRT(D97^2-(4*0.5*-9.8*-G97)))/-9.8</f>
        <v>0.17042394573321942</v>
      </c>
    </row>
    <row r="98" spans="2:10" x14ac:dyDescent="0.3">
      <c r="B98">
        <f>B97+1</f>
        <v>82</v>
      </c>
      <c r="C98" s="2">
        <f>B98*(PI()/180)</f>
        <v>1.4311699866353502</v>
      </c>
      <c r="D98">
        <f>SIN(C98)*Vi</f>
        <v>7.4273222214298471</v>
      </c>
      <c r="E98">
        <f>COS(C98)*Vi</f>
        <v>1.043842064603371</v>
      </c>
      <c r="F98">
        <f>Length1+(SIN(C98)*Length3)</f>
        <v>1.452750561028646</v>
      </c>
      <c r="G98" s="2">
        <f>TargetHeight-F98</f>
        <v>1.1189994389713542</v>
      </c>
      <c r="H98">
        <f>E98*J98</f>
        <v>0.17708449703971177</v>
      </c>
      <c r="I98">
        <f>CONVERT(H98,"m","ft")</f>
        <v>0.58098588267621964</v>
      </c>
      <c r="J98" s="4">
        <f>(-D98+SQRT(D98^2-(4*0.5*-9.8*-G98)))/-9.8</f>
        <v>0.16964682976921286</v>
      </c>
    </row>
    <row r="99" spans="2:10" x14ac:dyDescent="0.3">
      <c r="B99">
        <f>B98+1</f>
        <v>83</v>
      </c>
      <c r="C99" s="2">
        <f>B99*(PI()/180)</f>
        <v>1.4486232791552935</v>
      </c>
      <c r="D99">
        <f>SIN(C99)*Vi</f>
        <v>7.444408560248271</v>
      </c>
      <c r="E99">
        <f>COS(C99)*Vi</f>
        <v>0.91405843625190819</v>
      </c>
      <c r="F99">
        <f>Length1+(SIN(C99)*Length3)</f>
        <v>1.4537921005304124</v>
      </c>
      <c r="G99" s="2">
        <f>TargetHeight-F99</f>
        <v>1.1179578994695878</v>
      </c>
      <c r="H99">
        <f>E99*J99</f>
        <v>0.1544445699639555</v>
      </c>
      <c r="I99">
        <f>CONVERT(H99,"m","ft")</f>
        <v>0.50670790670589072</v>
      </c>
      <c r="J99" s="4">
        <f>(-D99+SQRT(D99^2-(4*0.5*-9.8*-G99)))/-9.8</f>
        <v>0.16896575080829038</v>
      </c>
    </row>
    <row r="100" spans="2:10" x14ac:dyDescent="0.3">
      <c r="B100">
        <f>B99+1</f>
        <v>84</v>
      </c>
      <c r="C100" s="2">
        <f>B100*(PI()/180)</f>
        <v>1.4660765716752369</v>
      </c>
      <c r="D100">
        <f>SIN(C100)*Vi</f>
        <v>7.4592272601036385</v>
      </c>
      <c r="E100">
        <f>COS(C100)*Vi</f>
        <v>0.78399637684608003</v>
      </c>
      <c r="F100">
        <f>Length1+(SIN(C100)*Length3)</f>
        <v>1.4546954105623746</v>
      </c>
      <c r="G100" s="2">
        <f>TargetHeight-F100</f>
        <v>1.1170545894376256</v>
      </c>
      <c r="H100">
        <f>E100*J100</f>
        <v>0.13200847897766488</v>
      </c>
      <c r="I100">
        <f>CONVERT(H100,"m","ft")</f>
        <v>0.43309868430992415</v>
      </c>
      <c r="J100" s="4">
        <f>(-D100+SQRT(D100^2-(4*0.5*-9.8*-G100)))/-9.8</f>
        <v>0.16837894010265531</v>
      </c>
    </row>
    <row r="101" spans="2:10" x14ac:dyDescent="0.3">
      <c r="B101">
        <f>B100+1</f>
        <v>85</v>
      </c>
      <c r="C101" s="2">
        <f>B101*(PI()/180)</f>
        <v>1.4835298641951802</v>
      </c>
      <c r="D101">
        <f>SIN(C101)*Vi</f>
        <v>7.4717738070764224</v>
      </c>
      <c r="E101">
        <f>COS(C101)*Vi</f>
        <v>0.65369550454912106</v>
      </c>
      <c r="F101">
        <f>Length1+(SIN(C101)*Length3)</f>
        <v>1.455460215967546</v>
      </c>
      <c r="G101" s="2">
        <f>TargetHeight-F101</f>
        <v>1.1162897840324542</v>
      </c>
      <c r="H101">
        <f>E101*J101</f>
        <v>0.10974559878899695</v>
      </c>
      <c r="I101">
        <f>CONVERT(H101,"m","ft")</f>
        <v>0.36005773880904512</v>
      </c>
      <c r="J101" s="4">
        <f>(-D101+SQRT(D101^2-(4*0.5*-9.8*-G101)))/-9.8</f>
        <v>0.16788489139862253</v>
      </c>
    </row>
    <row r="102" spans="2:10" x14ac:dyDescent="0.3">
      <c r="B102">
        <f>B101+1</f>
        <v>86</v>
      </c>
      <c r="C102" s="2">
        <f>B102*(PI()/180)</f>
        <v>1.5009831567151235</v>
      </c>
      <c r="D102">
        <f>SIN(C102)*Vi</f>
        <v>7.4820443793668714</v>
      </c>
      <c r="E102">
        <f>COS(C102)*Vi</f>
        <v>0.52319551026898581</v>
      </c>
      <c r="F102">
        <f>Length1+(SIN(C102)*Length3)</f>
        <v>1.4560862837787916</v>
      </c>
      <c r="G102" s="2">
        <f>TargetHeight-F102</f>
        <v>1.1156637162212086</v>
      </c>
      <c r="H102">
        <f>E102*J102</f>
        <v>8.7626013104573214E-2</v>
      </c>
      <c r="I102">
        <f>CONVERT(H102,"m","ft")</f>
        <v>0.28748691963442657</v>
      </c>
      <c r="J102" s="4">
        <f>(-D102+SQRT(D102^2-(4*0.5*-9.8*-G102)))/-9.8</f>
        <v>0.16748234911175525</v>
      </c>
    </row>
    <row r="103" spans="2:10" x14ac:dyDescent="0.3">
      <c r="B103">
        <f>B102+1</f>
        <v>87</v>
      </c>
      <c r="C103" s="2">
        <f>B103*(PI()/180)</f>
        <v>1.5184364492350666</v>
      </c>
      <c r="D103">
        <f>SIN(C103)*Vi</f>
        <v>7.4900358484591747</v>
      </c>
      <c r="E103">
        <f>COS(C103)*Vi</f>
        <v>0.39253614556811567</v>
      </c>
      <c r="F103">
        <f>Length1+(SIN(C103)*Length3)</f>
        <v>1.4565734232897911</v>
      </c>
      <c r="G103" s="2">
        <f>TargetHeight-F103</f>
        <v>1.1151765767102091</v>
      </c>
      <c r="H103">
        <f>E103*J103</f>
        <v>6.5620384679012281E-2</v>
      </c>
      <c r="I103">
        <f>CONVERT(H103,"m","ft")</f>
        <v>0.21528997598101143</v>
      </c>
      <c r="J103" s="4">
        <f>(-D103+SQRT(D103^2-(4*0.5*-9.8*-G103)))/-9.8</f>
        <v>0.16717029863336588</v>
      </c>
    </row>
    <row r="104" spans="2:10" x14ac:dyDescent="0.3">
      <c r="B104">
        <f>B103+1</f>
        <v>88</v>
      </c>
      <c r="C104" s="2">
        <f>B104*(PI()/180)</f>
        <v>1.5358897417550099</v>
      </c>
      <c r="D104">
        <f>SIN(C104)*Vi</f>
        <v>7.4957457800744312</v>
      </c>
      <c r="E104">
        <f>COS(C104)*Vi</f>
        <v>0.26175721055472079</v>
      </c>
      <c r="F104">
        <f>Length1+(SIN(C104)*Length3)</f>
        <v>1.4569214861131305</v>
      </c>
      <c r="G104" s="2">
        <f>TargetHeight-F104</f>
        <v>1.1148285138868697</v>
      </c>
      <c r="H104">
        <f>E104*J104</f>
        <v>4.3699831952475225E-2</v>
      </c>
      <c r="I104">
        <f>CONVERT(H104,"m","ft")</f>
        <v>0.14337215207504994</v>
      </c>
      <c r="J104" s="4">
        <f>(-D104+SQRT(D104^2-(4*0.5*-9.8*-G104)))/-9.8</f>
        <v>0.16694795860586123</v>
      </c>
    </row>
    <row r="105" spans="2:10" x14ac:dyDescent="0.3">
      <c r="B105">
        <f>B104+1</f>
        <v>89</v>
      </c>
      <c r="C105" s="2">
        <f>B105*(PI()/180)</f>
        <v>1.5533430342749532</v>
      </c>
      <c r="D105">
        <f>SIN(C105)*Vi</f>
        <v>7.4991724349121558</v>
      </c>
      <c r="E105">
        <f>COS(C105)*Vi</f>
        <v>0.13089854175929189</v>
      </c>
      <c r="F105">
        <f>Length1+(SIN(C105)*Length3)</f>
        <v>1.4571303662255022</v>
      </c>
      <c r="G105" s="2">
        <f>TargetHeight-F105</f>
        <v>1.114619633774498</v>
      </c>
      <c r="H105">
        <f>E105*J105</f>
        <v>2.1835810796629666E-2</v>
      </c>
      <c r="I105">
        <f>CONVERT(H105,"m","ft")</f>
        <v>7.1639799201540899E-2</v>
      </c>
      <c r="J105" s="4">
        <f>(-D105+SQRT(D105^2-(4*0.5*-9.8*-G105)))/-9.8</f>
        <v>0.16681477503991859</v>
      </c>
    </row>
    <row r="106" spans="2:10" x14ac:dyDescent="0.3">
      <c r="B106">
        <f>B105+1</f>
        <v>90</v>
      </c>
      <c r="C106" s="2">
        <f>B106*(PI()/180)</f>
        <v>1.5707963267948966</v>
      </c>
      <c r="D106">
        <f>SIN(C106)*Vi</f>
        <v>7.5003147691800924</v>
      </c>
      <c r="E106">
        <f>COS(C106)*Vi</f>
        <v>4.5944995253946465E-16</v>
      </c>
      <c r="F106">
        <f>Length1+(SIN(C106)*Length3)</f>
        <v>1.4572000000000001</v>
      </c>
      <c r="G106" s="2">
        <f>TargetHeight-F106</f>
        <v>1.1145500000000002</v>
      </c>
      <c r="H106">
        <f>E106*J106</f>
        <v>7.6622660257541764E-17</v>
      </c>
      <c r="I106">
        <f>CONVERT(H106,"m","ft")</f>
        <v>2.5138668063497957E-16</v>
      </c>
      <c r="J106" s="4">
        <f>(-D106+SQRT(D106^2-(4*0.5*-9.8*-G106)))/-9.8</f>
        <v>0.1667704171782676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Length1</vt:lpstr>
      <vt:lpstr>Length2</vt:lpstr>
      <vt:lpstr>Length3</vt:lpstr>
      <vt:lpstr>TargetHeight</vt:lpstr>
      <vt:lpstr>Vi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Vargoal</dc:creator>
  <cp:lastModifiedBy>Vargoal</cp:lastModifiedBy>
  <dcterms:created xsi:type="dcterms:W3CDTF">2014-03-21T00:30:26Z</dcterms:created>
  <dcterms:modified xsi:type="dcterms:W3CDTF">2014-03-21T18:34:51Z</dcterms:modified>
</cp:coreProperties>
</file>