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Analog 2" sheetId="3" r:id="rId1"/>
    <sheet name="Analog 1" sheetId="2" r:id="rId2"/>
    <sheet name="Digital 1" sheetId="1" r:id="rId3"/>
  </sheets>
  <calcPr calcId="145621"/>
</workbook>
</file>

<file path=xl/calcChain.xml><?xml version="1.0" encoding="utf-8"?>
<calcChain xmlns="http://schemas.openxmlformats.org/spreadsheetml/2006/main">
  <c r="J15" i="3" l="1"/>
  <c r="J13" i="3"/>
  <c r="N7" i="3"/>
  <c r="N8" i="3"/>
  <c r="N9" i="3"/>
  <c r="M7" i="3"/>
  <c r="M8" i="3"/>
  <c r="M9" i="3"/>
  <c r="J9" i="3"/>
  <c r="J8" i="3"/>
  <c r="E4" i="3"/>
  <c r="F4" i="3" s="1"/>
  <c r="E5" i="3"/>
  <c r="F5" i="3" s="1"/>
  <c r="E13" i="3"/>
  <c r="F13" i="3" s="1"/>
  <c r="E14" i="3"/>
  <c r="F14" i="3" s="1"/>
  <c r="E12" i="3"/>
  <c r="F12" i="3" s="1"/>
  <c r="E11" i="3"/>
  <c r="F11" i="3" s="1"/>
  <c r="E10" i="3"/>
  <c r="F10" i="3" s="1"/>
  <c r="E6" i="3"/>
  <c r="F6" i="3" s="1"/>
  <c r="M6" i="3"/>
  <c r="N6" i="3" s="1"/>
  <c r="E9" i="3"/>
  <c r="F9" i="3" s="1"/>
  <c r="M5" i="3"/>
  <c r="N5" i="3" s="1"/>
  <c r="E8" i="3"/>
  <c r="F8" i="3" s="1"/>
  <c r="M4" i="3"/>
  <c r="N4" i="3" s="1"/>
  <c r="E7" i="3"/>
  <c r="F7" i="3" s="1"/>
  <c r="J12" i="2"/>
  <c r="J11" i="2"/>
  <c r="J10" i="2"/>
  <c r="J6" i="2"/>
  <c r="M5" i="2"/>
  <c r="N5" i="2" s="1"/>
  <c r="M6" i="2"/>
  <c r="N6" i="2" s="1"/>
  <c r="M4" i="2"/>
  <c r="N4" i="2" s="1"/>
  <c r="E15" i="2"/>
  <c r="F15" i="2" s="1"/>
  <c r="E16" i="2"/>
  <c r="F16" i="2" s="1"/>
  <c r="E17" i="2"/>
  <c r="F17" i="2" s="1"/>
  <c r="E14" i="2"/>
  <c r="F14" i="2" s="1"/>
  <c r="E13" i="2"/>
  <c r="F13" i="2" s="1"/>
  <c r="E8" i="2"/>
  <c r="F8" i="2" s="1"/>
  <c r="E5" i="2"/>
  <c r="F5" i="2" s="1"/>
  <c r="E6" i="2"/>
  <c r="F6" i="2" s="1"/>
  <c r="E7" i="2"/>
  <c r="F7" i="2" s="1"/>
  <c r="E12" i="2"/>
  <c r="F12" i="2" s="1"/>
  <c r="E11" i="2"/>
  <c r="F11" i="2" s="1"/>
  <c r="E10" i="2"/>
  <c r="F10" i="2" s="1"/>
  <c r="E9" i="2"/>
  <c r="F9" i="2" s="1"/>
  <c r="E4" i="2"/>
  <c r="F4" i="2" s="1"/>
  <c r="J12" i="1"/>
  <c r="J10" i="1"/>
  <c r="N5" i="1"/>
  <c r="N6" i="1"/>
  <c r="N7" i="1"/>
  <c r="N4" i="1"/>
  <c r="M5" i="1"/>
  <c r="M6" i="1"/>
  <c r="M7" i="1"/>
  <c r="M4" i="1"/>
  <c r="J7" i="1"/>
  <c r="E11" i="1"/>
  <c r="F11" i="1" s="1"/>
  <c r="E10" i="1"/>
  <c r="F10" i="1" s="1"/>
  <c r="E9" i="1"/>
  <c r="F9" i="1" s="1"/>
  <c r="F5" i="1"/>
  <c r="E5" i="1"/>
  <c r="E6" i="1"/>
  <c r="F6" i="1" s="1"/>
  <c r="E7" i="1"/>
  <c r="F7" i="1" s="1"/>
  <c r="E8" i="1"/>
  <c r="F8" i="1" s="1"/>
  <c r="F4" i="1"/>
  <c r="E4" i="1"/>
</calcChain>
</file>

<file path=xl/sharedStrings.xml><?xml version="1.0" encoding="utf-8"?>
<sst xmlns="http://schemas.openxmlformats.org/spreadsheetml/2006/main" count="114" uniqueCount="23">
  <si>
    <t>Sensor</t>
  </si>
  <si>
    <t>Digital 1</t>
  </si>
  <si>
    <t>Dist Read(ft)</t>
  </si>
  <si>
    <t>Actual(ft)</t>
  </si>
  <si>
    <t>Angle offset</t>
  </si>
  <si>
    <t>Dist offset</t>
  </si>
  <si>
    <t>Vertical test</t>
  </si>
  <si>
    <t>Horizontal Dist(ft)</t>
  </si>
  <si>
    <t>Horizontal test</t>
  </si>
  <si>
    <t>Digital 1 read angle</t>
  </si>
  <si>
    <t>X/2</t>
  </si>
  <si>
    <t>y</t>
  </si>
  <si>
    <t>theta</t>
  </si>
  <si>
    <t>Max Range</t>
  </si>
  <si>
    <t>11 ft</t>
  </si>
  <si>
    <t>Analog 1</t>
  </si>
  <si>
    <t>Analog 1 read angle</t>
  </si>
  <si>
    <t>% Inaccuracy</t>
  </si>
  <si>
    <t>Min Range</t>
  </si>
  <si>
    <t>feet</t>
  </si>
  <si>
    <t>Analog 2</t>
  </si>
  <si>
    <t>Analog 2 read angle</t>
  </si>
  <si>
    <t>Note: Hard to read angle because values fluctuated too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</si>
</sst>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4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2" borderId="1" xfId="2" applyBorder="1"/>
    <xf numFmtId="164" fontId="2" fillId="2" borderId="1" xfId="2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/>
    <xf numFmtId="9" fontId="0" fillId="0" borderId="1" xfId="1" applyFont="1" applyBorder="1"/>
    <xf numFmtId="9" fontId="2" fillId="2" borderId="1" xfId="2" applyNumberFormat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164" fontId="0" fillId="0" borderId="1" xfId="1" applyNumberFormat="1" applyFont="1" applyFill="1" applyBorder="1"/>
    <xf numFmtId="0" fontId="3" fillId="3" borderId="1" xfId="3" applyBorder="1"/>
    <xf numFmtId="164" fontId="3" fillId="3" borderId="1" xfId="3" applyNumberFormat="1" applyBorder="1"/>
    <xf numFmtId="170" fontId="2" fillId="2" borderId="1" xfId="2" applyNumberFormat="1" applyBorder="1"/>
    <xf numFmtId="0" fontId="0" fillId="0" borderId="2" xfId="0" applyBorder="1"/>
    <xf numFmtId="9" fontId="3" fillId="3" borderId="1" xfId="3" applyNumberFormat="1" applyBorder="1"/>
    <xf numFmtId="170" fontId="0" fillId="0" borderId="1" xfId="0" applyNumberFormat="1" applyFill="1" applyBorder="1"/>
    <xf numFmtId="0" fontId="3" fillId="3" borderId="0" xfId="3" applyAlignment="1">
      <alignment horizontal="center"/>
    </xf>
  </cellXfs>
  <cellStyles count="4">
    <cellStyle name="Bad" xfId="2" builtinId="27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abSelected="1" workbookViewId="0">
      <selection activeCell="A10" sqref="A10"/>
    </sheetView>
  </sheetViews>
  <sheetFormatPr defaultRowHeight="14.4" x14ac:dyDescent="0.3"/>
  <cols>
    <col min="3" max="3" width="11.109375" bestFit="1" customWidth="1"/>
    <col min="4" max="4" width="8.5546875" bestFit="1" customWidth="1"/>
    <col min="5" max="5" width="9.44140625" bestFit="1" customWidth="1"/>
    <col min="6" max="6" width="12" bestFit="1" customWidth="1"/>
    <col min="7" max="7" width="10.77734375" bestFit="1" customWidth="1"/>
    <col min="9" max="9" width="10" bestFit="1" customWidth="1"/>
    <col min="10" max="10" width="15.88671875" bestFit="1" customWidth="1"/>
    <col min="11" max="11" width="11.44140625" bestFit="1" customWidth="1"/>
    <col min="12" max="12" width="9" bestFit="1" customWidth="1"/>
    <col min="13" max="13" width="9.44140625" bestFit="1" customWidth="1"/>
    <col min="14" max="14" width="12" bestFit="1" customWidth="1"/>
    <col min="15" max="15" width="11.109375" bestFit="1" customWidth="1"/>
  </cols>
  <sheetData>
    <row r="2" spans="2:15" x14ac:dyDescent="0.3">
      <c r="B2" s="8" t="s">
        <v>6</v>
      </c>
      <c r="C2" s="8"/>
      <c r="D2" s="8"/>
      <c r="E2" s="8"/>
      <c r="F2" s="8"/>
      <c r="G2" s="8"/>
      <c r="I2" s="8" t="s">
        <v>8</v>
      </c>
      <c r="J2" s="8"/>
      <c r="K2" s="8"/>
      <c r="L2" s="8"/>
      <c r="M2" s="8"/>
      <c r="N2" s="8"/>
      <c r="O2" s="8"/>
    </row>
    <row r="3" spans="2:15" x14ac:dyDescent="0.3">
      <c r="B3" s="1" t="s">
        <v>0</v>
      </c>
      <c r="C3" s="1" t="s">
        <v>2</v>
      </c>
      <c r="D3" s="1" t="s">
        <v>3</v>
      </c>
      <c r="E3" s="1" t="s">
        <v>5</v>
      </c>
      <c r="F3" s="1" t="s">
        <v>17</v>
      </c>
      <c r="G3" s="1" t="s">
        <v>4</v>
      </c>
      <c r="I3" s="1" t="s">
        <v>0</v>
      </c>
      <c r="J3" s="1" t="s">
        <v>7</v>
      </c>
      <c r="K3" s="1" t="s">
        <v>2</v>
      </c>
      <c r="L3" s="1" t="s">
        <v>3</v>
      </c>
      <c r="M3" s="1" t="s">
        <v>5</v>
      </c>
      <c r="N3" s="1" t="s">
        <v>17</v>
      </c>
      <c r="O3" s="1" t="s">
        <v>4</v>
      </c>
    </row>
    <row r="4" spans="2:15" x14ac:dyDescent="0.3">
      <c r="B4" s="4" t="s">
        <v>20</v>
      </c>
      <c r="C4" s="4">
        <v>0.46</v>
      </c>
      <c r="D4" s="4">
        <v>0.5</v>
      </c>
      <c r="E4" s="4">
        <f>ABS(C4-D4)</f>
        <v>3.999999999999998E-2</v>
      </c>
      <c r="F4" s="11">
        <f>E4/D4</f>
        <v>7.999999999999996E-2</v>
      </c>
      <c r="G4" s="4">
        <v>90</v>
      </c>
      <c r="I4" s="2" t="s">
        <v>20</v>
      </c>
      <c r="J4" s="9">
        <v>0</v>
      </c>
      <c r="K4" s="9">
        <v>18.95</v>
      </c>
      <c r="L4" s="9">
        <v>19</v>
      </c>
      <c r="M4" s="9">
        <f>ABS(K4-L4)</f>
        <v>5.0000000000000711E-2</v>
      </c>
      <c r="N4" s="9">
        <f>M4/L4</f>
        <v>2.6315789473684583E-3</v>
      </c>
      <c r="O4" s="9">
        <v>90</v>
      </c>
    </row>
    <row r="5" spans="2:15" x14ac:dyDescent="0.3">
      <c r="B5" s="4" t="s">
        <v>20</v>
      </c>
      <c r="C5" s="4">
        <v>0.87</v>
      </c>
      <c r="D5" s="4">
        <v>1</v>
      </c>
      <c r="E5" s="4">
        <f>ABS(C5-D5)</f>
        <v>0.13</v>
      </c>
      <c r="F5" s="11">
        <f>E5/D5</f>
        <v>0.13</v>
      </c>
      <c r="G5" s="4">
        <v>90</v>
      </c>
      <c r="I5" s="2" t="s">
        <v>20</v>
      </c>
      <c r="J5" s="9">
        <v>-0.5</v>
      </c>
      <c r="K5" s="9">
        <v>19.079999999999998</v>
      </c>
      <c r="L5" s="9">
        <v>19</v>
      </c>
      <c r="M5" s="9">
        <f>ABS(K5-L5)</f>
        <v>7.9999999999998295E-2</v>
      </c>
      <c r="N5" s="9">
        <f t="shared" ref="N5:N9" si="0">M5/L5</f>
        <v>4.2105263157893843E-3</v>
      </c>
      <c r="O5" s="9">
        <v>90</v>
      </c>
    </row>
    <row r="6" spans="2:15" x14ac:dyDescent="0.3">
      <c r="B6" s="15" t="s">
        <v>20</v>
      </c>
      <c r="C6" s="15">
        <v>1.87</v>
      </c>
      <c r="D6" s="15">
        <v>2</v>
      </c>
      <c r="E6" s="15">
        <f>ABS(C6-D6)</f>
        <v>0.12999999999999989</v>
      </c>
      <c r="F6" s="19">
        <f>E6/D6</f>
        <v>6.4999999999999947E-2</v>
      </c>
      <c r="G6" s="15">
        <v>90</v>
      </c>
      <c r="I6" s="4" t="s">
        <v>20</v>
      </c>
      <c r="J6" s="17">
        <v>-1.5</v>
      </c>
      <c r="K6" s="17">
        <v>21.03</v>
      </c>
      <c r="L6" s="17">
        <v>19</v>
      </c>
      <c r="M6" s="4">
        <f t="shared" ref="M6:M9" si="1">ABS(K6-L6)</f>
        <v>2.0300000000000011</v>
      </c>
      <c r="N6" s="5">
        <f t="shared" si="0"/>
        <v>0.10684210526315796</v>
      </c>
      <c r="O6" s="17">
        <v>90</v>
      </c>
    </row>
    <row r="7" spans="2:15" x14ac:dyDescent="0.3">
      <c r="B7" s="15" t="s">
        <v>20</v>
      </c>
      <c r="C7" s="15">
        <v>2.83</v>
      </c>
      <c r="D7" s="15">
        <v>3</v>
      </c>
      <c r="E7" s="15">
        <f>ABS(C7-D7)</f>
        <v>0.16999999999999993</v>
      </c>
      <c r="F7" s="19">
        <f>E7/D7</f>
        <v>5.6666666666666643E-2</v>
      </c>
      <c r="G7" s="15">
        <v>90</v>
      </c>
      <c r="I7" s="4" t="s">
        <v>20</v>
      </c>
      <c r="J7" s="17">
        <v>-1</v>
      </c>
      <c r="K7" s="17">
        <v>21.03</v>
      </c>
      <c r="L7" s="17">
        <v>19</v>
      </c>
      <c r="M7" s="4">
        <f t="shared" si="1"/>
        <v>2.0300000000000011</v>
      </c>
      <c r="N7" s="5">
        <f t="shared" si="0"/>
        <v>0.10684210526315796</v>
      </c>
      <c r="O7" s="17">
        <v>90</v>
      </c>
    </row>
    <row r="8" spans="2:15" x14ac:dyDescent="0.3">
      <c r="B8" s="15" t="s">
        <v>20</v>
      </c>
      <c r="C8" s="15">
        <v>3.85</v>
      </c>
      <c r="D8" s="15">
        <v>4</v>
      </c>
      <c r="E8" s="15">
        <f>ABS(C8-D8)</f>
        <v>0.14999999999999991</v>
      </c>
      <c r="F8" s="19">
        <f>E8/D8</f>
        <v>3.7499999999999978E-2</v>
      </c>
      <c r="G8" s="15">
        <v>90</v>
      </c>
      <c r="I8" s="4" t="s">
        <v>20</v>
      </c>
      <c r="J8" s="4">
        <f>-(9/12)</f>
        <v>-0.75</v>
      </c>
      <c r="K8" s="17">
        <v>21.03</v>
      </c>
      <c r="L8" s="17">
        <v>19</v>
      </c>
      <c r="M8" s="4">
        <f t="shared" si="1"/>
        <v>2.0300000000000011</v>
      </c>
      <c r="N8" s="5">
        <f t="shared" si="0"/>
        <v>0.10684210526315796</v>
      </c>
      <c r="O8" s="17">
        <v>90</v>
      </c>
    </row>
    <row r="9" spans="2:15" x14ac:dyDescent="0.3">
      <c r="B9" s="2" t="s">
        <v>20</v>
      </c>
      <c r="C9" s="2">
        <v>4.9000000000000004</v>
      </c>
      <c r="D9" s="18">
        <v>5</v>
      </c>
      <c r="E9" s="2">
        <f>ABS(C9-D9)</f>
        <v>9.9999999999999645E-2</v>
      </c>
      <c r="F9" s="10">
        <f>E9/D9</f>
        <v>1.9999999999999928E-2</v>
      </c>
      <c r="G9" s="2">
        <v>90</v>
      </c>
      <c r="I9" s="2" t="s">
        <v>20</v>
      </c>
      <c r="J9" s="2">
        <f>(1.5/12)</f>
        <v>0.125</v>
      </c>
      <c r="K9" s="20">
        <v>19.7</v>
      </c>
      <c r="L9" s="20">
        <v>19</v>
      </c>
      <c r="M9" s="2">
        <f t="shared" si="1"/>
        <v>0.69999999999999929</v>
      </c>
      <c r="N9" s="3">
        <f t="shared" si="0"/>
        <v>3.6842105263157857E-2</v>
      </c>
      <c r="O9" s="20">
        <v>90</v>
      </c>
    </row>
    <row r="10" spans="2:15" x14ac:dyDescent="0.3">
      <c r="B10" s="2" t="s">
        <v>20</v>
      </c>
      <c r="C10" s="2">
        <v>9.89</v>
      </c>
      <c r="D10" s="2">
        <v>10</v>
      </c>
      <c r="E10" s="2">
        <f>ABS(C10-D10)</f>
        <v>0.10999999999999943</v>
      </c>
      <c r="F10" s="10">
        <f>E10/D10</f>
        <v>1.0999999999999944E-2</v>
      </c>
      <c r="G10" s="2">
        <v>90</v>
      </c>
    </row>
    <row r="11" spans="2:15" x14ac:dyDescent="0.3">
      <c r="B11" s="2" t="s">
        <v>20</v>
      </c>
      <c r="C11" s="2">
        <v>14.92</v>
      </c>
      <c r="D11" s="2">
        <v>15</v>
      </c>
      <c r="E11" s="2">
        <f>ABS(C11-D11)</f>
        <v>8.0000000000000071E-2</v>
      </c>
      <c r="F11" s="10">
        <f>E11/D11</f>
        <v>5.3333333333333384E-3</v>
      </c>
      <c r="G11" s="2">
        <v>90</v>
      </c>
    </row>
    <row r="12" spans="2:15" x14ac:dyDescent="0.3">
      <c r="B12" s="15" t="s">
        <v>20</v>
      </c>
      <c r="C12" s="15">
        <v>21.03</v>
      </c>
      <c r="D12" s="15">
        <v>20</v>
      </c>
      <c r="E12" s="15">
        <f>ABS(C12-D12)</f>
        <v>1.0300000000000011</v>
      </c>
      <c r="F12" s="19">
        <f>E12/D12</f>
        <v>5.150000000000006E-2</v>
      </c>
      <c r="G12" s="15">
        <v>90</v>
      </c>
      <c r="I12" s="12" t="s">
        <v>21</v>
      </c>
      <c r="J12" s="12"/>
    </row>
    <row r="13" spans="2:15" x14ac:dyDescent="0.3">
      <c r="B13" s="15" t="s">
        <v>20</v>
      </c>
      <c r="C13" s="15">
        <v>20.99</v>
      </c>
      <c r="D13" s="15">
        <v>21</v>
      </c>
      <c r="E13" s="15">
        <f>ABS(C13-D13)</f>
        <v>1.0000000000001563E-2</v>
      </c>
      <c r="F13" s="19">
        <f>E13/D13</f>
        <v>4.7619047619055062E-4</v>
      </c>
      <c r="G13" s="15">
        <v>90</v>
      </c>
      <c r="I13" t="s">
        <v>10</v>
      </c>
      <c r="J13" s="7">
        <f>0.125</f>
        <v>0.125</v>
      </c>
    </row>
    <row r="14" spans="2:15" x14ac:dyDescent="0.3">
      <c r="B14" s="4" t="s">
        <v>20</v>
      </c>
      <c r="C14" s="4">
        <v>21.03</v>
      </c>
      <c r="D14" s="4">
        <v>25</v>
      </c>
      <c r="E14" s="4">
        <f>ABS(C14-D14)</f>
        <v>3.9699999999999989</v>
      </c>
      <c r="F14" s="11">
        <f>E14/D14</f>
        <v>0.15879999999999994</v>
      </c>
      <c r="G14" s="4">
        <v>90</v>
      </c>
      <c r="I14" t="s">
        <v>11</v>
      </c>
      <c r="J14" s="7">
        <v>19</v>
      </c>
    </row>
    <row r="15" spans="2:15" x14ac:dyDescent="0.3">
      <c r="B15" s="6"/>
      <c r="C15" s="6"/>
      <c r="D15" s="6"/>
      <c r="E15" s="6"/>
      <c r="F15" s="6"/>
      <c r="G15" s="6"/>
      <c r="I15" t="s">
        <v>12</v>
      </c>
      <c r="J15" s="7">
        <f>(ATAN(J13/J14)*(180/PI())*2)</f>
        <v>0.75388095919426634</v>
      </c>
    </row>
    <row r="16" spans="2:15" x14ac:dyDescent="0.3">
      <c r="B16" s="6"/>
      <c r="C16" s="6"/>
      <c r="D16" s="6"/>
      <c r="E16" s="6"/>
      <c r="F16" s="6"/>
      <c r="G16" s="6"/>
      <c r="I16" t="s">
        <v>18</v>
      </c>
      <c r="J16" s="7">
        <v>4</v>
      </c>
      <c r="K16" t="s">
        <v>19</v>
      </c>
    </row>
    <row r="17" spans="2:15" x14ac:dyDescent="0.3">
      <c r="B17" s="6"/>
      <c r="C17" s="6"/>
      <c r="D17" s="6"/>
      <c r="E17" s="6"/>
      <c r="F17" s="6"/>
      <c r="G17" s="6"/>
      <c r="I17" t="s">
        <v>13</v>
      </c>
      <c r="J17" s="7">
        <v>19</v>
      </c>
      <c r="K17" t="s">
        <v>19</v>
      </c>
    </row>
    <row r="18" spans="2:15" x14ac:dyDescent="0.3">
      <c r="B18" s="6"/>
      <c r="C18" s="6"/>
      <c r="D18" s="6"/>
      <c r="E18" s="6"/>
      <c r="F18" s="6"/>
      <c r="G18" s="6"/>
    </row>
    <row r="19" spans="2:15" x14ac:dyDescent="0.3">
      <c r="B19" s="6"/>
      <c r="C19" s="6"/>
      <c r="D19" s="6"/>
      <c r="E19" s="6"/>
      <c r="F19" s="6"/>
      <c r="G19" s="6"/>
      <c r="I19" s="21" t="s">
        <v>22</v>
      </c>
      <c r="J19" s="21"/>
      <c r="K19" s="21"/>
      <c r="L19" s="21"/>
      <c r="M19" s="21"/>
      <c r="N19" s="21"/>
      <c r="O19" s="21"/>
    </row>
    <row r="20" spans="2:15" x14ac:dyDescent="0.3">
      <c r="B20" s="6"/>
      <c r="C20" s="6"/>
      <c r="D20" s="6"/>
      <c r="E20" s="6"/>
      <c r="F20" s="6"/>
      <c r="G20" s="6"/>
    </row>
    <row r="21" spans="2:15" x14ac:dyDescent="0.3">
      <c r="B21" s="6"/>
      <c r="C21" s="6"/>
      <c r="D21" s="6"/>
      <c r="E21" s="6"/>
      <c r="F21" s="6"/>
      <c r="G21" s="6"/>
    </row>
    <row r="22" spans="2:15" x14ac:dyDescent="0.3">
      <c r="B22" s="6"/>
      <c r="C22" s="6"/>
      <c r="D22" s="6"/>
      <c r="E22" s="6"/>
      <c r="F22" s="6"/>
      <c r="G22" s="6"/>
    </row>
    <row r="23" spans="2:15" x14ac:dyDescent="0.3">
      <c r="B23" s="6"/>
      <c r="C23" s="6"/>
      <c r="D23" s="6"/>
      <c r="E23" s="6"/>
      <c r="F23" s="6"/>
      <c r="G23" s="6"/>
    </row>
    <row r="24" spans="2:15" x14ac:dyDescent="0.3">
      <c r="B24" s="6"/>
      <c r="C24" s="6"/>
      <c r="D24" s="6"/>
      <c r="E24" s="6"/>
      <c r="F24" s="6"/>
      <c r="G24" s="6"/>
    </row>
    <row r="25" spans="2:15" x14ac:dyDescent="0.3">
      <c r="B25" s="6"/>
      <c r="C25" s="6"/>
      <c r="D25" s="6"/>
      <c r="E25" s="6"/>
      <c r="F25" s="6"/>
      <c r="G25" s="6"/>
    </row>
  </sheetData>
  <sortState ref="B4:G14">
    <sortCondition ref="D4"/>
  </sortState>
  <mergeCells count="4">
    <mergeCell ref="B2:G2"/>
    <mergeCell ref="I2:O2"/>
    <mergeCell ref="I12:J12"/>
    <mergeCell ref="I19:O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H1" workbookViewId="0">
      <selection activeCell="J12" sqref="J12"/>
    </sheetView>
  </sheetViews>
  <sheetFormatPr defaultRowHeight="14.4" x14ac:dyDescent="0.3"/>
  <cols>
    <col min="3" max="3" width="11.109375" bestFit="1" customWidth="1"/>
    <col min="4" max="4" width="8.5546875" bestFit="1" customWidth="1"/>
    <col min="5" max="5" width="9.44140625" bestFit="1" customWidth="1"/>
    <col min="6" max="6" width="12" bestFit="1" customWidth="1"/>
    <col min="7" max="7" width="10.77734375" bestFit="1" customWidth="1"/>
    <col min="9" max="9" width="10" bestFit="1" customWidth="1"/>
    <col min="10" max="10" width="15.88671875" bestFit="1" customWidth="1"/>
    <col min="11" max="11" width="11.44140625" bestFit="1" customWidth="1"/>
    <col min="12" max="12" width="9" bestFit="1" customWidth="1"/>
    <col min="13" max="13" width="9.44140625" bestFit="1" customWidth="1"/>
    <col min="14" max="14" width="12" bestFit="1" customWidth="1"/>
    <col min="15" max="15" width="11.109375" bestFit="1" customWidth="1"/>
  </cols>
  <sheetData>
    <row r="2" spans="2:15" x14ac:dyDescent="0.3">
      <c r="B2" s="8" t="s">
        <v>6</v>
      </c>
      <c r="C2" s="8"/>
      <c r="D2" s="8"/>
      <c r="E2" s="8"/>
      <c r="F2" s="8"/>
      <c r="G2" s="8"/>
      <c r="I2" s="8" t="s">
        <v>8</v>
      </c>
      <c r="J2" s="8"/>
      <c r="K2" s="8"/>
      <c r="L2" s="8"/>
      <c r="M2" s="8"/>
      <c r="N2" s="8"/>
      <c r="O2" s="8"/>
    </row>
    <row r="3" spans="2:15" x14ac:dyDescent="0.3">
      <c r="B3" s="1" t="s">
        <v>0</v>
      </c>
      <c r="C3" s="1" t="s">
        <v>2</v>
      </c>
      <c r="D3" s="1" t="s">
        <v>3</v>
      </c>
      <c r="E3" s="1" t="s">
        <v>5</v>
      </c>
      <c r="F3" s="1" t="s">
        <v>17</v>
      </c>
      <c r="G3" s="1" t="s">
        <v>4</v>
      </c>
      <c r="I3" s="1" t="s">
        <v>0</v>
      </c>
      <c r="J3" s="1" t="s">
        <v>7</v>
      </c>
      <c r="K3" s="1" t="s">
        <v>2</v>
      </c>
      <c r="L3" s="1" t="s">
        <v>3</v>
      </c>
      <c r="M3" s="1" t="s">
        <v>5</v>
      </c>
      <c r="N3" s="1" t="s">
        <v>17</v>
      </c>
      <c r="O3" s="1" t="s">
        <v>4</v>
      </c>
    </row>
    <row r="4" spans="2:15" x14ac:dyDescent="0.3">
      <c r="B4" s="4" t="s">
        <v>15</v>
      </c>
      <c r="C4" s="4">
        <v>0.87</v>
      </c>
      <c r="D4" s="4">
        <v>1</v>
      </c>
      <c r="E4" s="4">
        <f>ABS(C4-D4)</f>
        <v>0.13</v>
      </c>
      <c r="F4" s="5">
        <f>E4/D4</f>
        <v>0.13</v>
      </c>
      <c r="G4" s="4">
        <v>90</v>
      </c>
      <c r="I4" s="4" t="s">
        <v>15</v>
      </c>
      <c r="J4" s="4">
        <v>-0.5</v>
      </c>
      <c r="K4" s="4">
        <v>21.07</v>
      </c>
      <c r="L4" s="4">
        <v>20</v>
      </c>
      <c r="M4" s="4">
        <f>ABS(K4-L4)</f>
        <v>1.0700000000000003</v>
      </c>
      <c r="N4" s="5">
        <f>M4/L4</f>
        <v>5.3500000000000013E-2</v>
      </c>
      <c r="O4" s="4"/>
    </row>
    <row r="5" spans="2:15" x14ac:dyDescent="0.3">
      <c r="B5" s="15" t="s">
        <v>15</v>
      </c>
      <c r="C5" s="15">
        <v>1.91</v>
      </c>
      <c r="D5" s="15">
        <v>2</v>
      </c>
      <c r="E5" s="15">
        <f>ABS(C5-D5)</f>
        <v>9.000000000000008E-2</v>
      </c>
      <c r="F5" s="16">
        <f>E5/D5</f>
        <v>4.500000000000004E-2</v>
      </c>
      <c r="G5" s="15">
        <v>90</v>
      </c>
      <c r="I5" s="4" t="s">
        <v>15</v>
      </c>
      <c r="J5" s="17">
        <v>-0.25</v>
      </c>
      <c r="K5" s="17">
        <v>21.07</v>
      </c>
      <c r="L5" s="17">
        <v>20</v>
      </c>
      <c r="M5" s="4">
        <f t="shared" ref="M5:M7" si="0">ABS(K5-L5)</f>
        <v>1.0700000000000003</v>
      </c>
      <c r="N5" s="5">
        <f t="shared" ref="N5:N7" si="1">M5/L5</f>
        <v>5.3500000000000013E-2</v>
      </c>
      <c r="O5" s="17"/>
    </row>
    <row r="6" spans="2:15" x14ac:dyDescent="0.3">
      <c r="B6" s="15" t="s">
        <v>15</v>
      </c>
      <c r="C6" s="15">
        <v>2.87</v>
      </c>
      <c r="D6" s="15">
        <v>3</v>
      </c>
      <c r="E6" s="15">
        <f>ABS(C6-D6)</f>
        <v>0.12999999999999989</v>
      </c>
      <c r="F6" s="16">
        <f>E6/D6</f>
        <v>4.33333333333333E-2</v>
      </c>
      <c r="G6" s="15">
        <v>90</v>
      </c>
      <c r="I6" s="2" t="s">
        <v>15</v>
      </c>
      <c r="J6" s="9">
        <f>-(2.25/12)</f>
        <v>-0.1875</v>
      </c>
      <c r="K6" s="9">
        <v>20.07</v>
      </c>
      <c r="L6" s="9">
        <v>20</v>
      </c>
      <c r="M6" s="2">
        <f t="shared" si="0"/>
        <v>7.0000000000000284E-2</v>
      </c>
      <c r="N6" s="3">
        <f t="shared" si="1"/>
        <v>3.5000000000000144E-3</v>
      </c>
      <c r="O6" s="9"/>
    </row>
    <row r="7" spans="2:15" x14ac:dyDescent="0.3">
      <c r="B7" s="2" t="s">
        <v>15</v>
      </c>
      <c r="C7" s="2">
        <v>3.87</v>
      </c>
      <c r="D7" s="2">
        <v>4</v>
      </c>
      <c r="E7" s="2">
        <f>ABS(C7-D7)</f>
        <v>0.12999999999999989</v>
      </c>
      <c r="F7" s="3">
        <f>E7/D7</f>
        <v>3.2499999999999973E-2</v>
      </c>
      <c r="G7" s="2">
        <v>90</v>
      </c>
    </row>
    <row r="8" spans="2:15" x14ac:dyDescent="0.3">
      <c r="B8" s="2" t="s">
        <v>15</v>
      </c>
      <c r="C8" s="13">
        <v>4.82</v>
      </c>
      <c r="D8" s="13">
        <v>5</v>
      </c>
      <c r="E8" s="13">
        <f>ABS(C8-D8)</f>
        <v>0.17999999999999972</v>
      </c>
      <c r="F8" s="14">
        <f>E8/D8</f>
        <v>3.5999999999999942E-2</v>
      </c>
      <c r="G8" s="2">
        <v>90</v>
      </c>
      <c r="I8" s="6"/>
      <c r="J8" s="6"/>
      <c r="K8" s="6"/>
      <c r="L8" s="6"/>
      <c r="M8" s="6"/>
      <c r="N8" s="6"/>
      <c r="O8" s="6"/>
    </row>
    <row r="9" spans="2:15" x14ac:dyDescent="0.3">
      <c r="B9" s="2" t="s">
        <v>15</v>
      </c>
      <c r="C9" s="2">
        <v>5.9</v>
      </c>
      <c r="D9" s="2">
        <v>6</v>
      </c>
      <c r="E9" s="2">
        <f>ABS(C9-D9)</f>
        <v>9.9999999999999645E-2</v>
      </c>
      <c r="F9" s="3">
        <f>E9/D9</f>
        <v>1.6666666666666607E-2</v>
      </c>
      <c r="G9" s="2">
        <v>90</v>
      </c>
      <c r="I9" s="12" t="s">
        <v>16</v>
      </c>
      <c r="J9" s="12"/>
    </row>
    <row r="10" spans="2:15" x14ac:dyDescent="0.3">
      <c r="B10" s="2" t="s">
        <v>15</v>
      </c>
      <c r="C10" s="2">
        <v>6.92</v>
      </c>
      <c r="D10" s="2">
        <v>7</v>
      </c>
      <c r="E10" s="2">
        <f>ABS(C10-D10)</f>
        <v>8.0000000000000071E-2</v>
      </c>
      <c r="F10" s="3">
        <f>E10/D10</f>
        <v>1.1428571428571439E-2</v>
      </c>
      <c r="G10" s="2">
        <v>90</v>
      </c>
      <c r="I10" t="s">
        <v>10</v>
      </c>
      <c r="J10" s="7">
        <f>0.188</f>
        <v>0.188</v>
      </c>
    </row>
    <row r="11" spans="2:15" x14ac:dyDescent="0.3">
      <c r="B11" s="2" t="s">
        <v>15</v>
      </c>
      <c r="C11" s="2">
        <v>8.02</v>
      </c>
      <c r="D11" s="2">
        <v>8</v>
      </c>
      <c r="E11" s="2">
        <f>ABS(C11-D11)</f>
        <v>1.9999999999999574E-2</v>
      </c>
      <c r="F11" s="3">
        <f>E11/D11</f>
        <v>2.4999999999999467E-3</v>
      </c>
      <c r="G11" s="2">
        <v>90</v>
      </c>
      <c r="I11" t="s">
        <v>11</v>
      </c>
      <c r="J11" s="7">
        <f>20</f>
        <v>20</v>
      </c>
    </row>
    <row r="12" spans="2:15" x14ac:dyDescent="0.3">
      <c r="B12" s="2" t="s">
        <v>15</v>
      </c>
      <c r="C12" s="2">
        <v>9.89</v>
      </c>
      <c r="D12" s="2">
        <v>10</v>
      </c>
      <c r="E12" s="2">
        <f>ABS(C12-D12)</f>
        <v>0.10999999999999943</v>
      </c>
      <c r="F12" s="3">
        <f>E12/D12</f>
        <v>1.0999999999999944E-2</v>
      </c>
      <c r="G12" s="2">
        <v>90</v>
      </c>
      <c r="I12" t="s">
        <v>12</v>
      </c>
      <c r="J12" s="7">
        <f>(ATAN(J10/J11)*(180/PI())*2)</f>
        <v>1.077128930556005</v>
      </c>
    </row>
    <row r="13" spans="2:15" x14ac:dyDescent="0.3">
      <c r="B13" s="2" t="s">
        <v>15</v>
      </c>
      <c r="C13" s="13">
        <v>14.92</v>
      </c>
      <c r="D13" s="13">
        <v>15</v>
      </c>
      <c r="E13" s="13">
        <f>ABS(C13-D13)</f>
        <v>8.0000000000000071E-2</v>
      </c>
      <c r="F13" s="14">
        <f>E13/D13</f>
        <v>5.3333333333333384E-3</v>
      </c>
      <c r="G13" s="2">
        <v>90</v>
      </c>
      <c r="I13" t="s">
        <v>18</v>
      </c>
      <c r="J13" s="7">
        <v>4</v>
      </c>
      <c r="K13" t="s">
        <v>19</v>
      </c>
    </row>
    <row r="14" spans="2:15" x14ac:dyDescent="0.3">
      <c r="B14" s="2" t="s">
        <v>15</v>
      </c>
      <c r="C14" s="13">
        <v>20.05</v>
      </c>
      <c r="D14" s="13">
        <v>20</v>
      </c>
      <c r="E14" s="13">
        <f>ABS(C14-D14)</f>
        <v>5.0000000000000711E-2</v>
      </c>
      <c r="F14" s="14">
        <f>E14/D14</f>
        <v>2.5000000000000356E-3</v>
      </c>
      <c r="G14" s="2">
        <v>90</v>
      </c>
      <c r="I14" t="s">
        <v>13</v>
      </c>
      <c r="J14">
        <v>20</v>
      </c>
      <c r="K14" t="s">
        <v>19</v>
      </c>
    </row>
    <row r="15" spans="2:15" x14ac:dyDescent="0.3">
      <c r="B15" s="2" t="s">
        <v>15</v>
      </c>
      <c r="C15" s="13">
        <v>21.05</v>
      </c>
      <c r="D15" s="13">
        <v>21</v>
      </c>
      <c r="E15" s="13">
        <f>ABS(C15-D15)</f>
        <v>5.0000000000000711E-2</v>
      </c>
      <c r="F15" s="14">
        <f>E15/D15</f>
        <v>2.380952380952415E-3</v>
      </c>
      <c r="G15" s="2">
        <v>90</v>
      </c>
    </row>
    <row r="16" spans="2:15" x14ac:dyDescent="0.3">
      <c r="B16" s="15" t="s">
        <v>15</v>
      </c>
      <c r="C16" s="15">
        <v>21.07</v>
      </c>
      <c r="D16" s="15">
        <v>23</v>
      </c>
      <c r="E16" s="15">
        <f>ABS(C16-D16)</f>
        <v>1.9299999999999997</v>
      </c>
      <c r="F16" s="16">
        <f>E16/D16</f>
        <v>8.3913043478260854E-2</v>
      </c>
      <c r="G16" s="15">
        <v>90</v>
      </c>
    </row>
    <row r="17" spans="2:7" x14ac:dyDescent="0.3">
      <c r="B17" s="4" t="s">
        <v>15</v>
      </c>
      <c r="C17" s="4">
        <v>21.07</v>
      </c>
      <c r="D17" s="4">
        <v>25</v>
      </c>
      <c r="E17" s="4">
        <f>ABS(C17-D17)</f>
        <v>3.9299999999999997</v>
      </c>
      <c r="F17" s="5">
        <f>E17/D17</f>
        <v>0.15719999999999998</v>
      </c>
      <c r="G17" s="4">
        <v>90</v>
      </c>
    </row>
    <row r="18" spans="2:7" x14ac:dyDescent="0.3">
      <c r="B18" s="6"/>
      <c r="C18" s="6"/>
      <c r="D18" s="6"/>
      <c r="E18" s="6"/>
      <c r="F18" s="6"/>
      <c r="G18" s="6"/>
    </row>
    <row r="19" spans="2:7" x14ac:dyDescent="0.3">
      <c r="B19" s="6"/>
      <c r="C19" s="6"/>
      <c r="D19" s="6"/>
      <c r="E19" s="6"/>
      <c r="F19" s="6"/>
      <c r="G19" s="6"/>
    </row>
    <row r="20" spans="2:7" x14ac:dyDescent="0.3">
      <c r="B20" s="6"/>
      <c r="C20" s="6"/>
      <c r="D20" s="6"/>
      <c r="E20" s="6"/>
      <c r="F20" s="6"/>
      <c r="G20" s="6"/>
    </row>
    <row r="21" spans="2:7" x14ac:dyDescent="0.3">
      <c r="B21" s="6"/>
      <c r="C21" s="6"/>
      <c r="D21" s="6"/>
      <c r="E21" s="6"/>
      <c r="F21" s="6"/>
      <c r="G21" s="6"/>
    </row>
    <row r="22" spans="2:7" x14ac:dyDescent="0.3">
      <c r="B22" s="6"/>
      <c r="C22" s="6"/>
      <c r="D22" s="6"/>
      <c r="E22" s="6"/>
      <c r="F22" s="6"/>
      <c r="G22" s="6"/>
    </row>
    <row r="23" spans="2:7" x14ac:dyDescent="0.3">
      <c r="B23" s="6"/>
      <c r="C23" s="6"/>
      <c r="D23" s="6"/>
      <c r="E23" s="6"/>
      <c r="F23" s="6"/>
      <c r="G23" s="6"/>
    </row>
    <row r="24" spans="2:7" x14ac:dyDescent="0.3">
      <c r="B24" s="6"/>
      <c r="C24" s="6"/>
      <c r="D24" s="6"/>
      <c r="E24" s="6"/>
      <c r="F24" s="6"/>
      <c r="G24" s="6"/>
    </row>
    <row r="25" spans="2:7" x14ac:dyDescent="0.3">
      <c r="B25" s="6"/>
      <c r="C25" s="6"/>
      <c r="D25" s="6"/>
      <c r="E25" s="6"/>
      <c r="F25" s="6"/>
      <c r="G25" s="6"/>
    </row>
    <row r="26" spans="2:7" x14ac:dyDescent="0.3">
      <c r="B26" s="6"/>
      <c r="C26" s="6"/>
      <c r="D26" s="6"/>
      <c r="E26" s="6"/>
      <c r="F26" s="6"/>
      <c r="G26" s="6"/>
    </row>
    <row r="27" spans="2:7" x14ac:dyDescent="0.3">
      <c r="B27" s="6"/>
      <c r="C27" s="6"/>
      <c r="D27" s="6"/>
      <c r="E27" s="6"/>
      <c r="F27" s="6"/>
      <c r="G27" s="6"/>
    </row>
    <row r="28" spans="2:7" x14ac:dyDescent="0.3">
      <c r="B28" s="6"/>
      <c r="C28" s="6"/>
      <c r="D28" s="6"/>
      <c r="E28" s="6"/>
      <c r="F28" s="6"/>
      <c r="G28" s="6"/>
    </row>
  </sheetData>
  <sortState ref="B4:G17">
    <sortCondition ref="D4"/>
  </sortState>
  <mergeCells count="3">
    <mergeCell ref="B2:G2"/>
    <mergeCell ref="I2:O2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F1" workbookViewId="0">
      <selection activeCell="J12" sqref="J12"/>
    </sheetView>
  </sheetViews>
  <sheetFormatPr defaultRowHeight="14.4" x14ac:dyDescent="0.3"/>
  <cols>
    <col min="3" max="3" width="11.109375" bestFit="1" customWidth="1"/>
    <col min="4" max="4" width="8.5546875" bestFit="1" customWidth="1"/>
    <col min="5" max="5" width="9.44140625" bestFit="1" customWidth="1"/>
    <col min="6" max="6" width="10.21875" bestFit="1" customWidth="1"/>
    <col min="7" max="7" width="10.77734375" bestFit="1" customWidth="1"/>
    <col min="9" max="9" width="10" bestFit="1" customWidth="1"/>
    <col min="10" max="10" width="15.88671875" bestFit="1" customWidth="1"/>
    <col min="11" max="11" width="11.44140625" bestFit="1" customWidth="1"/>
    <col min="12" max="12" width="9" bestFit="1" customWidth="1"/>
    <col min="13" max="13" width="9.44140625" bestFit="1" customWidth="1"/>
    <col min="14" max="14" width="10.5546875" bestFit="1" customWidth="1"/>
    <col min="15" max="15" width="11.109375" bestFit="1" customWidth="1"/>
  </cols>
  <sheetData>
    <row r="2" spans="2:15" x14ac:dyDescent="0.3">
      <c r="B2" s="8" t="s">
        <v>6</v>
      </c>
      <c r="C2" s="8"/>
      <c r="D2" s="8"/>
      <c r="E2" s="8"/>
      <c r="F2" s="8"/>
      <c r="G2" s="8"/>
      <c r="I2" s="8" t="s">
        <v>8</v>
      </c>
      <c r="J2" s="8"/>
      <c r="K2" s="8"/>
      <c r="L2" s="8"/>
      <c r="M2" s="8"/>
      <c r="N2" s="8"/>
      <c r="O2" s="8"/>
    </row>
    <row r="3" spans="2:15" x14ac:dyDescent="0.3">
      <c r="B3" s="1" t="s">
        <v>0</v>
      </c>
      <c r="C3" s="1" t="s">
        <v>2</v>
      </c>
      <c r="D3" s="1" t="s">
        <v>3</v>
      </c>
      <c r="E3" s="1" t="s">
        <v>5</v>
      </c>
      <c r="F3" s="1" t="s">
        <v>17</v>
      </c>
      <c r="G3" s="1" t="s">
        <v>4</v>
      </c>
      <c r="I3" s="1" t="s">
        <v>0</v>
      </c>
      <c r="J3" s="1" t="s">
        <v>7</v>
      </c>
      <c r="K3" s="1" t="s">
        <v>2</v>
      </c>
      <c r="L3" s="1" t="s">
        <v>3</v>
      </c>
      <c r="M3" s="1" t="s">
        <v>5</v>
      </c>
      <c r="N3" s="1" t="s">
        <v>17</v>
      </c>
      <c r="O3" s="1" t="s">
        <v>4</v>
      </c>
    </row>
    <row r="4" spans="2:15" x14ac:dyDescent="0.3">
      <c r="B4" s="2" t="s">
        <v>1</v>
      </c>
      <c r="C4" s="2">
        <v>1.04</v>
      </c>
      <c r="D4" s="2">
        <v>1</v>
      </c>
      <c r="E4" s="2">
        <f>ABS(C4-D4)</f>
        <v>4.0000000000000036E-2</v>
      </c>
      <c r="F4" s="3">
        <f>E4/D4</f>
        <v>4.0000000000000036E-2</v>
      </c>
      <c r="G4" s="2">
        <v>90</v>
      </c>
      <c r="I4" s="2" t="s">
        <v>1</v>
      </c>
      <c r="J4" s="2">
        <v>-0.5</v>
      </c>
      <c r="K4" s="2">
        <v>11.05</v>
      </c>
      <c r="L4" s="2">
        <v>11</v>
      </c>
      <c r="M4" s="2">
        <f>ABS(K4-L4)</f>
        <v>5.0000000000000711E-2</v>
      </c>
      <c r="N4" s="10">
        <f>M4/L4</f>
        <v>4.5454545454546103E-3</v>
      </c>
      <c r="O4" s="2"/>
    </row>
    <row r="5" spans="2:15" x14ac:dyDescent="0.3">
      <c r="B5" s="2" t="s">
        <v>1</v>
      </c>
      <c r="C5" s="2">
        <v>5.0049999999999999</v>
      </c>
      <c r="D5" s="2">
        <v>5</v>
      </c>
      <c r="E5" s="2">
        <f t="shared" ref="E5:E11" si="0">ABS(C5-D5)</f>
        <v>4.9999999999998934E-3</v>
      </c>
      <c r="F5" s="3">
        <f t="shared" ref="F5:F11" si="1">E5/D5</f>
        <v>9.9999999999997877E-4</v>
      </c>
      <c r="G5" s="2">
        <v>90</v>
      </c>
      <c r="I5" s="4" t="s">
        <v>1</v>
      </c>
      <c r="J5" s="4">
        <v>-1.5</v>
      </c>
      <c r="K5" s="4">
        <v>19.11</v>
      </c>
      <c r="L5" s="4">
        <v>11</v>
      </c>
      <c r="M5" s="4">
        <f t="shared" ref="M5:M7" si="2">ABS(K5-L5)</f>
        <v>8.11</v>
      </c>
      <c r="N5" s="11">
        <f t="shared" ref="N5:N7" si="3">M5/L5</f>
        <v>0.73727272727272719</v>
      </c>
      <c r="O5" s="4"/>
    </row>
    <row r="6" spans="2:15" x14ac:dyDescent="0.3">
      <c r="B6" s="2" t="s">
        <v>1</v>
      </c>
      <c r="C6" s="2">
        <v>6.99</v>
      </c>
      <c r="D6" s="2">
        <v>7</v>
      </c>
      <c r="E6" s="2">
        <f t="shared" si="0"/>
        <v>9.9999999999997868E-3</v>
      </c>
      <c r="F6" s="3">
        <f t="shared" si="1"/>
        <v>1.4285714285713982E-3</v>
      </c>
      <c r="G6" s="2">
        <v>90</v>
      </c>
      <c r="I6" s="4" t="s">
        <v>1</v>
      </c>
      <c r="J6" s="4">
        <v>-1</v>
      </c>
      <c r="K6" s="4">
        <v>19.11</v>
      </c>
      <c r="L6" s="4">
        <v>11</v>
      </c>
      <c r="M6" s="4">
        <f t="shared" si="2"/>
        <v>8.11</v>
      </c>
      <c r="N6" s="11">
        <f t="shared" si="3"/>
        <v>0.73727272727272719</v>
      </c>
      <c r="O6" s="4"/>
    </row>
    <row r="7" spans="2:15" x14ac:dyDescent="0.3">
      <c r="B7" s="2" t="s">
        <v>1</v>
      </c>
      <c r="C7" s="2">
        <v>7.99</v>
      </c>
      <c r="D7" s="2">
        <v>8</v>
      </c>
      <c r="E7" s="2">
        <f t="shared" si="0"/>
        <v>9.9999999999997868E-3</v>
      </c>
      <c r="F7" s="3">
        <f t="shared" si="1"/>
        <v>1.2499999999999734E-3</v>
      </c>
      <c r="G7" s="2">
        <v>90</v>
      </c>
      <c r="I7" s="2" t="s">
        <v>1</v>
      </c>
      <c r="J7" s="9">
        <f>-0.5-(1/12)</f>
        <v>-0.58333333333333337</v>
      </c>
      <c r="K7" s="2">
        <v>11.03</v>
      </c>
      <c r="L7" s="2">
        <v>11</v>
      </c>
      <c r="M7" s="2">
        <f t="shared" si="2"/>
        <v>2.9999999999999361E-2</v>
      </c>
      <c r="N7" s="10">
        <f t="shared" si="3"/>
        <v>2.7272727272726689E-3</v>
      </c>
      <c r="O7" s="2"/>
    </row>
    <row r="8" spans="2:15" x14ac:dyDescent="0.3">
      <c r="B8" s="2" t="s">
        <v>1</v>
      </c>
      <c r="C8" s="2">
        <v>8.9499999999999993</v>
      </c>
      <c r="D8" s="2">
        <v>9</v>
      </c>
      <c r="E8" s="2">
        <f t="shared" si="0"/>
        <v>5.0000000000000711E-2</v>
      </c>
      <c r="F8" s="3">
        <f t="shared" si="1"/>
        <v>5.5555555555556347E-3</v>
      </c>
      <c r="G8" s="2">
        <v>90</v>
      </c>
      <c r="I8" s="6"/>
      <c r="J8" s="6"/>
      <c r="K8" s="6"/>
      <c r="L8" s="6"/>
      <c r="M8" s="6"/>
      <c r="N8" s="6"/>
      <c r="O8" s="6"/>
    </row>
    <row r="9" spans="2:15" x14ac:dyDescent="0.3">
      <c r="B9" s="2" t="s">
        <v>1</v>
      </c>
      <c r="C9" s="2">
        <v>9.9700000000000006</v>
      </c>
      <c r="D9" s="2">
        <v>10</v>
      </c>
      <c r="E9" s="2">
        <f t="shared" si="0"/>
        <v>2.9999999999999361E-2</v>
      </c>
      <c r="F9" s="3">
        <f t="shared" si="1"/>
        <v>2.9999999999999359E-3</v>
      </c>
      <c r="G9" s="2">
        <v>90</v>
      </c>
      <c r="I9" s="12" t="s">
        <v>9</v>
      </c>
      <c r="J9" s="12"/>
    </row>
    <row r="10" spans="2:15" x14ac:dyDescent="0.3">
      <c r="B10" s="2" t="s">
        <v>1</v>
      </c>
      <c r="C10" s="2">
        <v>10.96</v>
      </c>
      <c r="D10" s="2">
        <v>11</v>
      </c>
      <c r="E10" s="2">
        <f t="shared" si="0"/>
        <v>3.9999999999999147E-2</v>
      </c>
      <c r="F10" s="3">
        <f t="shared" si="1"/>
        <v>3.6363636363635587E-3</v>
      </c>
      <c r="G10" s="2">
        <v>90</v>
      </c>
      <c r="I10" t="s">
        <v>10</v>
      </c>
      <c r="J10" s="7">
        <f>0.583</f>
        <v>0.58299999999999996</v>
      </c>
    </row>
    <row r="11" spans="2:15" x14ac:dyDescent="0.3">
      <c r="B11" s="4" t="s">
        <v>1</v>
      </c>
      <c r="C11" s="4">
        <v>19.190000000000001</v>
      </c>
      <c r="D11" s="4">
        <v>12</v>
      </c>
      <c r="E11" s="4">
        <f t="shared" si="0"/>
        <v>7.1900000000000013</v>
      </c>
      <c r="F11" s="5">
        <f t="shared" si="1"/>
        <v>0.59916666666666674</v>
      </c>
      <c r="G11" s="4">
        <v>90</v>
      </c>
      <c r="I11" t="s">
        <v>11</v>
      </c>
      <c r="J11" s="7">
        <v>11</v>
      </c>
    </row>
    <row r="12" spans="2:15" x14ac:dyDescent="0.3">
      <c r="B12" s="6"/>
      <c r="C12" s="6"/>
      <c r="D12" s="6"/>
      <c r="E12" s="6"/>
      <c r="F12" s="6"/>
      <c r="G12" s="6"/>
      <c r="I12" t="s">
        <v>12</v>
      </c>
      <c r="J12" s="7">
        <f>(ATAN(J10/J11)*(180/PI())*2)</f>
        <v>6.067675511022018</v>
      </c>
    </row>
    <row r="13" spans="2:15" x14ac:dyDescent="0.3">
      <c r="B13" s="6"/>
      <c r="C13" s="6"/>
      <c r="D13" s="6"/>
      <c r="E13" s="6"/>
      <c r="F13" s="6"/>
      <c r="G13" s="6"/>
      <c r="I13" t="s">
        <v>13</v>
      </c>
      <c r="J13" s="7" t="s">
        <v>14</v>
      </c>
    </row>
    <row r="14" spans="2:15" x14ac:dyDescent="0.3">
      <c r="B14" s="6"/>
      <c r="C14" s="6"/>
      <c r="D14" s="6"/>
      <c r="E14" s="6"/>
      <c r="F14" s="6"/>
      <c r="G14" s="6"/>
    </row>
    <row r="15" spans="2:15" x14ac:dyDescent="0.3">
      <c r="B15" s="6"/>
      <c r="C15" s="6"/>
      <c r="D15" s="6"/>
      <c r="E15" s="6"/>
      <c r="F15" s="6"/>
      <c r="G15" s="6"/>
    </row>
    <row r="16" spans="2:15" x14ac:dyDescent="0.3">
      <c r="B16" s="6"/>
      <c r="C16" s="6"/>
      <c r="D16" s="6"/>
      <c r="E16" s="6"/>
      <c r="F16" s="6"/>
      <c r="G16" s="6"/>
    </row>
    <row r="17" spans="2:7" x14ac:dyDescent="0.3">
      <c r="B17" s="6"/>
      <c r="C17" s="6"/>
      <c r="D17" s="6"/>
      <c r="E17" s="6"/>
      <c r="F17" s="6"/>
      <c r="G17" s="6"/>
    </row>
    <row r="18" spans="2:7" x14ac:dyDescent="0.3">
      <c r="B18" s="6"/>
      <c r="C18" s="6"/>
      <c r="D18" s="6"/>
      <c r="E18" s="6"/>
      <c r="F18" s="6"/>
      <c r="G18" s="6"/>
    </row>
    <row r="19" spans="2:7" x14ac:dyDescent="0.3">
      <c r="B19" s="6"/>
      <c r="C19" s="6"/>
      <c r="D19" s="6"/>
      <c r="E19" s="6"/>
      <c r="F19" s="6"/>
      <c r="G19" s="6"/>
    </row>
    <row r="20" spans="2:7" x14ac:dyDescent="0.3">
      <c r="B20" s="6"/>
      <c r="C20" s="6"/>
      <c r="D20" s="6"/>
      <c r="E20" s="6"/>
      <c r="F20" s="6"/>
      <c r="G20" s="6"/>
    </row>
    <row r="21" spans="2:7" x14ac:dyDescent="0.3">
      <c r="B21" s="6"/>
      <c r="C21" s="6"/>
      <c r="D21" s="6"/>
      <c r="E21" s="6"/>
      <c r="F21" s="6"/>
      <c r="G21" s="6"/>
    </row>
    <row r="22" spans="2:7" x14ac:dyDescent="0.3">
      <c r="B22" s="6"/>
      <c r="C22" s="6"/>
      <c r="D22" s="6"/>
      <c r="E22" s="6"/>
      <c r="F22" s="6"/>
      <c r="G22" s="6"/>
    </row>
    <row r="23" spans="2:7" x14ac:dyDescent="0.3">
      <c r="B23" s="6"/>
      <c r="C23" s="6"/>
      <c r="D23" s="6"/>
      <c r="E23" s="6"/>
      <c r="F23" s="6"/>
      <c r="G23" s="6"/>
    </row>
    <row r="24" spans="2:7" x14ac:dyDescent="0.3">
      <c r="B24" s="6"/>
      <c r="C24" s="6"/>
      <c r="D24" s="6"/>
      <c r="E24" s="6"/>
      <c r="F24" s="6"/>
      <c r="G24" s="6"/>
    </row>
    <row r="25" spans="2:7" x14ac:dyDescent="0.3">
      <c r="B25" s="6"/>
      <c r="C25" s="6"/>
      <c r="D25" s="6"/>
      <c r="E25" s="6"/>
      <c r="F25" s="6"/>
      <c r="G25" s="6"/>
    </row>
    <row r="26" spans="2:7" x14ac:dyDescent="0.3">
      <c r="B26" s="6"/>
      <c r="C26" s="6"/>
      <c r="D26" s="6"/>
      <c r="E26" s="6"/>
      <c r="F26" s="6"/>
      <c r="G26" s="6"/>
    </row>
    <row r="27" spans="2:7" x14ac:dyDescent="0.3">
      <c r="B27" s="6"/>
      <c r="C27" s="6"/>
      <c r="D27" s="6"/>
      <c r="E27" s="6"/>
      <c r="F27" s="6"/>
      <c r="G27" s="6"/>
    </row>
    <row r="28" spans="2:7" x14ac:dyDescent="0.3">
      <c r="B28" s="6"/>
      <c r="C28" s="6"/>
      <c r="D28" s="6"/>
      <c r="E28" s="6"/>
      <c r="F28" s="6"/>
      <c r="G28" s="6"/>
    </row>
  </sheetData>
  <mergeCells count="3">
    <mergeCell ref="B2:G2"/>
    <mergeCell ref="I2:O2"/>
    <mergeCell ref="I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Analog 2</vt:lpstr>
      <vt:lpstr>Analog 1</vt:lpstr>
      <vt:lpstr>Digital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Vargoal</dc:creator>
  <cp:lastModifiedBy>Vargoal</cp:lastModifiedBy>
  <dcterms:created xsi:type="dcterms:W3CDTF">2014-02-03T22:37:32Z</dcterms:created>
  <dcterms:modified xsi:type="dcterms:W3CDTF">2014-02-04T01:51:35Z</dcterms:modified>
</cp:coreProperties>
</file>