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omments1.xml" ContentType="application/vnd.openxmlformats-officedocument.spreadsheetml.comments+xml"/>
  <Override PartName="/xl/pivotTables/pivotTable5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7703369f57d852/Documents/Graduate Research/Dissertation/Data/GT Scat Dissections/"/>
    </mc:Choice>
  </mc:AlternateContent>
  <xr:revisionPtr revIDLastSave="2713" documentId="14_{9306EC81-D9E9-4955-B370-89D21BDB75E0}" xr6:coauthVersionLast="47" xr6:coauthVersionMax="47" xr10:uidLastSave="{52830EEF-B4A7-4349-AA15-24E45BDAF973}"/>
  <bookViews>
    <workbookView xWindow="-96" yWindow="-96" windowWidth="23232" windowHeight="13872" firstSheet="11" activeTab="13" xr2:uid="{B39BA1C7-662A-4CF0-8DEC-FEFFD889F1EF}"/>
  </bookViews>
  <sheets>
    <sheet name="data (OG)" sheetId="17" r:id="rId1"/>
    <sheet name="data.all" sheetId="1" r:id="rId2"/>
    <sheet name="frug.analysis" sheetId="32" r:id="rId3"/>
    <sheet name="fruit.pivot" sheetId="25" r:id="rId4"/>
    <sheet name="only.frug" sheetId="26" r:id="rId5"/>
    <sheet name="only.frug.pivot" sheetId="27" r:id="rId6"/>
    <sheet name="data" sheetId="18" r:id="rId7"/>
    <sheet name="frug.indspec" sheetId="24" r:id="rId8"/>
    <sheet name="Sheet2" sheetId="23" r:id="rId9"/>
    <sheet name="fruit.scat" sheetId="21" r:id="rId10"/>
    <sheet name="fruit.scat.ind" sheetId="19" r:id="rId11"/>
    <sheet name="fruit.scat.pivot" sheetId="20" r:id="rId12"/>
    <sheet name="season.calc" sheetId="16" r:id="rId13"/>
    <sheet name="precip.data" sheetId="13" r:id="rId14"/>
    <sheet name="ind.frug" sheetId="12" r:id="rId15"/>
    <sheet name="Seed Pivot Table" sheetId="22" r:id="rId16"/>
    <sheet name="gtdiet.pheno" sheetId="9" r:id="rId17"/>
    <sheet name="diet.coda" sheetId="8" r:id="rId18"/>
    <sheet name="ind.coda" sheetId="10" r:id="rId19"/>
    <sheet name="coords" sheetId="6" r:id="rId20"/>
    <sheet name="palm.data" sheetId="14" r:id="rId21"/>
    <sheet name="palm.analysis" sheetId="15" r:id="rId22"/>
  </sheets>
  <definedNames>
    <definedName name="_xlnm._FilterDatabase" localSheetId="6" hidden="1">data!$A$1:$BK$181</definedName>
    <definedName name="_xlnm._FilterDatabase" localSheetId="0" hidden="1">'data (OG)'!$A$1:$BH$208</definedName>
    <definedName name="_xlnm._FilterDatabase" localSheetId="1" hidden="1">data.all!$A$1:$BJ$208</definedName>
    <definedName name="_xlnm._FilterDatabase" localSheetId="17" hidden="1">diet.coda!$A$1:$G$206</definedName>
    <definedName name="_xlnm._FilterDatabase" localSheetId="18" hidden="1">ind.coda!$A$1:$G$208</definedName>
  </definedNames>
  <calcPr calcId="191029"/>
  <pivotCaches>
    <pivotCache cacheId="0" r:id="rId23"/>
    <pivotCache cacheId="1" r:id="rId24"/>
    <pivotCache cacheId="2" r:id="rId25"/>
    <pivotCache cacheId="3" r:id="rId26"/>
    <pivotCache cacheId="4" r:id="rId2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6" l="1"/>
  <c r="G4" i="26"/>
  <c r="G5" i="26"/>
  <c r="G6" i="26"/>
  <c r="G7" i="26"/>
  <c r="G8" i="26"/>
  <c r="G9" i="26"/>
  <c r="G10" i="26"/>
  <c r="G11" i="26"/>
  <c r="G12" i="26"/>
  <c r="G13" i="26"/>
  <c r="G14" i="26"/>
  <c r="G15" i="26"/>
  <c r="G16" i="26"/>
  <c r="G17" i="26"/>
  <c r="G18" i="26"/>
  <c r="G19" i="26"/>
  <c r="G20" i="26"/>
  <c r="G21" i="26"/>
  <c r="G22" i="26"/>
  <c r="G23" i="26"/>
  <c r="G24" i="26"/>
  <c r="G25" i="26"/>
  <c r="G26" i="26"/>
  <c r="G27" i="26"/>
  <c r="G28" i="26"/>
  <c r="G29" i="26"/>
  <c r="G30" i="26"/>
  <c r="G31" i="26"/>
  <c r="G32" i="26"/>
  <c r="G33" i="26"/>
  <c r="G34" i="26"/>
  <c r="G35" i="26"/>
  <c r="G36" i="26"/>
  <c r="G37" i="26"/>
  <c r="G38" i="26"/>
  <c r="G39" i="26"/>
  <c r="G40" i="26"/>
  <c r="G41" i="26"/>
  <c r="G42" i="26"/>
  <c r="G43" i="26"/>
  <c r="G44" i="26"/>
  <c r="G45" i="26"/>
  <c r="G46" i="26"/>
  <c r="G47" i="26"/>
  <c r="G48" i="26"/>
  <c r="G49" i="26"/>
  <c r="G50" i="26"/>
  <c r="G51" i="26"/>
  <c r="G52" i="26"/>
  <c r="G53" i="26"/>
  <c r="G54" i="26"/>
  <c r="G55" i="26"/>
  <c r="G56" i="26"/>
  <c r="G57" i="26"/>
  <c r="G58" i="26"/>
  <c r="G59" i="26"/>
  <c r="G60" i="26"/>
  <c r="G61" i="26"/>
  <c r="G62" i="26"/>
  <c r="G63" i="26"/>
  <c r="G64" i="26"/>
  <c r="G65" i="26"/>
  <c r="G66" i="26"/>
  <c r="G67" i="26"/>
  <c r="G68" i="26"/>
  <c r="G69" i="26"/>
  <c r="G70" i="26"/>
  <c r="G71" i="26"/>
  <c r="G72" i="26"/>
  <c r="G73" i="26"/>
  <c r="G74" i="26"/>
  <c r="G2" i="26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" i="1"/>
  <c r="P2" i="1"/>
  <c r="S2" i="1" a="1"/>
  <c r="S2" i="1" s="1"/>
  <c r="J208" i="1"/>
  <c r="J207" i="1"/>
  <c r="J206" i="1"/>
  <c r="J205" i="1"/>
  <c r="J204" i="1"/>
  <c r="J203" i="1"/>
  <c r="J202" i="1"/>
  <c r="J201" i="1"/>
  <c r="J200" i="1"/>
  <c r="J29" i="1"/>
  <c r="J28" i="1"/>
  <c r="J27" i="1"/>
  <c r="J26" i="1"/>
  <c r="J25" i="1"/>
  <c r="J24" i="1"/>
  <c r="J23" i="1"/>
  <c r="J22" i="1"/>
  <c r="J21" i="1"/>
  <c r="J20" i="1"/>
  <c r="J2" i="1"/>
  <c r="D3" i="27"/>
  <c r="D4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" i="27"/>
  <c r="AC3" i="19" l="1"/>
  <c r="AD3" i="19"/>
  <c r="AE3" i="19"/>
  <c r="AF3" i="19"/>
  <c r="AG3" i="19"/>
  <c r="AH3" i="19"/>
  <c r="AI3" i="19"/>
  <c r="AJ3" i="19"/>
  <c r="AK3" i="19"/>
  <c r="AL3" i="19"/>
  <c r="AM3" i="19"/>
  <c r="AN3" i="19"/>
  <c r="AO3" i="19"/>
  <c r="AP3" i="19"/>
  <c r="AQ3" i="19"/>
  <c r="AC4" i="19"/>
  <c r="AD4" i="19"/>
  <c r="AE4" i="19"/>
  <c r="AF4" i="19"/>
  <c r="AG4" i="19"/>
  <c r="AH4" i="19"/>
  <c r="AI4" i="19"/>
  <c r="AJ4" i="19"/>
  <c r="AK4" i="19"/>
  <c r="AL4" i="19"/>
  <c r="AM4" i="19"/>
  <c r="AN4" i="19"/>
  <c r="AO4" i="19"/>
  <c r="AP4" i="19"/>
  <c r="AQ4" i="19"/>
  <c r="AC5" i="19"/>
  <c r="AD5" i="19"/>
  <c r="AE5" i="19"/>
  <c r="AF5" i="19"/>
  <c r="AG5" i="19"/>
  <c r="AH5" i="19"/>
  <c r="AI5" i="19"/>
  <c r="AJ5" i="19"/>
  <c r="AK5" i="19"/>
  <c r="AL5" i="19"/>
  <c r="AM5" i="19"/>
  <c r="AN5" i="19"/>
  <c r="AO5" i="19"/>
  <c r="AP5" i="19"/>
  <c r="AQ5" i="19"/>
  <c r="AC6" i="19"/>
  <c r="AD6" i="19"/>
  <c r="AE6" i="19"/>
  <c r="AF6" i="19"/>
  <c r="AG6" i="19"/>
  <c r="AH6" i="19"/>
  <c r="AI6" i="19"/>
  <c r="AJ6" i="19"/>
  <c r="AK6" i="19"/>
  <c r="AL6" i="19"/>
  <c r="AM6" i="19"/>
  <c r="AN6" i="19"/>
  <c r="AO6" i="19"/>
  <c r="AP6" i="19"/>
  <c r="AQ6" i="19"/>
  <c r="AC7" i="19"/>
  <c r="AD7" i="19"/>
  <c r="AE7" i="19"/>
  <c r="AF7" i="19"/>
  <c r="AG7" i="19"/>
  <c r="AH7" i="19"/>
  <c r="AI7" i="19"/>
  <c r="AJ7" i="19"/>
  <c r="AK7" i="19"/>
  <c r="AL7" i="19"/>
  <c r="AM7" i="19"/>
  <c r="AN7" i="19"/>
  <c r="AO7" i="19"/>
  <c r="AP7" i="19"/>
  <c r="AQ7" i="19"/>
  <c r="AC8" i="19"/>
  <c r="AD8" i="19"/>
  <c r="AE8" i="19"/>
  <c r="AF8" i="19"/>
  <c r="AG8" i="19"/>
  <c r="AH8" i="19"/>
  <c r="AI8" i="19"/>
  <c r="AJ8" i="19"/>
  <c r="AK8" i="19"/>
  <c r="AL8" i="19"/>
  <c r="AM8" i="19"/>
  <c r="AN8" i="19"/>
  <c r="AO8" i="19"/>
  <c r="AP8" i="19"/>
  <c r="AQ8" i="19"/>
  <c r="AC9" i="19"/>
  <c r="AD9" i="19"/>
  <c r="AE9" i="19"/>
  <c r="AF9" i="19"/>
  <c r="AG9" i="19"/>
  <c r="AH9" i="19"/>
  <c r="AI9" i="19"/>
  <c r="AJ9" i="19"/>
  <c r="AK9" i="19"/>
  <c r="AL9" i="19"/>
  <c r="AM9" i="19"/>
  <c r="AN9" i="19"/>
  <c r="AO9" i="19"/>
  <c r="AP9" i="19"/>
  <c r="AQ9" i="19"/>
  <c r="AC10" i="19"/>
  <c r="AD10" i="19"/>
  <c r="AE10" i="19"/>
  <c r="AF10" i="19"/>
  <c r="AG10" i="19"/>
  <c r="AH10" i="19"/>
  <c r="AI10" i="19"/>
  <c r="AJ10" i="19"/>
  <c r="AK10" i="19"/>
  <c r="AL10" i="19"/>
  <c r="AM10" i="19"/>
  <c r="AN10" i="19"/>
  <c r="AO10" i="19"/>
  <c r="AP10" i="19"/>
  <c r="AQ10" i="19"/>
  <c r="AC11" i="19"/>
  <c r="AD11" i="19"/>
  <c r="AE11" i="19"/>
  <c r="AF11" i="19"/>
  <c r="AG11" i="19"/>
  <c r="AH11" i="19"/>
  <c r="AI11" i="19"/>
  <c r="AJ11" i="19"/>
  <c r="AK11" i="19"/>
  <c r="AL11" i="19"/>
  <c r="AM11" i="19"/>
  <c r="AN11" i="19"/>
  <c r="AO11" i="19"/>
  <c r="AP11" i="19"/>
  <c r="AQ11" i="19"/>
  <c r="AC12" i="19"/>
  <c r="AD12" i="19"/>
  <c r="AE12" i="19"/>
  <c r="AF12" i="19"/>
  <c r="AG12" i="19"/>
  <c r="AH12" i="19"/>
  <c r="AI12" i="19"/>
  <c r="AJ12" i="19"/>
  <c r="AK12" i="19"/>
  <c r="AL12" i="19"/>
  <c r="AM12" i="19"/>
  <c r="AN12" i="19"/>
  <c r="AO12" i="19"/>
  <c r="AP12" i="19"/>
  <c r="AQ12" i="19"/>
  <c r="AC13" i="19"/>
  <c r="AD13" i="19"/>
  <c r="AE13" i="19"/>
  <c r="AF13" i="19"/>
  <c r="AG13" i="19"/>
  <c r="AH13" i="19"/>
  <c r="AI13" i="19"/>
  <c r="AJ13" i="19"/>
  <c r="AK13" i="19"/>
  <c r="AL13" i="19"/>
  <c r="AM13" i="19"/>
  <c r="AN13" i="19"/>
  <c r="AO13" i="19"/>
  <c r="AP13" i="19"/>
  <c r="AQ13" i="19"/>
  <c r="AC14" i="19"/>
  <c r="AD14" i="19"/>
  <c r="AE14" i="19"/>
  <c r="AF14" i="19"/>
  <c r="AG14" i="19"/>
  <c r="AH14" i="19"/>
  <c r="AI14" i="19"/>
  <c r="AJ14" i="19"/>
  <c r="AK14" i="19"/>
  <c r="AL14" i="19"/>
  <c r="AM14" i="19"/>
  <c r="AN14" i="19"/>
  <c r="AO14" i="19"/>
  <c r="AP14" i="19"/>
  <c r="AQ14" i="19"/>
  <c r="AC15" i="19"/>
  <c r="AD15" i="19"/>
  <c r="AE15" i="19"/>
  <c r="AF15" i="19"/>
  <c r="AG15" i="19"/>
  <c r="AH15" i="19"/>
  <c r="AI15" i="19"/>
  <c r="AJ15" i="19"/>
  <c r="AK15" i="19"/>
  <c r="AL15" i="19"/>
  <c r="AM15" i="19"/>
  <c r="AN15" i="19"/>
  <c r="AO15" i="19"/>
  <c r="AP15" i="19"/>
  <c r="AQ15" i="19"/>
  <c r="AC16" i="19"/>
  <c r="AD16" i="19"/>
  <c r="AE16" i="19"/>
  <c r="AF16" i="19"/>
  <c r="AG16" i="19"/>
  <c r="AH16" i="19"/>
  <c r="AI16" i="19"/>
  <c r="AJ16" i="19"/>
  <c r="AK16" i="19"/>
  <c r="AL16" i="19"/>
  <c r="AM16" i="19"/>
  <c r="AN16" i="19"/>
  <c r="AO16" i="19"/>
  <c r="AP16" i="19"/>
  <c r="AQ16" i="19"/>
  <c r="AC17" i="19"/>
  <c r="AD17" i="19"/>
  <c r="AE17" i="19"/>
  <c r="AF17" i="19"/>
  <c r="AG17" i="19"/>
  <c r="AH17" i="19"/>
  <c r="AI17" i="19"/>
  <c r="AJ17" i="19"/>
  <c r="AK17" i="19"/>
  <c r="AL17" i="19"/>
  <c r="AM17" i="19"/>
  <c r="AN17" i="19"/>
  <c r="AO17" i="19"/>
  <c r="AP17" i="19"/>
  <c r="AQ17" i="19"/>
  <c r="AC18" i="19"/>
  <c r="AD18" i="19"/>
  <c r="AE18" i="19"/>
  <c r="AF18" i="19"/>
  <c r="AG18" i="19"/>
  <c r="AH18" i="19"/>
  <c r="AI18" i="19"/>
  <c r="AJ18" i="19"/>
  <c r="AK18" i="19"/>
  <c r="AL18" i="19"/>
  <c r="AM18" i="19"/>
  <c r="AN18" i="19"/>
  <c r="AO18" i="19"/>
  <c r="AP18" i="19"/>
  <c r="AQ18" i="19"/>
  <c r="AC19" i="19"/>
  <c r="AD19" i="19"/>
  <c r="AE19" i="19"/>
  <c r="AF19" i="19"/>
  <c r="AG19" i="19"/>
  <c r="AH19" i="19"/>
  <c r="AI19" i="19"/>
  <c r="AJ19" i="19"/>
  <c r="AK19" i="19"/>
  <c r="AL19" i="19"/>
  <c r="AM19" i="19"/>
  <c r="AN19" i="19"/>
  <c r="AO19" i="19"/>
  <c r="AP19" i="19"/>
  <c r="AQ19" i="19"/>
  <c r="AC20" i="19"/>
  <c r="AD20" i="19"/>
  <c r="AE20" i="19"/>
  <c r="AF20" i="19"/>
  <c r="AG20" i="19"/>
  <c r="AH20" i="19"/>
  <c r="AI20" i="19"/>
  <c r="AJ20" i="19"/>
  <c r="AK20" i="19"/>
  <c r="AL20" i="19"/>
  <c r="AM20" i="19"/>
  <c r="AN20" i="19"/>
  <c r="AO20" i="19"/>
  <c r="AP20" i="19"/>
  <c r="AQ20" i="19"/>
  <c r="AC21" i="19"/>
  <c r="AD21" i="19"/>
  <c r="AE21" i="19"/>
  <c r="AF21" i="19"/>
  <c r="AG21" i="19"/>
  <c r="AH21" i="19"/>
  <c r="AI21" i="19"/>
  <c r="AJ21" i="19"/>
  <c r="AK21" i="19"/>
  <c r="AL21" i="19"/>
  <c r="AM21" i="19"/>
  <c r="AN21" i="19"/>
  <c r="AO21" i="19"/>
  <c r="AP21" i="19"/>
  <c r="AQ21" i="19"/>
  <c r="AC22" i="19"/>
  <c r="AD22" i="19"/>
  <c r="AE22" i="19"/>
  <c r="AF22" i="19"/>
  <c r="AG22" i="19"/>
  <c r="AH22" i="19"/>
  <c r="AI22" i="19"/>
  <c r="AJ22" i="19"/>
  <c r="AK22" i="19"/>
  <c r="AL22" i="19"/>
  <c r="AM22" i="19"/>
  <c r="AN22" i="19"/>
  <c r="AO22" i="19"/>
  <c r="AP22" i="19"/>
  <c r="AQ22" i="19"/>
  <c r="AC23" i="19"/>
  <c r="AD23" i="19"/>
  <c r="AE23" i="19"/>
  <c r="AF23" i="19"/>
  <c r="AG23" i="19"/>
  <c r="AH23" i="19"/>
  <c r="AI23" i="19"/>
  <c r="AJ23" i="19"/>
  <c r="AK23" i="19"/>
  <c r="AL23" i="19"/>
  <c r="AM23" i="19"/>
  <c r="AN23" i="19"/>
  <c r="AO23" i="19"/>
  <c r="AP23" i="19"/>
  <c r="AQ23" i="19"/>
  <c r="AC24" i="19"/>
  <c r="AD24" i="19"/>
  <c r="AE24" i="19"/>
  <c r="AF24" i="19"/>
  <c r="AG24" i="19"/>
  <c r="AH24" i="19"/>
  <c r="AI24" i="19"/>
  <c r="AJ24" i="19"/>
  <c r="AK24" i="19"/>
  <c r="AL24" i="19"/>
  <c r="AM24" i="19"/>
  <c r="AN24" i="19"/>
  <c r="AO24" i="19"/>
  <c r="AP24" i="19"/>
  <c r="AQ24" i="19"/>
  <c r="AC25" i="19"/>
  <c r="AD25" i="19"/>
  <c r="AE25" i="19"/>
  <c r="AF25" i="19"/>
  <c r="AG25" i="19"/>
  <c r="AH25" i="19"/>
  <c r="AI25" i="19"/>
  <c r="AJ25" i="19"/>
  <c r="AK25" i="19"/>
  <c r="AL25" i="19"/>
  <c r="AM25" i="19"/>
  <c r="AN25" i="19"/>
  <c r="AO25" i="19"/>
  <c r="AP25" i="19"/>
  <c r="AQ25" i="19"/>
  <c r="AC26" i="19"/>
  <c r="AD26" i="19"/>
  <c r="AE26" i="19"/>
  <c r="AF26" i="19"/>
  <c r="AG26" i="19"/>
  <c r="AH26" i="19"/>
  <c r="AI26" i="19"/>
  <c r="AJ26" i="19"/>
  <c r="AK26" i="19"/>
  <c r="AL26" i="19"/>
  <c r="AM26" i="19"/>
  <c r="AN26" i="19"/>
  <c r="AO26" i="19"/>
  <c r="AP26" i="19"/>
  <c r="AQ26" i="19"/>
  <c r="AC27" i="19"/>
  <c r="AD27" i="19"/>
  <c r="AE27" i="19"/>
  <c r="AF27" i="19"/>
  <c r="AG27" i="19"/>
  <c r="AH27" i="19"/>
  <c r="AI27" i="19"/>
  <c r="AJ27" i="19"/>
  <c r="AK27" i="19"/>
  <c r="AL27" i="19"/>
  <c r="AM27" i="19"/>
  <c r="AN27" i="19"/>
  <c r="AO27" i="19"/>
  <c r="AP27" i="19"/>
  <c r="AQ27" i="19"/>
  <c r="AC28" i="19"/>
  <c r="AD28" i="19"/>
  <c r="AE28" i="19"/>
  <c r="AF28" i="19"/>
  <c r="AG28" i="19"/>
  <c r="AH28" i="19"/>
  <c r="AI28" i="19"/>
  <c r="AJ28" i="19"/>
  <c r="AK28" i="19"/>
  <c r="AL28" i="19"/>
  <c r="AM28" i="19"/>
  <c r="AN28" i="19"/>
  <c r="AO28" i="19"/>
  <c r="AP28" i="19"/>
  <c r="AQ28" i="19"/>
  <c r="AC29" i="19"/>
  <c r="AD29" i="19"/>
  <c r="AE29" i="19"/>
  <c r="AF29" i="19"/>
  <c r="AG29" i="19"/>
  <c r="AH29" i="19"/>
  <c r="AI29" i="19"/>
  <c r="AJ29" i="19"/>
  <c r="AK29" i="19"/>
  <c r="AL29" i="19"/>
  <c r="AM29" i="19"/>
  <c r="AN29" i="19"/>
  <c r="AO29" i="19"/>
  <c r="AP29" i="19"/>
  <c r="AQ29" i="19"/>
  <c r="AC30" i="19"/>
  <c r="AD30" i="19"/>
  <c r="AE30" i="19"/>
  <c r="AF30" i="19"/>
  <c r="AG30" i="19"/>
  <c r="AH30" i="19"/>
  <c r="AI30" i="19"/>
  <c r="AJ30" i="19"/>
  <c r="AK30" i="19"/>
  <c r="AL30" i="19"/>
  <c r="AM30" i="19"/>
  <c r="AN30" i="19"/>
  <c r="AO30" i="19"/>
  <c r="AP30" i="19"/>
  <c r="AQ30" i="19"/>
  <c r="AC31" i="19"/>
  <c r="AD31" i="19"/>
  <c r="AE31" i="19"/>
  <c r="AF31" i="19"/>
  <c r="AG31" i="19"/>
  <c r="AH31" i="19"/>
  <c r="AI31" i="19"/>
  <c r="AJ31" i="19"/>
  <c r="AK31" i="19"/>
  <c r="AL31" i="19"/>
  <c r="AM31" i="19"/>
  <c r="AN31" i="19"/>
  <c r="AO31" i="19"/>
  <c r="AP31" i="19"/>
  <c r="AQ31" i="19"/>
  <c r="AC32" i="19"/>
  <c r="AD32" i="19"/>
  <c r="AE32" i="19"/>
  <c r="AF32" i="19"/>
  <c r="AG32" i="19"/>
  <c r="AH32" i="19"/>
  <c r="AI32" i="19"/>
  <c r="AJ32" i="19"/>
  <c r="AK32" i="19"/>
  <c r="AL32" i="19"/>
  <c r="AM32" i="19"/>
  <c r="AN32" i="19"/>
  <c r="AO32" i="19"/>
  <c r="AP32" i="19"/>
  <c r="AQ32" i="19"/>
  <c r="AC33" i="19"/>
  <c r="AD33" i="19"/>
  <c r="AE33" i="19"/>
  <c r="AF33" i="19"/>
  <c r="AG33" i="19"/>
  <c r="AH33" i="19"/>
  <c r="AI33" i="19"/>
  <c r="AJ33" i="19"/>
  <c r="AK33" i="19"/>
  <c r="AL33" i="19"/>
  <c r="AM33" i="19"/>
  <c r="AN33" i="19"/>
  <c r="AO33" i="19"/>
  <c r="AP33" i="19"/>
  <c r="AQ33" i="19"/>
  <c r="AC34" i="19"/>
  <c r="AD34" i="19"/>
  <c r="AE34" i="19"/>
  <c r="AF34" i="19"/>
  <c r="AG34" i="19"/>
  <c r="AH34" i="19"/>
  <c r="AI34" i="19"/>
  <c r="AJ34" i="19"/>
  <c r="AK34" i="19"/>
  <c r="AL34" i="19"/>
  <c r="AM34" i="19"/>
  <c r="AN34" i="19"/>
  <c r="AO34" i="19"/>
  <c r="AP34" i="19"/>
  <c r="AQ34" i="19"/>
  <c r="AC35" i="19"/>
  <c r="AD35" i="19"/>
  <c r="AE35" i="19"/>
  <c r="AF35" i="19"/>
  <c r="AG35" i="19"/>
  <c r="AH35" i="19"/>
  <c r="AI35" i="19"/>
  <c r="AJ35" i="19"/>
  <c r="AK35" i="19"/>
  <c r="AL35" i="19"/>
  <c r="AM35" i="19"/>
  <c r="AN35" i="19"/>
  <c r="AO35" i="19"/>
  <c r="AP35" i="19"/>
  <c r="AQ35" i="19"/>
  <c r="AC36" i="19"/>
  <c r="AD36" i="19"/>
  <c r="AE36" i="19"/>
  <c r="AF36" i="19"/>
  <c r="AG36" i="19"/>
  <c r="AH36" i="19"/>
  <c r="AI36" i="19"/>
  <c r="AJ36" i="19"/>
  <c r="AK36" i="19"/>
  <c r="AL36" i="19"/>
  <c r="AM36" i="19"/>
  <c r="AN36" i="19"/>
  <c r="AO36" i="19"/>
  <c r="AP36" i="19"/>
  <c r="AQ36" i="19"/>
  <c r="AC37" i="19"/>
  <c r="AD37" i="19"/>
  <c r="AE37" i="19"/>
  <c r="AF37" i="19"/>
  <c r="AG37" i="19"/>
  <c r="AH37" i="19"/>
  <c r="AI37" i="19"/>
  <c r="AJ37" i="19"/>
  <c r="AK37" i="19"/>
  <c r="AL37" i="19"/>
  <c r="AM37" i="19"/>
  <c r="AN37" i="19"/>
  <c r="AO37" i="19"/>
  <c r="AP37" i="19"/>
  <c r="AQ37" i="19"/>
  <c r="AC38" i="19"/>
  <c r="AD38" i="19"/>
  <c r="AE38" i="19"/>
  <c r="AF38" i="19"/>
  <c r="AG38" i="19"/>
  <c r="AH38" i="19"/>
  <c r="AI38" i="19"/>
  <c r="AJ38" i="19"/>
  <c r="AK38" i="19"/>
  <c r="AL38" i="19"/>
  <c r="AM38" i="19"/>
  <c r="AN38" i="19"/>
  <c r="AO38" i="19"/>
  <c r="AP38" i="19"/>
  <c r="AQ38" i="19"/>
  <c r="AC39" i="19"/>
  <c r="AD39" i="19"/>
  <c r="AE39" i="19"/>
  <c r="AF39" i="19"/>
  <c r="AG39" i="19"/>
  <c r="AH39" i="19"/>
  <c r="AI39" i="19"/>
  <c r="AJ39" i="19"/>
  <c r="AK39" i="19"/>
  <c r="AL39" i="19"/>
  <c r="AM39" i="19"/>
  <c r="AN39" i="19"/>
  <c r="AO39" i="19"/>
  <c r="AP39" i="19"/>
  <c r="AQ39" i="19"/>
  <c r="AC40" i="19"/>
  <c r="AD40" i="19"/>
  <c r="AE40" i="19"/>
  <c r="AF40" i="19"/>
  <c r="AG40" i="19"/>
  <c r="AH40" i="19"/>
  <c r="AI40" i="19"/>
  <c r="AJ40" i="19"/>
  <c r="AK40" i="19"/>
  <c r="AL40" i="19"/>
  <c r="AM40" i="19"/>
  <c r="AN40" i="19"/>
  <c r="AO40" i="19"/>
  <c r="AP40" i="19"/>
  <c r="AQ40" i="19"/>
  <c r="AC41" i="19"/>
  <c r="AD41" i="19"/>
  <c r="AE41" i="19"/>
  <c r="AF41" i="19"/>
  <c r="AG41" i="19"/>
  <c r="AH41" i="19"/>
  <c r="AI41" i="19"/>
  <c r="AJ41" i="19"/>
  <c r="AK41" i="19"/>
  <c r="AL41" i="19"/>
  <c r="AM41" i="19"/>
  <c r="AN41" i="19"/>
  <c r="AO41" i="19"/>
  <c r="AP41" i="19"/>
  <c r="AQ41" i="19"/>
  <c r="AC42" i="19"/>
  <c r="AD42" i="19"/>
  <c r="AE42" i="19"/>
  <c r="AF42" i="19"/>
  <c r="AG42" i="19"/>
  <c r="AH42" i="19"/>
  <c r="AI42" i="19"/>
  <c r="AJ42" i="19"/>
  <c r="AK42" i="19"/>
  <c r="AL42" i="19"/>
  <c r="AM42" i="19"/>
  <c r="AN42" i="19"/>
  <c r="AO42" i="19"/>
  <c r="AP42" i="19"/>
  <c r="AQ42" i="19"/>
  <c r="AC43" i="19"/>
  <c r="AD43" i="19"/>
  <c r="AE43" i="19"/>
  <c r="AF43" i="19"/>
  <c r="AG43" i="19"/>
  <c r="AH43" i="19"/>
  <c r="AI43" i="19"/>
  <c r="AJ43" i="19"/>
  <c r="AK43" i="19"/>
  <c r="AL43" i="19"/>
  <c r="AM43" i="19"/>
  <c r="AN43" i="19"/>
  <c r="AO43" i="19"/>
  <c r="AP43" i="19"/>
  <c r="AQ43" i="19"/>
  <c r="AC44" i="19"/>
  <c r="AD44" i="19"/>
  <c r="AE44" i="19"/>
  <c r="AF44" i="19"/>
  <c r="AG44" i="19"/>
  <c r="AH44" i="19"/>
  <c r="AI44" i="19"/>
  <c r="AJ44" i="19"/>
  <c r="AK44" i="19"/>
  <c r="AL44" i="19"/>
  <c r="AM44" i="19"/>
  <c r="AN44" i="19"/>
  <c r="AO44" i="19"/>
  <c r="AP44" i="19"/>
  <c r="AQ44" i="19"/>
  <c r="AC45" i="19"/>
  <c r="AD45" i="19"/>
  <c r="AE45" i="19"/>
  <c r="AF45" i="19"/>
  <c r="AG45" i="19"/>
  <c r="AH45" i="19"/>
  <c r="AI45" i="19"/>
  <c r="AJ45" i="19"/>
  <c r="AK45" i="19"/>
  <c r="AL45" i="19"/>
  <c r="AM45" i="19"/>
  <c r="AN45" i="19"/>
  <c r="AO45" i="19"/>
  <c r="AP45" i="19"/>
  <c r="AQ45" i="19"/>
  <c r="AC46" i="19"/>
  <c r="AD46" i="19"/>
  <c r="AE46" i="19"/>
  <c r="AF46" i="19"/>
  <c r="AG46" i="19"/>
  <c r="AH46" i="19"/>
  <c r="AI46" i="19"/>
  <c r="AJ46" i="19"/>
  <c r="AK46" i="19"/>
  <c r="AL46" i="19"/>
  <c r="AM46" i="19"/>
  <c r="AN46" i="19"/>
  <c r="AO46" i="19"/>
  <c r="AP46" i="19"/>
  <c r="AQ46" i="19"/>
  <c r="AC47" i="19"/>
  <c r="AD47" i="19"/>
  <c r="AE47" i="19"/>
  <c r="AF47" i="19"/>
  <c r="AG47" i="19"/>
  <c r="AH47" i="19"/>
  <c r="AI47" i="19"/>
  <c r="AJ47" i="19"/>
  <c r="AK47" i="19"/>
  <c r="AL47" i="19"/>
  <c r="AM47" i="19"/>
  <c r="AN47" i="19"/>
  <c r="AO47" i="19"/>
  <c r="AP47" i="19"/>
  <c r="AQ47" i="19"/>
  <c r="AC48" i="19"/>
  <c r="AD48" i="19"/>
  <c r="AE48" i="19"/>
  <c r="AF48" i="19"/>
  <c r="AG48" i="19"/>
  <c r="AH48" i="19"/>
  <c r="AI48" i="19"/>
  <c r="AJ48" i="19"/>
  <c r="AK48" i="19"/>
  <c r="AL48" i="19"/>
  <c r="AM48" i="19"/>
  <c r="AN48" i="19"/>
  <c r="AO48" i="19"/>
  <c r="AP48" i="19"/>
  <c r="AQ48" i="19"/>
  <c r="AC49" i="19"/>
  <c r="AD49" i="19"/>
  <c r="AE49" i="19"/>
  <c r="AF49" i="19"/>
  <c r="AG49" i="19"/>
  <c r="AH49" i="19"/>
  <c r="AI49" i="19"/>
  <c r="AJ49" i="19"/>
  <c r="AK49" i="19"/>
  <c r="AL49" i="19"/>
  <c r="AM49" i="19"/>
  <c r="AN49" i="19"/>
  <c r="AO49" i="19"/>
  <c r="AP49" i="19"/>
  <c r="AQ49" i="19"/>
  <c r="AC50" i="19"/>
  <c r="AD50" i="19"/>
  <c r="AE50" i="19"/>
  <c r="AF50" i="19"/>
  <c r="AG50" i="19"/>
  <c r="AH50" i="19"/>
  <c r="AI50" i="19"/>
  <c r="AJ50" i="19"/>
  <c r="AK50" i="19"/>
  <c r="AL50" i="19"/>
  <c r="AM50" i="19"/>
  <c r="AN50" i="19"/>
  <c r="AO50" i="19"/>
  <c r="AP50" i="19"/>
  <c r="AQ50" i="19"/>
  <c r="AC51" i="19"/>
  <c r="AD51" i="19"/>
  <c r="AE51" i="19"/>
  <c r="AF51" i="19"/>
  <c r="AG51" i="19"/>
  <c r="AH51" i="19"/>
  <c r="AI51" i="19"/>
  <c r="AJ51" i="19"/>
  <c r="AK51" i="19"/>
  <c r="AL51" i="19"/>
  <c r="AM51" i="19"/>
  <c r="AN51" i="19"/>
  <c r="AO51" i="19"/>
  <c r="AP51" i="19"/>
  <c r="AQ51" i="19"/>
  <c r="AC52" i="19"/>
  <c r="AD52" i="19"/>
  <c r="AE52" i="19"/>
  <c r="AF52" i="19"/>
  <c r="AG52" i="19"/>
  <c r="AH52" i="19"/>
  <c r="AI52" i="19"/>
  <c r="AJ52" i="19"/>
  <c r="AK52" i="19"/>
  <c r="AL52" i="19"/>
  <c r="AM52" i="19"/>
  <c r="AN52" i="19"/>
  <c r="AO52" i="19"/>
  <c r="AP52" i="19"/>
  <c r="AQ52" i="19"/>
  <c r="AC53" i="19"/>
  <c r="AD53" i="19"/>
  <c r="AE53" i="19"/>
  <c r="AF53" i="19"/>
  <c r="AG53" i="19"/>
  <c r="AH53" i="19"/>
  <c r="AI53" i="19"/>
  <c r="AJ53" i="19"/>
  <c r="AK53" i="19"/>
  <c r="AL53" i="19"/>
  <c r="AM53" i="19"/>
  <c r="AN53" i="19"/>
  <c r="AO53" i="19"/>
  <c r="AP53" i="19"/>
  <c r="AQ53" i="19"/>
  <c r="AC54" i="19"/>
  <c r="AD54" i="19"/>
  <c r="AE54" i="19"/>
  <c r="AF54" i="19"/>
  <c r="AG54" i="19"/>
  <c r="AH54" i="19"/>
  <c r="AI54" i="19"/>
  <c r="AJ54" i="19"/>
  <c r="AK54" i="19"/>
  <c r="AL54" i="19"/>
  <c r="AM54" i="19"/>
  <c r="AN54" i="19"/>
  <c r="AO54" i="19"/>
  <c r="AP54" i="19"/>
  <c r="AQ54" i="19"/>
  <c r="AC55" i="19"/>
  <c r="AD55" i="19"/>
  <c r="AE55" i="19"/>
  <c r="AF55" i="19"/>
  <c r="AG55" i="19"/>
  <c r="AH55" i="19"/>
  <c r="AI55" i="19"/>
  <c r="AJ55" i="19"/>
  <c r="AK55" i="19"/>
  <c r="AL55" i="19"/>
  <c r="AM55" i="19"/>
  <c r="AN55" i="19"/>
  <c r="AO55" i="19"/>
  <c r="AP55" i="19"/>
  <c r="AQ55" i="19"/>
  <c r="AC56" i="19"/>
  <c r="AD56" i="19"/>
  <c r="AE56" i="19"/>
  <c r="AF56" i="19"/>
  <c r="AG56" i="19"/>
  <c r="AH56" i="19"/>
  <c r="AI56" i="19"/>
  <c r="AJ56" i="19"/>
  <c r="AK56" i="19"/>
  <c r="AL56" i="19"/>
  <c r="AM56" i="19"/>
  <c r="AN56" i="19"/>
  <c r="AO56" i="19"/>
  <c r="AP56" i="19"/>
  <c r="AQ56" i="19"/>
  <c r="AC57" i="19"/>
  <c r="AD57" i="19"/>
  <c r="AE57" i="19"/>
  <c r="AF57" i="19"/>
  <c r="AG57" i="19"/>
  <c r="AH57" i="19"/>
  <c r="AI57" i="19"/>
  <c r="AJ57" i="19"/>
  <c r="AK57" i="19"/>
  <c r="AL57" i="19"/>
  <c r="AM57" i="19"/>
  <c r="AN57" i="19"/>
  <c r="AO57" i="19"/>
  <c r="AP57" i="19"/>
  <c r="AQ57" i="19"/>
  <c r="AC58" i="19"/>
  <c r="AD58" i="19"/>
  <c r="AE58" i="19"/>
  <c r="AF58" i="19"/>
  <c r="AG58" i="19"/>
  <c r="AH58" i="19"/>
  <c r="AI58" i="19"/>
  <c r="AJ58" i="19"/>
  <c r="AK58" i="19"/>
  <c r="AL58" i="19"/>
  <c r="AM58" i="19"/>
  <c r="AN58" i="19"/>
  <c r="AO58" i="19"/>
  <c r="AP58" i="19"/>
  <c r="AQ58" i="19"/>
  <c r="AC59" i="19"/>
  <c r="AD59" i="19"/>
  <c r="AE59" i="19"/>
  <c r="AF59" i="19"/>
  <c r="AG59" i="19"/>
  <c r="AH59" i="19"/>
  <c r="AI59" i="19"/>
  <c r="AJ59" i="19"/>
  <c r="AK59" i="19"/>
  <c r="AL59" i="19"/>
  <c r="AM59" i="19"/>
  <c r="AN59" i="19"/>
  <c r="AO59" i="19"/>
  <c r="AP59" i="19"/>
  <c r="AQ59" i="19"/>
  <c r="AC60" i="19"/>
  <c r="AD60" i="19"/>
  <c r="AE60" i="19"/>
  <c r="AF60" i="19"/>
  <c r="AG60" i="19"/>
  <c r="AH60" i="19"/>
  <c r="AI60" i="19"/>
  <c r="AJ60" i="19"/>
  <c r="AK60" i="19"/>
  <c r="AL60" i="19"/>
  <c r="AM60" i="19"/>
  <c r="AN60" i="19"/>
  <c r="AO60" i="19"/>
  <c r="AP60" i="19"/>
  <c r="AQ60" i="19"/>
  <c r="AC61" i="19"/>
  <c r="AD61" i="19"/>
  <c r="AE61" i="19"/>
  <c r="AF61" i="19"/>
  <c r="AG61" i="19"/>
  <c r="AH61" i="19"/>
  <c r="AI61" i="19"/>
  <c r="AJ61" i="19"/>
  <c r="AK61" i="19"/>
  <c r="AL61" i="19"/>
  <c r="AM61" i="19"/>
  <c r="AN61" i="19"/>
  <c r="AO61" i="19"/>
  <c r="AP61" i="19"/>
  <c r="AQ61" i="19"/>
  <c r="AC62" i="19"/>
  <c r="AD62" i="19"/>
  <c r="AE62" i="19"/>
  <c r="AF62" i="19"/>
  <c r="AG62" i="19"/>
  <c r="AH62" i="19"/>
  <c r="AI62" i="19"/>
  <c r="AJ62" i="19"/>
  <c r="AK62" i="19"/>
  <c r="AL62" i="19"/>
  <c r="AM62" i="19"/>
  <c r="AN62" i="19"/>
  <c r="AO62" i="19"/>
  <c r="AP62" i="19"/>
  <c r="AQ62" i="19"/>
  <c r="AC63" i="19"/>
  <c r="AD63" i="19"/>
  <c r="AE63" i="19"/>
  <c r="AF63" i="19"/>
  <c r="AG63" i="19"/>
  <c r="AH63" i="19"/>
  <c r="AI63" i="19"/>
  <c r="AJ63" i="19"/>
  <c r="AK63" i="19"/>
  <c r="AL63" i="19"/>
  <c r="AM63" i="19"/>
  <c r="AN63" i="19"/>
  <c r="AO63" i="19"/>
  <c r="AP63" i="19"/>
  <c r="AQ63" i="19"/>
  <c r="AC64" i="19"/>
  <c r="AD64" i="19"/>
  <c r="AE64" i="19"/>
  <c r="AF64" i="19"/>
  <c r="AG64" i="19"/>
  <c r="AH64" i="19"/>
  <c r="AI64" i="19"/>
  <c r="AJ64" i="19"/>
  <c r="AK64" i="19"/>
  <c r="AL64" i="19"/>
  <c r="AM64" i="19"/>
  <c r="AN64" i="19"/>
  <c r="AO64" i="19"/>
  <c r="AP64" i="19"/>
  <c r="AQ64" i="19"/>
  <c r="AC65" i="19"/>
  <c r="AD65" i="19"/>
  <c r="AE65" i="19"/>
  <c r="AF65" i="19"/>
  <c r="AG65" i="19"/>
  <c r="AH65" i="19"/>
  <c r="AI65" i="19"/>
  <c r="AJ65" i="19"/>
  <c r="AK65" i="19"/>
  <c r="AL65" i="19"/>
  <c r="AM65" i="19"/>
  <c r="AN65" i="19"/>
  <c r="AO65" i="19"/>
  <c r="AP65" i="19"/>
  <c r="AQ65" i="19"/>
  <c r="AC66" i="19"/>
  <c r="AD66" i="19"/>
  <c r="AE66" i="19"/>
  <c r="AF66" i="19"/>
  <c r="AG66" i="19"/>
  <c r="AH66" i="19"/>
  <c r="AI66" i="19"/>
  <c r="AJ66" i="19"/>
  <c r="AK66" i="19"/>
  <c r="AL66" i="19"/>
  <c r="AM66" i="19"/>
  <c r="AN66" i="19"/>
  <c r="AO66" i="19"/>
  <c r="AP66" i="19"/>
  <c r="AQ66" i="19"/>
  <c r="AC67" i="19"/>
  <c r="AD67" i="19"/>
  <c r="AE67" i="19"/>
  <c r="AF67" i="19"/>
  <c r="AG67" i="19"/>
  <c r="AH67" i="19"/>
  <c r="AI67" i="19"/>
  <c r="AJ67" i="19"/>
  <c r="AK67" i="19"/>
  <c r="AL67" i="19"/>
  <c r="AM67" i="19"/>
  <c r="AN67" i="19"/>
  <c r="AO67" i="19"/>
  <c r="AP67" i="19"/>
  <c r="AQ67" i="19"/>
  <c r="AC68" i="19"/>
  <c r="AD68" i="19"/>
  <c r="AE68" i="19"/>
  <c r="AF68" i="19"/>
  <c r="AG68" i="19"/>
  <c r="AH68" i="19"/>
  <c r="AI68" i="19"/>
  <c r="AJ68" i="19"/>
  <c r="AK68" i="19"/>
  <c r="AL68" i="19"/>
  <c r="AM68" i="19"/>
  <c r="AN68" i="19"/>
  <c r="AO68" i="19"/>
  <c r="AP68" i="19"/>
  <c r="AQ68" i="19"/>
  <c r="AC69" i="19"/>
  <c r="AD69" i="19"/>
  <c r="AE69" i="19"/>
  <c r="AF69" i="19"/>
  <c r="AG69" i="19"/>
  <c r="AH69" i="19"/>
  <c r="AI69" i="19"/>
  <c r="AJ69" i="19"/>
  <c r="AK69" i="19"/>
  <c r="AL69" i="19"/>
  <c r="AM69" i="19"/>
  <c r="AN69" i="19"/>
  <c r="AO69" i="19"/>
  <c r="AP69" i="19"/>
  <c r="AQ69" i="19"/>
  <c r="AC70" i="19"/>
  <c r="AD70" i="19"/>
  <c r="AE70" i="19"/>
  <c r="AF70" i="19"/>
  <c r="AG70" i="19"/>
  <c r="AH70" i="19"/>
  <c r="AI70" i="19"/>
  <c r="AJ70" i="19"/>
  <c r="AK70" i="19"/>
  <c r="AL70" i="19"/>
  <c r="AM70" i="19"/>
  <c r="AN70" i="19"/>
  <c r="AO70" i="19"/>
  <c r="AP70" i="19"/>
  <c r="AQ70" i="19"/>
  <c r="AC71" i="19"/>
  <c r="AD71" i="19"/>
  <c r="AE71" i="19"/>
  <c r="AF71" i="19"/>
  <c r="AG71" i="19"/>
  <c r="AH71" i="19"/>
  <c r="AI71" i="19"/>
  <c r="AJ71" i="19"/>
  <c r="AK71" i="19"/>
  <c r="AL71" i="19"/>
  <c r="AM71" i="19"/>
  <c r="AN71" i="19"/>
  <c r="AO71" i="19"/>
  <c r="AP71" i="19"/>
  <c r="AQ71" i="19"/>
  <c r="AC72" i="19"/>
  <c r="AD72" i="19"/>
  <c r="AE72" i="19"/>
  <c r="AF72" i="19"/>
  <c r="AG72" i="19"/>
  <c r="AH72" i="19"/>
  <c r="AI72" i="19"/>
  <c r="AJ72" i="19"/>
  <c r="AK72" i="19"/>
  <c r="AL72" i="19"/>
  <c r="AM72" i="19"/>
  <c r="AN72" i="19"/>
  <c r="AO72" i="19"/>
  <c r="AP72" i="19"/>
  <c r="AQ72" i="19"/>
  <c r="AC73" i="19"/>
  <c r="AD73" i="19"/>
  <c r="AE73" i="19"/>
  <c r="AF73" i="19"/>
  <c r="AG73" i="19"/>
  <c r="AH73" i="19"/>
  <c r="AI73" i="19"/>
  <c r="AJ73" i="19"/>
  <c r="AK73" i="19"/>
  <c r="AL73" i="19"/>
  <c r="AM73" i="19"/>
  <c r="AN73" i="19"/>
  <c r="AO73" i="19"/>
  <c r="AP73" i="19"/>
  <c r="AQ73" i="19"/>
  <c r="AC74" i="19"/>
  <c r="AD74" i="19"/>
  <c r="AE74" i="19"/>
  <c r="AF74" i="19"/>
  <c r="AG74" i="19"/>
  <c r="AH74" i="19"/>
  <c r="AI74" i="19"/>
  <c r="AJ74" i="19"/>
  <c r="AK74" i="19"/>
  <c r="AL74" i="19"/>
  <c r="AM74" i="19"/>
  <c r="AN74" i="19"/>
  <c r="AO74" i="19"/>
  <c r="AP74" i="19"/>
  <c r="AQ74" i="19"/>
  <c r="AC75" i="19"/>
  <c r="AD75" i="19"/>
  <c r="AE75" i="19"/>
  <c r="AF75" i="19"/>
  <c r="AG75" i="19"/>
  <c r="AH75" i="19"/>
  <c r="AI75" i="19"/>
  <c r="AJ75" i="19"/>
  <c r="AK75" i="19"/>
  <c r="AL75" i="19"/>
  <c r="AM75" i="19"/>
  <c r="AN75" i="19"/>
  <c r="AO75" i="19"/>
  <c r="AP75" i="19"/>
  <c r="AQ75" i="19"/>
  <c r="AC76" i="19"/>
  <c r="AD76" i="19"/>
  <c r="AE76" i="19"/>
  <c r="AF76" i="19"/>
  <c r="AG76" i="19"/>
  <c r="AH76" i="19"/>
  <c r="AI76" i="19"/>
  <c r="AJ76" i="19"/>
  <c r="AK76" i="19"/>
  <c r="AL76" i="19"/>
  <c r="AM76" i="19"/>
  <c r="AN76" i="19"/>
  <c r="AO76" i="19"/>
  <c r="AP76" i="19"/>
  <c r="AQ76" i="19"/>
  <c r="AC77" i="19"/>
  <c r="AD77" i="19"/>
  <c r="AE77" i="19"/>
  <c r="AF77" i="19"/>
  <c r="AG77" i="19"/>
  <c r="AH77" i="19"/>
  <c r="AI77" i="19"/>
  <c r="AJ77" i="19"/>
  <c r="AK77" i="19"/>
  <c r="AL77" i="19"/>
  <c r="AM77" i="19"/>
  <c r="AN77" i="19"/>
  <c r="AO77" i="19"/>
  <c r="AP77" i="19"/>
  <c r="AQ77" i="19"/>
  <c r="AC78" i="19"/>
  <c r="AD78" i="19"/>
  <c r="AE78" i="19"/>
  <c r="AF78" i="19"/>
  <c r="AG78" i="19"/>
  <c r="AH78" i="19"/>
  <c r="AI78" i="19"/>
  <c r="AJ78" i="19"/>
  <c r="AK78" i="19"/>
  <c r="AL78" i="19"/>
  <c r="AM78" i="19"/>
  <c r="AN78" i="19"/>
  <c r="AO78" i="19"/>
  <c r="AP78" i="19"/>
  <c r="AQ78" i="19"/>
  <c r="AC79" i="19"/>
  <c r="AD79" i="19"/>
  <c r="AE79" i="19"/>
  <c r="AF79" i="19"/>
  <c r="AG79" i="19"/>
  <c r="AH79" i="19"/>
  <c r="AI79" i="19"/>
  <c r="AJ79" i="19"/>
  <c r="AK79" i="19"/>
  <c r="AL79" i="19"/>
  <c r="AM79" i="19"/>
  <c r="AN79" i="19"/>
  <c r="AO79" i="19"/>
  <c r="AP79" i="19"/>
  <c r="AQ79" i="19"/>
  <c r="AC80" i="19"/>
  <c r="AD80" i="19"/>
  <c r="AE80" i="19"/>
  <c r="AF80" i="19"/>
  <c r="AG80" i="19"/>
  <c r="AH80" i="19"/>
  <c r="AI80" i="19"/>
  <c r="AJ80" i="19"/>
  <c r="AK80" i="19"/>
  <c r="AL80" i="19"/>
  <c r="AM80" i="19"/>
  <c r="AN80" i="19"/>
  <c r="AO80" i="19"/>
  <c r="AP80" i="19"/>
  <c r="AQ80" i="19"/>
  <c r="AC81" i="19"/>
  <c r="AD81" i="19"/>
  <c r="AE81" i="19"/>
  <c r="AF81" i="19"/>
  <c r="AG81" i="19"/>
  <c r="AH81" i="19"/>
  <c r="AI81" i="19"/>
  <c r="AJ81" i="19"/>
  <c r="AK81" i="19"/>
  <c r="AL81" i="19"/>
  <c r="AM81" i="19"/>
  <c r="AN81" i="19"/>
  <c r="AO81" i="19"/>
  <c r="AP81" i="19"/>
  <c r="AQ81" i="19"/>
  <c r="AC82" i="19"/>
  <c r="AD82" i="19"/>
  <c r="AE82" i="19"/>
  <c r="AF82" i="19"/>
  <c r="AG82" i="19"/>
  <c r="AH82" i="19"/>
  <c r="AI82" i="19"/>
  <c r="AJ82" i="19"/>
  <c r="AK82" i="19"/>
  <c r="AL82" i="19"/>
  <c r="AM82" i="19"/>
  <c r="AN82" i="19"/>
  <c r="AO82" i="19"/>
  <c r="AP82" i="19"/>
  <c r="AQ82" i="19"/>
  <c r="AC83" i="19"/>
  <c r="AD83" i="19"/>
  <c r="AE83" i="19"/>
  <c r="AF83" i="19"/>
  <c r="AG83" i="19"/>
  <c r="AH83" i="19"/>
  <c r="AI83" i="19"/>
  <c r="AJ83" i="19"/>
  <c r="AK83" i="19"/>
  <c r="AL83" i="19"/>
  <c r="AM83" i="19"/>
  <c r="AN83" i="19"/>
  <c r="AO83" i="19"/>
  <c r="AP83" i="19"/>
  <c r="AQ83" i="19"/>
  <c r="AC84" i="19"/>
  <c r="AD84" i="19"/>
  <c r="AE84" i="19"/>
  <c r="AF84" i="19"/>
  <c r="AG84" i="19"/>
  <c r="AH84" i="19"/>
  <c r="AI84" i="19"/>
  <c r="AJ84" i="19"/>
  <c r="AK84" i="19"/>
  <c r="AL84" i="19"/>
  <c r="AM84" i="19"/>
  <c r="AN84" i="19"/>
  <c r="AO84" i="19"/>
  <c r="AP84" i="19"/>
  <c r="AQ84" i="19"/>
  <c r="AC85" i="19"/>
  <c r="AD85" i="19"/>
  <c r="AE85" i="19"/>
  <c r="AF85" i="19"/>
  <c r="AG85" i="19"/>
  <c r="AH85" i="19"/>
  <c r="AI85" i="19"/>
  <c r="AJ85" i="19"/>
  <c r="AK85" i="19"/>
  <c r="AL85" i="19"/>
  <c r="AM85" i="19"/>
  <c r="AN85" i="19"/>
  <c r="AO85" i="19"/>
  <c r="AP85" i="19"/>
  <c r="AQ85" i="19"/>
  <c r="AC86" i="19"/>
  <c r="AD86" i="19"/>
  <c r="AE86" i="19"/>
  <c r="AF86" i="19"/>
  <c r="AG86" i="19"/>
  <c r="AH86" i="19"/>
  <c r="AI86" i="19"/>
  <c r="AJ86" i="19"/>
  <c r="AK86" i="19"/>
  <c r="AL86" i="19"/>
  <c r="AM86" i="19"/>
  <c r="AN86" i="19"/>
  <c r="AO86" i="19"/>
  <c r="AP86" i="19"/>
  <c r="AQ86" i="19"/>
  <c r="AC87" i="19"/>
  <c r="AD87" i="19"/>
  <c r="AE87" i="19"/>
  <c r="AF87" i="19"/>
  <c r="AG87" i="19"/>
  <c r="AH87" i="19"/>
  <c r="AI87" i="19"/>
  <c r="AJ87" i="19"/>
  <c r="AK87" i="19"/>
  <c r="AL87" i="19"/>
  <c r="AM87" i="19"/>
  <c r="AN87" i="19"/>
  <c r="AO87" i="19"/>
  <c r="AP87" i="19"/>
  <c r="AQ87" i="19"/>
  <c r="AC88" i="19"/>
  <c r="AD88" i="19"/>
  <c r="AE88" i="19"/>
  <c r="AF88" i="19"/>
  <c r="AG88" i="19"/>
  <c r="AH88" i="19"/>
  <c r="AI88" i="19"/>
  <c r="AJ88" i="19"/>
  <c r="AK88" i="19"/>
  <c r="AL88" i="19"/>
  <c r="AM88" i="19"/>
  <c r="AN88" i="19"/>
  <c r="AO88" i="19"/>
  <c r="AP88" i="19"/>
  <c r="AQ88" i="19"/>
  <c r="AC89" i="19"/>
  <c r="AD89" i="19"/>
  <c r="AE89" i="19"/>
  <c r="AF89" i="19"/>
  <c r="AG89" i="19"/>
  <c r="AH89" i="19"/>
  <c r="AI89" i="19"/>
  <c r="AJ89" i="19"/>
  <c r="AK89" i="19"/>
  <c r="AL89" i="19"/>
  <c r="AM89" i="19"/>
  <c r="AN89" i="19"/>
  <c r="AO89" i="19"/>
  <c r="AP89" i="19"/>
  <c r="AQ89" i="19"/>
  <c r="AC90" i="19"/>
  <c r="AD90" i="19"/>
  <c r="AE90" i="19"/>
  <c r="AF90" i="19"/>
  <c r="AG90" i="19"/>
  <c r="AH90" i="19"/>
  <c r="AI90" i="19"/>
  <c r="AJ90" i="19"/>
  <c r="AK90" i="19"/>
  <c r="AL90" i="19"/>
  <c r="AM90" i="19"/>
  <c r="AN90" i="19"/>
  <c r="AO90" i="19"/>
  <c r="AP90" i="19"/>
  <c r="AQ90" i="19"/>
  <c r="AC91" i="19"/>
  <c r="AD91" i="19"/>
  <c r="AE91" i="19"/>
  <c r="AF91" i="19"/>
  <c r="AG91" i="19"/>
  <c r="AH91" i="19"/>
  <c r="AI91" i="19"/>
  <c r="AJ91" i="19"/>
  <c r="AK91" i="19"/>
  <c r="AL91" i="19"/>
  <c r="AM91" i="19"/>
  <c r="AN91" i="19"/>
  <c r="AO91" i="19"/>
  <c r="AP91" i="19"/>
  <c r="AQ91" i="19"/>
  <c r="AC92" i="19"/>
  <c r="AD92" i="19"/>
  <c r="AE92" i="19"/>
  <c r="AF92" i="19"/>
  <c r="AG92" i="19"/>
  <c r="AH92" i="19"/>
  <c r="AI92" i="19"/>
  <c r="AJ92" i="19"/>
  <c r="AK92" i="19"/>
  <c r="AL92" i="19"/>
  <c r="AM92" i="19"/>
  <c r="AN92" i="19"/>
  <c r="AO92" i="19"/>
  <c r="AP92" i="19"/>
  <c r="AQ92" i="19"/>
  <c r="AC93" i="19"/>
  <c r="AD93" i="19"/>
  <c r="AE93" i="19"/>
  <c r="AF93" i="19"/>
  <c r="AG93" i="19"/>
  <c r="AH93" i="19"/>
  <c r="AI93" i="19"/>
  <c r="AJ93" i="19"/>
  <c r="AK93" i="19"/>
  <c r="AL93" i="19"/>
  <c r="AM93" i="19"/>
  <c r="AN93" i="19"/>
  <c r="AO93" i="19"/>
  <c r="AP93" i="19"/>
  <c r="AQ93" i="19"/>
  <c r="AC94" i="19"/>
  <c r="AD94" i="19"/>
  <c r="AE94" i="19"/>
  <c r="AF94" i="19"/>
  <c r="AG94" i="19"/>
  <c r="AH94" i="19"/>
  <c r="AI94" i="19"/>
  <c r="AJ94" i="19"/>
  <c r="AK94" i="19"/>
  <c r="AL94" i="19"/>
  <c r="AM94" i="19"/>
  <c r="AN94" i="19"/>
  <c r="AO94" i="19"/>
  <c r="AP94" i="19"/>
  <c r="AQ94" i="19"/>
  <c r="AC95" i="19"/>
  <c r="AD95" i="19"/>
  <c r="AE95" i="19"/>
  <c r="AF95" i="19"/>
  <c r="AG95" i="19"/>
  <c r="AH95" i="19"/>
  <c r="AI95" i="19"/>
  <c r="AJ95" i="19"/>
  <c r="AK95" i="19"/>
  <c r="AL95" i="19"/>
  <c r="AM95" i="19"/>
  <c r="AN95" i="19"/>
  <c r="AO95" i="19"/>
  <c r="AP95" i="19"/>
  <c r="AQ95" i="19"/>
  <c r="AC96" i="19"/>
  <c r="AD96" i="19"/>
  <c r="AE96" i="19"/>
  <c r="AF96" i="19"/>
  <c r="AG96" i="19"/>
  <c r="AH96" i="19"/>
  <c r="AI96" i="19"/>
  <c r="AJ96" i="19"/>
  <c r="AK96" i="19"/>
  <c r="AL96" i="19"/>
  <c r="AM96" i="19"/>
  <c r="AN96" i="19"/>
  <c r="AO96" i="19"/>
  <c r="AP96" i="19"/>
  <c r="AQ96" i="19"/>
  <c r="AC97" i="19"/>
  <c r="AD97" i="19"/>
  <c r="AE97" i="19"/>
  <c r="AF97" i="19"/>
  <c r="AG97" i="19"/>
  <c r="AH97" i="19"/>
  <c r="AI97" i="19"/>
  <c r="AJ97" i="19"/>
  <c r="AK97" i="19"/>
  <c r="AL97" i="19"/>
  <c r="AM97" i="19"/>
  <c r="AN97" i="19"/>
  <c r="AO97" i="19"/>
  <c r="AP97" i="19"/>
  <c r="AQ97" i="19"/>
  <c r="AC98" i="19"/>
  <c r="AD98" i="19"/>
  <c r="AE98" i="19"/>
  <c r="AF98" i="19"/>
  <c r="AG98" i="19"/>
  <c r="AH98" i="19"/>
  <c r="AI98" i="19"/>
  <c r="AJ98" i="19"/>
  <c r="AK98" i="19"/>
  <c r="AL98" i="19"/>
  <c r="AM98" i="19"/>
  <c r="AN98" i="19"/>
  <c r="AO98" i="19"/>
  <c r="AP98" i="19"/>
  <c r="AQ98" i="19"/>
  <c r="AC99" i="19"/>
  <c r="AD99" i="19"/>
  <c r="AE99" i="19"/>
  <c r="AF99" i="19"/>
  <c r="AG99" i="19"/>
  <c r="AH99" i="19"/>
  <c r="AI99" i="19"/>
  <c r="AJ99" i="19"/>
  <c r="AK99" i="19"/>
  <c r="AL99" i="19"/>
  <c r="AM99" i="19"/>
  <c r="AN99" i="19"/>
  <c r="AO99" i="19"/>
  <c r="AP99" i="19"/>
  <c r="AQ99" i="19"/>
  <c r="AC100" i="19"/>
  <c r="AD100" i="19"/>
  <c r="AE100" i="19"/>
  <c r="AF100" i="19"/>
  <c r="AG100" i="19"/>
  <c r="AH100" i="19"/>
  <c r="AI100" i="19"/>
  <c r="AJ100" i="19"/>
  <c r="AK100" i="19"/>
  <c r="AL100" i="19"/>
  <c r="AM100" i="19"/>
  <c r="AN100" i="19"/>
  <c r="AO100" i="19"/>
  <c r="AP100" i="19"/>
  <c r="AQ100" i="19"/>
  <c r="AC101" i="19"/>
  <c r="AD101" i="19"/>
  <c r="AE101" i="19"/>
  <c r="AF101" i="19"/>
  <c r="AG101" i="19"/>
  <c r="AH101" i="19"/>
  <c r="AI101" i="19"/>
  <c r="AJ101" i="19"/>
  <c r="AK101" i="19"/>
  <c r="AL101" i="19"/>
  <c r="AM101" i="19"/>
  <c r="AN101" i="19"/>
  <c r="AO101" i="19"/>
  <c r="AP101" i="19"/>
  <c r="AQ101" i="19"/>
  <c r="AC102" i="19"/>
  <c r="AD102" i="19"/>
  <c r="AE102" i="19"/>
  <c r="AF102" i="19"/>
  <c r="AG102" i="19"/>
  <c r="AH102" i="19"/>
  <c r="AI102" i="19"/>
  <c r="AJ102" i="19"/>
  <c r="AK102" i="19"/>
  <c r="AL102" i="19"/>
  <c r="AM102" i="19"/>
  <c r="AN102" i="19"/>
  <c r="AO102" i="19"/>
  <c r="AP102" i="19"/>
  <c r="AQ102" i="19"/>
  <c r="AC103" i="19"/>
  <c r="AD103" i="19"/>
  <c r="AE103" i="19"/>
  <c r="AF103" i="19"/>
  <c r="AG103" i="19"/>
  <c r="AH103" i="19"/>
  <c r="AI103" i="19"/>
  <c r="AJ103" i="19"/>
  <c r="AK103" i="19"/>
  <c r="AL103" i="19"/>
  <c r="AM103" i="19"/>
  <c r="AN103" i="19"/>
  <c r="AO103" i="19"/>
  <c r="AP103" i="19"/>
  <c r="AQ103" i="19"/>
  <c r="AC104" i="19"/>
  <c r="AD104" i="19"/>
  <c r="AE104" i="19"/>
  <c r="AF104" i="19"/>
  <c r="AG104" i="19"/>
  <c r="AH104" i="19"/>
  <c r="AI104" i="19"/>
  <c r="AJ104" i="19"/>
  <c r="AK104" i="19"/>
  <c r="AL104" i="19"/>
  <c r="AM104" i="19"/>
  <c r="AN104" i="19"/>
  <c r="AO104" i="19"/>
  <c r="AP104" i="19"/>
  <c r="AQ104" i="19"/>
  <c r="AC105" i="19"/>
  <c r="AD105" i="19"/>
  <c r="AE105" i="19"/>
  <c r="AF105" i="19"/>
  <c r="AG105" i="19"/>
  <c r="AH105" i="19"/>
  <c r="AI105" i="19"/>
  <c r="AJ105" i="19"/>
  <c r="AK105" i="19"/>
  <c r="AL105" i="19"/>
  <c r="AM105" i="19"/>
  <c r="AN105" i="19"/>
  <c r="AO105" i="19"/>
  <c r="AP105" i="19"/>
  <c r="AQ105" i="19"/>
  <c r="AC106" i="19"/>
  <c r="AD106" i="19"/>
  <c r="AE106" i="19"/>
  <c r="AF106" i="19"/>
  <c r="AG106" i="19"/>
  <c r="AH106" i="19"/>
  <c r="AI106" i="19"/>
  <c r="AJ106" i="19"/>
  <c r="AK106" i="19"/>
  <c r="AL106" i="19"/>
  <c r="AM106" i="19"/>
  <c r="AN106" i="19"/>
  <c r="AO106" i="19"/>
  <c r="AP106" i="19"/>
  <c r="AQ106" i="19"/>
  <c r="AC107" i="19"/>
  <c r="AD107" i="19"/>
  <c r="AE107" i="19"/>
  <c r="AF107" i="19"/>
  <c r="AG107" i="19"/>
  <c r="AH107" i="19"/>
  <c r="AI107" i="19"/>
  <c r="AJ107" i="19"/>
  <c r="AK107" i="19"/>
  <c r="AL107" i="19"/>
  <c r="AM107" i="19"/>
  <c r="AN107" i="19"/>
  <c r="AO107" i="19"/>
  <c r="AP107" i="19"/>
  <c r="AQ107" i="19"/>
  <c r="AC108" i="19"/>
  <c r="AD108" i="19"/>
  <c r="AE108" i="19"/>
  <c r="AF108" i="19"/>
  <c r="AG108" i="19"/>
  <c r="AH108" i="19"/>
  <c r="AI108" i="19"/>
  <c r="AJ108" i="19"/>
  <c r="AK108" i="19"/>
  <c r="AL108" i="19"/>
  <c r="AM108" i="19"/>
  <c r="AN108" i="19"/>
  <c r="AO108" i="19"/>
  <c r="AP108" i="19"/>
  <c r="AQ108" i="19"/>
  <c r="AC109" i="19"/>
  <c r="AD109" i="19"/>
  <c r="AE109" i="19"/>
  <c r="AF109" i="19"/>
  <c r="AG109" i="19"/>
  <c r="AH109" i="19"/>
  <c r="AI109" i="19"/>
  <c r="AJ109" i="19"/>
  <c r="AK109" i="19"/>
  <c r="AL109" i="19"/>
  <c r="AM109" i="19"/>
  <c r="AN109" i="19"/>
  <c r="AO109" i="19"/>
  <c r="AP109" i="19"/>
  <c r="AQ109" i="19"/>
  <c r="AC110" i="19"/>
  <c r="AD110" i="19"/>
  <c r="AE110" i="19"/>
  <c r="AF110" i="19"/>
  <c r="AG110" i="19"/>
  <c r="AH110" i="19"/>
  <c r="AI110" i="19"/>
  <c r="AJ110" i="19"/>
  <c r="AK110" i="19"/>
  <c r="AL110" i="19"/>
  <c r="AM110" i="19"/>
  <c r="AN110" i="19"/>
  <c r="AO110" i="19"/>
  <c r="AP110" i="19"/>
  <c r="AQ110" i="19"/>
  <c r="AC111" i="19"/>
  <c r="AD111" i="19"/>
  <c r="AE111" i="19"/>
  <c r="AF111" i="19"/>
  <c r="AG111" i="19"/>
  <c r="AH111" i="19"/>
  <c r="AI111" i="19"/>
  <c r="AJ111" i="19"/>
  <c r="AK111" i="19"/>
  <c r="AL111" i="19"/>
  <c r="AM111" i="19"/>
  <c r="AN111" i="19"/>
  <c r="AO111" i="19"/>
  <c r="AP111" i="19"/>
  <c r="AQ111" i="19"/>
  <c r="AC112" i="19"/>
  <c r="AD112" i="19"/>
  <c r="AE112" i="19"/>
  <c r="AF112" i="19"/>
  <c r="AG112" i="19"/>
  <c r="AH112" i="19"/>
  <c r="AI112" i="19"/>
  <c r="AJ112" i="19"/>
  <c r="AK112" i="19"/>
  <c r="AL112" i="19"/>
  <c r="AM112" i="19"/>
  <c r="AN112" i="19"/>
  <c r="AO112" i="19"/>
  <c r="AP112" i="19"/>
  <c r="AQ112" i="19"/>
  <c r="AC113" i="19"/>
  <c r="AD113" i="19"/>
  <c r="AE113" i="19"/>
  <c r="AF113" i="19"/>
  <c r="AG113" i="19"/>
  <c r="AH113" i="19"/>
  <c r="AI113" i="19"/>
  <c r="AJ113" i="19"/>
  <c r="AK113" i="19"/>
  <c r="AL113" i="19"/>
  <c r="AM113" i="19"/>
  <c r="AN113" i="19"/>
  <c r="AO113" i="19"/>
  <c r="AP113" i="19"/>
  <c r="AQ113" i="19"/>
  <c r="AC114" i="19"/>
  <c r="AD114" i="19"/>
  <c r="AE114" i="19"/>
  <c r="AF114" i="19"/>
  <c r="AG114" i="19"/>
  <c r="AH114" i="19"/>
  <c r="AI114" i="19"/>
  <c r="AJ114" i="19"/>
  <c r="AK114" i="19"/>
  <c r="AL114" i="19"/>
  <c r="AM114" i="19"/>
  <c r="AN114" i="19"/>
  <c r="AO114" i="19"/>
  <c r="AP114" i="19"/>
  <c r="AQ114" i="19"/>
  <c r="AC115" i="19"/>
  <c r="AD115" i="19"/>
  <c r="AE115" i="19"/>
  <c r="AF115" i="19"/>
  <c r="AG115" i="19"/>
  <c r="AH115" i="19"/>
  <c r="AI115" i="19"/>
  <c r="AJ115" i="19"/>
  <c r="AK115" i="19"/>
  <c r="AL115" i="19"/>
  <c r="AM115" i="19"/>
  <c r="AN115" i="19"/>
  <c r="AO115" i="19"/>
  <c r="AP115" i="19"/>
  <c r="AQ115" i="19"/>
  <c r="AC116" i="19"/>
  <c r="AD116" i="19"/>
  <c r="AE116" i="19"/>
  <c r="AF116" i="19"/>
  <c r="AG116" i="19"/>
  <c r="AH116" i="19"/>
  <c r="AI116" i="19"/>
  <c r="AJ116" i="19"/>
  <c r="AK116" i="19"/>
  <c r="AL116" i="19"/>
  <c r="AM116" i="19"/>
  <c r="AN116" i="19"/>
  <c r="AO116" i="19"/>
  <c r="AP116" i="19"/>
  <c r="AQ116" i="19"/>
  <c r="AC117" i="19"/>
  <c r="AD117" i="19"/>
  <c r="AE117" i="19"/>
  <c r="AF117" i="19"/>
  <c r="AG117" i="19"/>
  <c r="AH117" i="19"/>
  <c r="AI117" i="19"/>
  <c r="AJ117" i="19"/>
  <c r="AK117" i="19"/>
  <c r="AL117" i="19"/>
  <c r="AM117" i="19"/>
  <c r="AN117" i="19"/>
  <c r="AO117" i="19"/>
  <c r="AP117" i="19"/>
  <c r="AQ117" i="19"/>
  <c r="AC118" i="19"/>
  <c r="AD118" i="19"/>
  <c r="AE118" i="19"/>
  <c r="AF118" i="19"/>
  <c r="AG118" i="19"/>
  <c r="AH118" i="19"/>
  <c r="AI118" i="19"/>
  <c r="AJ118" i="19"/>
  <c r="AK118" i="19"/>
  <c r="AL118" i="19"/>
  <c r="AM118" i="19"/>
  <c r="AN118" i="19"/>
  <c r="AO118" i="19"/>
  <c r="AP118" i="19"/>
  <c r="AQ118" i="19"/>
  <c r="AC119" i="19"/>
  <c r="AD119" i="19"/>
  <c r="AE119" i="19"/>
  <c r="AF119" i="19"/>
  <c r="AG119" i="19"/>
  <c r="AH119" i="19"/>
  <c r="AI119" i="19"/>
  <c r="AJ119" i="19"/>
  <c r="AK119" i="19"/>
  <c r="AL119" i="19"/>
  <c r="AM119" i="19"/>
  <c r="AN119" i="19"/>
  <c r="AO119" i="19"/>
  <c r="AP119" i="19"/>
  <c r="AQ119" i="19"/>
  <c r="AC120" i="19"/>
  <c r="AD120" i="19"/>
  <c r="AE120" i="19"/>
  <c r="AF120" i="19"/>
  <c r="AG120" i="19"/>
  <c r="AH120" i="19"/>
  <c r="AI120" i="19"/>
  <c r="AJ120" i="19"/>
  <c r="AK120" i="19"/>
  <c r="AL120" i="19"/>
  <c r="AM120" i="19"/>
  <c r="AN120" i="19"/>
  <c r="AO120" i="19"/>
  <c r="AP120" i="19"/>
  <c r="AQ120" i="19"/>
  <c r="AC121" i="19"/>
  <c r="AD121" i="19"/>
  <c r="AE121" i="19"/>
  <c r="AF121" i="19"/>
  <c r="AG121" i="19"/>
  <c r="AH121" i="19"/>
  <c r="AI121" i="19"/>
  <c r="AJ121" i="19"/>
  <c r="AK121" i="19"/>
  <c r="AL121" i="19"/>
  <c r="AM121" i="19"/>
  <c r="AN121" i="19"/>
  <c r="AO121" i="19"/>
  <c r="AP121" i="19"/>
  <c r="AQ121" i="19"/>
  <c r="AC122" i="19"/>
  <c r="AD122" i="19"/>
  <c r="AE122" i="19"/>
  <c r="AF122" i="19"/>
  <c r="AG122" i="19"/>
  <c r="AH122" i="19"/>
  <c r="AI122" i="19"/>
  <c r="AJ122" i="19"/>
  <c r="AK122" i="19"/>
  <c r="AL122" i="19"/>
  <c r="AM122" i="19"/>
  <c r="AN122" i="19"/>
  <c r="AO122" i="19"/>
  <c r="AP122" i="19"/>
  <c r="AQ122" i="19"/>
  <c r="AC123" i="19"/>
  <c r="AD123" i="19"/>
  <c r="AE123" i="19"/>
  <c r="AF123" i="19"/>
  <c r="AG123" i="19"/>
  <c r="AH123" i="19"/>
  <c r="AI123" i="19"/>
  <c r="AJ123" i="19"/>
  <c r="AK123" i="19"/>
  <c r="AL123" i="19"/>
  <c r="AM123" i="19"/>
  <c r="AN123" i="19"/>
  <c r="AO123" i="19"/>
  <c r="AP123" i="19"/>
  <c r="AQ123" i="19"/>
  <c r="AC124" i="19"/>
  <c r="AD124" i="19"/>
  <c r="AE124" i="19"/>
  <c r="AF124" i="19"/>
  <c r="AG124" i="19"/>
  <c r="AH124" i="19"/>
  <c r="AI124" i="19"/>
  <c r="AJ124" i="19"/>
  <c r="AK124" i="19"/>
  <c r="AL124" i="19"/>
  <c r="AM124" i="19"/>
  <c r="AN124" i="19"/>
  <c r="AO124" i="19"/>
  <c r="AP124" i="19"/>
  <c r="AQ124" i="19"/>
  <c r="AC125" i="19"/>
  <c r="AD125" i="19"/>
  <c r="AE125" i="19"/>
  <c r="AF125" i="19"/>
  <c r="AG125" i="19"/>
  <c r="AH125" i="19"/>
  <c r="AI125" i="19"/>
  <c r="AJ125" i="19"/>
  <c r="AK125" i="19"/>
  <c r="AL125" i="19"/>
  <c r="AM125" i="19"/>
  <c r="AN125" i="19"/>
  <c r="AO125" i="19"/>
  <c r="AP125" i="19"/>
  <c r="AQ125" i="19"/>
  <c r="AC126" i="19"/>
  <c r="AD126" i="19"/>
  <c r="AE126" i="19"/>
  <c r="AF126" i="19"/>
  <c r="AG126" i="19"/>
  <c r="AH126" i="19"/>
  <c r="AI126" i="19"/>
  <c r="AJ126" i="19"/>
  <c r="AK126" i="19"/>
  <c r="AL126" i="19"/>
  <c r="AM126" i="19"/>
  <c r="AN126" i="19"/>
  <c r="AO126" i="19"/>
  <c r="AP126" i="19"/>
  <c r="AQ126" i="19"/>
  <c r="AC127" i="19"/>
  <c r="AD127" i="19"/>
  <c r="AE127" i="19"/>
  <c r="AF127" i="19"/>
  <c r="AG127" i="19"/>
  <c r="AH127" i="19"/>
  <c r="AI127" i="19"/>
  <c r="AJ127" i="19"/>
  <c r="AK127" i="19"/>
  <c r="AL127" i="19"/>
  <c r="AM127" i="19"/>
  <c r="AN127" i="19"/>
  <c r="AO127" i="19"/>
  <c r="AP127" i="19"/>
  <c r="AQ127" i="19"/>
  <c r="AC128" i="19"/>
  <c r="AD128" i="19"/>
  <c r="AE128" i="19"/>
  <c r="AF128" i="19"/>
  <c r="AG128" i="19"/>
  <c r="AH128" i="19"/>
  <c r="AI128" i="19"/>
  <c r="AJ128" i="19"/>
  <c r="AK128" i="19"/>
  <c r="AL128" i="19"/>
  <c r="AM128" i="19"/>
  <c r="AN128" i="19"/>
  <c r="AO128" i="19"/>
  <c r="AP128" i="19"/>
  <c r="AQ128" i="19"/>
  <c r="AC129" i="19"/>
  <c r="AD129" i="19"/>
  <c r="AE129" i="19"/>
  <c r="AF129" i="19"/>
  <c r="AG129" i="19"/>
  <c r="AH129" i="19"/>
  <c r="AI129" i="19"/>
  <c r="AJ129" i="19"/>
  <c r="AK129" i="19"/>
  <c r="AL129" i="19"/>
  <c r="AM129" i="19"/>
  <c r="AN129" i="19"/>
  <c r="AO129" i="19"/>
  <c r="AP129" i="19"/>
  <c r="AQ129" i="19"/>
  <c r="AC130" i="19"/>
  <c r="AD130" i="19"/>
  <c r="AE130" i="19"/>
  <c r="AF130" i="19"/>
  <c r="AG130" i="19"/>
  <c r="AH130" i="19"/>
  <c r="AI130" i="19"/>
  <c r="AJ130" i="19"/>
  <c r="AK130" i="19"/>
  <c r="AL130" i="19"/>
  <c r="AM130" i="19"/>
  <c r="AN130" i="19"/>
  <c r="AO130" i="19"/>
  <c r="AP130" i="19"/>
  <c r="AQ130" i="19"/>
  <c r="AC131" i="19"/>
  <c r="AD131" i="19"/>
  <c r="AE131" i="19"/>
  <c r="AF131" i="19"/>
  <c r="AG131" i="19"/>
  <c r="AH131" i="19"/>
  <c r="AI131" i="19"/>
  <c r="AJ131" i="19"/>
  <c r="AK131" i="19"/>
  <c r="AL131" i="19"/>
  <c r="AM131" i="19"/>
  <c r="AN131" i="19"/>
  <c r="AO131" i="19"/>
  <c r="AP131" i="19"/>
  <c r="AQ131" i="19"/>
  <c r="AC132" i="19"/>
  <c r="AD132" i="19"/>
  <c r="AE132" i="19"/>
  <c r="AF132" i="19"/>
  <c r="AG132" i="19"/>
  <c r="AH132" i="19"/>
  <c r="AI132" i="19"/>
  <c r="AJ132" i="19"/>
  <c r="AK132" i="19"/>
  <c r="AL132" i="19"/>
  <c r="AM132" i="19"/>
  <c r="AN132" i="19"/>
  <c r="AO132" i="19"/>
  <c r="AP132" i="19"/>
  <c r="AQ132" i="19"/>
  <c r="AC133" i="19"/>
  <c r="AD133" i="19"/>
  <c r="AE133" i="19"/>
  <c r="AF133" i="19"/>
  <c r="AG133" i="19"/>
  <c r="AH133" i="19"/>
  <c r="AI133" i="19"/>
  <c r="AJ133" i="19"/>
  <c r="AK133" i="19"/>
  <c r="AL133" i="19"/>
  <c r="AM133" i="19"/>
  <c r="AN133" i="19"/>
  <c r="AO133" i="19"/>
  <c r="AP133" i="19"/>
  <c r="AQ133" i="19"/>
  <c r="AC134" i="19"/>
  <c r="AD134" i="19"/>
  <c r="AE134" i="19"/>
  <c r="AF134" i="19"/>
  <c r="AG134" i="19"/>
  <c r="AH134" i="19"/>
  <c r="AI134" i="19"/>
  <c r="AJ134" i="19"/>
  <c r="AK134" i="19"/>
  <c r="AL134" i="19"/>
  <c r="AM134" i="19"/>
  <c r="AN134" i="19"/>
  <c r="AO134" i="19"/>
  <c r="AP134" i="19"/>
  <c r="AQ134" i="19"/>
  <c r="AC135" i="19"/>
  <c r="AD135" i="19"/>
  <c r="AE135" i="19"/>
  <c r="AF135" i="19"/>
  <c r="AG135" i="19"/>
  <c r="AH135" i="19"/>
  <c r="AI135" i="19"/>
  <c r="AJ135" i="19"/>
  <c r="AK135" i="19"/>
  <c r="AL135" i="19"/>
  <c r="AM135" i="19"/>
  <c r="AN135" i="19"/>
  <c r="AO135" i="19"/>
  <c r="AP135" i="19"/>
  <c r="AQ135" i="19"/>
  <c r="AC136" i="19"/>
  <c r="AD136" i="19"/>
  <c r="AE136" i="19"/>
  <c r="AF136" i="19"/>
  <c r="AG136" i="19"/>
  <c r="AH136" i="19"/>
  <c r="AI136" i="19"/>
  <c r="AJ136" i="19"/>
  <c r="AK136" i="19"/>
  <c r="AL136" i="19"/>
  <c r="AM136" i="19"/>
  <c r="AN136" i="19"/>
  <c r="AO136" i="19"/>
  <c r="AP136" i="19"/>
  <c r="AQ136" i="19"/>
  <c r="AC137" i="19"/>
  <c r="AD137" i="19"/>
  <c r="AE137" i="19"/>
  <c r="AF137" i="19"/>
  <c r="AG137" i="19"/>
  <c r="AH137" i="19"/>
  <c r="AI137" i="19"/>
  <c r="AJ137" i="19"/>
  <c r="AK137" i="19"/>
  <c r="AL137" i="19"/>
  <c r="AM137" i="19"/>
  <c r="AN137" i="19"/>
  <c r="AO137" i="19"/>
  <c r="AP137" i="19"/>
  <c r="AQ137" i="19"/>
  <c r="AC138" i="19"/>
  <c r="AD138" i="19"/>
  <c r="AE138" i="19"/>
  <c r="AF138" i="19"/>
  <c r="AG138" i="19"/>
  <c r="AH138" i="19"/>
  <c r="AI138" i="19"/>
  <c r="AJ138" i="19"/>
  <c r="AK138" i="19"/>
  <c r="AL138" i="19"/>
  <c r="AM138" i="19"/>
  <c r="AN138" i="19"/>
  <c r="AO138" i="19"/>
  <c r="AP138" i="19"/>
  <c r="AQ138" i="19"/>
  <c r="AC139" i="19"/>
  <c r="AD139" i="19"/>
  <c r="AE139" i="19"/>
  <c r="AF139" i="19"/>
  <c r="AG139" i="19"/>
  <c r="AH139" i="19"/>
  <c r="AI139" i="19"/>
  <c r="AJ139" i="19"/>
  <c r="AK139" i="19"/>
  <c r="AL139" i="19"/>
  <c r="AM139" i="19"/>
  <c r="AN139" i="19"/>
  <c r="AO139" i="19"/>
  <c r="AP139" i="19"/>
  <c r="AQ139" i="19"/>
  <c r="AC140" i="19"/>
  <c r="AD140" i="19"/>
  <c r="AE140" i="19"/>
  <c r="AF140" i="19"/>
  <c r="AG140" i="19"/>
  <c r="AH140" i="19"/>
  <c r="AI140" i="19"/>
  <c r="AJ140" i="19"/>
  <c r="AK140" i="19"/>
  <c r="AL140" i="19"/>
  <c r="AM140" i="19"/>
  <c r="AN140" i="19"/>
  <c r="AO140" i="19"/>
  <c r="AP140" i="19"/>
  <c r="AQ140" i="19"/>
  <c r="AC141" i="19"/>
  <c r="AD141" i="19"/>
  <c r="AE141" i="19"/>
  <c r="AF141" i="19"/>
  <c r="AG141" i="19"/>
  <c r="AH141" i="19"/>
  <c r="AI141" i="19"/>
  <c r="AJ141" i="19"/>
  <c r="AK141" i="19"/>
  <c r="AL141" i="19"/>
  <c r="AM141" i="19"/>
  <c r="AN141" i="19"/>
  <c r="AO141" i="19"/>
  <c r="AP141" i="19"/>
  <c r="AQ141" i="19"/>
  <c r="AC142" i="19"/>
  <c r="AD142" i="19"/>
  <c r="AE142" i="19"/>
  <c r="AF142" i="19"/>
  <c r="AG142" i="19"/>
  <c r="AH142" i="19"/>
  <c r="AI142" i="19"/>
  <c r="AJ142" i="19"/>
  <c r="AK142" i="19"/>
  <c r="AL142" i="19"/>
  <c r="AM142" i="19"/>
  <c r="AN142" i="19"/>
  <c r="AO142" i="19"/>
  <c r="AP142" i="19"/>
  <c r="AQ142" i="19"/>
  <c r="AC143" i="19"/>
  <c r="AD143" i="19"/>
  <c r="AE143" i="19"/>
  <c r="AF143" i="19"/>
  <c r="AG143" i="19"/>
  <c r="AH143" i="19"/>
  <c r="AI143" i="19"/>
  <c r="AJ143" i="19"/>
  <c r="AK143" i="19"/>
  <c r="AL143" i="19"/>
  <c r="AM143" i="19"/>
  <c r="AN143" i="19"/>
  <c r="AO143" i="19"/>
  <c r="AP143" i="19"/>
  <c r="AQ143" i="19"/>
  <c r="AC144" i="19"/>
  <c r="AD144" i="19"/>
  <c r="AE144" i="19"/>
  <c r="AF144" i="19"/>
  <c r="AG144" i="19"/>
  <c r="AH144" i="19"/>
  <c r="AI144" i="19"/>
  <c r="AJ144" i="19"/>
  <c r="AK144" i="19"/>
  <c r="AL144" i="19"/>
  <c r="AM144" i="19"/>
  <c r="AN144" i="19"/>
  <c r="AO144" i="19"/>
  <c r="AP144" i="19"/>
  <c r="AQ144" i="19"/>
  <c r="AC145" i="19"/>
  <c r="AD145" i="19"/>
  <c r="AE145" i="19"/>
  <c r="AF145" i="19"/>
  <c r="AG145" i="19"/>
  <c r="AH145" i="19"/>
  <c r="AI145" i="19"/>
  <c r="AJ145" i="19"/>
  <c r="AK145" i="19"/>
  <c r="AL145" i="19"/>
  <c r="AM145" i="19"/>
  <c r="AN145" i="19"/>
  <c r="AO145" i="19"/>
  <c r="AP145" i="19"/>
  <c r="AQ145" i="19"/>
  <c r="AC146" i="19"/>
  <c r="AD146" i="19"/>
  <c r="AE146" i="19"/>
  <c r="AF146" i="19"/>
  <c r="AG146" i="19"/>
  <c r="AH146" i="19"/>
  <c r="AI146" i="19"/>
  <c r="AJ146" i="19"/>
  <c r="AK146" i="19"/>
  <c r="AL146" i="19"/>
  <c r="AM146" i="19"/>
  <c r="AN146" i="19"/>
  <c r="AO146" i="19"/>
  <c r="AP146" i="19"/>
  <c r="AQ146" i="19"/>
  <c r="AC147" i="19"/>
  <c r="AD147" i="19"/>
  <c r="AE147" i="19"/>
  <c r="AF147" i="19"/>
  <c r="AG147" i="19"/>
  <c r="AH147" i="19"/>
  <c r="AI147" i="19"/>
  <c r="AJ147" i="19"/>
  <c r="AK147" i="19"/>
  <c r="AL147" i="19"/>
  <c r="AM147" i="19"/>
  <c r="AN147" i="19"/>
  <c r="AO147" i="19"/>
  <c r="AP147" i="19"/>
  <c r="AQ147" i="19"/>
  <c r="AC148" i="19"/>
  <c r="AD148" i="19"/>
  <c r="AE148" i="19"/>
  <c r="AF148" i="19"/>
  <c r="AG148" i="19"/>
  <c r="AH148" i="19"/>
  <c r="AI148" i="19"/>
  <c r="AJ148" i="19"/>
  <c r="AK148" i="19"/>
  <c r="AL148" i="19"/>
  <c r="AM148" i="19"/>
  <c r="AN148" i="19"/>
  <c r="AO148" i="19"/>
  <c r="AP148" i="19"/>
  <c r="AQ148" i="19"/>
  <c r="AC149" i="19"/>
  <c r="AD149" i="19"/>
  <c r="AE149" i="19"/>
  <c r="AF149" i="19"/>
  <c r="AG149" i="19"/>
  <c r="AH149" i="19"/>
  <c r="AI149" i="19"/>
  <c r="AJ149" i="19"/>
  <c r="AK149" i="19"/>
  <c r="AL149" i="19"/>
  <c r="AM149" i="19"/>
  <c r="AN149" i="19"/>
  <c r="AO149" i="19"/>
  <c r="AP149" i="19"/>
  <c r="AQ149" i="19"/>
  <c r="AC150" i="19"/>
  <c r="AD150" i="19"/>
  <c r="AE150" i="19"/>
  <c r="AF150" i="19"/>
  <c r="AG150" i="19"/>
  <c r="AH150" i="19"/>
  <c r="AI150" i="19"/>
  <c r="AJ150" i="19"/>
  <c r="AK150" i="19"/>
  <c r="AL150" i="19"/>
  <c r="AM150" i="19"/>
  <c r="AN150" i="19"/>
  <c r="AO150" i="19"/>
  <c r="AP150" i="19"/>
  <c r="AQ150" i="19"/>
  <c r="AC151" i="19"/>
  <c r="AD151" i="19"/>
  <c r="AE151" i="19"/>
  <c r="AF151" i="19"/>
  <c r="AG151" i="19"/>
  <c r="AH151" i="19"/>
  <c r="AI151" i="19"/>
  <c r="AJ151" i="19"/>
  <c r="AK151" i="19"/>
  <c r="AL151" i="19"/>
  <c r="AM151" i="19"/>
  <c r="AN151" i="19"/>
  <c r="AO151" i="19"/>
  <c r="AP151" i="19"/>
  <c r="AQ151" i="19"/>
  <c r="AC152" i="19"/>
  <c r="AD152" i="19"/>
  <c r="AE152" i="19"/>
  <c r="AF152" i="19"/>
  <c r="AG152" i="19"/>
  <c r="AH152" i="19"/>
  <c r="AI152" i="19"/>
  <c r="AJ152" i="19"/>
  <c r="AK152" i="19"/>
  <c r="AL152" i="19"/>
  <c r="AM152" i="19"/>
  <c r="AN152" i="19"/>
  <c r="AO152" i="19"/>
  <c r="AP152" i="19"/>
  <c r="AQ152" i="19"/>
  <c r="AC153" i="19"/>
  <c r="AD153" i="19"/>
  <c r="AE153" i="19"/>
  <c r="AF153" i="19"/>
  <c r="AG153" i="19"/>
  <c r="AH153" i="19"/>
  <c r="AI153" i="19"/>
  <c r="AJ153" i="19"/>
  <c r="AK153" i="19"/>
  <c r="AL153" i="19"/>
  <c r="AM153" i="19"/>
  <c r="AN153" i="19"/>
  <c r="AO153" i="19"/>
  <c r="AP153" i="19"/>
  <c r="AQ153" i="19"/>
  <c r="AC154" i="19"/>
  <c r="AD154" i="19"/>
  <c r="AE154" i="19"/>
  <c r="AF154" i="19"/>
  <c r="AG154" i="19"/>
  <c r="AH154" i="19"/>
  <c r="AI154" i="19"/>
  <c r="AJ154" i="19"/>
  <c r="AK154" i="19"/>
  <c r="AL154" i="19"/>
  <c r="AM154" i="19"/>
  <c r="AN154" i="19"/>
  <c r="AO154" i="19"/>
  <c r="AP154" i="19"/>
  <c r="AQ154" i="19"/>
  <c r="AC155" i="19"/>
  <c r="AD155" i="19"/>
  <c r="AE155" i="19"/>
  <c r="AF155" i="19"/>
  <c r="AG155" i="19"/>
  <c r="AH155" i="19"/>
  <c r="AI155" i="19"/>
  <c r="AJ155" i="19"/>
  <c r="AK155" i="19"/>
  <c r="AL155" i="19"/>
  <c r="AM155" i="19"/>
  <c r="AN155" i="19"/>
  <c r="AO155" i="19"/>
  <c r="AP155" i="19"/>
  <c r="AQ155" i="19"/>
  <c r="AC156" i="19"/>
  <c r="AD156" i="19"/>
  <c r="AE156" i="19"/>
  <c r="AF156" i="19"/>
  <c r="AG156" i="19"/>
  <c r="AH156" i="19"/>
  <c r="AI156" i="19"/>
  <c r="AJ156" i="19"/>
  <c r="AK156" i="19"/>
  <c r="AL156" i="19"/>
  <c r="AM156" i="19"/>
  <c r="AN156" i="19"/>
  <c r="AO156" i="19"/>
  <c r="AP156" i="19"/>
  <c r="AQ156" i="19"/>
  <c r="AC157" i="19"/>
  <c r="AD157" i="19"/>
  <c r="AE157" i="19"/>
  <c r="AF157" i="19"/>
  <c r="AG157" i="19"/>
  <c r="AH157" i="19"/>
  <c r="AI157" i="19"/>
  <c r="AJ157" i="19"/>
  <c r="AK157" i="19"/>
  <c r="AL157" i="19"/>
  <c r="AM157" i="19"/>
  <c r="AN157" i="19"/>
  <c r="AO157" i="19"/>
  <c r="AP157" i="19"/>
  <c r="AQ157" i="19"/>
  <c r="AC158" i="19"/>
  <c r="AD158" i="19"/>
  <c r="AE158" i="19"/>
  <c r="AF158" i="19"/>
  <c r="AG158" i="19"/>
  <c r="AH158" i="19"/>
  <c r="AI158" i="19"/>
  <c r="AJ158" i="19"/>
  <c r="AK158" i="19"/>
  <c r="AL158" i="19"/>
  <c r="AM158" i="19"/>
  <c r="AN158" i="19"/>
  <c r="AO158" i="19"/>
  <c r="AP158" i="19"/>
  <c r="AQ158" i="19"/>
  <c r="AC159" i="19"/>
  <c r="AD159" i="19"/>
  <c r="AE159" i="19"/>
  <c r="AF159" i="19"/>
  <c r="AG159" i="19"/>
  <c r="AH159" i="19"/>
  <c r="AI159" i="19"/>
  <c r="AJ159" i="19"/>
  <c r="AK159" i="19"/>
  <c r="AL159" i="19"/>
  <c r="AM159" i="19"/>
  <c r="AN159" i="19"/>
  <c r="AO159" i="19"/>
  <c r="AP159" i="19"/>
  <c r="AQ159" i="19"/>
  <c r="AC160" i="19"/>
  <c r="AD160" i="19"/>
  <c r="AE160" i="19"/>
  <c r="AF160" i="19"/>
  <c r="AG160" i="19"/>
  <c r="AH160" i="19"/>
  <c r="AI160" i="19"/>
  <c r="AJ160" i="19"/>
  <c r="AK160" i="19"/>
  <c r="AL160" i="19"/>
  <c r="AM160" i="19"/>
  <c r="AN160" i="19"/>
  <c r="AO160" i="19"/>
  <c r="AP160" i="19"/>
  <c r="AQ160" i="19"/>
  <c r="AC161" i="19"/>
  <c r="AD161" i="19"/>
  <c r="AE161" i="19"/>
  <c r="AF161" i="19"/>
  <c r="AG161" i="19"/>
  <c r="AH161" i="19"/>
  <c r="AI161" i="19"/>
  <c r="AJ161" i="19"/>
  <c r="AK161" i="19"/>
  <c r="AL161" i="19"/>
  <c r="AM161" i="19"/>
  <c r="AN161" i="19"/>
  <c r="AO161" i="19"/>
  <c r="AP161" i="19"/>
  <c r="AQ161" i="19"/>
  <c r="AC162" i="19"/>
  <c r="AD162" i="19"/>
  <c r="AE162" i="19"/>
  <c r="AF162" i="19"/>
  <c r="AG162" i="19"/>
  <c r="AH162" i="19"/>
  <c r="AI162" i="19"/>
  <c r="AJ162" i="19"/>
  <c r="AK162" i="19"/>
  <c r="AL162" i="19"/>
  <c r="AM162" i="19"/>
  <c r="AN162" i="19"/>
  <c r="AO162" i="19"/>
  <c r="AP162" i="19"/>
  <c r="AQ162" i="19"/>
  <c r="AC163" i="19"/>
  <c r="AD163" i="19"/>
  <c r="AE163" i="19"/>
  <c r="AF163" i="19"/>
  <c r="AG163" i="19"/>
  <c r="AH163" i="19"/>
  <c r="AI163" i="19"/>
  <c r="AJ163" i="19"/>
  <c r="AK163" i="19"/>
  <c r="AL163" i="19"/>
  <c r="AM163" i="19"/>
  <c r="AN163" i="19"/>
  <c r="AO163" i="19"/>
  <c r="AP163" i="19"/>
  <c r="AQ163" i="19"/>
  <c r="AC164" i="19"/>
  <c r="AD164" i="19"/>
  <c r="AE164" i="19"/>
  <c r="AF164" i="19"/>
  <c r="AG164" i="19"/>
  <c r="AH164" i="19"/>
  <c r="AI164" i="19"/>
  <c r="AJ164" i="19"/>
  <c r="AK164" i="19"/>
  <c r="AL164" i="19"/>
  <c r="AM164" i="19"/>
  <c r="AN164" i="19"/>
  <c r="AO164" i="19"/>
  <c r="AP164" i="19"/>
  <c r="AQ164" i="19"/>
  <c r="AC165" i="19"/>
  <c r="AD165" i="19"/>
  <c r="AE165" i="19"/>
  <c r="AF165" i="19"/>
  <c r="AG165" i="19"/>
  <c r="AH165" i="19"/>
  <c r="AI165" i="19"/>
  <c r="AJ165" i="19"/>
  <c r="AK165" i="19"/>
  <c r="AL165" i="19"/>
  <c r="AM165" i="19"/>
  <c r="AN165" i="19"/>
  <c r="AO165" i="19"/>
  <c r="AP165" i="19"/>
  <c r="AQ165" i="19"/>
  <c r="AC166" i="19"/>
  <c r="AD166" i="19"/>
  <c r="AE166" i="19"/>
  <c r="AF166" i="19"/>
  <c r="AG166" i="19"/>
  <c r="AH166" i="19"/>
  <c r="AI166" i="19"/>
  <c r="AJ166" i="19"/>
  <c r="AK166" i="19"/>
  <c r="AL166" i="19"/>
  <c r="AM166" i="19"/>
  <c r="AN166" i="19"/>
  <c r="AO166" i="19"/>
  <c r="AP166" i="19"/>
  <c r="AQ166" i="19"/>
  <c r="AC167" i="19"/>
  <c r="AD167" i="19"/>
  <c r="AE167" i="19"/>
  <c r="AF167" i="19"/>
  <c r="AG167" i="19"/>
  <c r="AH167" i="19"/>
  <c r="AI167" i="19"/>
  <c r="AJ167" i="19"/>
  <c r="AK167" i="19"/>
  <c r="AL167" i="19"/>
  <c r="AM167" i="19"/>
  <c r="AN167" i="19"/>
  <c r="AO167" i="19"/>
  <c r="AP167" i="19"/>
  <c r="AQ167" i="19"/>
  <c r="AC168" i="19"/>
  <c r="AD168" i="19"/>
  <c r="AE168" i="19"/>
  <c r="AF168" i="19"/>
  <c r="AG168" i="19"/>
  <c r="AH168" i="19"/>
  <c r="AI168" i="19"/>
  <c r="AJ168" i="19"/>
  <c r="AK168" i="19"/>
  <c r="AL168" i="19"/>
  <c r="AM168" i="19"/>
  <c r="AN168" i="19"/>
  <c r="AO168" i="19"/>
  <c r="AP168" i="19"/>
  <c r="AQ168" i="19"/>
  <c r="AC169" i="19"/>
  <c r="AD169" i="19"/>
  <c r="AE169" i="19"/>
  <c r="AF169" i="19"/>
  <c r="AG169" i="19"/>
  <c r="AH169" i="19"/>
  <c r="AI169" i="19"/>
  <c r="AJ169" i="19"/>
  <c r="AK169" i="19"/>
  <c r="AL169" i="19"/>
  <c r="AM169" i="19"/>
  <c r="AN169" i="19"/>
  <c r="AO169" i="19"/>
  <c r="AP169" i="19"/>
  <c r="AQ169" i="19"/>
  <c r="AC170" i="19"/>
  <c r="AD170" i="19"/>
  <c r="AE170" i="19"/>
  <c r="AF170" i="19"/>
  <c r="AG170" i="19"/>
  <c r="AH170" i="19"/>
  <c r="AI170" i="19"/>
  <c r="AJ170" i="19"/>
  <c r="AK170" i="19"/>
  <c r="AL170" i="19"/>
  <c r="AM170" i="19"/>
  <c r="AN170" i="19"/>
  <c r="AO170" i="19"/>
  <c r="AP170" i="19"/>
  <c r="AQ170" i="19"/>
  <c r="AC171" i="19"/>
  <c r="AD171" i="19"/>
  <c r="AE171" i="19"/>
  <c r="AF171" i="19"/>
  <c r="AG171" i="19"/>
  <c r="AH171" i="19"/>
  <c r="AI171" i="19"/>
  <c r="AJ171" i="19"/>
  <c r="AK171" i="19"/>
  <c r="AL171" i="19"/>
  <c r="AM171" i="19"/>
  <c r="AN171" i="19"/>
  <c r="AO171" i="19"/>
  <c r="AP171" i="19"/>
  <c r="AQ171" i="19"/>
  <c r="AC172" i="19"/>
  <c r="AD172" i="19"/>
  <c r="AE172" i="19"/>
  <c r="AF172" i="19"/>
  <c r="AG172" i="19"/>
  <c r="AH172" i="19"/>
  <c r="AI172" i="19"/>
  <c r="AJ172" i="19"/>
  <c r="AK172" i="19"/>
  <c r="AL172" i="19"/>
  <c r="AM172" i="19"/>
  <c r="AN172" i="19"/>
  <c r="AO172" i="19"/>
  <c r="AP172" i="19"/>
  <c r="AQ172" i="19"/>
  <c r="AC173" i="19"/>
  <c r="AD173" i="19"/>
  <c r="AE173" i="19"/>
  <c r="AF173" i="19"/>
  <c r="AG173" i="19"/>
  <c r="AH173" i="19"/>
  <c r="AI173" i="19"/>
  <c r="AJ173" i="19"/>
  <c r="AK173" i="19"/>
  <c r="AL173" i="19"/>
  <c r="AM173" i="19"/>
  <c r="AN173" i="19"/>
  <c r="AO173" i="19"/>
  <c r="AP173" i="19"/>
  <c r="AQ173" i="19"/>
  <c r="AC174" i="19"/>
  <c r="AD174" i="19"/>
  <c r="AE174" i="19"/>
  <c r="AF174" i="19"/>
  <c r="AG174" i="19"/>
  <c r="AH174" i="19"/>
  <c r="AI174" i="19"/>
  <c r="AJ174" i="19"/>
  <c r="AK174" i="19"/>
  <c r="AL174" i="19"/>
  <c r="AM174" i="19"/>
  <c r="AN174" i="19"/>
  <c r="AO174" i="19"/>
  <c r="AP174" i="19"/>
  <c r="AQ174" i="19"/>
  <c r="AC175" i="19"/>
  <c r="AD175" i="19"/>
  <c r="AE175" i="19"/>
  <c r="AF175" i="19"/>
  <c r="AG175" i="19"/>
  <c r="AH175" i="19"/>
  <c r="AI175" i="19"/>
  <c r="AJ175" i="19"/>
  <c r="AK175" i="19"/>
  <c r="AL175" i="19"/>
  <c r="AM175" i="19"/>
  <c r="AN175" i="19"/>
  <c r="AO175" i="19"/>
  <c r="AP175" i="19"/>
  <c r="AQ175" i="19"/>
  <c r="AC176" i="19"/>
  <c r="AD176" i="19"/>
  <c r="AE176" i="19"/>
  <c r="AF176" i="19"/>
  <c r="AG176" i="19"/>
  <c r="AH176" i="19"/>
  <c r="AI176" i="19"/>
  <c r="AJ176" i="19"/>
  <c r="AK176" i="19"/>
  <c r="AL176" i="19"/>
  <c r="AM176" i="19"/>
  <c r="AN176" i="19"/>
  <c r="AO176" i="19"/>
  <c r="AP176" i="19"/>
  <c r="AQ176" i="19"/>
  <c r="AC177" i="19"/>
  <c r="AD177" i="19"/>
  <c r="AE177" i="19"/>
  <c r="AF177" i="19"/>
  <c r="AG177" i="19"/>
  <c r="AH177" i="19"/>
  <c r="AI177" i="19"/>
  <c r="AJ177" i="19"/>
  <c r="AK177" i="19"/>
  <c r="AL177" i="19"/>
  <c r="AM177" i="19"/>
  <c r="AN177" i="19"/>
  <c r="AO177" i="19"/>
  <c r="AP177" i="19"/>
  <c r="AQ177" i="19"/>
  <c r="AC178" i="19"/>
  <c r="AD178" i="19"/>
  <c r="AE178" i="19"/>
  <c r="AF178" i="19"/>
  <c r="AG178" i="19"/>
  <c r="AH178" i="19"/>
  <c r="AI178" i="19"/>
  <c r="AJ178" i="19"/>
  <c r="AK178" i="19"/>
  <c r="AL178" i="19"/>
  <c r="AM178" i="19"/>
  <c r="AN178" i="19"/>
  <c r="AO178" i="19"/>
  <c r="AP178" i="19"/>
  <c r="AQ178" i="19"/>
  <c r="AC179" i="19"/>
  <c r="AD179" i="19"/>
  <c r="AE179" i="19"/>
  <c r="AF179" i="19"/>
  <c r="AG179" i="19"/>
  <c r="AH179" i="19"/>
  <c r="AI179" i="19"/>
  <c r="AJ179" i="19"/>
  <c r="AK179" i="19"/>
  <c r="AL179" i="19"/>
  <c r="AM179" i="19"/>
  <c r="AN179" i="19"/>
  <c r="AO179" i="19"/>
  <c r="AP179" i="19"/>
  <c r="AQ179" i="19"/>
  <c r="AC180" i="19"/>
  <c r="AD180" i="19"/>
  <c r="AE180" i="19"/>
  <c r="AF180" i="19"/>
  <c r="AG180" i="19"/>
  <c r="AH180" i="19"/>
  <c r="AI180" i="19"/>
  <c r="AJ180" i="19"/>
  <c r="AK180" i="19"/>
  <c r="AL180" i="19"/>
  <c r="AM180" i="19"/>
  <c r="AN180" i="19"/>
  <c r="AO180" i="19"/>
  <c r="AP180" i="19"/>
  <c r="AQ180" i="19"/>
  <c r="AC181" i="19"/>
  <c r="AD181" i="19"/>
  <c r="AE181" i="19"/>
  <c r="AF181" i="19"/>
  <c r="AG181" i="19"/>
  <c r="AH181" i="19"/>
  <c r="AI181" i="19"/>
  <c r="AJ181" i="19"/>
  <c r="AK181" i="19"/>
  <c r="AL181" i="19"/>
  <c r="AM181" i="19"/>
  <c r="AN181" i="19"/>
  <c r="AO181" i="19"/>
  <c r="AP181" i="19"/>
  <c r="AQ181" i="19"/>
  <c r="AC2" i="19"/>
  <c r="AD2" i="19"/>
  <c r="AE2" i="19"/>
  <c r="AF2" i="19"/>
  <c r="AG2" i="19"/>
  <c r="AH2" i="19"/>
  <c r="AI2" i="19"/>
  <c r="AJ2" i="19"/>
  <c r="AK2" i="19"/>
  <c r="AL2" i="19"/>
  <c r="AM2" i="19"/>
  <c r="AN2" i="19"/>
  <c r="AO2" i="19"/>
  <c r="AP2" i="19"/>
  <c r="AQ2" i="19"/>
  <c r="AB3" i="19"/>
  <c r="AB4" i="19"/>
  <c r="AB5" i="19"/>
  <c r="AB6" i="19"/>
  <c r="AB7" i="19"/>
  <c r="AB8" i="19"/>
  <c r="AB9" i="19"/>
  <c r="AB10" i="19"/>
  <c r="AB11" i="19"/>
  <c r="AB12" i="19"/>
  <c r="AB13" i="19"/>
  <c r="AB14" i="19"/>
  <c r="AB15" i="19"/>
  <c r="AB16" i="19"/>
  <c r="AB17" i="19"/>
  <c r="AB18" i="19"/>
  <c r="AB19" i="19"/>
  <c r="AB20" i="19"/>
  <c r="AB21" i="19"/>
  <c r="AB22" i="19"/>
  <c r="AB23" i="19"/>
  <c r="AB24" i="19"/>
  <c r="AB25" i="19"/>
  <c r="AB26" i="19"/>
  <c r="AB27" i="19"/>
  <c r="AB28" i="19"/>
  <c r="AB29" i="19"/>
  <c r="AB30" i="19"/>
  <c r="AB31" i="19"/>
  <c r="AB32" i="19"/>
  <c r="AB33" i="19"/>
  <c r="AB34" i="19"/>
  <c r="AB35" i="19"/>
  <c r="AB36" i="19"/>
  <c r="AB37" i="19"/>
  <c r="AB38" i="19"/>
  <c r="AB39" i="19"/>
  <c r="AB40" i="19"/>
  <c r="AB41" i="19"/>
  <c r="AB42" i="19"/>
  <c r="AB43" i="19"/>
  <c r="AB44" i="19"/>
  <c r="AB45" i="19"/>
  <c r="AB46" i="19"/>
  <c r="AB47" i="19"/>
  <c r="AB48" i="19"/>
  <c r="AB49" i="19"/>
  <c r="AB50" i="19"/>
  <c r="AB51" i="19"/>
  <c r="AB52" i="19"/>
  <c r="AB53" i="19"/>
  <c r="AB54" i="19"/>
  <c r="AB55" i="19"/>
  <c r="AB56" i="19"/>
  <c r="AB57" i="19"/>
  <c r="AB58" i="19"/>
  <c r="AB59" i="19"/>
  <c r="AB60" i="19"/>
  <c r="AB61" i="19"/>
  <c r="AB62" i="19"/>
  <c r="AB63" i="19"/>
  <c r="AB64" i="19"/>
  <c r="AB65" i="19"/>
  <c r="AB66" i="19"/>
  <c r="AB67" i="19"/>
  <c r="AB68" i="19"/>
  <c r="AB69" i="19"/>
  <c r="AB70" i="19"/>
  <c r="AB71" i="19"/>
  <c r="AB72" i="19"/>
  <c r="AB73" i="19"/>
  <c r="AB74" i="19"/>
  <c r="AB75" i="19"/>
  <c r="AB76" i="19"/>
  <c r="AB77" i="19"/>
  <c r="AB78" i="19"/>
  <c r="AB79" i="19"/>
  <c r="AB80" i="19"/>
  <c r="AB81" i="19"/>
  <c r="AB82" i="19"/>
  <c r="AB83" i="19"/>
  <c r="AB84" i="19"/>
  <c r="AB85" i="19"/>
  <c r="AB86" i="19"/>
  <c r="AB87" i="19"/>
  <c r="AB88" i="19"/>
  <c r="AB89" i="19"/>
  <c r="AB90" i="19"/>
  <c r="AB91" i="19"/>
  <c r="AB92" i="19"/>
  <c r="AB93" i="19"/>
  <c r="AB94" i="19"/>
  <c r="AB95" i="19"/>
  <c r="AB96" i="19"/>
  <c r="AB97" i="19"/>
  <c r="AB98" i="19"/>
  <c r="AB99" i="19"/>
  <c r="AB100" i="19"/>
  <c r="AB101" i="19"/>
  <c r="AB102" i="19"/>
  <c r="AB103" i="19"/>
  <c r="AB104" i="19"/>
  <c r="AB105" i="19"/>
  <c r="AB106" i="19"/>
  <c r="AB107" i="19"/>
  <c r="AB108" i="19"/>
  <c r="AB109" i="19"/>
  <c r="AB110" i="19"/>
  <c r="AB111" i="19"/>
  <c r="AB112" i="19"/>
  <c r="AB113" i="19"/>
  <c r="AB114" i="19"/>
  <c r="AB115" i="19"/>
  <c r="AB116" i="19"/>
  <c r="AB117" i="19"/>
  <c r="AB118" i="19"/>
  <c r="AB119" i="19"/>
  <c r="AB120" i="19"/>
  <c r="AB121" i="19"/>
  <c r="AB122" i="19"/>
  <c r="AB123" i="19"/>
  <c r="AB124" i="19"/>
  <c r="AB125" i="19"/>
  <c r="AB126" i="19"/>
  <c r="AB127" i="19"/>
  <c r="AB128" i="19"/>
  <c r="AB129" i="19"/>
  <c r="AB130" i="19"/>
  <c r="AB131" i="19"/>
  <c r="AB132" i="19"/>
  <c r="AB133" i="19"/>
  <c r="AB134" i="19"/>
  <c r="AB135" i="19"/>
  <c r="AB136" i="19"/>
  <c r="AB137" i="19"/>
  <c r="AB138" i="19"/>
  <c r="AB139" i="19"/>
  <c r="AB140" i="19"/>
  <c r="AB141" i="19"/>
  <c r="AB142" i="19"/>
  <c r="AB143" i="19"/>
  <c r="AB144" i="19"/>
  <c r="AB145" i="19"/>
  <c r="AB146" i="19"/>
  <c r="AB147" i="19"/>
  <c r="AB148" i="19"/>
  <c r="AB149" i="19"/>
  <c r="AB150" i="19"/>
  <c r="AB151" i="19"/>
  <c r="AB152" i="19"/>
  <c r="AB153" i="19"/>
  <c r="AB154" i="19"/>
  <c r="AB155" i="19"/>
  <c r="AB156" i="19"/>
  <c r="AB157" i="19"/>
  <c r="AB158" i="19"/>
  <c r="AB159" i="19"/>
  <c r="AB160" i="19"/>
  <c r="AB161" i="19"/>
  <c r="AB162" i="19"/>
  <c r="AB163" i="19"/>
  <c r="AB164" i="19"/>
  <c r="AB165" i="19"/>
  <c r="AB166" i="19"/>
  <c r="AB167" i="19"/>
  <c r="AB168" i="19"/>
  <c r="AB169" i="19"/>
  <c r="AB170" i="19"/>
  <c r="AB171" i="19"/>
  <c r="AB172" i="19"/>
  <c r="AB173" i="19"/>
  <c r="AB174" i="19"/>
  <c r="AB175" i="19"/>
  <c r="AB176" i="19"/>
  <c r="AB177" i="19"/>
  <c r="AB178" i="19"/>
  <c r="AB179" i="19"/>
  <c r="AB180" i="19"/>
  <c r="AB181" i="19"/>
  <c r="AB2" i="19"/>
  <c r="O181" i="18"/>
  <c r="I181" i="18"/>
  <c r="O180" i="18"/>
  <c r="I180" i="18"/>
  <c r="O179" i="18"/>
  <c r="I179" i="18"/>
  <c r="O178" i="18"/>
  <c r="I178" i="18"/>
  <c r="O177" i="18"/>
  <c r="I177" i="18"/>
  <c r="O176" i="18"/>
  <c r="I176" i="18"/>
  <c r="O175" i="18"/>
  <c r="I175" i="18"/>
  <c r="O174" i="18"/>
  <c r="I174" i="18"/>
  <c r="O173" i="18"/>
  <c r="I173" i="18"/>
  <c r="O172" i="18"/>
  <c r="I172" i="18"/>
  <c r="O171" i="18"/>
  <c r="I171" i="18"/>
  <c r="O170" i="18"/>
  <c r="I170" i="18"/>
  <c r="O169" i="18"/>
  <c r="I169" i="18"/>
  <c r="O168" i="18"/>
  <c r="I168" i="18"/>
  <c r="O167" i="18"/>
  <c r="I167" i="18"/>
  <c r="O166" i="18"/>
  <c r="I166" i="18"/>
  <c r="O165" i="18"/>
  <c r="I165" i="18"/>
  <c r="O164" i="18"/>
  <c r="I164" i="18"/>
  <c r="O163" i="18"/>
  <c r="I163" i="18"/>
  <c r="O162" i="18"/>
  <c r="I162" i="18"/>
  <c r="O161" i="18"/>
  <c r="I161" i="18"/>
  <c r="O160" i="18"/>
  <c r="I160" i="18"/>
  <c r="O159" i="18"/>
  <c r="I159" i="18"/>
  <c r="O158" i="18"/>
  <c r="I158" i="18"/>
  <c r="O157" i="18"/>
  <c r="I157" i="18"/>
  <c r="O156" i="18"/>
  <c r="I156" i="18"/>
  <c r="O155" i="18"/>
  <c r="I155" i="18"/>
  <c r="O154" i="18"/>
  <c r="I154" i="18"/>
  <c r="O153" i="18"/>
  <c r="I153" i="18"/>
  <c r="O152" i="18"/>
  <c r="I152" i="18"/>
  <c r="O151" i="18"/>
  <c r="I151" i="18"/>
  <c r="O150" i="18"/>
  <c r="I150" i="18"/>
  <c r="O149" i="18"/>
  <c r="I149" i="18"/>
  <c r="O148" i="18"/>
  <c r="I148" i="18"/>
  <c r="O147" i="18"/>
  <c r="I147" i="18"/>
  <c r="O146" i="18"/>
  <c r="I146" i="18"/>
  <c r="O145" i="18"/>
  <c r="I145" i="18"/>
  <c r="O144" i="18"/>
  <c r="I144" i="18"/>
  <c r="O143" i="18"/>
  <c r="I143" i="18"/>
  <c r="O142" i="18"/>
  <c r="I142" i="18"/>
  <c r="O141" i="18"/>
  <c r="I141" i="18"/>
  <c r="O140" i="18"/>
  <c r="I140" i="18"/>
  <c r="O139" i="18"/>
  <c r="I139" i="18"/>
  <c r="O138" i="18"/>
  <c r="I138" i="18"/>
  <c r="O137" i="18"/>
  <c r="I137" i="18"/>
  <c r="O136" i="18"/>
  <c r="I136" i="18"/>
  <c r="O135" i="18"/>
  <c r="I135" i="18"/>
  <c r="O134" i="18"/>
  <c r="I134" i="18"/>
  <c r="O133" i="18"/>
  <c r="I133" i="18"/>
  <c r="O132" i="18"/>
  <c r="I132" i="18"/>
  <c r="O131" i="18"/>
  <c r="I131" i="18"/>
  <c r="O130" i="18"/>
  <c r="I130" i="18"/>
  <c r="O129" i="18"/>
  <c r="I129" i="18"/>
  <c r="O128" i="18"/>
  <c r="I128" i="18"/>
  <c r="O127" i="18"/>
  <c r="I127" i="18"/>
  <c r="O126" i="18"/>
  <c r="I126" i="18"/>
  <c r="O125" i="18"/>
  <c r="I125" i="18"/>
  <c r="O124" i="18"/>
  <c r="I124" i="18"/>
  <c r="O123" i="18"/>
  <c r="I123" i="18"/>
  <c r="O122" i="18"/>
  <c r="I122" i="18"/>
  <c r="O121" i="18"/>
  <c r="I121" i="18"/>
  <c r="O120" i="18"/>
  <c r="I120" i="18"/>
  <c r="O119" i="18"/>
  <c r="I119" i="18"/>
  <c r="O118" i="18"/>
  <c r="I118" i="18"/>
  <c r="O117" i="18"/>
  <c r="I117" i="18"/>
  <c r="O116" i="18"/>
  <c r="I116" i="18"/>
  <c r="O115" i="18"/>
  <c r="I115" i="18"/>
  <c r="O114" i="18"/>
  <c r="I114" i="18"/>
  <c r="O113" i="18"/>
  <c r="I113" i="18"/>
  <c r="O112" i="18"/>
  <c r="I112" i="18"/>
  <c r="O111" i="18"/>
  <c r="I111" i="18"/>
  <c r="O110" i="18"/>
  <c r="I110" i="18"/>
  <c r="O109" i="18"/>
  <c r="I109" i="18"/>
  <c r="O108" i="18"/>
  <c r="I108" i="18"/>
  <c r="O107" i="18"/>
  <c r="I107" i="18"/>
  <c r="O106" i="18"/>
  <c r="I106" i="18"/>
  <c r="O105" i="18"/>
  <c r="I105" i="18"/>
  <c r="O104" i="18"/>
  <c r="I104" i="18"/>
  <c r="O103" i="18"/>
  <c r="I103" i="18"/>
  <c r="O102" i="18"/>
  <c r="I102" i="18"/>
  <c r="O101" i="18"/>
  <c r="I101" i="18"/>
  <c r="O100" i="18"/>
  <c r="I100" i="18"/>
  <c r="O99" i="18"/>
  <c r="I99" i="18"/>
  <c r="O98" i="18"/>
  <c r="I98" i="18"/>
  <c r="O97" i="18"/>
  <c r="I97" i="18"/>
  <c r="O96" i="18"/>
  <c r="I96" i="18"/>
  <c r="O95" i="18"/>
  <c r="I95" i="18"/>
  <c r="O94" i="18"/>
  <c r="I94" i="18"/>
  <c r="O93" i="18"/>
  <c r="I93" i="18"/>
  <c r="O92" i="18"/>
  <c r="I92" i="18"/>
  <c r="O91" i="18"/>
  <c r="I91" i="18"/>
  <c r="O90" i="18"/>
  <c r="I90" i="18"/>
  <c r="O89" i="18"/>
  <c r="I89" i="18"/>
  <c r="O88" i="18"/>
  <c r="I88" i="18"/>
  <c r="O87" i="18"/>
  <c r="I87" i="18"/>
  <c r="O86" i="18"/>
  <c r="I86" i="18"/>
  <c r="O85" i="18"/>
  <c r="I85" i="18"/>
  <c r="O84" i="18"/>
  <c r="I84" i="18"/>
  <c r="O83" i="18"/>
  <c r="I83" i="18"/>
  <c r="O82" i="18"/>
  <c r="I82" i="18"/>
  <c r="O81" i="18"/>
  <c r="I81" i="18"/>
  <c r="O80" i="18"/>
  <c r="I80" i="18"/>
  <c r="O79" i="18"/>
  <c r="I79" i="18"/>
  <c r="O78" i="18"/>
  <c r="I78" i="18"/>
  <c r="O77" i="18"/>
  <c r="I77" i="18"/>
  <c r="O76" i="18"/>
  <c r="I76" i="18"/>
  <c r="O75" i="18"/>
  <c r="I75" i="18"/>
  <c r="O74" i="18"/>
  <c r="I74" i="18"/>
  <c r="O73" i="18"/>
  <c r="I73" i="18"/>
  <c r="O72" i="18"/>
  <c r="I72" i="18"/>
  <c r="O71" i="18"/>
  <c r="I71" i="18"/>
  <c r="O70" i="18"/>
  <c r="I70" i="18"/>
  <c r="O69" i="18"/>
  <c r="I69" i="18"/>
  <c r="O68" i="18"/>
  <c r="I68" i="18"/>
  <c r="O67" i="18"/>
  <c r="I67" i="18"/>
  <c r="O66" i="18"/>
  <c r="I66" i="18"/>
  <c r="O65" i="18"/>
  <c r="I65" i="18"/>
  <c r="O64" i="18"/>
  <c r="I64" i="18"/>
  <c r="O63" i="18"/>
  <c r="I63" i="18"/>
  <c r="O62" i="18"/>
  <c r="I62" i="18"/>
  <c r="O61" i="18"/>
  <c r="I61" i="18"/>
  <c r="O60" i="18"/>
  <c r="I60" i="18"/>
  <c r="O59" i="18"/>
  <c r="I59" i="18"/>
  <c r="O58" i="18"/>
  <c r="I58" i="18"/>
  <c r="O57" i="18"/>
  <c r="I57" i="18"/>
  <c r="O56" i="18"/>
  <c r="I56" i="18"/>
  <c r="O55" i="18"/>
  <c r="I55" i="18"/>
  <c r="O54" i="18"/>
  <c r="I54" i="18"/>
  <c r="O53" i="18"/>
  <c r="I53" i="18"/>
  <c r="O52" i="18"/>
  <c r="I52" i="18"/>
  <c r="O51" i="18"/>
  <c r="I51" i="18"/>
  <c r="O50" i="18"/>
  <c r="I50" i="18"/>
  <c r="O49" i="18"/>
  <c r="I49" i="18"/>
  <c r="O48" i="18"/>
  <c r="I48" i="18"/>
  <c r="O47" i="18"/>
  <c r="I47" i="18"/>
  <c r="O46" i="18"/>
  <c r="I46" i="18"/>
  <c r="O45" i="18"/>
  <c r="I45" i="18"/>
  <c r="O44" i="18"/>
  <c r="I44" i="18"/>
  <c r="O43" i="18"/>
  <c r="I43" i="18"/>
  <c r="O42" i="18"/>
  <c r="I42" i="18"/>
  <c r="O41" i="18"/>
  <c r="I41" i="18"/>
  <c r="O40" i="18"/>
  <c r="I40" i="18"/>
  <c r="O39" i="18"/>
  <c r="I39" i="18"/>
  <c r="O38" i="18"/>
  <c r="I38" i="18"/>
  <c r="O37" i="18"/>
  <c r="I37" i="18"/>
  <c r="O36" i="18"/>
  <c r="I36" i="18"/>
  <c r="O35" i="18"/>
  <c r="I35" i="18"/>
  <c r="O34" i="18"/>
  <c r="I34" i="18"/>
  <c r="O33" i="18"/>
  <c r="I33" i="18"/>
  <c r="O32" i="18"/>
  <c r="I32" i="18"/>
  <c r="O31" i="18"/>
  <c r="I31" i="18"/>
  <c r="O30" i="18"/>
  <c r="I30" i="18"/>
  <c r="O29" i="18"/>
  <c r="I29" i="18"/>
  <c r="O28" i="18"/>
  <c r="I28" i="18"/>
  <c r="O27" i="18"/>
  <c r="I27" i="18"/>
  <c r="O26" i="18"/>
  <c r="I26" i="18"/>
  <c r="O25" i="18"/>
  <c r="I25" i="18"/>
  <c r="O24" i="18"/>
  <c r="I24" i="18"/>
  <c r="O23" i="18"/>
  <c r="I23" i="18"/>
  <c r="O22" i="18"/>
  <c r="I22" i="18"/>
  <c r="O21" i="18"/>
  <c r="I21" i="18"/>
  <c r="O20" i="18"/>
  <c r="I20" i="18"/>
  <c r="O19" i="18"/>
  <c r="I19" i="18"/>
  <c r="O18" i="18"/>
  <c r="I18" i="18"/>
  <c r="O17" i="18"/>
  <c r="I17" i="18"/>
  <c r="O16" i="18"/>
  <c r="I16" i="18"/>
  <c r="O15" i="18"/>
  <c r="I15" i="18"/>
  <c r="O14" i="18"/>
  <c r="I14" i="18"/>
  <c r="O13" i="18"/>
  <c r="I13" i="18"/>
  <c r="O12" i="18"/>
  <c r="I12" i="18"/>
  <c r="O11" i="18"/>
  <c r="I11" i="18"/>
  <c r="O10" i="18"/>
  <c r="I10" i="18"/>
  <c r="O9" i="18"/>
  <c r="I9" i="18"/>
  <c r="O8" i="18"/>
  <c r="I8" i="18"/>
  <c r="O7" i="18"/>
  <c r="I7" i="18"/>
  <c r="O6" i="18"/>
  <c r="I6" i="18"/>
  <c r="O5" i="18"/>
  <c r="I5" i="18"/>
  <c r="O4" i="18"/>
  <c r="I4" i="18"/>
  <c r="O3" i="18"/>
  <c r="I3" i="18"/>
  <c r="O2" i="18"/>
  <c r="I2" i="18"/>
  <c r="D96" i="16"/>
  <c r="E96" i="16"/>
  <c r="F96" i="16"/>
  <c r="G96" i="16"/>
  <c r="D97" i="16"/>
  <c r="N97" i="16" s="1"/>
  <c r="E97" i="16"/>
  <c r="F97" i="16"/>
  <c r="J97" i="16" s="1"/>
  <c r="G97" i="16"/>
  <c r="D98" i="16"/>
  <c r="N98" i="16" s="1"/>
  <c r="E98" i="16"/>
  <c r="F98" i="16"/>
  <c r="G98" i="16"/>
  <c r="I99" i="16"/>
  <c r="K99" i="16"/>
  <c r="K237" i="13"/>
  <c r="J237" i="13"/>
  <c r="I237" i="13"/>
  <c r="C237" i="13"/>
  <c r="K245" i="13"/>
  <c r="H246" i="13"/>
  <c r="J246" i="13"/>
  <c r="K246" i="13"/>
  <c r="K251" i="13"/>
  <c r="K255" i="13"/>
  <c r="H256" i="13"/>
  <c r="J256" i="13"/>
  <c r="K256" i="13"/>
  <c r="K260" i="13"/>
  <c r="H266" i="13"/>
  <c r="J266" i="13"/>
  <c r="K266" i="13"/>
  <c r="K270" i="13"/>
  <c r="J271" i="13"/>
  <c r="K271" i="13"/>
  <c r="K275" i="13"/>
  <c r="J276" i="13"/>
  <c r="K276" i="13"/>
  <c r="J277" i="13"/>
  <c r="K280" i="13"/>
  <c r="I283" i="13"/>
  <c r="K285" i="13"/>
  <c r="K286" i="13"/>
  <c r="J287" i="13"/>
  <c r="J291" i="13"/>
  <c r="K291" i="13"/>
  <c r="J292" i="13"/>
  <c r="K293" i="13"/>
  <c r="H296" i="13"/>
  <c r="J296" i="13"/>
  <c r="K296" i="13"/>
  <c r="K301" i="13"/>
  <c r="H306" i="13"/>
  <c r="K306" i="13"/>
  <c r="J307" i="13"/>
  <c r="J311" i="13"/>
  <c r="K311" i="13"/>
  <c r="J312" i="13"/>
  <c r="K313" i="13"/>
  <c r="H316" i="13"/>
  <c r="J316" i="13"/>
  <c r="K316" i="13"/>
  <c r="J317" i="13"/>
  <c r="K320" i="13"/>
  <c r="K323" i="13"/>
  <c r="K325" i="13"/>
  <c r="J326" i="13"/>
  <c r="K326" i="13"/>
  <c r="K330" i="13"/>
  <c r="H331" i="13"/>
  <c r="J331" i="13"/>
  <c r="K331" i="13"/>
  <c r="I333" i="13"/>
  <c r="K335" i="13"/>
  <c r="H336" i="13"/>
  <c r="K336" i="13"/>
  <c r="J337" i="13"/>
  <c r="K340" i="13"/>
  <c r="K345" i="13"/>
  <c r="K346" i="13"/>
  <c r="K350" i="13"/>
  <c r="H351" i="13"/>
  <c r="K351" i="13"/>
  <c r="I353" i="13"/>
  <c r="K355" i="13"/>
  <c r="H356" i="13"/>
  <c r="J356" i="13"/>
  <c r="K356" i="13"/>
  <c r="J357" i="13"/>
  <c r="K360" i="13"/>
  <c r="K363" i="13"/>
  <c r="H366" i="13"/>
  <c r="K366" i="13"/>
  <c r="J367" i="13"/>
  <c r="J371" i="13"/>
  <c r="K371" i="13"/>
  <c r="J372" i="13"/>
  <c r="I373" i="13"/>
  <c r="K375" i="13"/>
  <c r="H376" i="13"/>
  <c r="J376" i="13"/>
  <c r="K376" i="13"/>
  <c r="J377" i="13"/>
  <c r="K381" i="13"/>
  <c r="I383" i="13"/>
  <c r="K383" i="13"/>
  <c r="K385" i="13"/>
  <c r="H386" i="13"/>
  <c r="J386" i="13"/>
  <c r="K386" i="13"/>
  <c r="H391" i="13"/>
  <c r="J392" i="13"/>
  <c r="I393" i="13"/>
  <c r="K395" i="13"/>
  <c r="H396" i="13"/>
  <c r="J396" i="13"/>
  <c r="K396" i="13"/>
  <c r="J397" i="13"/>
  <c r="I398" i="13"/>
  <c r="K400" i="13"/>
  <c r="J403" i="13"/>
  <c r="K403" i="13"/>
  <c r="K405" i="13"/>
  <c r="J406" i="13"/>
  <c r="K406" i="13"/>
  <c r="H411" i="13"/>
  <c r="K411" i="13"/>
  <c r="I413" i="13"/>
  <c r="K413" i="13"/>
  <c r="K415" i="13"/>
  <c r="H416" i="13"/>
  <c r="J416" i="13"/>
  <c r="K416" i="13"/>
  <c r="J417" i="13"/>
  <c r="I418" i="13"/>
  <c r="K423" i="13"/>
  <c r="H426" i="13"/>
  <c r="K426" i="13"/>
  <c r="J427" i="13"/>
  <c r="K430" i="13"/>
  <c r="H431" i="13"/>
  <c r="K431" i="13"/>
  <c r="I433" i="13"/>
  <c r="K435" i="13"/>
  <c r="H436" i="13"/>
  <c r="J436" i="13"/>
  <c r="K436" i="13"/>
  <c r="I443" i="13"/>
  <c r="K443" i="13"/>
  <c r="K445" i="13"/>
  <c r="H446" i="13"/>
  <c r="J446" i="13"/>
  <c r="K446" i="13"/>
  <c r="J447" i="13"/>
  <c r="K450" i="13"/>
  <c r="H451" i="13"/>
  <c r="I453" i="13"/>
  <c r="K453" i="13"/>
  <c r="H456" i="13"/>
  <c r="J456" i="13"/>
  <c r="K456" i="13"/>
  <c r="J457" i="13"/>
  <c r="J461" i="13"/>
  <c r="I463" i="13"/>
  <c r="K463" i="13"/>
  <c r="K465" i="13"/>
  <c r="K466" i="13"/>
  <c r="I468" i="13"/>
  <c r="K470" i="13"/>
  <c r="H471" i="13"/>
  <c r="K471" i="13"/>
  <c r="I473" i="13"/>
  <c r="K473" i="13"/>
  <c r="K475" i="13"/>
  <c r="H476" i="13"/>
  <c r="J476" i="13"/>
  <c r="K476" i="13"/>
  <c r="I483" i="13"/>
  <c r="K483" i="13"/>
  <c r="J486" i="13"/>
  <c r="K486" i="13"/>
  <c r="J487" i="13"/>
  <c r="H491" i="13"/>
  <c r="K491" i="13"/>
  <c r="K492" i="13"/>
  <c r="I493" i="13"/>
  <c r="K493" i="13"/>
  <c r="H496" i="13"/>
  <c r="K496" i="13"/>
  <c r="I498" i="13"/>
  <c r="I503" i="13"/>
  <c r="J503" i="13"/>
  <c r="K503" i="13"/>
  <c r="K505" i="13"/>
  <c r="H506" i="13"/>
  <c r="J506" i="13"/>
  <c r="K506" i="13"/>
  <c r="J507" i="13"/>
  <c r="K507" i="13"/>
  <c r="K510" i="13"/>
  <c r="H511" i="13"/>
  <c r="J511" i="13"/>
  <c r="J512" i="13"/>
  <c r="I513" i="13"/>
  <c r="J516" i="13"/>
  <c r="K516" i="13"/>
  <c r="I518" i="13"/>
  <c r="K518" i="13"/>
  <c r="K520" i="13"/>
  <c r="I523" i="13"/>
  <c r="J523" i="13"/>
  <c r="K525" i="13"/>
  <c r="J526" i="13"/>
  <c r="J527" i="13"/>
  <c r="I528" i="13"/>
  <c r="K528" i="13"/>
  <c r="H531" i="13"/>
  <c r="J532" i="13"/>
  <c r="I533" i="13"/>
  <c r="H536" i="13"/>
  <c r="J536" i="13"/>
  <c r="K536" i="13"/>
  <c r="K537" i="13"/>
  <c r="K538" i="13"/>
  <c r="I543" i="13"/>
  <c r="J543" i="13"/>
  <c r="K543" i="13"/>
  <c r="K545" i="13"/>
  <c r="J546" i="13"/>
  <c r="K546" i="13"/>
  <c r="K547" i="13"/>
  <c r="I548" i="13"/>
  <c r="I250" i="13"/>
  <c r="J250" i="13"/>
  <c r="K250" i="13"/>
  <c r="I251" i="13"/>
  <c r="I257" i="13"/>
  <c r="J257" i="13"/>
  <c r="K257" i="13"/>
  <c r="K263" i="13"/>
  <c r="I270" i="13"/>
  <c r="J270" i="13"/>
  <c r="I271" i="13"/>
  <c r="I277" i="13"/>
  <c r="K277" i="13"/>
  <c r="I285" i="13"/>
  <c r="I290" i="13"/>
  <c r="J290" i="13"/>
  <c r="K290" i="13"/>
  <c r="I291" i="13"/>
  <c r="I297" i="13"/>
  <c r="K297" i="13"/>
  <c r="J303" i="13"/>
  <c r="K303" i="13"/>
  <c r="I310" i="13"/>
  <c r="J310" i="13"/>
  <c r="K310" i="13"/>
  <c r="I311" i="13"/>
  <c r="I317" i="13"/>
  <c r="K317" i="13"/>
  <c r="J323" i="13"/>
  <c r="I325" i="13"/>
  <c r="I330" i="13"/>
  <c r="J330" i="13"/>
  <c r="I331" i="13"/>
  <c r="I337" i="13"/>
  <c r="K337" i="13"/>
  <c r="J343" i="13"/>
  <c r="K343" i="13"/>
  <c r="I350" i="13"/>
  <c r="J350" i="13"/>
  <c r="I351" i="13"/>
  <c r="I357" i="13"/>
  <c r="K357" i="13"/>
  <c r="J363" i="13"/>
  <c r="I364" i="13"/>
  <c r="I365" i="13"/>
  <c r="I370" i="13"/>
  <c r="J370" i="13"/>
  <c r="K370" i="13"/>
  <c r="I371" i="13"/>
  <c r="K374" i="13"/>
  <c r="K377" i="13"/>
  <c r="I384" i="13"/>
  <c r="I390" i="13"/>
  <c r="J390" i="13"/>
  <c r="K390" i="13"/>
  <c r="I391" i="13"/>
  <c r="K394" i="13"/>
  <c r="I397" i="13"/>
  <c r="K397" i="13"/>
  <c r="I404" i="13"/>
  <c r="J404" i="13"/>
  <c r="I410" i="13"/>
  <c r="J410" i="13"/>
  <c r="K410" i="13"/>
  <c r="I411" i="13"/>
  <c r="K414" i="13"/>
  <c r="I417" i="13"/>
  <c r="K417" i="13"/>
  <c r="I424" i="13"/>
  <c r="J424" i="13"/>
  <c r="I430" i="13"/>
  <c r="I431" i="13"/>
  <c r="I437" i="13"/>
  <c r="K437" i="13"/>
  <c r="J443" i="13"/>
  <c r="I450" i="13"/>
  <c r="J450" i="13"/>
  <c r="I451" i="13"/>
  <c r="I457" i="13"/>
  <c r="K457" i="13"/>
  <c r="J463" i="13"/>
  <c r="I464" i="13"/>
  <c r="J470" i="13"/>
  <c r="I471" i="13"/>
  <c r="I477" i="13"/>
  <c r="K477" i="13"/>
  <c r="J483" i="13"/>
  <c r="J490" i="13"/>
  <c r="K490" i="13"/>
  <c r="I491" i="13"/>
  <c r="I497" i="13"/>
  <c r="K497" i="13"/>
  <c r="I510" i="13"/>
  <c r="J510" i="13"/>
  <c r="I511" i="13"/>
  <c r="I517" i="13"/>
  <c r="J517" i="13"/>
  <c r="K517" i="13"/>
  <c r="K523" i="13"/>
  <c r="I525" i="13"/>
  <c r="I530" i="13"/>
  <c r="K530" i="13"/>
  <c r="I531" i="13"/>
  <c r="K534" i="13"/>
  <c r="I537" i="13"/>
  <c r="J537" i="13"/>
  <c r="I544" i="13"/>
  <c r="C3" i="13"/>
  <c r="C4" i="13"/>
  <c r="D4" i="13" s="1"/>
  <c r="C5" i="13"/>
  <c r="C6" i="13"/>
  <c r="E6" i="13" s="1"/>
  <c r="C7" i="13"/>
  <c r="C8" i="13"/>
  <c r="D8" i="13" s="1"/>
  <c r="C9" i="13"/>
  <c r="D9" i="13" s="1"/>
  <c r="C10" i="13"/>
  <c r="C11" i="13"/>
  <c r="C12" i="13"/>
  <c r="C13" i="13"/>
  <c r="C14" i="13"/>
  <c r="F14" i="13" s="1"/>
  <c r="C15" i="13"/>
  <c r="C16" i="13"/>
  <c r="C17" i="13"/>
  <c r="C18" i="13"/>
  <c r="C19" i="13"/>
  <c r="C20" i="13"/>
  <c r="C21" i="13"/>
  <c r="C22" i="13"/>
  <c r="G22" i="13" s="1"/>
  <c r="K22" i="13" s="1"/>
  <c r="C23" i="13"/>
  <c r="C24" i="13"/>
  <c r="D24" i="13" s="1"/>
  <c r="C25" i="13"/>
  <c r="C26" i="13"/>
  <c r="E26" i="13" s="1"/>
  <c r="I26" i="13" s="1"/>
  <c r="C27" i="13"/>
  <c r="C28" i="13"/>
  <c r="D28" i="13" s="1"/>
  <c r="C29" i="13"/>
  <c r="D29" i="13" s="1"/>
  <c r="C30" i="13"/>
  <c r="C31" i="13"/>
  <c r="C32" i="13"/>
  <c r="C33" i="13"/>
  <c r="C34" i="13"/>
  <c r="F34" i="13" s="1"/>
  <c r="C35" i="13"/>
  <c r="C36" i="13"/>
  <c r="C37" i="13"/>
  <c r="C38" i="13"/>
  <c r="C39" i="13"/>
  <c r="C40" i="13"/>
  <c r="C41" i="13"/>
  <c r="C42" i="13"/>
  <c r="C43" i="13"/>
  <c r="C44" i="13"/>
  <c r="D44" i="13" s="1"/>
  <c r="C45" i="13"/>
  <c r="C46" i="13"/>
  <c r="E46" i="13" s="1"/>
  <c r="I46" i="13" s="1"/>
  <c r="C47" i="13"/>
  <c r="C48" i="13"/>
  <c r="D48" i="13" s="1"/>
  <c r="C49" i="13"/>
  <c r="D49" i="13" s="1"/>
  <c r="C50" i="13"/>
  <c r="C51" i="13"/>
  <c r="C52" i="13"/>
  <c r="C53" i="13"/>
  <c r="C54" i="13"/>
  <c r="F54" i="13" s="1"/>
  <c r="C55" i="13"/>
  <c r="C56" i="13"/>
  <c r="C57" i="13"/>
  <c r="C58" i="13"/>
  <c r="C59" i="13"/>
  <c r="C60" i="13"/>
  <c r="C61" i="13"/>
  <c r="C62" i="13"/>
  <c r="C63" i="13"/>
  <c r="C64" i="13"/>
  <c r="D64" i="13" s="1"/>
  <c r="C65" i="13"/>
  <c r="C66" i="13"/>
  <c r="E66" i="13" s="1"/>
  <c r="C67" i="13"/>
  <c r="C68" i="13"/>
  <c r="D68" i="13" s="1"/>
  <c r="C69" i="13"/>
  <c r="D69" i="13" s="1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D84" i="13" s="1"/>
  <c r="C85" i="13"/>
  <c r="C86" i="13"/>
  <c r="E86" i="13" s="1"/>
  <c r="C87" i="13"/>
  <c r="C88" i="13"/>
  <c r="D88" i="13" s="1"/>
  <c r="C89" i="13"/>
  <c r="D89" i="13" s="1"/>
  <c r="C90" i="13"/>
  <c r="C91" i="13"/>
  <c r="C92" i="13"/>
  <c r="C93" i="13"/>
  <c r="C94" i="13"/>
  <c r="C95" i="13"/>
  <c r="C96" i="13"/>
  <c r="C97" i="13"/>
  <c r="C98" i="13"/>
  <c r="C99" i="13"/>
  <c r="C100" i="13"/>
  <c r="C101" i="13"/>
  <c r="E101" i="13" s="1"/>
  <c r="C102" i="13"/>
  <c r="C103" i="13"/>
  <c r="C104" i="13"/>
  <c r="D104" i="13" s="1"/>
  <c r="C105" i="13"/>
  <c r="C106" i="13"/>
  <c r="E106" i="13" s="1"/>
  <c r="I106" i="13" s="1"/>
  <c r="C107" i="13"/>
  <c r="C108" i="13"/>
  <c r="D108" i="13" s="1"/>
  <c r="C109" i="13"/>
  <c r="D109" i="13" s="1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D124" i="13" s="1"/>
  <c r="C125" i="13"/>
  <c r="C126" i="13"/>
  <c r="E126" i="13" s="1"/>
  <c r="C127" i="13"/>
  <c r="C128" i="13"/>
  <c r="D128" i="13" s="1"/>
  <c r="C129" i="13"/>
  <c r="D129" i="13" s="1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D144" i="13" s="1"/>
  <c r="C145" i="13"/>
  <c r="C146" i="13"/>
  <c r="E146" i="13" s="1"/>
  <c r="C147" i="13"/>
  <c r="C148" i="13"/>
  <c r="D148" i="13" s="1"/>
  <c r="C149" i="13"/>
  <c r="D149" i="13" s="1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D164" i="13" s="1"/>
  <c r="C165" i="13"/>
  <c r="C166" i="13"/>
  <c r="E166" i="13" s="1"/>
  <c r="C167" i="13"/>
  <c r="C168" i="13"/>
  <c r="D168" i="13" s="1"/>
  <c r="C169" i="13"/>
  <c r="D169" i="13" s="1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F182" i="13" s="1"/>
  <c r="J182" i="13" s="1"/>
  <c r="C183" i="13"/>
  <c r="C184" i="13"/>
  <c r="D184" i="13" s="1"/>
  <c r="C185" i="13"/>
  <c r="C186" i="13"/>
  <c r="E186" i="13" s="1"/>
  <c r="C187" i="13"/>
  <c r="C188" i="13"/>
  <c r="D188" i="13" s="1"/>
  <c r="C189" i="13"/>
  <c r="D189" i="13" s="1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D204" i="13" s="1"/>
  <c r="C205" i="13"/>
  <c r="C206" i="13"/>
  <c r="E206" i="13" s="1"/>
  <c r="C207" i="13"/>
  <c r="C208" i="13"/>
  <c r="C209" i="13"/>
  <c r="D209" i="13" s="1"/>
  <c r="H209" i="13" s="1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D224" i="13" s="1"/>
  <c r="H224" i="13" s="1"/>
  <c r="C225" i="13"/>
  <c r="C226" i="13"/>
  <c r="I226" i="13" s="1"/>
  <c r="C227" i="13"/>
  <c r="C228" i="13"/>
  <c r="C229" i="13"/>
  <c r="H229" i="13" s="1"/>
  <c r="C230" i="13"/>
  <c r="C231" i="13"/>
  <c r="C232" i="13"/>
  <c r="C233" i="13"/>
  <c r="C234" i="13"/>
  <c r="C235" i="13"/>
  <c r="C236" i="13"/>
  <c r="C238" i="13"/>
  <c r="C239" i="13"/>
  <c r="C240" i="13"/>
  <c r="C241" i="13"/>
  <c r="C242" i="13"/>
  <c r="C243" i="13"/>
  <c r="C244" i="13"/>
  <c r="H244" i="13" s="1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I266" i="13" s="1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H284" i="13" s="1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H304" i="13" s="1"/>
  <c r="C305" i="13"/>
  <c r="C306" i="13"/>
  <c r="I306" i="13" s="1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H364" i="13" s="1"/>
  <c r="C365" i="13"/>
  <c r="C366" i="13"/>
  <c r="C367" i="13"/>
  <c r="C368" i="13"/>
  <c r="C369" i="13"/>
  <c r="K369" i="13" s="1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I381" i="13" s="1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J399" i="13" s="1"/>
  <c r="C400" i="13"/>
  <c r="C401" i="13"/>
  <c r="C402" i="13"/>
  <c r="C403" i="13"/>
  <c r="C404" i="13"/>
  <c r="C405" i="13"/>
  <c r="C406" i="13"/>
  <c r="C407" i="13"/>
  <c r="C408" i="13"/>
  <c r="C409" i="13"/>
  <c r="J409" i="13" s="1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J439" i="13" s="1"/>
  <c r="C440" i="13"/>
  <c r="C441" i="13"/>
  <c r="C442" i="13"/>
  <c r="C443" i="13"/>
  <c r="C444" i="13"/>
  <c r="C445" i="13"/>
  <c r="C446" i="13"/>
  <c r="C447" i="13"/>
  <c r="C448" i="13"/>
  <c r="C449" i="13"/>
  <c r="J449" i="13" s="1"/>
  <c r="C450" i="13"/>
  <c r="C451" i="13"/>
  <c r="C452" i="13"/>
  <c r="C453" i="13"/>
  <c r="C454" i="13"/>
  <c r="C455" i="13"/>
  <c r="C456" i="13"/>
  <c r="C457" i="13"/>
  <c r="C458" i="13"/>
  <c r="C459" i="13"/>
  <c r="K459" i="13" s="1"/>
  <c r="C460" i="13"/>
  <c r="C461" i="13"/>
  <c r="C462" i="13"/>
  <c r="C463" i="13"/>
  <c r="C464" i="13"/>
  <c r="C465" i="13"/>
  <c r="C466" i="13"/>
  <c r="C467" i="13"/>
  <c r="C468" i="13"/>
  <c r="C469" i="13"/>
  <c r="K469" i="13" s="1"/>
  <c r="C470" i="13"/>
  <c r="C471" i="13"/>
  <c r="C472" i="13"/>
  <c r="C473" i="13"/>
  <c r="C474" i="13"/>
  <c r="C475" i="13"/>
  <c r="C476" i="13"/>
  <c r="C477" i="13"/>
  <c r="C478" i="13"/>
  <c r="C479" i="13"/>
  <c r="J479" i="13" s="1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H549" i="13" s="1"/>
  <c r="D3" i="13"/>
  <c r="E3" i="13"/>
  <c r="F3" i="13"/>
  <c r="G3" i="13"/>
  <c r="D5" i="13"/>
  <c r="E5" i="13"/>
  <c r="F5" i="13"/>
  <c r="G5" i="13"/>
  <c r="D6" i="13"/>
  <c r="F6" i="13"/>
  <c r="G6" i="13"/>
  <c r="D7" i="13"/>
  <c r="E7" i="13"/>
  <c r="F7" i="13"/>
  <c r="G7" i="13"/>
  <c r="K7" i="13" s="1"/>
  <c r="D10" i="13"/>
  <c r="E10" i="13"/>
  <c r="F10" i="13"/>
  <c r="G10" i="13"/>
  <c r="D11" i="13"/>
  <c r="E11" i="13"/>
  <c r="F11" i="13"/>
  <c r="G11" i="13"/>
  <c r="D12" i="13"/>
  <c r="H12" i="13" s="1"/>
  <c r="E12" i="13"/>
  <c r="F12" i="13"/>
  <c r="G12" i="13"/>
  <c r="K12" i="13" s="1"/>
  <c r="D13" i="13"/>
  <c r="E13" i="13"/>
  <c r="F13" i="13"/>
  <c r="G13" i="13"/>
  <c r="D14" i="13"/>
  <c r="E14" i="13"/>
  <c r="G14" i="13"/>
  <c r="D15" i="13"/>
  <c r="H15" i="13" s="1"/>
  <c r="E15" i="13"/>
  <c r="I15" i="13" s="1"/>
  <c r="F15" i="13"/>
  <c r="G15" i="13"/>
  <c r="D16" i="13"/>
  <c r="E16" i="13"/>
  <c r="F16" i="13"/>
  <c r="G16" i="13"/>
  <c r="D17" i="13"/>
  <c r="H17" i="13" s="1"/>
  <c r="E17" i="13"/>
  <c r="F17" i="13"/>
  <c r="G17" i="13"/>
  <c r="K17" i="13" s="1"/>
  <c r="D20" i="13"/>
  <c r="E20" i="13"/>
  <c r="F20" i="13"/>
  <c r="G20" i="13"/>
  <c r="K20" i="13" s="1"/>
  <c r="D23" i="13"/>
  <c r="E23" i="13"/>
  <c r="F23" i="13"/>
  <c r="G23" i="13"/>
  <c r="D25" i="13"/>
  <c r="E25" i="13"/>
  <c r="F25" i="13"/>
  <c r="G25" i="13"/>
  <c r="D26" i="13"/>
  <c r="F26" i="13"/>
  <c r="G26" i="13"/>
  <c r="D27" i="13"/>
  <c r="H27" i="13" s="1"/>
  <c r="E27" i="13"/>
  <c r="F27" i="13"/>
  <c r="G27" i="13"/>
  <c r="K27" i="13" s="1"/>
  <c r="D30" i="13"/>
  <c r="E30" i="13"/>
  <c r="F30" i="13"/>
  <c r="G30" i="13"/>
  <c r="D31" i="13"/>
  <c r="H31" i="13" s="1"/>
  <c r="E31" i="13"/>
  <c r="F31" i="13"/>
  <c r="J31" i="13" s="1"/>
  <c r="G31" i="13"/>
  <c r="D32" i="13"/>
  <c r="H32" i="13" s="1"/>
  <c r="E32" i="13"/>
  <c r="F32" i="13"/>
  <c r="G32" i="13"/>
  <c r="K32" i="13" s="1"/>
  <c r="D33" i="13"/>
  <c r="E33" i="13"/>
  <c r="F33" i="13"/>
  <c r="G33" i="13"/>
  <c r="D34" i="13"/>
  <c r="E34" i="13"/>
  <c r="G34" i="13"/>
  <c r="D35" i="13"/>
  <c r="E35" i="13"/>
  <c r="F35" i="13"/>
  <c r="G35" i="13"/>
  <c r="D36" i="13"/>
  <c r="E36" i="13"/>
  <c r="F36" i="13"/>
  <c r="G36" i="13"/>
  <c r="D37" i="13"/>
  <c r="H37" i="13" s="1"/>
  <c r="E37" i="13"/>
  <c r="F37" i="13"/>
  <c r="J37" i="13" s="1"/>
  <c r="G37" i="13"/>
  <c r="K37" i="13" s="1"/>
  <c r="D40" i="13"/>
  <c r="E40" i="13"/>
  <c r="F40" i="13"/>
  <c r="G40" i="13"/>
  <c r="D43" i="13"/>
  <c r="E43" i="13"/>
  <c r="F43" i="13"/>
  <c r="G43" i="13"/>
  <c r="D45" i="13"/>
  <c r="E45" i="13"/>
  <c r="I45" i="13" s="1"/>
  <c r="F45" i="13"/>
  <c r="G45" i="13"/>
  <c r="D46" i="13"/>
  <c r="F46" i="13"/>
  <c r="G46" i="13"/>
  <c r="D47" i="13"/>
  <c r="H47" i="13" s="1"/>
  <c r="E47" i="13"/>
  <c r="F47" i="13"/>
  <c r="G47" i="13"/>
  <c r="K47" i="13" s="1"/>
  <c r="D50" i="13"/>
  <c r="E50" i="13"/>
  <c r="F50" i="13"/>
  <c r="G50" i="13"/>
  <c r="D51" i="13"/>
  <c r="E51" i="13"/>
  <c r="F51" i="13"/>
  <c r="G51" i="13"/>
  <c r="D52" i="13"/>
  <c r="H52" i="13" s="1"/>
  <c r="E52" i="13"/>
  <c r="F52" i="13"/>
  <c r="G52" i="13"/>
  <c r="K52" i="13" s="1"/>
  <c r="D53" i="13"/>
  <c r="E53" i="13"/>
  <c r="F53" i="13"/>
  <c r="G53" i="13"/>
  <c r="D54" i="13"/>
  <c r="E54" i="13"/>
  <c r="G54" i="13"/>
  <c r="D55" i="13"/>
  <c r="E55" i="13"/>
  <c r="F55" i="13"/>
  <c r="G55" i="13"/>
  <c r="D56" i="13"/>
  <c r="E56" i="13"/>
  <c r="F56" i="13"/>
  <c r="G56" i="13"/>
  <c r="D57" i="13"/>
  <c r="H57" i="13" s="1"/>
  <c r="E57" i="13"/>
  <c r="F57" i="13"/>
  <c r="G57" i="13"/>
  <c r="K57" i="13" s="1"/>
  <c r="D60" i="13"/>
  <c r="E60" i="13"/>
  <c r="F60" i="13"/>
  <c r="G60" i="13"/>
  <c r="D63" i="13"/>
  <c r="E63" i="13"/>
  <c r="F63" i="13"/>
  <c r="G63" i="13"/>
  <c r="D65" i="13"/>
  <c r="E65" i="13"/>
  <c r="F65" i="13"/>
  <c r="G65" i="13"/>
  <c r="D66" i="13"/>
  <c r="F66" i="13"/>
  <c r="G66" i="13"/>
  <c r="K66" i="13" s="1"/>
  <c r="D67" i="13"/>
  <c r="H67" i="13" s="1"/>
  <c r="E67" i="13"/>
  <c r="F67" i="13"/>
  <c r="J67" i="13" s="1"/>
  <c r="G67" i="13"/>
  <c r="K67" i="13" s="1"/>
  <c r="D70" i="13"/>
  <c r="H70" i="13" s="1"/>
  <c r="E70" i="13"/>
  <c r="F70" i="13"/>
  <c r="G70" i="13"/>
  <c r="D71" i="13"/>
  <c r="E71" i="13"/>
  <c r="F71" i="13"/>
  <c r="G71" i="13"/>
  <c r="D72" i="13"/>
  <c r="H72" i="13" s="1"/>
  <c r="E72" i="13"/>
  <c r="F72" i="13"/>
  <c r="G72" i="13"/>
  <c r="K72" i="13" s="1"/>
  <c r="D73" i="13"/>
  <c r="E73" i="13"/>
  <c r="F73" i="13"/>
  <c r="G73" i="13"/>
  <c r="D74" i="13"/>
  <c r="E74" i="13"/>
  <c r="F74" i="13"/>
  <c r="G74" i="13"/>
  <c r="D75" i="13"/>
  <c r="E75" i="13"/>
  <c r="F75" i="13"/>
  <c r="G75" i="13"/>
  <c r="D76" i="13"/>
  <c r="E76" i="13"/>
  <c r="F76" i="13"/>
  <c r="G76" i="13"/>
  <c r="D77" i="13"/>
  <c r="H77" i="13" s="1"/>
  <c r="E77" i="13"/>
  <c r="F77" i="13"/>
  <c r="G77" i="13"/>
  <c r="K77" i="13" s="1"/>
  <c r="D80" i="13"/>
  <c r="E80" i="13"/>
  <c r="F80" i="13"/>
  <c r="G80" i="13"/>
  <c r="D83" i="13"/>
  <c r="E83" i="13"/>
  <c r="F83" i="13"/>
  <c r="G83" i="13"/>
  <c r="D85" i="13"/>
  <c r="E85" i="13"/>
  <c r="F85" i="13"/>
  <c r="G85" i="13"/>
  <c r="D86" i="13"/>
  <c r="H86" i="13" s="1"/>
  <c r="F86" i="13"/>
  <c r="G86" i="13"/>
  <c r="D87" i="13"/>
  <c r="H87" i="13" s="1"/>
  <c r="E87" i="13"/>
  <c r="F87" i="13"/>
  <c r="G87" i="13"/>
  <c r="K87" i="13" s="1"/>
  <c r="D90" i="13"/>
  <c r="E90" i="13"/>
  <c r="F90" i="13"/>
  <c r="G90" i="13"/>
  <c r="D91" i="13"/>
  <c r="E91" i="13"/>
  <c r="F91" i="13"/>
  <c r="G91" i="13"/>
  <c r="K91" i="13" s="1"/>
  <c r="D92" i="13"/>
  <c r="H92" i="13" s="1"/>
  <c r="E92" i="13"/>
  <c r="F92" i="13"/>
  <c r="G92" i="13"/>
  <c r="K92" i="13" s="1"/>
  <c r="D93" i="13"/>
  <c r="E93" i="13"/>
  <c r="F93" i="13"/>
  <c r="G93" i="13"/>
  <c r="D94" i="13"/>
  <c r="E94" i="13"/>
  <c r="F94" i="13"/>
  <c r="G94" i="13"/>
  <c r="D95" i="13"/>
  <c r="E95" i="13"/>
  <c r="I95" i="13" s="1"/>
  <c r="F95" i="13"/>
  <c r="G95" i="13"/>
  <c r="D96" i="13"/>
  <c r="E96" i="13"/>
  <c r="F96" i="13"/>
  <c r="G96" i="13"/>
  <c r="K96" i="13" s="1"/>
  <c r="D97" i="13"/>
  <c r="H97" i="13" s="1"/>
  <c r="E97" i="13"/>
  <c r="F97" i="13"/>
  <c r="G97" i="13"/>
  <c r="K97" i="13" s="1"/>
  <c r="D100" i="13"/>
  <c r="E100" i="13"/>
  <c r="F100" i="13"/>
  <c r="G100" i="13"/>
  <c r="K100" i="13" s="1"/>
  <c r="D103" i="13"/>
  <c r="E103" i="13"/>
  <c r="F103" i="13"/>
  <c r="G103" i="13"/>
  <c r="D105" i="13"/>
  <c r="H105" i="13" s="1"/>
  <c r="E105" i="13"/>
  <c r="F105" i="13"/>
  <c r="G105" i="13"/>
  <c r="D106" i="13"/>
  <c r="F106" i="13"/>
  <c r="G106" i="13"/>
  <c r="D107" i="13"/>
  <c r="H107" i="13" s="1"/>
  <c r="E107" i="13"/>
  <c r="F107" i="13"/>
  <c r="G107" i="13"/>
  <c r="K107" i="13" s="1"/>
  <c r="D110" i="13"/>
  <c r="E110" i="13"/>
  <c r="F110" i="13"/>
  <c r="G110" i="13"/>
  <c r="D111" i="13"/>
  <c r="E111" i="13"/>
  <c r="F111" i="13"/>
  <c r="G111" i="13"/>
  <c r="D112" i="13"/>
  <c r="H112" i="13" s="1"/>
  <c r="E112" i="13"/>
  <c r="I112" i="13" s="1"/>
  <c r="F112" i="13"/>
  <c r="G112" i="13"/>
  <c r="K112" i="13" s="1"/>
  <c r="D113" i="13"/>
  <c r="E113" i="13"/>
  <c r="F113" i="13"/>
  <c r="G113" i="13"/>
  <c r="D114" i="13"/>
  <c r="E114" i="13"/>
  <c r="F114" i="13"/>
  <c r="G114" i="13"/>
  <c r="D115" i="13"/>
  <c r="E115" i="13"/>
  <c r="F115" i="13"/>
  <c r="G115" i="13"/>
  <c r="K115" i="13" s="1"/>
  <c r="D116" i="13"/>
  <c r="E116" i="13"/>
  <c r="F116" i="13"/>
  <c r="G116" i="13"/>
  <c r="D117" i="13"/>
  <c r="H117" i="13" s="1"/>
  <c r="E117" i="13"/>
  <c r="I117" i="13" s="1"/>
  <c r="F117" i="13"/>
  <c r="J117" i="13" s="1"/>
  <c r="G117" i="13"/>
  <c r="K117" i="13" s="1"/>
  <c r="D120" i="13"/>
  <c r="E120" i="13"/>
  <c r="F120" i="13"/>
  <c r="G120" i="13"/>
  <c r="K120" i="13" s="1"/>
  <c r="D123" i="13"/>
  <c r="E123" i="13"/>
  <c r="F123" i="13"/>
  <c r="G123" i="13"/>
  <c r="D125" i="13"/>
  <c r="E125" i="13"/>
  <c r="F125" i="13"/>
  <c r="G125" i="13"/>
  <c r="K125" i="13" s="1"/>
  <c r="D126" i="13"/>
  <c r="F126" i="13"/>
  <c r="G126" i="13"/>
  <c r="D127" i="13"/>
  <c r="H127" i="13" s="1"/>
  <c r="E127" i="13"/>
  <c r="F127" i="13"/>
  <c r="G127" i="13"/>
  <c r="K127" i="13" s="1"/>
  <c r="D130" i="13"/>
  <c r="E130" i="13"/>
  <c r="F130" i="13"/>
  <c r="J130" i="13" s="1"/>
  <c r="G130" i="13"/>
  <c r="D131" i="13"/>
  <c r="E131" i="13"/>
  <c r="F131" i="13"/>
  <c r="J131" i="13" s="1"/>
  <c r="G131" i="13"/>
  <c r="D132" i="13"/>
  <c r="H132" i="13" s="1"/>
  <c r="E132" i="13"/>
  <c r="F132" i="13"/>
  <c r="G132" i="13"/>
  <c r="K132" i="13" s="1"/>
  <c r="D133" i="13"/>
  <c r="E133" i="13"/>
  <c r="F133" i="13"/>
  <c r="G133" i="13"/>
  <c r="D134" i="13"/>
  <c r="E134" i="13"/>
  <c r="F134" i="13"/>
  <c r="G134" i="13"/>
  <c r="D135" i="13"/>
  <c r="E135" i="13"/>
  <c r="F135" i="13"/>
  <c r="G135" i="13"/>
  <c r="D136" i="13"/>
  <c r="E136" i="13"/>
  <c r="F136" i="13"/>
  <c r="G136" i="13"/>
  <c r="D137" i="13"/>
  <c r="H137" i="13" s="1"/>
  <c r="E137" i="13"/>
  <c r="F137" i="13"/>
  <c r="G137" i="13"/>
  <c r="K137" i="13" s="1"/>
  <c r="D140" i="13"/>
  <c r="H140" i="13" s="1"/>
  <c r="E140" i="13"/>
  <c r="F140" i="13"/>
  <c r="G140" i="13"/>
  <c r="D143" i="13"/>
  <c r="E143" i="13"/>
  <c r="F143" i="13"/>
  <c r="G143" i="13"/>
  <c r="D145" i="13"/>
  <c r="E145" i="13"/>
  <c r="I145" i="13" s="1"/>
  <c r="F145" i="13"/>
  <c r="G145" i="13"/>
  <c r="D146" i="13"/>
  <c r="F146" i="13"/>
  <c r="G146" i="13"/>
  <c r="D147" i="13"/>
  <c r="H147" i="13" s="1"/>
  <c r="E147" i="13"/>
  <c r="F147" i="13"/>
  <c r="G147" i="13"/>
  <c r="K147" i="13" s="1"/>
  <c r="D150" i="13"/>
  <c r="E150" i="13"/>
  <c r="I150" i="13" s="1"/>
  <c r="F150" i="13"/>
  <c r="G150" i="13"/>
  <c r="K150" i="13" s="1"/>
  <c r="D151" i="13"/>
  <c r="E151" i="13"/>
  <c r="F151" i="13"/>
  <c r="G151" i="13"/>
  <c r="D152" i="13"/>
  <c r="H152" i="13" s="1"/>
  <c r="E152" i="13"/>
  <c r="F152" i="13"/>
  <c r="G152" i="13"/>
  <c r="K152" i="13" s="1"/>
  <c r="D153" i="13"/>
  <c r="E153" i="13"/>
  <c r="F153" i="13"/>
  <c r="G153" i="13"/>
  <c r="D154" i="13"/>
  <c r="E154" i="13"/>
  <c r="F154" i="13"/>
  <c r="G154" i="13"/>
  <c r="D155" i="13"/>
  <c r="E155" i="13"/>
  <c r="I155" i="13" s="1"/>
  <c r="F155" i="13"/>
  <c r="G155" i="13"/>
  <c r="D156" i="13"/>
  <c r="E156" i="13"/>
  <c r="F156" i="13"/>
  <c r="G156" i="13"/>
  <c r="D157" i="13"/>
  <c r="H157" i="13" s="1"/>
  <c r="E157" i="13"/>
  <c r="F157" i="13"/>
  <c r="G157" i="13"/>
  <c r="K157" i="13" s="1"/>
  <c r="D160" i="13"/>
  <c r="E160" i="13"/>
  <c r="F160" i="13"/>
  <c r="G160" i="13"/>
  <c r="D163" i="13"/>
  <c r="E163" i="13"/>
  <c r="F163" i="13"/>
  <c r="G163" i="13"/>
  <c r="D165" i="13"/>
  <c r="E165" i="13"/>
  <c r="F165" i="13"/>
  <c r="G165" i="13"/>
  <c r="D166" i="13"/>
  <c r="F166" i="13"/>
  <c r="G166" i="13"/>
  <c r="D167" i="13"/>
  <c r="H167" i="13" s="1"/>
  <c r="E167" i="13"/>
  <c r="F167" i="13"/>
  <c r="J167" i="13" s="1"/>
  <c r="G167" i="13"/>
  <c r="K167" i="13" s="1"/>
  <c r="D170" i="13"/>
  <c r="E170" i="13"/>
  <c r="F170" i="13"/>
  <c r="G170" i="13"/>
  <c r="D171" i="13"/>
  <c r="E171" i="13"/>
  <c r="F171" i="13"/>
  <c r="G171" i="13"/>
  <c r="D172" i="13"/>
  <c r="H172" i="13" s="1"/>
  <c r="E172" i="13"/>
  <c r="F172" i="13"/>
  <c r="G172" i="13"/>
  <c r="K172" i="13" s="1"/>
  <c r="D173" i="13"/>
  <c r="E173" i="13"/>
  <c r="F173" i="13"/>
  <c r="G173" i="13"/>
  <c r="D174" i="13"/>
  <c r="E174" i="13"/>
  <c r="F174" i="13"/>
  <c r="G174" i="13"/>
  <c r="D175" i="13"/>
  <c r="E175" i="13"/>
  <c r="F175" i="13"/>
  <c r="G175" i="13"/>
  <c r="K175" i="13" s="1"/>
  <c r="D176" i="13"/>
  <c r="E176" i="13"/>
  <c r="F176" i="13"/>
  <c r="G176" i="13"/>
  <c r="D177" i="13"/>
  <c r="H177" i="13" s="1"/>
  <c r="E177" i="13"/>
  <c r="F177" i="13"/>
  <c r="G177" i="13"/>
  <c r="K177" i="13" s="1"/>
  <c r="D180" i="13"/>
  <c r="E180" i="13"/>
  <c r="F180" i="13"/>
  <c r="G180" i="13"/>
  <c r="D183" i="13"/>
  <c r="E183" i="13"/>
  <c r="F183" i="13"/>
  <c r="G183" i="13"/>
  <c r="D185" i="13"/>
  <c r="E185" i="13"/>
  <c r="F185" i="13"/>
  <c r="G185" i="13"/>
  <c r="D186" i="13"/>
  <c r="F186" i="13"/>
  <c r="G186" i="13"/>
  <c r="D187" i="13"/>
  <c r="H187" i="13" s="1"/>
  <c r="E187" i="13"/>
  <c r="F187" i="13"/>
  <c r="G187" i="13"/>
  <c r="K187" i="13" s="1"/>
  <c r="D190" i="13"/>
  <c r="E190" i="13"/>
  <c r="F190" i="13"/>
  <c r="G190" i="13"/>
  <c r="D191" i="13"/>
  <c r="E191" i="13"/>
  <c r="F191" i="13"/>
  <c r="G191" i="13"/>
  <c r="D192" i="13"/>
  <c r="H192" i="13" s="1"/>
  <c r="E192" i="13"/>
  <c r="F192" i="13"/>
  <c r="J192" i="13" s="1"/>
  <c r="G192" i="13"/>
  <c r="K192" i="13" s="1"/>
  <c r="D193" i="13"/>
  <c r="E193" i="13"/>
  <c r="F193" i="13"/>
  <c r="G193" i="13"/>
  <c r="D194" i="13"/>
  <c r="E194" i="13"/>
  <c r="F194" i="13"/>
  <c r="G194" i="13"/>
  <c r="D195" i="13"/>
  <c r="E195" i="13"/>
  <c r="F195" i="13"/>
  <c r="G195" i="13"/>
  <c r="D196" i="13"/>
  <c r="E196" i="13"/>
  <c r="F196" i="13"/>
  <c r="G196" i="13"/>
  <c r="D197" i="13"/>
  <c r="H197" i="13" s="1"/>
  <c r="E197" i="13"/>
  <c r="F197" i="13"/>
  <c r="G197" i="13"/>
  <c r="K197" i="13" s="1"/>
  <c r="D200" i="13"/>
  <c r="E200" i="13"/>
  <c r="F200" i="13"/>
  <c r="J200" i="13" s="1"/>
  <c r="G200" i="13"/>
  <c r="D203" i="13"/>
  <c r="E203" i="13"/>
  <c r="F203" i="13"/>
  <c r="G203" i="13"/>
  <c r="D205" i="13"/>
  <c r="H205" i="13" s="1"/>
  <c r="E205" i="13"/>
  <c r="F205" i="13"/>
  <c r="G205" i="13"/>
  <c r="D206" i="13"/>
  <c r="H206" i="13" s="1"/>
  <c r="F206" i="13"/>
  <c r="G206" i="13"/>
  <c r="D207" i="13"/>
  <c r="H207" i="13" s="1"/>
  <c r="E207" i="13"/>
  <c r="F207" i="13"/>
  <c r="G207" i="13"/>
  <c r="K207" i="13" s="1"/>
  <c r="D210" i="13"/>
  <c r="E210" i="13"/>
  <c r="F210" i="13"/>
  <c r="G210" i="13"/>
  <c r="D211" i="13"/>
  <c r="H211" i="13" s="1"/>
  <c r="E211" i="13"/>
  <c r="I211" i="13" s="1"/>
  <c r="F211" i="13"/>
  <c r="G211" i="13"/>
  <c r="D212" i="13"/>
  <c r="H212" i="13" s="1"/>
  <c r="E212" i="13"/>
  <c r="I212" i="13" s="1"/>
  <c r="F212" i="13"/>
  <c r="G212" i="13"/>
  <c r="K212" i="13" s="1"/>
  <c r="D213" i="13"/>
  <c r="E213" i="13"/>
  <c r="I213" i="13" s="1"/>
  <c r="F213" i="13"/>
  <c r="G213" i="13"/>
  <c r="D214" i="13"/>
  <c r="E214" i="13"/>
  <c r="F214" i="13"/>
  <c r="J214" i="13" s="1"/>
  <c r="G214" i="13"/>
  <c r="K214" i="13" s="1"/>
  <c r="D215" i="13"/>
  <c r="E215" i="13"/>
  <c r="F215" i="13"/>
  <c r="J215" i="13" s="1"/>
  <c r="G215" i="13"/>
  <c r="K215" i="13" s="1"/>
  <c r="D216" i="13"/>
  <c r="E216" i="13"/>
  <c r="F216" i="13"/>
  <c r="G216" i="13"/>
  <c r="D217" i="13"/>
  <c r="H217" i="13" s="1"/>
  <c r="E217" i="13"/>
  <c r="I217" i="13" s="1"/>
  <c r="F217" i="13"/>
  <c r="J217" i="13" s="1"/>
  <c r="G217" i="13"/>
  <c r="K217" i="13" s="1"/>
  <c r="D220" i="13"/>
  <c r="H220" i="13" s="1"/>
  <c r="E220" i="13"/>
  <c r="F220" i="13"/>
  <c r="G220" i="13"/>
  <c r="K220" i="13" s="1"/>
  <c r="D223" i="13"/>
  <c r="E223" i="13"/>
  <c r="I223" i="13" s="1"/>
  <c r="F223" i="13"/>
  <c r="J223" i="13" s="1"/>
  <c r="G223" i="13"/>
  <c r="G224" i="13"/>
  <c r="D225" i="13"/>
  <c r="E225" i="13"/>
  <c r="I225" i="13" s="1"/>
  <c r="F225" i="13"/>
  <c r="G225" i="13"/>
  <c r="K225" i="13" s="1"/>
  <c r="H226" i="13"/>
  <c r="H227" i="13"/>
  <c r="I227" i="13"/>
  <c r="K227" i="13"/>
  <c r="K229" i="13"/>
  <c r="H230" i="13"/>
  <c r="J230" i="13"/>
  <c r="H232" i="13"/>
  <c r="I232" i="13"/>
  <c r="J232" i="13"/>
  <c r="K232" i="13"/>
  <c r="I233" i="13"/>
  <c r="K234" i="13"/>
  <c r="H235" i="13"/>
  <c r="K235" i="13"/>
  <c r="K239" i="13"/>
  <c r="I243" i="13"/>
  <c r="K244" i="13"/>
  <c r="J245" i="13"/>
  <c r="H247" i="13"/>
  <c r="K247" i="13"/>
  <c r="K249" i="13"/>
  <c r="H250" i="13"/>
  <c r="J251" i="13"/>
  <c r="H252" i="13"/>
  <c r="J252" i="13"/>
  <c r="K252" i="13"/>
  <c r="I253" i="13"/>
  <c r="K254" i="13"/>
  <c r="H257" i="13"/>
  <c r="K259" i="13"/>
  <c r="I260" i="13"/>
  <c r="J260" i="13"/>
  <c r="I263" i="13"/>
  <c r="K264" i="13"/>
  <c r="H265" i="13"/>
  <c r="J265" i="13"/>
  <c r="H267" i="13"/>
  <c r="J267" i="13"/>
  <c r="K267" i="13"/>
  <c r="H270" i="13"/>
  <c r="H272" i="13"/>
  <c r="K272" i="13"/>
  <c r="I273" i="13"/>
  <c r="K273" i="13"/>
  <c r="J275" i="13"/>
  <c r="H276" i="13"/>
  <c r="H277" i="13"/>
  <c r="H280" i="13"/>
  <c r="K284" i="13"/>
  <c r="H285" i="13"/>
  <c r="J286" i="13"/>
  <c r="H287" i="13"/>
  <c r="K287" i="13"/>
  <c r="H291" i="13"/>
  <c r="H292" i="13"/>
  <c r="I292" i="13"/>
  <c r="K292" i="13"/>
  <c r="I293" i="13"/>
  <c r="H294" i="13"/>
  <c r="J294" i="13"/>
  <c r="I295" i="13"/>
  <c r="H297" i="13"/>
  <c r="K299" i="13"/>
  <c r="H300" i="13"/>
  <c r="J300" i="13"/>
  <c r="I303" i="13"/>
  <c r="K304" i="13"/>
  <c r="H305" i="13"/>
  <c r="J305" i="13"/>
  <c r="J306" i="13"/>
  <c r="H307" i="13"/>
  <c r="K307" i="13"/>
  <c r="H310" i="13"/>
  <c r="H312" i="13"/>
  <c r="I312" i="13"/>
  <c r="K312" i="13"/>
  <c r="I313" i="13"/>
  <c r="I315" i="13"/>
  <c r="J315" i="13"/>
  <c r="H317" i="13"/>
  <c r="K324" i="13"/>
  <c r="J325" i="13"/>
  <c r="H326" i="13"/>
  <c r="H327" i="13"/>
  <c r="I327" i="13"/>
  <c r="K327" i="13"/>
  <c r="K329" i="13"/>
  <c r="H332" i="13"/>
  <c r="I332" i="13"/>
  <c r="K332" i="13"/>
  <c r="I334" i="13"/>
  <c r="K334" i="13"/>
  <c r="I335" i="13"/>
  <c r="J335" i="13"/>
  <c r="J336" i="13"/>
  <c r="H337" i="13"/>
  <c r="K344" i="13"/>
  <c r="H346" i="13"/>
  <c r="H347" i="13"/>
  <c r="K347" i="13"/>
  <c r="K349" i="13"/>
  <c r="H350" i="13"/>
  <c r="J351" i="13"/>
  <c r="I352" i="13"/>
  <c r="J352" i="13"/>
  <c r="K352" i="13"/>
  <c r="H355" i="13"/>
  <c r="I355" i="13"/>
  <c r="J355" i="13"/>
  <c r="H357" i="13"/>
  <c r="J360" i="13"/>
  <c r="I363" i="13"/>
  <c r="H370" i="13"/>
  <c r="H371" i="13"/>
  <c r="H372" i="13"/>
  <c r="K372" i="13"/>
  <c r="J373" i="13"/>
  <c r="H374" i="13"/>
  <c r="H375" i="13"/>
  <c r="I375" i="13"/>
  <c r="I376" i="13"/>
  <c r="H377" i="13"/>
  <c r="H384" i="13"/>
  <c r="H385" i="13"/>
  <c r="H387" i="13"/>
  <c r="I387" i="13"/>
  <c r="K387" i="13"/>
  <c r="I388" i="13"/>
  <c r="K389" i="13"/>
  <c r="H390" i="13"/>
  <c r="H392" i="13"/>
  <c r="K392" i="13"/>
  <c r="J394" i="13"/>
  <c r="H395" i="13"/>
  <c r="J395" i="13"/>
  <c r="H397" i="13"/>
  <c r="I399" i="13"/>
  <c r="K399" i="13"/>
  <c r="I400" i="13"/>
  <c r="H404" i="13"/>
  <c r="K404" i="13"/>
  <c r="H405" i="13"/>
  <c r="H407" i="13"/>
  <c r="J407" i="13"/>
  <c r="K407" i="13"/>
  <c r="I409" i="13"/>
  <c r="H410" i="13"/>
  <c r="H412" i="13"/>
  <c r="I412" i="13"/>
  <c r="K412" i="13"/>
  <c r="J415" i="13"/>
  <c r="H417" i="13"/>
  <c r="K420" i="13"/>
  <c r="I423" i="13"/>
  <c r="H425" i="13"/>
  <c r="I425" i="13"/>
  <c r="K425" i="13"/>
  <c r="H427" i="13"/>
  <c r="I427" i="13"/>
  <c r="K427" i="13"/>
  <c r="J430" i="13"/>
  <c r="H432" i="13"/>
  <c r="I432" i="13"/>
  <c r="K432" i="13"/>
  <c r="H434" i="13"/>
  <c r="I434" i="13"/>
  <c r="J435" i="13"/>
  <c r="H437" i="13"/>
  <c r="I438" i="13"/>
  <c r="H440" i="13"/>
  <c r="K440" i="13"/>
  <c r="K441" i="13"/>
  <c r="I442" i="13"/>
  <c r="H444" i="13"/>
  <c r="I444" i="13"/>
  <c r="K444" i="13"/>
  <c r="H447" i="13"/>
  <c r="K447" i="13"/>
  <c r="K449" i="13"/>
  <c r="H450" i="13"/>
  <c r="I452" i="13"/>
  <c r="K452" i="13"/>
  <c r="I454" i="13"/>
  <c r="H455" i="13"/>
  <c r="I455" i="13"/>
  <c r="K455" i="13"/>
  <c r="I458" i="13"/>
  <c r="I459" i="13"/>
  <c r="I460" i="13"/>
  <c r="J460" i="13"/>
  <c r="K460" i="13"/>
  <c r="H465" i="13"/>
  <c r="J466" i="13"/>
  <c r="I467" i="13"/>
  <c r="K467" i="13"/>
  <c r="H470" i="13"/>
  <c r="H472" i="13"/>
  <c r="I472" i="13"/>
  <c r="K472" i="13"/>
  <c r="J473" i="13"/>
  <c r="H474" i="13"/>
  <c r="I476" i="13"/>
  <c r="H477" i="13"/>
  <c r="I478" i="13"/>
  <c r="I479" i="13"/>
  <c r="K479" i="13"/>
  <c r="K480" i="13"/>
  <c r="H484" i="13"/>
  <c r="H485" i="13"/>
  <c r="H487" i="13"/>
  <c r="K487" i="13"/>
  <c r="K489" i="13"/>
  <c r="H492" i="13"/>
  <c r="I492" i="13"/>
  <c r="J494" i="13"/>
  <c r="K494" i="13"/>
  <c r="H495" i="13"/>
  <c r="K495" i="13"/>
  <c r="I496" i="13"/>
  <c r="H497" i="13"/>
  <c r="K499" i="13"/>
  <c r="I500" i="13"/>
  <c r="H504" i="13"/>
  <c r="H505" i="13"/>
  <c r="J505" i="13"/>
  <c r="I506" i="13"/>
  <c r="H507" i="13"/>
  <c r="H509" i="13"/>
  <c r="I509" i="13"/>
  <c r="H512" i="13"/>
  <c r="I512" i="13"/>
  <c r="K512" i="13"/>
  <c r="I514" i="13"/>
  <c r="H515" i="13"/>
  <c r="J515" i="13"/>
  <c r="H516" i="13"/>
  <c r="H517" i="13"/>
  <c r="H519" i="13"/>
  <c r="I520" i="13"/>
  <c r="J520" i="13"/>
  <c r="J525" i="13"/>
  <c r="H526" i="13"/>
  <c r="H527" i="13"/>
  <c r="K527" i="13"/>
  <c r="I529" i="13"/>
  <c r="J530" i="13"/>
  <c r="H532" i="13"/>
  <c r="I532" i="13"/>
  <c r="K532" i="13"/>
  <c r="H534" i="13"/>
  <c r="I534" i="13"/>
  <c r="H535" i="13"/>
  <c r="J535" i="13"/>
  <c r="H537" i="13"/>
  <c r="I538" i="13"/>
  <c r="H539" i="13"/>
  <c r="I539" i="13"/>
  <c r="K539" i="13"/>
  <c r="H540" i="13"/>
  <c r="J540" i="13"/>
  <c r="K540" i="13"/>
  <c r="I545" i="13"/>
  <c r="J545" i="13"/>
  <c r="H546" i="13"/>
  <c r="H547" i="13"/>
  <c r="I549" i="13"/>
  <c r="K549" i="13"/>
  <c r="C2" i="13"/>
  <c r="E2" i="13"/>
  <c r="I2" i="13" s="1"/>
  <c r="D2" i="13"/>
  <c r="H2" i="13" s="1"/>
  <c r="G2" i="13"/>
  <c r="K2" i="13" s="1"/>
  <c r="F2" i="13"/>
  <c r="J2" i="13" s="1"/>
  <c r="H210" i="13"/>
  <c r="I210" i="13"/>
  <c r="J210" i="13"/>
  <c r="K210" i="13"/>
  <c r="J211" i="13"/>
  <c r="K211" i="13"/>
  <c r="J212" i="13"/>
  <c r="H213" i="13"/>
  <c r="J213" i="13"/>
  <c r="K213" i="13"/>
  <c r="H214" i="13"/>
  <c r="I214" i="13"/>
  <c r="H215" i="13"/>
  <c r="I215" i="13"/>
  <c r="H216" i="13"/>
  <c r="I216" i="13"/>
  <c r="J216" i="13"/>
  <c r="K216" i="13"/>
  <c r="I220" i="13"/>
  <c r="J220" i="13"/>
  <c r="H223" i="13"/>
  <c r="K223" i="13"/>
  <c r="K224" i="13"/>
  <c r="H225" i="13"/>
  <c r="J225" i="13"/>
  <c r="J226" i="13"/>
  <c r="K226" i="13"/>
  <c r="J227" i="13"/>
  <c r="I230" i="13"/>
  <c r="K230" i="13"/>
  <c r="H231" i="13"/>
  <c r="I231" i="13"/>
  <c r="J231" i="13"/>
  <c r="K231" i="13"/>
  <c r="H233" i="13"/>
  <c r="J233" i="13"/>
  <c r="K233" i="13"/>
  <c r="H234" i="13"/>
  <c r="I234" i="13"/>
  <c r="J234" i="13"/>
  <c r="I235" i="13"/>
  <c r="J235" i="13"/>
  <c r="H236" i="13"/>
  <c r="I236" i="13"/>
  <c r="J236" i="13"/>
  <c r="K236" i="13"/>
  <c r="H240" i="13"/>
  <c r="I240" i="13"/>
  <c r="J240" i="13"/>
  <c r="K240" i="13"/>
  <c r="H243" i="13"/>
  <c r="J243" i="13"/>
  <c r="K243" i="13"/>
  <c r="H245" i="13"/>
  <c r="I245" i="13"/>
  <c r="I246" i="13"/>
  <c r="I247" i="13"/>
  <c r="J247" i="13"/>
  <c r="H249" i="13"/>
  <c r="I252" i="13"/>
  <c r="H253" i="13"/>
  <c r="J253" i="13"/>
  <c r="K253" i="13"/>
  <c r="H254" i="13"/>
  <c r="I254" i="13"/>
  <c r="J254" i="13"/>
  <c r="H255" i="13"/>
  <c r="I255" i="13"/>
  <c r="J255" i="13"/>
  <c r="I256" i="13"/>
  <c r="H260" i="13"/>
  <c r="H263" i="13"/>
  <c r="J263" i="13"/>
  <c r="H264" i="13"/>
  <c r="I265" i="13"/>
  <c r="K265" i="13"/>
  <c r="I267" i="13"/>
  <c r="H269" i="13"/>
  <c r="K269" i="13"/>
  <c r="I272" i="13"/>
  <c r="J272" i="13"/>
  <c r="H273" i="13"/>
  <c r="J273" i="13"/>
  <c r="H274" i="13"/>
  <c r="I274" i="13"/>
  <c r="J274" i="13"/>
  <c r="K274" i="13"/>
  <c r="H275" i="13"/>
  <c r="I275" i="13"/>
  <c r="I276" i="13"/>
  <c r="I280" i="13"/>
  <c r="J280" i="13"/>
  <c r="H283" i="13"/>
  <c r="J283" i="13"/>
  <c r="K283" i="13"/>
  <c r="J285" i="13"/>
  <c r="H286" i="13"/>
  <c r="I286" i="13"/>
  <c r="I287" i="13"/>
  <c r="H290" i="13"/>
  <c r="H293" i="13"/>
  <c r="J293" i="13"/>
  <c r="I294" i="13"/>
  <c r="K294" i="13"/>
  <c r="H295" i="13"/>
  <c r="J295" i="13"/>
  <c r="K295" i="13"/>
  <c r="I296" i="13"/>
  <c r="J297" i="13"/>
  <c r="I300" i="13"/>
  <c r="K300" i="13"/>
  <c r="H303" i="13"/>
  <c r="I305" i="13"/>
  <c r="K305" i="13"/>
  <c r="I307" i="13"/>
  <c r="H313" i="13"/>
  <c r="J313" i="13"/>
  <c r="H314" i="13"/>
  <c r="I314" i="13"/>
  <c r="J314" i="13"/>
  <c r="K314" i="13"/>
  <c r="H315" i="13"/>
  <c r="K315" i="13"/>
  <c r="I316" i="13"/>
  <c r="H320" i="13"/>
  <c r="I320" i="13"/>
  <c r="J320" i="13"/>
  <c r="H323" i="13"/>
  <c r="H324" i="13"/>
  <c r="H325" i="13"/>
  <c r="I326" i="13"/>
  <c r="J327" i="13"/>
  <c r="H330" i="13"/>
  <c r="J332" i="13"/>
  <c r="H333" i="13"/>
  <c r="J333" i="13"/>
  <c r="K333" i="13"/>
  <c r="H334" i="13"/>
  <c r="J334" i="13"/>
  <c r="H335" i="13"/>
  <c r="I336" i="13"/>
  <c r="H340" i="13"/>
  <c r="I340" i="13"/>
  <c r="J340" i="13"/>
  <c r="H343" i="13"/>
  <c r="H344" i="13"/>
  <c r="I344" i="13"/>
  <c r="H345" i="13"/>
  <c r="I345" i="13"/>
  <c r="J345" i="13"/>
  <c r="I346" i="13"/>
  <c r="J346" i="13"/>
  <c r="I347" i="13"/>
  <c r="J347" i="13"/>
  <c r="H352" i="13"/>
  <c r="H353" i="13"/>
  <c r="J353" i="13"/>
  <c r="K353" i="13"/>
  <c r="H354" i="13"/>
  <c r="I354" i="13"/>
  <c r="J354" i="13"/>
  <c r="K354" i="13"/>
  <c r="I356" i="13"/>
  <c r="H360" i="13"/>
  <c r="I360" i="13"/>
  <c r="H363" i="13"/>
  <c r="K364" i="13"/>
  <c r="H365" i="13"/>
  <c r="J365" i="13"/>
  <c r="K365" i="13"/>
  <c r="I366" i="13"/>
  <c r="J366" i="13"/>
  <c r="H367" i="13"/>
  <c r="I367" i="13"/>
  <c r="K367" i="13"/>
  <c r="I372" i="13"/>
  <c r="H373" i="13"/>
  <c r="K373" i="13"/>
  <c r="I374" i="13"/>
  <c r="J374" i="13"/>
  <c r="J375" i="13"/>
  <c r="I377" i="13"/>
  <c r="H380" i="13"/>
  <c r="I380" i="13"/>
  <c r="J380" i="13"/>
  <c r="K380" i="13"/>
  <c r="H383" i="13"/>
  <c r="J383" i="13"/>
  <c r="K384" i="13"/>
  <c r="I385" i="13"/>
  <c r="J385" i="13"/>
  <c r="I386" i="13"/>
  <c r="J387" i="13"/>
  <c r="J391" i="13"/>
  <c r="K391" i="13"/>
  <c r="I392" i="13"/>
  <c r="H393" i="13"/>
  <c r="J393" i="13"/>
  <c r="K393" i="13"/>
  <c r="H394" i="13"/>
  <c r="I394" i="13"/>
  <c r="I395" i="13"/>
  <c r="I396" i="13"/>
  <c r="H400" i="13"/>
  <c r="J400" i="13"/>
  <c r="H403" i="13"/>
  <c r="I405" i="13"/>
  <c r="J405" i="13"/>
  <c r="H406" i="13"/>
  <c r="I406" i="13"/>
  <c r="I407" i="13"/>
  <c r="K409" i="13"/>
  <c r="J412" i="13"/>
  <c r="H413" i="13"/>
  <c r="J413" i="13"/>
  <c r="H414" i="13"/>
  <c r="I414" i="13"/>
  <c r="J414" i="13"/>
  <c r="H415" i="13"/>
  <c r="I415" i="13"/>
  <c r="I416" i="13"/>
  <c r="I419" i="13"/>
  <c r="K419" i="13"/>
  <c r="H420" i="13"/>
  <c r="I420" i="13"/>
  <c r="J420" i="13"/>
  <c r="I421" i="13"/>
  <c r="H423" i="13"/>
  <c r="J423" i="13"/>
  <c r="H424" i="13"/>
  <c r="K424" i="13"/>
  <c r="J425" i="13"/>
  <c r="I426" i="13"/>
  <c r="J426" i="13"/>
  <c r="K429" i="13"/>
  <c r="H430" i="13"/>
  <c r="H433" i="13"/>
  <c r="J433" i="13"/>
  <c r="K433" i="13"/>
  <c r="J434" i="13"/>
  <c r="K434" i="13"/>
  <c r="H435" i="13"/>
  <c r="I435" i="13"/>
  <c r="I436" i="13"/>
  <c r="I440" i="13"/>
  <c r="J440" i="13"/>
  <c r="H443" i="13"/>
  <c r="H445" i="13"/>
  <c r="I445" i="13"/>
  <c r="J445" i="13"/>
  <c r="I446" i="13"/>
  <c r="I447" i="13"/>
  <c r="I449" i="13"/>
  <c r="J451" i="13"/>
  <c r="K451" i="13"/>
  <c r="H452" i="13"/>
  <c r="H453" i="13"/>
  <c r="J453" i="13"/>
  <c r="H454" i="13"/>
  <c r="J454" i="13"/>
  <c r="K454" i="13"/>
  <c r="J455" i="13"/>
  <c r="I456" i="13"/>
  <c r="H457" i="13"/>
  <c r="H460" i="13"/>
  <c r="I461" i="13"/>
  <c r="H463" i="13"/>
  <c r="I465" i="13"/>
  <c r="J465" i="13"/>
  <c r="H466" i="13"/>
  <c r="I466" i="13"/>
  <c r="H467" i="13"/>
  <c r="J467" i="13"/>
  <c r="I470" i="13"/>
  <c r="H473" i="13"/>
  <c r="I474" i="13"/>
  <c r="J474" i="13"/>
  <c r="K474" i="13"/>
  <c r="H475" i="13"/>
  <c r="I475" i="13"/>
  <c r="J475" i="13"/>
  <c r="H479" i="13"/>
  <c r="H480" i="13"/>
  <c r="I480" i="13"/>
  <c r="J480" i="13"/>
  <c r="H483" i="13"/>
  <c r="K484" i="13"/>
  <c r="I485" i="13"/>
  <c r="J485" i="13"/>
  <c r="K485" i="13"/>
  <c r="H486" i="13"/>
  <c r="I486" i="13"/>
  <c r="I487" i="13"/>
  <c r="J489" i="13"/>
  <c r="H490" i="13"/>
  <c r="I490" i="13"/>
  <c r="H493" i="13"/>
  <c r="J493" i="13"/>
  <c r="H494" i="13"/>
  <c r="I494" i="13"/>
  <c r="I495" i="13"/>
  <c r="J495" i="13"/>
  <c r="J496" i="13"/>
  <c r="I499" i="13"/>
  <c r="H500" i="13"/>
  <c r="J500" i="13"/>
  <c r="K500" i="13"/>
  <c r="H503" i="13"/>
  <c r="K504" i="13"/>
  <c r="I505" i="13"/>
  <c r="I507" i="13"/>
  <c r="H510" i="13"/>
  <c r="H513" i="13"/>
  <c r="J513" i="13"/>
  <c r="K513" i="13"/>
  <c r="H514" i="13"/>
  <c r="J514" i="13"/>
  <c r="K514" i="13"/>
  <c r="I515" i="13"/>
  <c r="K515" i="13"/>
  <c r="I516" i="13"/>
  <c r="H520" i="13"/>
  <c r="I521" i="13"/>
  <c r="H523" i="13"/>
  <c r="H524" i="13"/>
  <c r="H525" i="13"/>
  <c r="I526" i="13"/>
  <c r="I527" i="13"/>
  <c r="H529" i="13"/>
  <c r="J529" i="13"/>
  <c r="K529" i="13"/>
  <c r="H530" i="13"/>
  <c r="J531" i="13"/>
  <c r="H533" i="13"/>
  <c r="J533" i="13"/>
  <c r="J534" i="13"/>
  <c r="I535" i="13"/>
  <c r="I536" i="13"/>
  <c r="H538" i="13"/>
  <c r="J538" i="13"/>
  <c r="J539" i="13"/>
  <c r="I540" i="13"/>
  <c r="H543" i="13"/>
  <c r="H544" i="13"/>
  <c r="H545" i="13"/>
  <c r="I546" i="13"/>
  <c r="I547" i="13"/>
  <c r="J547" i="13"/>
  <c r="J548" i="13"/>
  <c r="H3" i="13"/>
  <c r="I3" i="13"/>
  <c r="J3" i="13"/>
  <c r="K3" i="13"/>
  <c r="H4" i="13"/>
  <c r="H5" i="13"/>
  <c r="I5" i="13"/>
  <c r="J5" i="13"/>
  <c r="K5" i="13"/>
  <c r="H6" i="13"/>
  <c r="I6" i="13"/>
  <c r="J6" i="13"/>
  <c r="K6" i="13"/>
  <c r="H7" i="13"/>
  <c r="I7" i="13"/>
  <c r="J7" i="13"/>
  <c r="H8" i="13"/>
  <c r="H9" i="13"/>
  <c r="H10" i="13"/>
  <c r="I10" i="13"/>
  <c r="J10" i="13"/>
  <c r="K10" i="13"/>
  <c r="H11" i="13"/>
  <c r="I11" i="13"/>
  <c r="J11" i="13"/>
  <c r="K11" i="13"/>
  <c r="I12" i="13"/>
  <c r="J12" i="13"/>
  <c r="H13" i="13"/>
  <c r="I13" i="13"/>
  <c r="J13" i="13"/>
  <c r="K13" i="13"/>
  <c r="H14" i="13"/>
  <c r="I14" i="13"/>
  <c r="J14" i="13"/>
  <c r="K14" i="13"/>
  <c r="J15" i="13"/>
  <c r="K15" i="13"/>
  <c r="H16" i="13"/>
  <c r="I16" i="13"/>
  <c r="J16" i="13"/>
  <c r="K16" i="13"/>
  <c r="I17" i="13"/>
  <c r="J17" i="13"/>
  <c r="H20" i="13"/>
  <c r="I20" i="13"/>
  <c r="J20" i="13"/>
  <c r="H23" i="13"/>
  <c r="I23" i="13"/>
  <c r="J23" i="13"/>
  <c r="K23" i="13"/>
  <c r="H24" i="13"/>
  <c r="H25" i="13"/>
  <c r="I25" i="13"/>
  <c r="J25" i="13"/>
  <c r="K25" i="13"/>
  <c r="H26" i="13"/>
  <c r="J26" i="13"/>
  <c r="K26" i="13"/>
  <c r="I27" i="13"/>
  <c r="J27" i="13"/>
  <c r="H28" i="13"/>
  <c r="H29" i="13"/>
  <c r="H30" i="13"/>
  <c r="I30" i="13"/>
  <c r="J30" i="13"/>
  <c r="K30" i="13"/>
  <c r="I31" i="13"/>
  <c r="K31" i="13"/>
  <c r="I32" i="13"/>
  <c r="J32" i="13"/>
  <c r="H33" i="13"/>
  <c r="I33" i="13"/>
  <c r="J33" i="13"/>
  <c r="K33" i="13"/>
  <c r="H34" i="13"/>
  <c r="I34" i="13"/>
  <c r="J34" i="13"/>
  <c r="K34" i="13"/>
  <c r="H35" i="13"/>
  <c r="I35" i="13"/>
  <c r="J35" i="13"/>
  <c r="K35" i="13"/>
  <c r="H36" i="13"/>
  <c r="I36" i="13"/>
  <c r="J36" i="13"/>
  <c r="K36" i="13"/>
  <c r="I37" i="13"/>
  <c r="H40" i="13"/>
  <c r="I40" i="13"/>
  <c r="J40" i="13"/>
  <c r="K40" i="13"/>
  <c r="H43" i="13"/>
  <c r="I43" i="13"/>
  <c r="J43" i="13"/>
  <c r="K43" i="13"/>
  <c r="H44" i="13"/>
  <c r="H45" i="13"/>
  <c r="J45" i="13"/>
  <c r="K45" i="13"/>
  <c r="H46" i="13"/>
  <c r="J46" i="13"/>
  <c r="K46" i="13"/>
  <c r="I47" i="13"/>
  <c r="J47" i="13"/>
  <c r="H48" i="13"/>
  <c r="H49" i="13"/>
  <c r="H50" i="13"/>
  <c r="I50" i="13"/>
  <c r="J50" i="13"/>
  <c r="K50" i="13"/>
  <c r="H51" i="13"/>
  <c r="I51" i="13"/>
  <c r="J51" i="13"/>
  <c r="K51" i="13"/>
  <c r="I52" i="13"/>
  <c r="J52" i="13"/>
  <c r="H53" i="13"/>
  <c r="I53" i="13"/>
  <c r="J53" i="13"/>
  <c r="K53" i="13"/>
  <c r="H54" i="13"/>
  <c r="I54" i="13"/>
  <c r="J54" i="13"/>
  <c r="K54" i="13"/>
  <c r="H55" i="13"/>
  <c r="I55" i="13"/>
  <c r="J55" i="13"/>
  <c r="K55" i="13"/>
  <c r="H56" i="13"/>
  <c r="I56" i="13"/>
  <c r="J56" i="13"/>
  <c r="K56" i="13"/>
  <c r="I57" i="13"/>
  <c r="J57" i="13"/>
  <c r="H60" i="13"/>
  <c r="I60" i="13"/>
  <c r="J60" i="13"/>
  <c r="K60" i="13"/>
  <c r="H63" i="13"/>
  <c r="I63" i="13"/>
  <c r="J63" i="13"/>
  <c r="K63" i="13"/>
  <c r="H64" i="13"/>
  <c r="H65" i="13"/>
  <c r="I65" i="13"/>
  <c r="J65" i="13"/>
  <c r="K65" i="13"/>
  <c r="H66" i="13"/>
  <c r="I66" i="13"/>
  <c r="J66" i="13"/>
  <c r="I67" i="13"/>
  <c r="H68" i="13"/>
  <c r="H69" i="13"/>
  <c r="I70" i="13"/>
  <c r="J70" i="13"/>
  <c r="K70" i="13"/>
  <c r="H71" i="13"/>
  <c r="I71" i="13"/>
  <c r="J71" i="13"/>
  <c r="K71" i="13"/>
  <c r="I72" i="13"/>
  <c r="J72" i="13"/>
  <c r="H73" i="13"/>
  <c r="I73" i="13"/>
  <c r="J73" i="13"/>
  <c r="K73" i="13"/>
  <c r="H74" i="13"/>
  <c r="I74" i="13"/>
  <c r="J74" i="13"/>
  <c r="K74" i="13"/>
  <c r="H75" i="13"/>
  <c r="I75" i="13"/>
  <c r="J75" i="13"/>
  <c r="K75" i="13"/>
  <c r="H76" i="13"/>
  <c r="I76" i="13"/>
  <c r="J76" i="13"/>
  <c r="K76" i="13"/>
  <c r="I77" i="13"/>
  <c r="J77" i="13"/>
  <c r="H80" i="13"/>
  <c r="I80" i="13"/>
  <c r="J80" i="13"/>
  <c r="K80" i="13"/>
  <c r="H83" i="13"/>
  <c r="I83" i="13"/>
  <c r="J83" i="13"/>
  <c r="K83" i="13"/>
  <c r="H84" i="13"/>
  <c r="H85" i="13"/>
  <c r="I85" i="13"/>
  <c r="J85" i="13"/>
  <c r="K85" i="13"/>
  <c r="I86" i="13"/>
  <c r="J86" i="13"/>
  <c r="K86" i="13"/>
  <c r="I87" i="13"/>
  <c r="J87" i="13"/>
  <c r="H88" i="13"/>
  <c r="H89" i="13"/>
  <c r="H90" i="13"/>
  <c r="I90" i="13"/>
  <c r="J90" i="13"/>
  <c r="K90" i="13"/>
  <c r="H91" i="13"/>
  <c r="I91" i="13"/>
  <c r="J91" i="13"/>
  <c r="I92" i="13"/>
  <c r="J92" i="13"/>
  <c r="H93" i="13"/>
  <c r="I93" i="13"/>
  <c r="J93" i="13"/>
  <c r="K93" i="13"/>
  <c r="H94" i="13"/>
  <c r="I94" i="13"/>
  <c r="J94" i="13"/>
  <c r="K94" i="13"/>
  <c r="H95" i="13"/>
  <c r="J95" i="13"/>
  <c r="K95" i="13"/>
  <c r="H96" i="13"/>
  <c r="I96" i="13"/>
  <c r="J96" i="13"/>
  <c r="I97" i="13"/>
  <c r="J97" i="13"/>
  <c r="H100" i="13"/>
  <c r="I100" i="13"/>
  <c r="J100" i="13"/>
  <c r="I101" i="13"/>
  <c r="H103" i="13"/>
  <c r="I103" i="13"/>
  <c r="J103" i="13"/>
  <c r="K103" i="13"/>
  <c r="H104" i="13"/>
  <c r="I105" i="13"/>
  <c r="J105" i="13"/>
  <c r="K105" i="13"/>
  <c r="H106" i="13"/>
  <c r="J106" i="13"/>
  <c r="K106" i="13"/>
  <c r="I107" i="13"/>
  <c r="J107" i="13"/>
  <c r="H108" i="13"/>
  <c r="H109" i="13"/>
  <c r="H110" i="13"/>
  <c r="I110" i="13"/>
  <c r="J110" i="13"/>
  <c r="K110" i="13"/>
  <c r="H111" i="13"/>
  <c r="I111" i="13"/>
  <c r="J111" i="13"/>
  <c r="K111" i="13"/>
  <c r="J112" i="13"/>
  <c r="H113" i="13"/>
  <c r="I113" i="13"/>
  <c r="J113" i="13"/>
  <c r="K113" i="13"/>
  <c r="H114" i="13"/>
  <c r="I114" i="13"/>
  <c r="J114" i="13"/>
  <c r="K114" i="13"/>
  <c r="H115" i="13"/>
  <c r="I115" i="13"/>
  <c r="J115" i="13"/>
  <c r="H116" i="13"/>
  <c r="I116" i="13"/>
  <c r="J116" i="13"/>
  <c r="K116" i="13"/>
  <c r="H120" i="13"/>
  <c r="I120" i="13"/>
  <c r="J120" i="13"/>
  <c r="H123" i="13"/>
  <c r="I123" i="13"/>
  <c r="J123" i="13"/>
  <c r="K123" i="13"/>
  <c r="H124" i="13"/>
  <c r="H125" i="13"/>
  <c r="I125" i="13"/>
  <c r="J125" i="13"/>
  <c r="H126" i="13"/>
  <c r="I126" i="13"/>
  <c r="J126" i="13"/>
  <c r="K126" i="13"/>
  <c r="I127" i="13"/>
  <c r="J127" i="13"/>
  <c r="H128" i="13"/>
  <c r="H129" i="13"/>
  <c r="H130" i="13"/>
  <c r="I130" i="13"/>
  <c r="K130" i="13"/>
  <c r="H131" i="13"/>
  <c r="I131" i="13"/>
  <c r="K131" i="13"/>
  <c r="I132" i="13"/>
  <c r="J132" i="13"/>
  <c r="H133" i="13"/>
  <c r="I133" i="13"/>
  <c r="J133" i="13"/>
  <c r="K133" i="13"/>
  <c r="H134" i="13"/>
  <c r="I134" i="13"/>
  <c r="J134" i="13"/>
  <c r="K134" i="13"/>
  <c r="H135" i="13"/>
  <c r="I135" i="13"/>
  <c r="J135" i="13"/>
  <c r="K135" i="13"/>
  <c r="H136" i="13"/>
  <c r="I136" i="13"/>
  <c r="J136" i="13"/>
  <c r="K136" i="13"/>
  <c r="I137" i="13"/>
  <c r="J137" i="13"/>
  <c r="I140" i="13"/>
  <c r="J140" i="13"/>
  <c r="K140" i="13"/>
  <c r="H143" i="13"/>
  <c r="I143" i="13"/>
  <c r="J143" i="13"/>
  <c r="K143" i="13"/>
  <c r="H144" i="13"/>
  <c r="H145" i="13"/>
  <c r="J145" i="13"/>
  <c r="K145" i="13"/>
  <c r="H146" i="13"/>
  <c r="I146" i="13"/>
  <c r="J146" i="13"/>
  <c r="K146" i="13"/>
  <c r="I147" i="13"/>
  <c r="J147" i="13"/>
  <c r="H148" i="13"/>
  <c r="H149" i="13"/>
  <c r="H150" i="13"/>
  <c r="J150" i="13"/>
  <c r="H151" i="13"/>
  <c r="I151" i="13"/>
  <c r="J151" i="13"/>
  <c r="K151" i="13"/>
  <c r="I152" i="13"/>
  <c r="J152" i="13"/>
  <c r="H153" i="13"/>
  <c r="I153" i="13"/>
  <c r="J153" i="13"/>
  <c r="K153" i="13"/>
  <c r="H154" i="13"/>
  <c r="I154" i="13"/>
  <c r="J154" i="13"/>
  <c r="K154" i="13"/>
  <c r="H155" i="13"/>
  <c r="J155" i="13"/>
  <c r="K155" i="13"/>
  <c r="H156" i="13"/>
  <c r="I156" i="13"/>
  <c r="J156" i="13"/>
  <c r="K156" i="13"/>
  <c r="I157" i="13"/>
  <c r="J157" i="13"/>
  <c r="H160" i="13"/>
  <c r="I160" i="13"/>
  <c r="J160" i="13"/>
  <c r="K160" i="13"/>
  <c r="H163" i="13"/>
  <c r="I163" i="13"/>
  <c r="J163" i="13"/>
  <c r="K163" i="13"/>
  <c r="H164" i="13"/>
  <c r="H165" i="13"/>
  <c r="I165" i="13"/>
  <c r="J165" i="13"/>
  <c r="K165" i="13"/>
  <c r="H166" i="13"/>
  <c r="I166" i="13"/>
  <c r="J166" i="13"/>
  <c r="K166" i="13"/>
  <c r="I167" i="13"/>
  <c r="H168" i="13"/>
  <c r="H169" i="13"/>
  <c r="H170" i="13"/>
  <c r="I170" i="13"/>
  <c r="J170" i="13"/>
  <c r="K170" i="13"/>
  <c r="H171" i="13"/>
  <c r="I171" i="13"/>
  <c r="J171" i="13"/>
  <c r="K171" i="13"/>
  <c r="I172" i="13"/>
  <c r="J172" i="13"/>
  <c r="H173" i="13"/>
  <c r="I173" i="13"/>
  <c r="J173" i="13"/>
  <c r="K173" i="13"/>
  <c r="H174" i="13"/>
  <c r="I174" i="13"/>
  <c r="J174" i="13"/>
  <c r="K174" i="13"/>
  <c r="H175" i="13"/>
  <c r="I175" i="13"/>
  <c r="J175" i="13"/>
  <c r="H176" i="13"/>
  <c r="I176" i="13"/>
  <c r="J176" i="13"/>
  <c r="K176" i="13"/>
  <c r="I177" i="13"/>
  <c r="J177" i="13"/>
  <c r="H180" i="13"/>
  <c r="I180" i="13"/>
  <c r="J180" i="13"/>
  <c r="K180" i="13"/>
  <c r="H183" i="13"/>
  <c r="I183" i="13"/>
  <c r="J183" i="13"/>
  <c r="K183" i="13"/>
  <c r="H184" i="13"/>
  <c r="H185" i="13"/>
  <c r="I185" i="13"/>
  <c r="J185" i="13"/>
  <c r="K185" i="13"/>
  <c r="H186" i="13"/>
  <c r="I186" i="13"/>
  <c r="J186" i="13"/>
  <c r="K186" i="13"/>
  <c r="I187" i="13"/>
  <c r="J187" i="13"/>
  <c r="H188" i="13"/>
  <c r="H189" i="13"/>
  <c r="H190" i="13"/>
  <c r="I190" i="13"/>
  <c r="J190" i="13"/>
  <c r="K190" i="13"/>
  <c r="H191" i="13"/>
  <c r="I191" i="13"/>
  <c r="J191" i="13"/>
  <c r="K191" i="13"/>
  <c r="I192" i="13"/>
  <c r="H193" i="13"/>
  <c r="I193" i="13"/>
  <c r="J193" i="13"/>
  <c r="K193" i="13"/>
  <c r="H194" i="13"/>
  <c r="I194" i="13"/>
  <c r="J194" i="13"/>
  <c r="K194" i="13"/>
  <c r="H195" i="13"/>
  <c r="I195" i="13"/>
  <c r="J195" i="13"/>
  <c r="K195" i="13"/>
  <c r="H196" i="13"/>
  <c r="I196" i="13"/>
  <c r="J196" i="13"/>
  <c r="K196" i="13"/>
  <c r="I197" i="13"/>
  <c r="J197" i="13"/>
  <c r="H200" i="13"/>
  <c r="I200" i="13"/>
  <c r="K200" i="13"/>
  <c r="H203" i="13"/>
  <c r="I203" i="13"/>
  <c r="J203" i="13"/>
  <c r="K203" i="13"/>
  <c r="H204" i="13"/>
  <c r="I205" i="13"/>
  <c r="J205" i="13"/>
  <c r="K205" i="13"/>
  <c r="I206" i="13"/>
  <c r="J206" i="13"/>
  <c r="K206" i="13"/>
  <c r="I207" i="13"/>
  <c r="J207" i="13"/>
  <c r="H2" i="16"/>
  <c r="D126" i="16"/>
  <c r="D127" i="16"/>
  <c r="D128" i="16"/>
  <c r="D129" i="16"/>
  <c r="D130" i="16"/>
  <c r="D131" i="16"/>
  <c r="D132" i="16"/>
  <c r="N125" i="16"/>
  <c r="N124" i="16"/>
  <c r="N120" i="16"/>
  <c r="N119" i="16"/>
  <c r="N111" i="16"/>
  <c r="N108" i="16"/>
  <c r="H107" i="16"/>
  <c r="L107" i="16" s="1"/>
  <c r="N106" i="16"/>
  <c r="N104" i="16"/>
  <c r="N103" i="16"/>
  <c r="N99" i="16"/>
  <c r="N123" i="16"/>
  <c r="N121" i="16"/>
  <c r="N118" i="16"/>
  <c r="N117" i="16"/>
  <c r="N116" i="16"/>
  <c r="N115" i="16"/>
  <c r="N105" i="16"/>
  <c r="N114" i="16"/>
  <c r="N112" i="16"/>
  <c r="N110" i="16"/>
  <c r="N109" i="16"/>
  <c r="N100" i="16"/>
  <c r="N96" i="16"/>
  <c r="D2" i="16"/>
  <c r="E2" i="16"/>
  <c r="F2" i="16"/>
  <c r="G2" i="16"/>
  <c r="N3" i="16"/>
  <c r="N4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101" i="16"/>
  <c r="N102" i="16"/>
  <c r="N113" i="16"/>
  <c r="N122" i="16"/>
  <c r="N126" i="16"/>
  <c r="N127" i="16"/>
  <c r="N128" i="16"/>
  <c r="N129" i="16"/>
  <c r="N130" i="16"/>
  <c r="N131" i="16"/>
  <c r="N132" i="16"/>
  <c r="N133" i="16"/>
  <c r="N134" i="16"/>
  <c r="N135" i="16"/>
  <c r="N136" i="16"/>
  <c r="N137" i="16"/>
  <c r="N138" i="16"/>
  <c r="N139" i="16"/>
  <c r="N140" i="16"/>
  <c r="N141" i="16"/>
  <c r="N142" i="16"/>
  <c r="N143" i="16"/>
  <c r="N144" i="16"/>
  <c r="N145" i="16"/>
  <c r="N146" i="16"/>
  <c r="N147" i="16"/>
  <c r="N148" i="16"/>
  <c r="N149" i="16"/>
  <c r="N150" i="16"/>
  <c r="N151" i="16"/>
  <c r="N152" i="16"/>
  <c r="N153" i="16"/>
  <c r="N154" i="16"/>
  <c r="N155" i="16"/>
  <c r="N156" i="16"/>
  <c r="N157" i="16"/>
  <c r="N158" i="16"/>
  <c r="N159" i="16"/>
  <c r="N160" i="16"/>
  <c r="N161" i="16"/>
  <c r="N162" i="16"/>
  <c r="N163" i="16"/>
  <c r="N164" i="16"/>
  <c r="N165" i="16"/>
  <c r="N166" i="16"/>
  <c r="N167" i="16"/>
  <c r="N168" i="16"/>
  <c r="N169" i="16"/>
  <c r="N170" i="16"/>
  <c r="N171" i="16"/>
  <c r="N172" i="16"/>
  <c r="N173" i="16"/>
  <c r="N174" i="16"/>
  <c r="N175" i="16"/>
  <c r="N176" i="16"/>
  <c r="N177" i="16"/>
  <c r="N178" i="16"/>
  <c r="N179" i="16"/>
  <c r="N180" i="16"/>
  <c r="N181" i="16"/>
  <c r="N182" i="16"/>
  <c r="N183" i="16"/>
  <c r="N184" i="16"/>
  <c r="N185" i="16"/>
  <c r="N186" i="16"/>
  <c r="N187" i="16"/>
  <c r="N188" i="16"/>
  <c r="N189" i="16"/>
  <c r="N190" i="16"/>
  <c r="N191" i="16"/>
  <c r="N192" i="16"/>
  <c r="N193" i="16"/>
  <c r="N194" i="16"/>
  <c r="N195" i="16"/>
  <c r="N196" i="16"/>
  <c r="N197" i="16"/>
  <c r="N198" i="16"/>
  <c r="N199" i="16"/>
  <c r="N200" i="16"/>
  <c r="N201" i="16"/>
  <c r="N202" i="16"/>
  <c r="N203" i="16"/>
  <c r="N204" i="16"/>
  <c r="N205" i="16"/>
  <c r="N206" i="16"/>
  <c r="N207" i="16"/>
  <c r="N208" i="16"/>
  <c r="N2" i="16"/>
  <c r="J3" i="16"/>
  <c r="J4" i="16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J87" i="16"/>
  <c r="J88" i="16"/>
  <c r="J89" i="16"/>
  <c r="J90" i="16"/>
  <c r="J91" i="16"/>
  <c r="J92" i="16"/>
  <c r="J93" i="16"/>
  <c r="J94" i="16"/>
  <c r="J95" i="16"/>
  <c r="J96" i="16"/>
  <c r="J98" i="16"/>
  <c r="J99" i="16"/>
  <c r="J100" i="16"/>
  <c r="J101" i="16"/>
  <c r="J102" i="16"/>
  <c r="J103" i="16"/>
  <c r="J104" i="16"/>
  <c r="J105" i="16"/>
  <c r="J106" i="16"/>
  <c r="J107" i="16"/>
  <c r="J108" i="16"/>
  <c r="J109" i="16"/>
  <c r="J110" i="16"/>
  <c r="J111" i="16"/>
  <c r="J112" i="16"/>
  <c r="J113" i="16"/>
  <c r="J114" i="16"/>
  <c r="J115" i="16"/>
  <c r="J116" i="16"/>
  <c r="J117" i="16"/>
  <c r="J118" i="16"/>
  <c r="J119" i="16"/>
  <c r="J120" i="16"/>
  <c r="J121" i="16"/>
  <c r="J122" i="16"/>
  <c r="J123" i="16"/>
  <c r="J124" i="16"/>
  <c r="J125" i="16"/>
  <c r="J126" i="16"/>
  <c r="J127" i="16"/>
  <c r="J128" i="16"/>
  <c r="J129" i="16"/>
  <c r="J130" i="16"/>
  <c r="J131" i="16"/>
  <c r="J132" i="16"/>
  <c r="J133" i="16"/>
  <c r="J134" i="16"/>
  <c r="J135" i="16"/>
  <c r="J136" i="16"/>
  <c r="J137" i="16"/>
  <c r="J138" i="16"/>
  <c r="J139" i="16"/>
  <c r="J140" i="16"/>
  <c r="J141" i="16"/>
  <c r="J142" i="16"/>
  <c r="J143" i="16"/>
  <c r="J144" i="16"/>
  <c r="J145" i="16"/>
  <c r="J146" i="16"/>
  <c r="J147" i="16"/>
  <c r="J148" i="16"/>
  <c r="J149" i="16"/>
  <c r="J150" i="16"/>
  <c r="J151" i="16"/>
  <c r="J152" i="16"/>
  <c r="J153" i="16"/>
  <c r="J154" i="16"/>
  <c r="J155" i="16"/>
  <c r="J156" i="16"/>
  <c r="J157" i="16"/>
  <c r="J158" i="16"/>
  <c r="J159" i="16"/>
  <c r="J160" i="16"/>
  <c r="J161" i="16"/>
  <c r="J162" i="16"/>
  <c r="J163" i="16"/>
  <c r="J164" i="16"/>
  <c r="J165" i="16"/>
  <c r="J166" i="16"/>
  <c r="J167" i="16"/>
  <c r="J168" i="16"/>
  <c r="J169" i="16"/>
  <c r="J170" i="16"/>
  <c r="J171" i="16"/>
  <c r="J172" i="16"/>
  <c r="J173" i="16"/>
  <c r="J174" i="16"/>
  <c r="J175" i="16"/>
  <c r="J176" i="16"/>
  <c r="J177" i="16"/>
  <c r="J178" i="16"/>
  <c r="J179" i="16"/>
  <c r="J180" i="16"/>
  <c r="J181" i="16"/>
  <c r="J182" i="16"/>
  <c r="J183" i="16"/>
  <c r="J184" i="16"/>
  <c r="J185" i="16"/>
  <c r="J186" i="16"/>
  <c r="J187" i="16"/>
  <c r="J188" i="16"/>
  <c r="J189" i="16"/>
  <c r="J190" i="16"/>
  <c r="J191" i="16"/>
  <c r="J192" i="16"/>
  <c r="J193" i="16"/>
  <c r="J194" i="16"/>
  <c r="J195" i="16"/>
  <c r="J196" i="16"/>
  <c r="J197" i="16"/>
  <c r="J198" i="16"/>
  <c r="J199" i="16"/>
  <c r="J200" i="16"/>
  <c r="J201" i="16"/>
  <c r="J202" i="16"/>
  <c r="J203" i="16"/>
  <c r="J204" i="16"/>
  <c r="J205" i="16"/>
  <c r="J206" i="16"/>
  <c r="J207" i="16"/>
  <c r="J208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7" i="1"/>
  <c r="J18" i="1"/>
  <c r="J1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16" i="1"/>
  <c r="N208" i="17"/>
  <c r="N207" i="17"/>
  <c r="N206" i="17"/>
  <c r="N205" i="17"/>
  <c r="N204" i="17"/>
  <c r="N203" i="17"/>
  <c r="N202" i="17"/>
  <c r="N201" i="17"/>
  <c r="N200" i="17"/>
  <c r="N199" i="17"/>
  <c r="N198" i="17"/>
  <c r="N197" i="17"/>
  <c r="N196" i="17"/>
  <c r="N195" i="17"/>
  <c r="N194" i="17"/>
  <c r="N193" i="17"/>
  <c r="N192" i="17"/>
  <c r="N191" i="17"/>
  <c r="N190" i="17"/>
  <c r="N189" i="17"/>
  <c r="N188" i="17"/>
  <c r="N187" i="17"/>
  <c r="N186" i="17"/>
  <c r="N185" i="17"/>
  <c r="N184" i="17"/>
  <c r="N183" i="17"/>
  <c r="N182" i="17"/>
  <c r="N181" i="17"/>
  <c r="N180" i="17"/>
  <c r="N179" i="17"/>
  <c r="N178" i="17"/>
  <c r="N177" i="17"/>
  <c r="N176" i="17"/>
  <c r="N175" i="17"/>
  <c r="N174" i="17"/>
  <c r="N173" i="17"/>
  <c r="N172" i="17"/>
  <c r="N171" i="17"/>
  <c r="N170" i="17"/>
  <c r="N169" i="17"/>
  <c r="N168" i="17"/>
  <c r="N167" i="17"/>
  <c r="N166" i="17"/>
  <c r="N165" i="17"/>
  <c r="N164" i="17"/>
  <c r="N163" i="17"/>
  <c r="N162" i="17"/>
  <c r="N161" i="17"/>
  <c r="N160" i="17"/>
  <c r="N159" i="17"/>
  <c r="N158" i="17"/>
  <c r="N157" i="17"/>
  <c r="N156" i="17"/>
  <c r="N155" i="17"/>
  <c r="N154" i="17"/>
  <c r="N153" i="17"/>
  <c r="N152" i="17"/>
  <c r="N151" i="17"/>
  <c r="N150" i="17"/>
  <c r="N149" i="17"/>
  <c r="N148" i="17"/>
  <c r="N147" i="17"/>
  <c r="N146" i="17"/>
  <c r="N145" i="17"/>
  <c r="N144" i="17"/>
  <c r="N143" i="17"/>
  <c r="N142" i="17"/>
  <c r="N141" i="17"/>
  <c r="N140" i="17"/>
  <c r="N139" i="17"/>
  <c r="N138" i="17"/>
  <c r="N137" i="17"/>
  <c r="N136" i="17"/>
  <c r="N135" i="17"/>
  <c r="N134" i="17"/>
  <c r="N133" i="17"/>
  <c r="N132" i="17"/>
  <c r="N131" i="17"/>
  <c r="N130" i="17"/>
  <c r="N129" i="17"/>
  <c r="N128" i="17"/>
  <c r="N127" i="17"/>
  <c r="N126" i="17"/>
  <c r="N125" i="17"/>
  <c r="N124" i="17"/>
  <c r="N123" i="17"/>
  <c r="N122" i="17"/>
  <c r="N121" i="17"/>
  <c r="N120" i="17"/>
  <c r="N119" i="17"/>
  <c r="N118" i="17"/>
  <c r="N117" i="17"/>
  <c r="N116" i="17"/>
  <c r="N115" i="17"/>
  <c r="N114" i="17"/>
  <c r="N113" i="17"/>
  <c r="N112" i="17"/>
  <c r="N111" i="17"/>
  <c r="N110" i="17"/>
  <c r="N109" i="17"/>
  <c r="N108" i="17"/>
  <c r="N107" i="17"/>
  <c r="N106" i="17"/>
  <c r="N105" i="17"/>
  <c r="N104" i="17"/>
  <c r="N103" i="17"/>
  <c r="N102" i="17"/>
  <c r="N101" i="17"/>
  <c r="N100" i="17"/>
  <c r="N99" i="17"/>
  <c r="N98" i="17"/>
  <c r="N97" i="17"/>
  <c r="N96" i="17"/>
  <c r="N95" i="17"/>
  <c r="N94" i="17"/>
  <c r="N93" i="17"/>
  <c r="N92" i="17"/>
  <c r="N91" i="17"/>
  <c r="N90" i="17"/>
  <c r="N89" i="17"/>
  <c r="N88" i="17"/>
  <c r="N87" i="17"/>
  <c r="N86" i="17"/>
  <c r="N85" i="17"/>
  <c r="N84" i="17"/>
  <c r="N83" i="17"/>
  <c r="N82" i="17"/>
  <c r="N81" i="17"/>
  <c r="N80" i="17"/>
  <c r="N79" i="17"/>
  <c r="N78" i="17"/>
  <c r="N77" i="17"/>
  <c r="N76" i="17"/>
  <c r="N75" i="17"/>
  <c r="N74" i="17"/>
  <c r="N73" i="17"/>
  <c r="N72" i="17"/>
  <c r="N71" i="17"/>
  <c r="N70" i="17"/>
  <c r="N69" i="17"/>
  <c r="N68" i="17"/>
  <c r="N67" i="17"/>
  <c r="N66" i="17"/>
  <c r="N65" i="17"/>
  <c r="N64" i="17"/>
  <c r="N63" i="17"/>
  <c r="N62" i="17"/>
  <c r="N61" i="17"/>
  <c r="N60" i="17"/>
  <c r="N59" i="17"/>
  <c r="N58" i="17"/>
  <c r="N57" i="17"/>
  <c r="N56" i="17"/>
  <c r="N55" i="17"/>
  <c r="N54" i="17"/>
  <c r="N53" i="17"/>
  <c r="N52" i="17"/>
  <c r="N51" i="17"/>
  <c r="N50" i="17"/>
  <c r="N49" i="17"/>
  <c r="N48" i="17"/>
  <c r="N47" i="17"/>
  <c r="N46" i="17"/>
  <c r="N45" i="17"/>
  <c r="N44" i="17"/>
  <c r="N43" i="17"/>
  <c r="N42" i="17"/>
  <c r="N41" i="17"/>
  <c r="N40" i="17"/>
  <c r="N39" i="17"/>
  <c r="N38" i="17"/>
  <c r="N37" i="17"/>
  <c r="N36" i="17"/>
  <c r="N35" i="17"/>
  <c r="N34" i="17"/>
  <c r="N33" i="17"/>
  <c r="N32" i="17"/>
  <c r="N31" i="17"/>
  <c r="N30" i="17"/>
  <c r="N29" i="17"/>
  <c r="N28" i="17"/>
  <c r="N27" i="17"/>
  <c r="N26" i="17"/>
  <c r="N25" i="17"/>
  <c r="N24" i="17"/>
  <c r="N23" i="17"/>
  <c r="N22" i="17"/>
  <c r="N21" i="17"/>
  <c r="N20" i="17"/>
  <c r="N19" i="17"/>
  <c r="N18" i="17"/>
  <c r="N17" i="17"/>
  <c r="N16" i="17"/>
  <c r="N15" i="17"/>
  <c r="N14" i="17"/>
  <c r="N13" i="17"/>
  <c r="N12" i="17"/>
  <c r="N11" i="17"/>
  <c r="N10" i="17"/>
  <c r="N9" i="17"/>
  <c r="N8" i="17"/>
  <c r="N7" i="17"/>
  <c r="N6" i="17"/>
  <c r="N5" i="17"/>
  <c r="N4" i="17"/>
  <c r="N3" i="17"/>
  <c r="N2" i="17"/>
  <c r="L3" i="16"/>
  <c r="L4" i="16"/>
  <c r="L5" i="16"/>
  <c r="L6" i="16"/>
  <c r="L7" i="16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67" i="16"/>
  <c r="L68" i="16"/>
  <c r="L69" i="16"/>
  <c r="L70" i="16"/>
  <c r="L71" i="16"/>
  <c r="L72" i="16"/>
  <c r="L73" i="16"/>
  <c r="L74" i="16"/>
  <c r="L75" i="16"/>
  <c r="L76" i="16"/>
  <c r="L77" i="16"/>
  <c r="L78" i="16"/>
  <c r="L79" i="16"/>
  <c r="L80" i="16"/>
  <c r="L81" i="16"/>
  <c r="L82" i="16"/>
  <c r="L83" i="16"/>
  <c r="L84" i="16"/>
  <c r="L85" i="16"/>
  <c r="L86" i="16"/>
  <c r="L87" i="16"/>
  <c r="L88" i="16"/>
  <c r="L89" i="16"/>
  <c r="L90" i="16"/>
  <c r="L91" i="16"/>
  <c r="L92" i="16"/>
  <c r="L93" i="16"/>
  <c r="L94" i="16"/>
  <c r="L95" i="16"/>
  <c r="L133" i="16"/>
  <c r="L134" i="16"/>
  <c r="L135" i="16"/>
  <c r="L136" i="16"/>
  <c r="L137" i="16"/>
  <c r="L138" i="16"/>
  <c r="L139" i="16"/>
  <c r="L140" i="16"/>
  <c r="L141" i="16"/>
  <c r="L142" i="16"/>
  <c r="L143" i="16"/>
  <c r="L144" i="16"/>
  <c r="L145" i="16"/>
  <c r="L146" i="16"/>
  <c r="L147" i="16"/>
  <c r="L148" i="16"/>
  <c r="L149" i="16"/>
  <c r="L150" i="16"/>
  <c r="L151" i="16"/>
  <c r="L152" i="16"/>
  <c r="L153" i="16"/>
  <c r="L154" i="16"/>
  <c r="L155" i="16"/>
  <c r="L156" i="16"/>
  <c r="L157" i="16"/>
  <c r="L158" i="16"/>
  <c r="L159" i="16"/>
  <c r="L160" i="16"/>
  <c r="L161" i="16"/>
  <c r="L162" i="16"/>
  <c r="L163" i="16"/>
  <c r="L164" i="16"/>
  <c r="L165" i="16"/>
  <c r="L166" i="16"/>
  <c r="L167" i="16"/>
  <c r="L168" i="16"/>
  <c r="L169" i="16"/>
  <c r="L170" i="16"/>
  <c r="L171" i="16"/>
  <c r="L172" i="16"/>
  <c r="L173" i="16"/>
  <c r="L174" i="16"/>
  <c r="L175" i="16"/>
  <c r="L176" i="16"/>
  <c r="L177" i="16"/>
  <c r="L178" i="16"/>
  <c r="L179" i="16"/>
  <c r="L180" i="16"/>
  <c r="L181" i="16"/>
  <c r="L182" i="16"/>
  <c r="L183" i="16"/>
  <c r="L184" i="16"/>
  <c r="L185" i="16"/>
  <c r="L186" i="16"/>
  <c r="L187" i="16"/>
  <c r="L188" i="16"/>
  <c r="L189" i="16"/>
  <c r="L190" i="16"/>
  <c r="L191" i="16"/>
  <c r="L192" i="16"/>
  <c r="L193" i="16"/>
  <c r="L194" i="16"/>
  <c r="L195" i="16"/>
  <c r="L196" i="16"/>
  <c r="L197" i="16"/>
  <c r="L198" i="16"/>
  <c r="L199" i="16"/>
  <c r="L200" i="16"/>
  <c r="L201" i="16"/>
  <c r="L202" i="16"/>
  <c r="L203" i="16"/>
  <c r="L204" i="16"/>
  <c r="L205" i="16"/>
  <c r="L206" i="16"/>
  <c r="L207" i="16"/>
  <c r="L208" i="16"/>
  <c r="L2" i="16"/>
  <c r="G3" i="16"/>
  <c r="K3" i="16" s="1"/>
  <c r="F4" i="16"/>
  <c r="G4" i="16"/>
  <c r="K4" i="16" s="1"/>
  <c r="D7" i="16"/>
  <c r="H7" i="16" s="1"/>
  <c r="F9" i="16"/>
  <c r="G9" i="16"/>
  <c r="K9" i="16" s="1"/>
  <c r="D12" i="16"/>
  <c r="H12" i="16" s="1"/>
  <c r="F14" i="16"/>
  <c r="D16" i="16"/>
  <c r="H16" i="16" s="1"/>
  <c r="F16" i="16"/>
  <c r="G16" i="16"/>
  <c r="K16" i="16" s="1"/>
  <c r="D17" i="16"/>
  <c r="H17" i="16" s="1"/>
  <c r="F18" i="16"/>
  <c r="G18" i="16"/>
  <c r="K18" i="16" s="1"/>
  <c r="F19" i="16"/>
  <c r="G19" i="16"/>
  <c r="K19" i="16" s="1"/>
  <c r="F23" i="16"/>
  <c r="G23" i="16"/>
  <c r="K23" i="16" s="1"/>
  <c r="F24" i="16"/>
  <c r="G24" i="16"/>
  <c r="K24" i="16" s="1"/>
  <c r="D27" i="16"/>
  <c r="H27" i="16" s="1"/>
  <c r="F29" i="16"/>
  <c r="G29" i="16"/>
  <c r="K29" i="16" s="1"/>
  <c r="D32" i="16"/>
  <c r="H32" i="16" s="1"/>
  <c r="F34" i="16"/>
  <c r="G34" i="16"/>
  <c r="K34" i="16" s="1"/>
  <c r="D36" i="16"/>
  <c r="H36" i="16" s="1"/>
  <c r="F36" i="16"/>
  <c r="G36" i="16"/>
  <c r="K36" i="16" s="1"/>
  <c r="D37" i="16"/>
  <c r="H37" i="16" s="1"/>
  <c r="E38" i="16"/>
  <c r="I38" i="16" s="1"/>
  <c r="F38" i="16"/>
  <c r="G38" i="16"/>
  <c r="K38" i="16" s="1"/>
  <c r="F39" i="16"/>
  <c r="G39" i="16"/>
  <c r="K39" i="16" s="1"/>
  <c r="E43" i="16"/>
  <c r="I43" i="16" s="1"/>
  <c r="F43" i="16"/>
  <c r="G43" i="16"/>
  <c r="K43" i="16" s="1"/>
  <c r="F44" i="16"/>
  <c r="G44" i="16"/>
  <c r="K44" i="16" s="1"/>
  <c r="D47" i="16"/>
  <c r="H47" i="16" s="1"/>
  <c r="F49" i="16"/>
  <c r="G49" i="16"/>
  <c r="K49" i="16" s="1"/>
  <c r="D52" i="16"/>
  <c r="H52" i="16" s="1"/>
  <c r="F54" i="16"/>
  <c r="G54" i="16"/>
  <c r="K54" i="16" s="1"/>
  <c r="D56" i="16"/>
  <c r="H56" i="16" s="1"/>
  <c r="F56" i="16"/>
  <c r="G56" i="16"/>
  <c r="K56" i="16" s="1"/>
  <c r="D57" i="16"/>
  <c r="H57" i="16" s="1"/>
  <c r="E58" i="16"/>
  <c r="I58" i="16" s="1"/>
  <c r="F58" i="16"/>
  <c r="G58" i="16"/>
  <c r="K58" i="16" s="1"/>
  <c r="E59" i="16"/>
  <c r="I59" i="16" s="1"/>
  <c r="F59" i="16"/>
  <c r="G59" i="16"/>
  <c r="K59" i="16" s="1"/>
  <c r="E63" i="16"/>
  <c r="I63" i="16" s="1"/>
  <c r="F63" i="16"/>
  <c r="G63" i="16"/>
  <c r="K63" i="16" s="1"/>
  <c r="F64" i="16"/>
  <c r="D67" i="16"/>
  <c r="H67" i="16" s="1"/>
  <c r="F69" i="16"/>
  <c r="G69" i="16"/>
  <c r="K69" i="16" s="1"/>
  <c r="D72" i="16"/>
  <c r="H72" i="16" s="1"/>
  <c r="F74" i="16"/>
  <c r="G74" i="16"/>
  <c r="K74" i="16" s="1"/>
  <c r="D76" i="16"/>
  <c r="H76" i="16" s="1"/>
  <c r="F76" i="16"/>
  <c r="G76" i="16"/>
  <c r="K76" i="16" s="1"/>
  <c r="D77" i="16"/>
  <c r="H77" i="16" s="1"/>
  <c r="E78" i="16"/>
  <c r="I78" i="16" s="1"/>
  <c r="F78" i="16"/>
  <c r="G78" i="16"/>
  <c r="K78" i="16" s="1"/>
  <c r="E79" i="16"/>
  <c r="I79" i="16" s="1"/>
  <c r="F79" i="16"/>
  <c r="G79" i="16"/>
  <c r="K79" i="16" s="1"/>
  <c r="E83" i="16"/>
  <c r="I83" i="16" s="1"/>
  <c r="F83" i="16"/>
  <c r="G83" i="16"/>
  <c r="K83" i="16" s="1"/>
  <c r="F84" i="16"/>
  <c r="D87" i="16"/>
  <c r="H87" i="16" s="1"/>
  <c r="F89" i="16"/>
  <c r="G89" i="16"/>
  <c r="K89" i="16" s="1"/>
  <c r="D92" i="16"/>
  <c r="H92" i="16" s="1"/>
  <c r="K96" i="16"/>
  <c r="I98" i="16"/>
  <c r="K98" i="16"/>
  <c r="E103" i="16"/>
  <c r="I103" i="16" s="1"/>
  <c r="G103" i="16"/>
  <c r="K103" i="16" s="1"/>
  <c r="G104" i="16"/>
  <c r="K104" i="16" s="1"/>
  <c r="G109" i="16"/>
  <c r="K109" i="16" s="1"/>
  <c r="G114" i="16"/>
  <c r="K114" i="16" s="1"/>
  <c r="G116" i="16"/>
  <c r="K116" i="16" s="1"/>
  <c r="E118" i="16"/>
  <c r="I118" i="16" s="1"/>
  <c r="G118" i="16"/>
  <c r="K118" i="16" s="1"/>
  <c r="E119" i="16"/>
  <c r="I119" i="16" s="1"/>
  <c r="G119" i="16"/>
  <c r="K119" i="16" s="1"/>
  <c r="E123" i="16"/>
  <c r="I123" i="16" s="1"/>
  <c r="G123" i="16"/>
  <c r="K123" i="16" s="1"/>
  <c r="G126" i="16"/>
  <c r="K126" i="16" s="1"/>
  <c r="H127" i="16"/>
  <c r="L127" i="16" s="1"/>
  <c r="G128" i="16"/>
  <c r="K128" i="16" s="1"/>
  <c r="E129" i="16"/>
  <c r="I129" i="16" s="1"/>
  <c r="G129" i="16"/>
  <c r="K129" i="16" s="1"/>
  <c r="H132" i="16"/>
  <c r="L132" i="16" s="1"/>
  <c r="G134" i="16"/>
  <c r="K134" i="16" s="1"/>
  <c r="D136" i="16"/>
  <c r="H136" i="16" s="1"/>
  <c r="G136" i="16"/>
  <c r="K136" i="16" s="1"/>
  <c r="D137" i="16"/>
  <c r="H137" i="16" s="1"/>
  <c r="E138" i="16"/>
  <c r="I138" i="16" s="1"/>
  <c r="G138" i="16"/>
  <c r="K138" i="16" s="1"/>
  <c r="E139" i="16"/>
  <c r="I139" i="16" s="1"/>
  <c r="G139" i="16"/>
  <c r="K139" i="16" s="1"/>
  <c r="E143" i="16"/>
  <c r="I143" i="16" s="1"/>
  <c r="G143" i="16"/>
  <c r="K143" i="16" s="1"/>
  <c r="G144" i="16"/>
  <c r="K144" i="16" s="1"/>
  <c r="G146" i="16"/>
  <c r="K146" i="16" s="1"/>
  <c r="D147" i="16"/>
  <c r="H147" i="16" s="1"/>
  <c r="G148" i="16"/>
  <c r="K148" i="16" s="1"/>
  <c r="E149" i="16"/>
  <c r="I149" i="16" s="1"/>
  <c r="G149" i="16"/>
  <c r="K149" i="16" s="1"/>
  <c r="D152" i="16"/>
  <c r="H152" i="16" s="1"/>
  <c r="D156" i="16"/>
  <c r="H156" i="16" s="1"/>
  <c r="G156" i="16"/>
  <c r="K156" i="16" s="1"/>
  <c r="D157" i="16"/>
  <c r="H157" i="16" s="1"/>
  <c r="E158" i="16"/>
  <c r="I158" i="16" s="1"/>
  <c r="G158" i="16"/>
  <c r="K158" i="16" s="1"/>
  <c r="E159" i="16"/>
  <c r="I159" i="16" s="1"/>
  <c r="G159" i="16"/>
  <c r="K159" i="16" s="1"/>
  <c r="E163" i="16"/>
  <c r="I163" i="16" s="1"/>
  <c r="G163" i="16"/>
  <c r="K163" i="16" s="1"/>
  <c r="G164" i="16"/>
  <c r="K164" i="16" s="1"/>
  <c r="D167" i="16"/>
  <c r="H167" i="16" s="1"/>
  <c r="E168" i="16"/>
  <c r="I168" i="16" s="1"/>
  <c r="G168" i="16"/>
  <c r="K168" i="16" s="1"/>
  <c r="E169" i="16"/>
  <c r="I169" i="16" s="1"/>
  <c r="G169" i="16"/>
  <c r="K169" i="16" s="1"/>
  <c r="G171" i="16"/>
  <c r="K171" i="16" s="1"/>
  <c r="D172" i="16"/>
  <c r="H172" i="16" s="1"/>
  <c r="D176" i="16"/>
  <c r="H176" i="16" s="1"/>
  <c r="G176" i="16"/>
  <c r="K176" i="16" s="1"/>
  <c r="D177" i="16"/>
  <c r="H177" i="16" s="1"/>
  <c r="E178" i="16"/>
  <c r="I178" i="16" s="1"/>
  <c r="G178" i="16"/>
  <c r="K178" i="16" s="1"/>
  <c r="E179" i="16"/>
  <c r="I179" i="16" s="1"/>
  <c r="G179" i="16"/>
  <c r="K179" i="16" s="1"/>
  <c r="E183" i="16"/>
  <c r="I183" i="16" s="1"/>
  <c r="G183" i="16"/>
  <c r="K183" i="16" s="1"/>
  <c r="D187" i="16"/>
  <c r="H187" i="16" s="1"/>
  <c r="E188" i="16"/>
  <c r="I188" i="16" s="1"/>
  <c r="G188" i="16"/>
  <c r="K188" i="16" s="1"/>
  <c r="E189" i="16"/>
  <c r="I189" i="16" s="1"/>
  <c r="G189" i="16"/>
  <c r="K189" i="16" s="1"/>
  <c r="D192" i="16"/>
  <c r="H192" i="16" s="1"/>
  <c r="G194" i="16"/>
  <c r="K194" i="16" s="1"/>
  <c r="D196" i="16"/>
  <c r="H196" i="16" s="1"/>
  <c r="G196" i="16"/>
  <c r="K196" i="16" s="1"/>
  <c r="D197" i="16"/>
  <c r="H197" i="16" s="1"/>
  <c r="E198" i="16"/>
  <c r="I198" i="16" s="1"/>
  <c r="G198" i="16"/>
  <c r="K198" i="16" s="1"/>
  <c r="E199" i="16"/>
  <c r="I199" i="16" s="1"/>
  <c r="G199" i="16"/>
  <c r="K199" i="16" s="1"/>
  <c r="E203" i="16"/>
  <c r="I203" i="16" s="1"/>
  <c r="G203" i="16"/>
  <c r="K203" i="16" s="1"/>
  <c r="G204" i="16"/>
  <c r="K204" i="16" s="1"/>
  <c r="G206" i="16"/>
  <c r="K206" i="16" s="1"/>
  <c r="D207" i="16"/>
  <c r="H207" i="16" s="1"/>
  <c r="E208" i="16"/>
  <c r="I208" i="16" s="1"/>
  <c r="G208" i="16"/>
  <c r="K208" i="16" s="1"/>
  <c r="C3" i="16"/>
  <c r="D3" i="16" s="1"/>
  <c r="H3" i="16" s="1"/>
  <c r="C4" i="16"/>
  <c r="D4" i="16" s="1"/>
  <c r="H4" i="16" s="1"/>
  <c r="C5" i="16"/>
  <c r="C6" i="16"/>
  <c r="C7" i="16"/>
  <c r="E7" i="16" s="1"/>
  <c r="I7" i="16" s="1"/>
  <c r="C8" i="16"/>
  <c r="D8" i="16" s="1"/>
  <c r="H8" i="16" s="1"/>
  <c r="C9" i="16"/>
  <c r="D9" i="16" s="1"/>
  <c r="H9" i="16" s="1"/>
  <c r="C10" i="16"/>
  <c r="D10" i="16" s="1"/>
  <c r="H10" i="16" s="1"/>
  <c r="C11" i="16"/>
  <c r="D11" i="16" s="1"/>
  <c r="H11" i="16" s="1"/>
  <c r="C12" i="16"/>
  <c r="E12" i="16" s="1"/>
  <c r="I12" i="16" s="1"/>
  <c r="C13" i="16"/>
  <c r="C14" i="16"/>
  <c r="G14" i="16" s="1"/>
  <c r="K14" i="16" s="1"/>
  <c r="C15" i="16"/>
  <c r="C16" i="16"/>
  <c r="E16" i="16" s="1"/>
  <c r="I16" i="16" s="1"/>
  <c r="C17" i="16"/>
  <c r="E17" i="16" s="1"/>
  <c r="I17" i="16" s="1"/>
  <c r="C18" i="16"/>
  <c r="D18" i="16" s="1"/>
  <c r="H18" i="16" s="1"/>
  <c r="C19" i="16"/>
  <c r="D19" i="16" s="1"/>
  <c r="H19" i="16" s="1"/>
  <c r="C20" i="16"/>
  <c r="D20" i="16" s="1"/>
  <c r="H20" i="16" s="1"/>
  <c r="C21" i="16"/>
  <c r="D21" i="16" s="1"/>
  <c r="H21" i="16" s="1"/>
  <c r="C22" i="16"/>
  <c r="D22" i="16" s="1"/>
  <c r="H22" i="16" s="1"/>
  <c r="C23" i="16"/>
  <c r="D23" i="16" s="1"/>
  <c r="H23" i="16" s="1"/>
  <c r="C24" i="16"/>
  <c r="D24" i="16" s="1"/>
  <c r="H24" i="16" s="1"/>
  <c r="C25" i="16"/>
  <c r="C26" i="16"/>
  <c r="C27" i="16"/>
  <c r="E27" i="16" s="1"/>
  <c r="I27" i="16" s="1"/>
  <c r="C28" i="16"/>
  <c r="D28" i="16" s="1"/>
  <c r="H28" i="16" s="1"/>
  <c r="C29" i="16"/>
  <c r="D29" i="16" s="1"/>
  <c r="H29" i="16" s="1"/>
  <c r="C30" i="16"/>
  <c r="D30" i="16" s="1"/>
  <c r="H30" i="16" s="1"/>
  <c r="C31" i="16"/>
  <c r="C32" i="16"/>
  <c r="E32" i="16" s="1"/>
  <c r="I32" i="16" s="1"/>
  <c r="C33" i="16"/>
  <c r="C34" i="16"/>
  <c r="C35" i="16"/>
  <c r="C36" i="16"/>
  <c r="E36" i="16" s="1"/>
  <c r="I36" i="16" s="1"/>
  <c r="C37" i="16"/>
  <c r="E37" i="16" s="1"/>
  <c r="I37" i="16" s="1"/>
  <c r="C38" i="16"/>
  <c r="D38" i="16" s="1"/>
  <c r="H38" i="16" s="1"/>
  <c r="C39" i="16"/>
  <c r="D39" i="16" s="1"/>
  <c r="H39" i="16" s="1"/>
  <c r="C40" i="16"/>
  <c r="D40" i="16" s="1"/>
  <c r="H40" i="16" s="1"/>
  <c r="C41" i="16"/>
  <c r="C42" i="16"/>
  <c r="C43" i="16"/>
  <c r="D43" i="16" s="1"/>
  <c r="H43" i="16" s="1"/>
  <c r="C44" i="16"/>
  <c r="D44" i="16" s="1"/>
  <c r="H44" i="16" s="1"/>
  <c r="C45" i="16"/>
  <c r="C46" i="16"/>
  <c r="C47" i="16"/>
  <c r="E47" i="16" s="1"/>
  <c r="I47" i="16" s="1"/>
  <c r="C48" i="16"/>
  <c r="D48" i="16" s="1"/>
  <c r="H48" i="16" s="1"/>
  <c r="C49" i="16"/>
  <c r="D49" i="16" s="1"/>
  <c r="H49" i="16" s="1"/>
  <c r="C50" i="16"/>
  <c r="D50" i="16" s="1"/>
  <c r="H50" i="16" s="1"/>
  <c r="C51" i="16"/>
  <c r="C52" i="16"/>
  <c r="E52" i="16" s="1"/>
  <c r="I52" i="16" s="1"/>
  <c r="C53" i="16"/>
  <c r="C54" i="16"/>
  <c r="C55" i="16"/>
  <c r="C56" i="16"/>
  <c r="E56" i="16" s="1"/>
  <c r="I56" i="16" s="1"/>
  <c r="C57" i="16"/>
  <c r="E57" i="16" s="1"/>
  <c r="I57" i="16" s="1"/>
  <c r="C58" i="16"/>
  <c r="D58" i="16" s="1"/>
  <c r="H58" i="16" s="1"/>
  <c r="C59" i="16"/>
  <c r="D59" i="16" s="1"/>
  <c r="H59" i="16" s="1"/>
  <c r="C60" i="16"/>
  <c r="D60" i="16" s="1"/>
  <c r="H60" i="16" s="1"/>
  <c r="C61" i="16"/>
  <c r="C62" i="16"/>
  <c r="C63" i="16"/>
  <c r="D63" i="16" s="1"/>
  <c r="H63" i="16" s="1"/>
  <c r="C64" i="16"/>
  <c r="C65" i="16"/>
  <c r="C66" i="16"/>
  <c r="C67" i="16"/>
  <c r="E67" i="16" s="1"/>
  <c r="I67" i="16" s="1"/>
  <c r="C68" i="16"/>
  <c r="D68" i="16" s="1"/>
  <c r="H68" i="16" s="1"/>
  <c r="C69" i="16"/>
  <c r="D69" i="16" s="1"/>
  <c r="H69" i="16" s="1"/>
  <c r="C70" i="16"/>
  <c r="D70" i="16" s="1"/>
  <c r="H70" i="16" s="1"/>
  <c r="C71" i="16"/>
  <c r="C72" i="16"/>
  <c r="E72" i="16" s="1"/>
  <c r="I72" i="16" s="1"/>
  <c r="C73" i="16"/>
  <c r="C74" i="16"/>
  <c r="C75" i="16"/>
  <c r="C76" i="16"/>
  <c r="E76" i="16" s="1"/>
  <c r="I76" i="16" s="1"/>
  <c r="C77" i="16"/>
  <c r="E77" i="16" s="1"/>
  <c r="I77" i="16" s="1"/>
  <c r="C78" i="16"/>
  <c r="D78" i="16" s="1"/>
  <c r="H78" i="16" s="1"/>
  <c r="C79" i="16"/>
  <c r="D79" i="16" s="1"/>
  <c r="H79" i="16" s="1"/>
  <c r="C80" i="16"/>
  <c r="D80" i="16" s="1"/>
  <c r="H80" i="16" s="1"/>
  <c r="C81" i="16"/>
  <c r="C82" i="16"/>
  <c r="C83" i="16"/>
  <c r="D83" i="16" s="1"/>
  <c r="H83" i="16" s="1"/>
  <c r="C84" i="16"/>
  <c r="C85" i="16"/>
  <c r="C86" i="16"/>
  <c r="C87" i="16"/>
  <c r="E87" i="16" s="1"/>
  <c r="I87" i="16" s="1"/>
  <c r="C88" i="16"/>
  <c r="D88" i="16" s="1"/>
  <c r="H88" i="16" s="1"/>
  <c r="C89" i="16"/>
  <c r="D89" i="16" s="1"/>
  <c r="H89" i="16" s="1"/>
  <c r="C90" i="16"/>
  <c r="D90" i="16" s="1"/>
  <c r="H90" i="16" s="1"/>
  <c r="C91" i="16"/>
  <c r="D91" i="16" s="1"/>
  <c r="H91" i="16" s="1"/>
  <c r="C92" i="16"/>
  <c r="E92" i="16" s="1"/>
  <c r="I92" i="16" s="1"/>
  <c r="C93" i="16"/>
  <c r="C94" i="16"/>
  <c r="F94" i="16" s="1"/>
  <c r="C95" i="16"/>
  <c r="C96" i="16"/>
  <c r="I96" i="16" s="1"/>
  <c r="C97" i="16"/>
  <c r="C98" i="16"/>
  <c r="C99" i="16"/>
  <c r="C100" i="16"/>
  <c r="C101" i="16"/>
  <c r="C102" i="16"/>
  <c r="C103" i="16"/>
  <c r="C104" i="16"/>
  <c r="C105" i="16"/>
  <c r="C106" i="16"/>
  <c r="C107" i="16"/>
  <c r="E107" i="16" s="1"/>
  <c r="I107" i="16" s="1"/>
  <c r="C108" i="16"/>
  <c r="C109" i="16"/>
  <c r="C110" i="16"/>
  <c r="C111" i="16"/>
  <c r="C112" i="16"/>
  <c r="E112" i="16" s="1"/>
  <c r="I112" i="16" s="1"/>
  <c r="C113" i="16"/>
  <c r="C114" i="16"/>
  <c r="C115" i="16"/>
  <c r="C116" i="16"/>
  <c r="E116" i="16" s="1"/>
  <c r="I116" i="16" s="1"/>
  <c r="C117" i="16"/>
  <c r="E117" i="16" s="1"/>
  <c r="I117" i="16" s="1"/>
  <c r="C118" i="16"/>
  <c r="C119" i="16"/>
  <c r="C120" i="16"/>
  <c r="C121" i="16"/>
  <c r="C122" i="16"/>
  <c r="C123" i="16"/>
  <c r="C124" i="16"/>
  <c r="C125" i="16"/>
  <c r="C126" i="16"/>
  <c r="C127" i="16"/>
  <c r="E127" i="16" s="1"/>
  <c r="I127" i="16" s="1"/>
  <c r="C128" i="16"/>
  <c r="C129" i="16"/>
  <c r="C130" i="16"/>
  <c r="H130" i="16" s="1"/>
  <c r="L130" i="16" s="1"/>
  <c r="C131" i="16"/>
  <c r="C132" i="16"/>
  <c r="E132" i="16" s="1"/>
  <c r="I132" i="16" s="1"/>
  <c r="C133" i="16"/>
  <c r="C134" i="16"/>
  <c r="C135" i="16"/>
  <c r="C136" i="16"/>
  <c r="E136" i="16" s="1"/>
  <c r="I136" i="16" s="1"/>
  <c r="C137" i="16"/>
  <c r="E137" i="16" s="1"/>
  <c r="I137" i="16" s="1"/>
  <c r="C138" i="16"/>
  <c r="D138" i="16" s="1"/>
  <c r="H138" i="16" s="1"/>
  <c r="C139" i="16"/>
  <c r="D139" i="16" s="1"/>
  <c r="H139" i="16" s="1"/>
  <c r="C140" i="16"/>
  <c r="D140" i="16" s="1"/>
  <c r="H140" i="16" s="1"/>
  <c r="C141" i="16"/>
  <c r="C142" i="16"/>
  <c r="C143" i="16"/>
  <c r="D143" i="16" s="1"/>
  <c r="H143" i="16" s="1"/>
  <c r="C144" i="16"/>
  <c r="C145" i="16"/>
  <c r="C146" i="16"/>
  <c r="C147" i="16"/>
  <c r="E147" i="16" s="1"/>
  <c r="I147" i="16" s="1"/>
  <c r="C148" i="16"/>
  <c r="D148" i="16" s="1"/>
  <c r="H148" i="16" s="1"/>
  <c r="C149" i="16"/>
  <c r="D149" i="16" s="1"/>
  <c r="H149" i="16" s="1"/>
  <c r="C150" i="16"/>
  <c r="D150" i="16" s="1"/>
  <c r="H150" i="16" s="1"/>
  <c r="C151" i="16"/>
  <c r="C152" i="16"/>
  <c r="E152" i="16" s="1"/>
  <c r="I152" i="16" s="1"/>
  <c r="C153" i="16"/>
  <c r="C154" i="16"/>
  <c r="C155" i="16"/>
  <c r="C156" i="16"/>
  <c r="E156" i="16" s="1"/>
  <c r="I156" i="16" s="1"/>
  <c r="C157" i="16"/>
  <c r="E157" i="16" s="1"/>
  <c r="I157" i="16" s="1"/>
  <c r="C158" i="16"/>
  <c r="D158" i="16" s="1"/>
  <c r="H158" i="16" s="1"/>
  <c r="C159" i="16"/>
  <c r="D159" i="16" s="1"/>
  <c r="H159" i="16" s="1"/>
  <c r="C160" i="16"/>
  <c r="D160" i="16" s="1"/>
  <c r="H160" i="16" s="1"/>
  <c r="C161" i="16"/>
  <c r="C162" i="16"/>
  <c r="C163" i="16"/>
  <c r="D163" i="16" s="1"/>
  <c r="H163" i="16" s="1"/>
  <c r="C164" i="16"/>
  <c r="C165" i="16"/>
  <c r="C166" i="16"/>
  <c r="C167" i="16"/>
  <c r="E167" i="16" s="1"/>
  <c r="I167" i="16" s="1"/>
  <c r="C168" i="16"/>
  <c r="D168" i="16" s="1"/>
  <c r="H168" i="16" s="1"/>
  <c r="C169" i="16"/>
  <c r="D169" i="16" s="1"/>
  <c r="H169" i="16" s="1"/>
  <c r="C170" i="16"/>
  <c r="D170" i="16" s="1"/>
  <c r="H170" i="16" s="1"/>
  <c r="C171" i="16"/>
  <c r="C172" i="16"/>
  <c r="E172" i="16" s="1"/>
  <c r="I172" i="16" s="1"/>
  <c r="C173" i="16"/>
  <c r="C174" i="16"/>
  <c r="G174" i="16" s="1"/>
  <c r="K174" i="16" s="1"/>
  <c r="C175" i="16"/>
  <c r="C176" i="16"/>
  <c r="E176" i="16" s="1"/>
  <c r="I176" i="16" s="1"/>
  <c r="C177" i="16"/>
  <c r="E177" i="16" s="1"/>
  <c r="I177" i="16" s="1"/>
  <c r="C178" i="16"/>
  <c r="D178" i="16" s="1"/>
  <c r="H178" i="16" s="1"/>
  <c r="C179" i="16"/>
  <c r="D179" i="16" s="1"/>
  <c r="H179" i="16" s="1"/>
  <c r="C180" i="16"/>
  <c r="D180" i="16" s="1"/>
  <c r="H180" i="16" s="1"/>
  <c r="C181" i="16"/>
  <c r="C182" i="16"/>
  <c r="D182" i="16" s="1"/>
  <c r="H182" i="16" s="1"/>
  <c r="C183" i="16"/>
  <c r="D183" i="16" s="1"/>
  <c r="H183" i="16" s="1"/>
  <c r="C184" i="16"/>
  <c r="C185" i="16"/>
  <c r="C186" i="16"/>
  <c r="C187" i="16"/>
  <c r="E187" i="16" s="1"/>
  <c r="I187" i="16" s="1"/>
  <c r="C188" i="16"/>
  <c r="D188" i="16" s="1"/>
  <c r="H188" i="16" s="1"/>
  <c r="C189" i="16"/>
  <c r="D189" i="16" s="1"/>
  <c r="H189" i="16" s="1"/>
  <c r="C190" i="16"/>
  <c r="D190" i="16" s="1"/>
  <c r="H190" i="16" s="1"/>
  <c r="C191" i="16"/>
  <c r="C192" i="16"/>
  <c r="E192" i="16" s="1"/>
  <c r="I192" i="16" s="1"/>
  <c r="C193" i="16"/>
  <c r="C194" i="16"/>
  <c r="C195" i="16"/>
  <c r="C196" i="16"/>
  <c r="E196" i="16" s="1"/>
  <c r="I196" i="16" s="1"/>
  <c r="C197" i="16"/>
  <c r="E197" i="16" s="1"/>
  <c r="I197" i="16" s="1"/>
  <c r="C198" i="16"/>
  <c r="D198" i="16" s="1"/>
  <c r="H198" i="16" s="1"/>
  <c r="C199" i="16"/>
  <c r="D199" i="16" s="1"/>
  <c r="H199" i="16" s="1"/>
  <c r="C200" i="16"/>
  <c r="D200" i="16" s="1"/>
  <c r="H200" i="16" s="1"/>
  <c r="C201" i="16"/>
  <c r="C202" i="16"/>
  <c r="D202" i="16" s="1"/>
  <c r="H202" i="16" s="1"/>
  <c r="C203" i="16"/>
  <c r="D203" i="16" s="1"/>
  <c r="H203" i="16" s="1"/>
  <c r="C204" i="16"/>
  <c r="C205" i="16"/>
  <c r="C206" i="16"/>
  <c r="C207" i="16"/>
  <c r="E207" i="16" s="1"/>
  <c r="I207" i="16" s="1"/>
  <c r="C208" i="16"/>
  <c r="D208" i="16" s="1"/>
  <c r="H208" i="16" s="1"/>
  <c r="C2" i="16"/>
  <c r="I97" i="16" l="1"/>
  <c r="H237" i="13"/>
  <c r="K511" i="13"/>
  <c r="K526" i="13"/>
  <c r="I343" i="13"/>
  <c r="H251" i="13"/>
  <c r="J477" i="13"/>
  <c r="I403" i="13"/>
  <c r="J502" i="13"/>
  <c r="J437" i="13"/>
  <c r="J491" i="13"/>
  <c r="J432" i="13"/>
  <c r="J492" i="13"/>
  <c r="I323" i="13"/>
  <c r="H301" i="13"/>
  <c r="H501" i="13"/>
  <c r="J431" i="13"/>
  <c r="H311" i="13"/>
  <c r="J472" i="13"/>
  <c r="H281" i="13"/>
  <c r="K533" i="13"/>
  <c r="K535" i="13"/>
  <c r="H271" i="13"/>
  <c r="J497" i="13"/>
  <c r="J471" i="13"/>
  <c r="J411" i="13"/>
  <c r="K531" i="13"/>
  <c r="J452" i="13"/>
  <c r="I428" i="13"/>
  <c r="J544" i="13"/>
  <c r="I524" i="13"/>
  <c r="J484" i="13"/>
  <c r="J444" i="13"/>
  <c r="J384" i="13"/>
  <c r="H522" i="13"/>
  <c r="I522" i="13"/>
  <c r="J522" i="13"/>
  <c r="K522" i="13"/>
  <c r="H342" i="13"/>
  <c r="I342" i="13"/>
  <c r="J342" i="13"/>
  <c r="K342" i="13"/>
  <c r="E42" i="13"/>
  <c r="I42" i="13" s="1"/>
  <c r="D42" i="13"/>
  <c r="H42" i="13" s="1"/>
  <c r="F42" i="13"/>
  <c r="J42" i="13" s="1"/>
  <c r="G42" i="13"/>
  <c r="K42" i="13" s="1"/>
  <c r="K442" i="13"/>
  <c r="H442" i="13"/>
  <c r="J442" i="13"/>
  <c r="D122" i="13"/>
  <c r="H122" i="13" s="1"/>
  <c r="E122" i="13"/>
  <c r="I122" i="13" s="1"/>
  <c r="F122" i="13"/>
  <c r="J122" i="13" s="1"/>
  <c r="G122" i="13"/>
  <c r="K122" i="13" s="1"/>
  <c r="K402" i="13"/>
  <c r="H402" i="13"/>
  <c r="I402" i="13"/>
  <c r="J402" i="13"/>
  <c r="D82" i="13"/>
  <c r="H82" i="13" s="1"/>
  <c r="F82" i="13"/>
  <c r="J82" i="13" s="1"/>
  <c r="G82" i="13"/>
  <c r="K82" i="13" s="1"/>
  <c r="E82" i="13"/>
  <c r="I82" i="13" s="1"/>
  <c r="D142" i="13"/>
  <c r="H142" i="13" s="1"/>
  <c r="E142" i="13"/>
  <c r="I142" i="13" s="1"/>
  <c r="F142" i="13"/>
  <c r="J142" i="13" s="1"/>
  <c r="G142" i="13"/>
  <c r="K142" i="13" s="1"/>
  <c r="K482" i="13"/>
  <c r="H482" i="13"/>
  <c r="I482" i="13"/>
  <c r="J482" i="13"/>
  <c r="E62" i="13"/>
  <c r="I62" i="13" s="1"/>
  <c r="D62" i="13"/>
  <c r="H62" i="13" s="1"/>
  <c r="F62" i="13"/>
  <c r="J62" i="13" s="1"/>
  <c r="G62" i="13"/>
  <c r="K62" i="13" s="1"/>
  <c r="K502" i="13"/>
  <c r="H502" i="13"/>
  <c r="I502" i="13"/>
  <c r="J322" i="13"/>
  <c r="H322" i="13"/>
  <c r="I322" i="13"/>
  <c r="K322" i="13"/>
  <c r="E22" i="13"/>
  <c r="I22" i="13" s="1"/>
  <c r="F22" i="13"/>
  <c r="J22" i="13" s="1"/>
  <c r="D22" i="13"/>
  <c r="H22" i="13" s="1"/>
  <c r="H542" i="13"/>
  <c r="J542" i="13"/>
  <c r="K542" i="13"/>
  <c r="I542" i="13"/>
  <c r="I382" i="13"/>
  <c r="J382" i="13"/>
  <c r="K382" i="13"/>
  <c r="H262" i="13"/>
  <c r="J262" i="13"/>
  <c r="I262" i="13"/>
  <c r="K262" i="13"/>
  <c r="D102" i="13"/>
  <c r="H102" i="13" s="1"/>
  <c r="E102" i="13"/>
  <c r="I102" i="13" s="1"/>
  <c r="F102" i="13"/>
  <c r="J102" i="13" s="1"/>
  <c r="G102" i="13"/>
  <c r="K102" i="13" s="1"/>
  <c r="H422" i="13"/>
  <c r="I422" i="13"/>
  <c r="J422" i="13"/>
  <c r="K422" i="13"/>
  <c r="H462" i="13"/>
  <c r="I462" i="13"/>
  <c r="J462" i="13"/>
  <c r="K462" i="13"/>
  <c r="K302" i="13"/>
  <c r="H302" i="13"/>
  <c r="I302" i="13"/>
  <c r="J302" i="13"/>
  <c r="F222" i="13"/>
  <c r="J222" i="13" s="1"/>
  <c r="D222" i="13"/>
  <c r="H222" i="13" s="1"/>
  <c r="E222" i="13"/>
  <c r="I222" i="13" s="1"/>
  <c r="G222" i="13"/>
  <c r="K222" i="13" s="1"/>
  <c r="H362" i="13"/>
  <c r="I362" i="13"/>
  <c r="J362" i="13"/>
  <c r="K362" i="13"/>
  <c r="I282" i="13"/>
  <c r="H282" i="13"/>
  <c r="J282" i="13"/>
  <c r="K282" i="13"/>
  <c r="I242" i="13"/>
  <c r="K242" i="13"/>
  <c r="H242" i="13"/>
  <c r="J242" i="13"/>
  <c r="G182" i="13"/>
  <c r="K182" i="13" s="1"/>
  <c r="D182" i="13"/>
  <c r="H182" i="13" s="1"/>
  <c r="E182" i="13"/>
  <c r="I182" i="13" s="1"/>
  <c r="E162" i="13"/>
  <c r="I162" i="13" s="1"/>
  <c r="D162" i="13"/>
  <c r="H162" i="13" s="1"/>
  <c r="F162" i="13"/>
  <c r="J162" i="13" s="1"/>
  <c r="G162" i="13"/>
  <c r="K162" i="13" s="1"/>
  <c r="D202" i="13"/>
  <c r="H202" i="13" s="1"/>
  <c r="F202" i="13"/>
  <c r="J202" i="13" s="1"/>
  <c r="E202" i="13"/>
  <c r="I202" i="13" s="1"/>
  <c r="G202" i="13"/>
  <c r="K202" i="13" s="1"/>
  <c r="H382" i="13"/>
  <c r="H541" i="13"/>
  <c r="I541" i="13"/>
  <c r="K521" i="13"/>
  <c r="H521" i="13"/>
  <c r="I481" i="13"/>
  <c r="J481" i="13"/>
  <c r="I441" i="13"/>
  <c r="J441" i="13"/>
  <c r="I401" i="13"/>
  <c r="J401" i="13"/>
  <c r="I361" i="13"/>
  <c r="H361" i="13"/>
  <c r="I341" i="13"/>
  <c r="H341" i="13"/>
  <c r="I321" i="13"/>
  <c r="H321" i="13"/>
  <c r="K321" i="13"/>
  <c r="I301" i="13"/>
  <c r="J301" i="13"/>
  <c r="I281" i="13"/>
  <c r="K281" i="13"/>
  <c r="I261" i="13"/>
  <c r="H261" i="13"/>
  <c r="I241" i="13"/>
  <c r="H241" i="13"/>
  <c r="J241" i="13"/>
  <c r="E221" i="13"/>
  <c r="I221" i="13" s="1"/>
  <c r="F221" i="13"/>
  <c r="J221" i="13" s="1"/>
  <c r="G221" i="13"/>
  <c r="K221" i="13" s="1"/>
  <c r="E201" i="13"/>
  <c r="I201" i="13" s="1"/>
  <c r="D201" i="13"/>
  <c r="H201" i="13" s="1"/>
  <c r="E181" i="13"/>
  <c r="I181" i="13" s="1"/>
  <c r="F181" i="13"/>
  <c r="J181" i="13" s="1"/>
  <c r="E161" i="13"/>
  <c r="I161" i="13" s="1"/>
  <c r="F161" i="13"/>
  <c r="J161" i="13" s="1"/>
  <c r="E141" i="13"/>
  <c r="I141" i="13" s="1"/>
  <c r="G141" i="13"/>
  <c r="K141" i="13" s="1"/>
  <c r="E121" i="13"/>
  <c r="I121" i="13" s="1"/>
  <c r="D121" i="13"/>
  <c r="H121" i="13" s="1"/>
  <c r="E81" i="13"/>
  <c r="I81" i="13" s="1"/>
  <c r="D81" i="13"/>
  <c r="H81" i="13" s="1"/>
  <c r="E61" i="13"/>
  <c r="I61" i="13" s="1"/>
  <c r="D61" i="13"/>
  <c r="H61" i="13" s="1"/>
  <c r="G61" i="13"/>
  <c r="K61" i="13" s="1"/>
  <c r="E41" i="13"/>
  <c r="I41" i="13" s="1"/>
  <c r="G41" i="13"/>
  <c r="K41" i="13" s="1"/>
  <c r="D41" i="13"/>
  <c r="H41" i="13" s="1"/>
  <c r="E21" i="13"/>
  <c r="I21" i="13" s="1"/>
  <c r="G21" i="13"/>
  <c r="K21" i="13" s="1"/>
  <c r="D21" i="13"/>
  <c r="H21" i="13" s="1"/>
  <c r="J549" i="13"/>
  <c r="I484" i="13"/>
  <c r="H441" i="13"/>
  <c r="H399" i="13"/>
  <c r="J381" i="13"/>
  <c r="G181" i="13"/>
  <c r="K181" i="13" s="1"/>
  <c r="F21" i="13"/>
  <c r="J21" i="13" s="1"/>
  <c r="K501" i="13"/>
  <c r="H381" i="13"/>
  <c r="D181" i="13"/>
  <c r="H181" i="13" s="1"/>
  <c r="J519" i="13"/>
  <c r="I519" i="13"/>
  <c r="K519" i="13"/>
  <c r="J499" i="13"/>
  <c r="H499" i="13"/>
  <c r="J459" i="13"/>
  <c r="H459" i="13"/>
  <c r="J419" i="13"/>
  <c r="H419" i="13"/>
  <c r="H379" i="13"/>
  <c r="J379" i="13"/>
  <c r="H359" i="13"/>
  <c r="I359" i="13"/>
  <c r="J359" i="13"/>
  <c r="K359" i="13"/>
  <c r="H339" i="13"/>
  <c r="I339" i="13"/>
  <c r="J339" i="13"/>
  <c r="K339" i="13"/>
  <c r="H319" i="13"/>
  <c r="I319" i="13"/>
  <c r="J319" i="13"/>
  <c r="H299" i="13"/>
  <c r="I299" i="13"/>
  <c r="J299" i="13"/>
  <c r="H279" i="13"/>
  <c r="I279" i="13"/>
  <c r="J279" i="13"/>
  <c r="H259" i="13"/>
  <c r="I259" i="13"/>
  <c r="J259" i="13"/>
  <c r="H239" i="13"/>
  <c r="I239" i="13"/>
  <c r="J239" i="13"/>
  <c r="D219" i="13"/>
  <c r="H219" i="13" s="1"/>
  <c r="E219" i="13"/>
  <c r="I219" i="13" s="1"/>
  <c r="F219" i="13"/>
  <c r="J219" i="13" s="1"/>
  <c r="G219" i="13"/>
  <c r="K219" i="13" s="1"/>
  <c r="D199" i="13"/>
  <c r="H199" i="13" s="1"/>
  <c r="E199" i="13"/>
  <c r="I199" i="13" s="1"/>
  <c r="F199" i="13"/>
  <c r="J199" i="13" s="1"/>
  <c r="G199" i="13"/>
  <c r="K199" i="13" s="1"/>
  <c r="D179" i="13"/>
  <c r="H179" i="13" s="1"/>
  <c r="E179" i="13"/>
  <c r="I179" i="13" s="1"/>
  <c r="F179" i="13"/>
  <c r="J179" i="13" s="1"/>
  <c r="G179" i="13"/>
  <c r="K179" i="13" s="1"/>
  <c r="D159" i="13"/>
  <c r="H159" i="13" s="1"/>
  <c r="E159" i="13"/>
  <c r="I159" i="13" s="1"/>
  <c r="F159" i="13"/>
  <c r="J159" i="13" s="1"/>
  <c r="G159" i="13"/>
  <c r="K159" i="13" s="1"/>
  <c r="D139" i="13"/>
  <c r="H139" i="13" s="1"/>
  <c r="E139" i="13"/>
  <c r="I139" i="13" s="1"/>
  <c r="F139" i="13"/>
  <c r="J139" i="13" s="1"/>
  <c r="G139" i="13"/>
  <c r="K139" i="13" s="1"/>
  <c r="D119" i="13"/>
  <c r="H119" i="13" s="1"/>
  <c r="E119" i="13"/>
  <c r="I119" i="13" s="1"/>
  <c r="F119" i="13"/>
  <c r="J119" i="13" s="1"/>
  <c r="G119" i="13"/>
  <c r="K119" i="13" s="1"/>
  <c r="D99" i="13"/>
  <c r="H99" i="13" s="1"/>
  <c r="E99" i="13"/>
  <c r="I99" i="13" s="1"/>
  <c r="F99" i="13"/>
  <c r="J99" i="13" s="1"/>
  <c r="G99" i="13"/>
  <c r="K99" i="13" s="1"/>
  <c r="D79" i="13"/>
  <c r="H79" i="13" s="1"/>
  <c r="E79" i="13"/>
  <c r="I79" i="13" s="1"/>
  <c r="F79" i="13"/>
  <c r="J79" i="13" s="1"/>
  <c r="G79" i="13"/>
  <c r="K79" i="13" s="1"/>
  <c r="D59" i="13"/>
  <c r="H59" i="13" s="1"/>
  <c r="E59" i="13"/>
  <c r="I59" i="13" s="1"/>
  <c r="F59" i="13"/>
  <c r="J59" i="13" s="1"/>
  <c r="G59" i="13"/>
  <c r="K59" i="13" s="1"/>
  <c r="D39" i="13"/>
  <c r="H39" i="13" s="1"/>
  <c r="E39" i="13"/>
  <c r="I39" i="13" s="1"/>
  <c r="F39" i="13"/>
  <c r="J39" i="13" s="1"/>
  <c r="G39" i="13"/>
  <c r="K39" i="13" s="1"/>
  <c r="D19" i="13"/>
  <c r="H19" i="13" s="1"/>
  <c r="E19" i="13"/>
  <c r="I19" i="13" s="1"/>
  <c r="F19" i="13"/>
  <c r="J19" i="13" s="1"/>
  <c r="G19" i="13"/>
  <c r="K19" i="13" s="1"/>
  <c r="J501" i="13"/>
  <c r="J321" i="13"/>
  <c r="G81" i="13"/>
  <c r="K81" i="13" s="1"/>
  <c r="I501" i="13"/>
  <c r="K361" i="13"/>
  <c r="K341" i="13"/>
  <c r="K279" i="13"/>
  <c r="F81" i="13"/>
  <c r="J81" i="13" s="1"/>
  <c r="J361" i="13"/>
  <c r="J341" i="13"/>
  <c r="I489" i="13"/>
  <c r="K439" i="13"/>
  <c r="G201" i="13"/>
  <c r="K201" i="13" s="1"/>
  <c r="K541" i="13"/>
  <c r="H489" i="13"/>
  <c r="I439" i="13"/>
  <c r="K421" i="13"/>
  <c r="K379" i="13"/>
  <c r="F201" i="13"/>
  <c r="J201" i="13" s="1"/>
  <c r="J541" i="13"/>
  <c r="H439" i="13"/>
  <c r="J421" i="13"/>
  <c r="I379" i="13"/>
  <c r="K319" i="13"/>
  <c r="G101" i="13"/>
  <c r="K101" i="13" s="1"/>
  <c r="F41" i="13"/>
  <c r="J41" i="13" s="1"/>
  <c r="K481" i="13"/>
  <c r="H421" i="13"/>
  <c r="F101" i="13"/>
  <c r="J101" i="13" s="1"/>
  <c r="H481" i="13"/>
  <c r="D101" i="13"/>
  <c r="H101" i="13" s="1"/>
  <c r="H409" i="13"/>
  <c r="G121" i="13"/>
  <c r="K121" i="13" s="1"/>
  <c r="D221" i="13"/>
  <c r="H221" i="13" s="1"/>
  <c r="F121" i="13"/>
  <c r="J121" i="13" s="1"/>
  <c r="J509" i="13"/>
  <c r="K509" i="13"/>
  <c r="J469" i="13"/>
  <c r="H469" i="13"/>
  <c r="I469" i="13"/>
  <c r="J429" i="13"/>
  <c r="H429" i="13"/>
  <c r="I429" i="13"/>
  <c r="J389" i="13"/>
  <c r="H389" i="13"/>
  <c r="I389" i="13"/>
  <c r="H369" i="13"/>
  <c r="I369" i="13"/>
  <c r="J369" i="13"/>
  <c r="H349" i="13"/>
  <c r="I349" i="13"/>
  <c r="J349" i="13"/>
  <c r="H329" i="13"/>
  <c r="I329" i="13"/>
  <c r="J329" i="13"/>
  <c r="H309" i="13"/>
  <c r="I309" i="13"/>
  <c r="J309" i="13"/>
  <c r="K309" i="13"/>
  <c r="H289" i="13"/>
  <c r="I289" i="13"/>
  <c r="J289" i="13"/>
  <c r="K401" i="13"/>
  <c r="H548" i="13"/>
  <c r="K548" i="13"/>
  <c r="H528" i="13"/>
  <c r="J528" i="13"/>
  <c r="H508" i="13"/>
  <c r="J508" i="13"/>
  <c r="I508" i="13"/>
  <c r="K508" i="13"/>
  <c r="H488" i="13"/>
  <c r="J488" i="13"/>
  <c r="K488" i="13"/>
  <c r="I488" i="13"/>
  <c r="H468" i="13"/>
  <c r="J468" i="13"/>
  <c r="K468" i="13"/>
  <c r="H448" i="13"/>
  <c r="J448" i="13"/>
  <c r="K448" i="13"/>
  <c r="I448" i="13"/>
  <c r="H428" i="13"/>
  <c r="J428" i="13"/>
  <c r="K428" i="13"/>
  <c r="H408" i="13"/>
  <c r="J408" i="13"/>
  <c r="K408" i="13"/>
  <c r="I408" i="13"/>
  <c r="H388" i="13"/>
  <c r="J388" i="13"/>
  <c r="K388" i="13"/>
  <c r="H368" i="13"/>
  <c r="I368" i="13"/>
  <c r="J368" i="13"/>
  <c r="K368" i="13"/>
  <c r="H348" i="13"/>
  <c r="I348" i="13"/>
  <c r="J348" i="13"/>
  <c r="K348" i="13"/>
  <c r="H328" i="13"/>
  <c r="I328" i="13"/>
  <c r="J328" i="13"/>
  <c r="K328" i="13"/>
  <c r="H308" i="13"/>
  <c r="I308" i="13"/>
  <c r="J308" i="13"/>
  <c r="K308" i="13"/>
  <c r="H288" i="13"/>
  <c r="I288" i="13"/>
  <c r="J288" i="13"/>
  <c r="K288" i="13"/>
  <c r="H268" i="13"/>
  <c r="I268" i="13"/>
  <c r="J268" i="13"/>
  <c r="K268" i="13"/>
  <c r="H248" i="13"/>
  <c r="I248" i="13"/>
  <c r="J248" i="13"/>
  <c r="K248" i="13"/>
  <c r="H228" i="13"/>
  <c r="I228" i="13"/>
  <c r="J228" i="13"/>
  <c r="K228" i="13"/>
  <c r="D208" i="13"/>
  <c r="H208" i="13" s="1"/>
  <c r="E208" i="13"/>
  <c r="I208" i="13" s="1"/>
  <c r="F208" i="13"/>
  <c r="J208" i="13" s="1"/>
  <c r="G208" i="13"/>
  <c r="K208" i="13" s="1"/>
  <c r="K461" i="13"/>
  <c r="H401" i="13"/>
  <c r="K241" i="13"/>
  <c r="F141" i="13"/>
  <c r="J141" i="13" s="1"/>
  <c r="D141" i="13"/>
  <c r="H141" i="13" s="1"/>
  <c r="H461" i="13"/>
  <c r="K261" i="13"/>
  <c r="F61" i="13"/>
  <c r="J61" i="13" s="1"/>
  <c r="J261" i="13"/>
  <c r="G161" i="13"/>
  <c r="K161" i="13" s="1"/>
  <c r="J524" i="13"/>
  <c r="K524" i="13"/>
  <c r="J504" i="13"/>
  <c r="I504" i="13"/>
  <c r="J464" i="13"/>
  <c r="H464" i="13"/>
  <c r="K464" i="13"/>
  <c r="K544" i="13"/>
  <c r="J521" i="13"/>
  <c r="H449" i="13"/>
  <c r="K289" i="13"/>
  <c r="J281" i="13"/>
  <c r="D161" i="13"/>
  <c r="H161" i="13" s="1"/>
  <c r="H518" i="13"/>
  <c r="J518" i="13"/>
  <c r="H498" i="13"/>
  <c r="J498" i="13"/>
  <c r="K498" i="13"/>
  <c r="H478" i="13"/>
  <c r="J478" i="13"/>
  <c r="K478" i="13"/>
  <c r="H458" i="13"/>
  <c r="J458" i="13"/>
  <c r="K458" i="13"/>
  <c r="H438" i="13"/>
  <c r="J438" i="13"/>
  <c r="K438" i="13"/>
  <c r="H418" i="13"/>
  <c r="J418" i="13"/>
  <c r="K418" i="13"/>
  <c r="H398" i="13"/>
  <c r="J398" i="13"/>
  <c r="K398" i="13"/>
  <c r="H378" i="13"/>
  <c r="I378" i="13"/>
  <c r="J378" i="13"/>
  <c r="K378" i="13"/>
  <c r="H358" i="13"/>
  <c r="I358" i="13"/>
  <c r="J358" i="13"/>
  <c r="K358" i="13"/>
  <c r="H338" i="13"/>
  <c r="I338" i="13"/>
  <c r="J338" i="13"/>
  <c r="K338" i="13"/>
  <c r="H318" i="13"/>
  <c r="I318" i="13"/>
  <c r="J318" i="13"/>
  <c r="K318" i="13"/>
  <c r="H298" i="13"/>
  <c r="I298" i="13"/>
  <c r="J298" i="13"/>
  <c r="K298" i="13"/>
  <c r="H278" i="13"/>
  <c r="I278" i="13"/>
  <c r="J278" i="13"/>
  <c r="K278" i="13"/>
  <c r="H258" i="13"/>
  <c r="I258" i="13"/>
  <c r="J258" i="13"/>
  <c r="K258" i="13"/>
  <c r="H238" i="13"/>
  <c r="I238" i="13"/>
  <c r="J238" i="13"/>
  <c r="K238" i="13"/>
  <c r="D218" i="13"/>
  <c r="H218" i="13" s="1"/>
  <c r="E218" i="13"/>
  <c r="I218" i="13" s="1"/>
  <c r="F218" i="13"/>
  <c r="J218" i="13" s="1"/>
  <c r="G218" i="13"/>
  <c r="K218" i="13" s="1"/>
  <c r="D198" i="13"/>
  <c r="H198" i="13" s="1"/>
  <c r="E198" i="13"/>
  <c r="I198" i="13" s="1"/>
  <c r="F198" i="13"/>
  <c r="J198" i="13" s="1"/>
  <c r="G198" i="13"/>
  <c r="K198" i="13" s="1"/>
  <c r="D178" i="13"/>
  <c r="H178" i="13" s="1"/>
  <c r="E178" i="13"/>
  <c r="I178" i="13" s="1"/>
  <c r="F178" i="13"/>
  <c r="J178" i="13" s="1"/>
  <c r="G178" i="13"/>
  <c r="K178" i="13" s="1"/>
  <c r="D158" i="13"/>
  <c r="H158" i="13" s="1"/>
  <c r="E158" i="13"/>
  <c r="I158" i="13" s="1"/>
  <c r="F158" i="13"/>
  <c r="J158" i="13" s="1"/>
  <c r="G158" i="13"/>
  <c r="K158" i="13" s="1"/>
  <c r="D138" i="13"/>
  <c r="H138" i="13" s="1"/>
  <c r="E138" i="13"/>
  <c r="I138" i="13" s="1"/>
  <c r="F138" i="13"/>
  <c r="J138" i="13" s="1"/>
  <c r="G138" i="13"/>
  <c r="K138" i="13" s="1"/>
  <c r="D118" i="13"/>
  <c r="H118" i="13" s="1"/>
  <c r="E118" i="13"/>
  <c r="I118" i="13" s="1"/>
  <c r="F118" i="13"/>
  <c r="J118" i="13" s="1"/>
  <c r="G118" i="13"/>
  <c r="K118" i="13" s="1"/>
  <c r="D98" i="13"/>
  <c r="H98" i="13" s="1"/>
  <c r="E98" i="13"/>
  <c r="I98" i="13" s="1"/>
  <c r="F98" i="13"/>
  <c r="J98" i="13" s="1"/>
  <c r="G98" i="13"/>
  <c r="K98" i="13" s="1"/>
  <c r="D78" i="13"/>
  <c r="H78" i="13" s="1"/>
  <c r="E78" i="13"/>
  <c r="I78" i="13" s="1"/>
  <c r="F78" i="13"/>
  <c r="J78" i="13" s="1"/>
  <c r="G78" i="13"/>
  <c r="K78" i="13" s="1"/>
  <c r="D58" i="13"/>
  <c r="H58" i="13" s="1"/>
  <c r="E58" i="13"/>
  <c r="I58" i="13" s="1"/>
  <c r="F58" i="13"/>
  <c r="J58" i="13" s="1"/>
  <c r="G58" i="13"/>
  <c r="K58" i="13" s="1"/>
  <c r="D38" i="13"/>
  <c r="H38" i="13" s="1"/>
  <c r="E38" i="13"/>
  <c r="I38" i="13" s="1"/>
  <c r="F38" i="13"/>
  <c r="J38" i="13" s="1"/>
  <c r="G38" i="13"/>
  <c r="K38" i="13" s="1"/>
  <c r="D18" i="13"/>
  <c r="H18" i="13" s="1"/>
  <c r="E18" i="13"/>
  <c r="I18" i="13" s="1"/>
  <c r="F18" i="13"/>
  <c r="J18" i="13" s="1"/>
  <c r="G18" i="13"/>
  <c r="K18" i="13" s="1"/>
  <c r="G209" i="13"/>
  <c r="K209" i="13" s="1"/>
  <c r="G204" i="13"/>
  <c r="K204" i="13" s="1"/>
  <c r="G189" i="13"/>
  <c r="K189" i="13" s="1"/>
  <c r="G184" i="13"/>
  <c r="K184" i="13" s="1"/>
  <c r="G169" i="13"/>
  <c r="K169" i="13" s="1"/>
  <c r="G164" i="13"/>
  <c r="K164" i="13" s="1"/>
  <c r="G149" i="13"/>
  <c r="K149" i="13" s="1"/>
  <c r="G144" i="13"/>
  <c r="K144" i="13" s="1"/>
  <c r="G129" i="13"/>
  <c r="K129" i="13" s="1"/>
  <c r="G124" i="13"/>
  <c r="K124" i="13" s="1"/>
  <c r="G109" i="13"/>
  <c r="K109" i="13" s="1"/>
  <c r="G104" i="13"/>
  <c r="K104" i="13" s="1"/>
  <c r="G89" i="13"/>
  <c r="K89" i="13" s="1"/>
  <c r="G84" i="13"/>
  <c r="K84" i="13" s="1"/>
  <c r="G69" i="13"/>
  <c r="K69" i="13" s="1"/>
  <c r="G64" i="13"/>
  <c r="K64" i="13" s="1"/>
  <c r="G49" i="13"/>
  <c r="K49" i="13" s="1"/>
  <c r="G44" i="13"/>
  <c r="K44" i="13" s="1"/>
  <c r="G29" i="13"/>
  <c r="K29" i="13" s="1"/>
  <c r="G24" i="13"/>
  <c r="K24" i="13" s="1"/>
  <c r="G9" i="13"/>
  <c r="K9" i="13" s="1"/>
  <c r="G4" i="13"/>
  <c r="K4" i="13" s="1"/>
  <c r="J364" i="13"/>
  <c r="J344" i="13"/>
  <c r="J324" i="13"/>
  <c r="J304" i="13"/>
  <c r="J284" i="13"/>
  <c r="J269" i="13"/>
  <c r="J264" i="13"/>
  <c r="J249" i="13"/>
  <c r="J244" i="13"/>
  <c r="J229" i="13"/>
  <c r="F224" i="13"/>
  <c r="J224" i="13" s="1"/>
  <c r="F209" i="13"/>
  <c r="J209" i="13" s="1"/>
  <c r="F204" i="13"/>
  <c r="J204" i="13" s="1"/>
  <c r="F189" i="13"/>
  <c r="J189" i="13" s="1"/>
  <c r="F184" i="13"/>
  <c r="J184" i="13" s="1"/>
  <c r="F169" i="13"/>
  <c r="J169" i="13" s="1"/>
  <c r="F164" i="13"/>
  <c r="J164" i="13" s="1"/>
  <c r="F149" i="13"/>
  <c r="J149" i="13" s="1"/>
  <c r="F144" i="13"/>
  <c r="J144" i="13" s="1"/>
  <c r="F129" i="13"/>
  <c r="J129" i="13" s="1"/>
  <c r="F124" i="13"/>
  <c r="J124" i="13" s="1"/>
  <c r="F109" i="13"/>
  <c r="J109" i="13" s="1"/>
  <c r="F104" i="13"/>
  <c r="J104" i="13" s="1"/>
  <c r="F89" i="13"/>
  <c r="J89" i="13" s="1"/>
  <c r="F84" i="13"/>
  <c r="J84" i="13" s="1"/>
  <c r="F69" i="13"/>
  <c r="J69" i="13" s="1"/>
  <c r="F64" i="13"/>
  <c r="J64" i="13" s="1"/>
  <c r="F49" i="13"/>
  <c r="J49" i="13" s="1"/>
  <c r="F44" i="13"/>
  <c r="J44" i="13" s="1"/>
  <c r="F29" i="13"/>
  <c r="J29" i="13" s="1"/>
  <c r="F24" i="13"/>
  <c r="J24" i="13" s="1"/>
  <c r="F9" i="13"/>
  <c r="J9" i="13" s="1"/>
  <c r="F4" i="13"/>
  <c r="J4" i="13" s="1"/>
  <c r="I324" i="13"/>
  <c r="I304" i="13"/>
  <c r="I284" i="13"/>
  <c r="I269" i="13"/>
  <c r="I264" i="13"/>
  <c r="I249" i="13"/>
  <c r="I244" i="13"/>
  <c r="I229" i="13"/>
  <c r="E224" i="13"/>
  <c r="I224" i="13" s="1"/>
  <c r="E209" i="13"/>
  <c r="I209" i="13" s="1"/>
  <c r="E204" i="13"/>
  <c r="I204" i="13" s="1"/>
  <c r="E189" i="13"/>
  <c r="I189" i="13" s="1"/>
  <c r="E184" i="13"/>
  <c r="I184" i="13" s="1"/>
  <c r="E169" i="13"/>
  <c r="I169" i="13" s="1"/>
  <c r="E164" i="13"/>
  <c r="I164" i="13" s="1"/>
  <c r="E149" i="13"/>
  <c r="I149" i="13" s="1"/>
  <c r="E144" i="13"/>
  <c r="I144" i="13" s="1"/>
  <c r="E129" i="13"/>
  <c r="I129" i="13" s="1"/>
  <c r="E124" i="13"/>
  <c r="I124" i="13" s="1"/>
  <c r="E109" i="13"/>
  <c r="I109" i="13" s="1"/>
  <c r="E104" i="13"/>
  <c r="I104" i="13" s="1"/>
  <c r="E89" i="13"/>
  <c r="I89" i="13" s="1"/>
  <c r="E84" i="13"/>
  <c r="I84" i="13" s="1"/>
  <c r="E69" i="13"/>
  <c r="I69" i="13" s="1"/>
  <c r="E64" i="13"/>
  <c r="I64" i="13" s="1"/>
  <c r="E49" i="13"/>
  <c r="I49" i="13" s="1"/>
  <c r="E44" i="13"/>
  <c r="I44" i="13" s="1"/>
  <c r="E29" i="13"/>
  <c r="I29" i="13" s="1"/>
  <c r="E24" i="13"/>
  <c r="I24" i="13" s="1"/>
  <c r="E9" i="13"/>
  <c r="I9" i="13" s="1"/>
  <c r="E4" i="13"/>
  <c r="I4" i="13" s="1"/>
  <c r="G188" i="13"/>
  <c r="K188" i="13" s="1"/>
  <c r="G168" i="13"/>
  <c r="K168" i="13" s="1"/>
  <c r="G148" i="13"/>
  <c r="K148" i="13" s="1"/>
  <c r="G128" i="13"/>
  <c r="K128" i="13" s="1"/>
  <c r="G108" i="13"/>
  <c r="K108" i="13" s="1"/>
  <c r="G88" i="13"/>
  <c r="K88" i="13" s="1"/>
  <c r="G68" i="13"/>
  <c r="K68" i="13" s="1"/>
  <c r="G48" i="13"/>
  <c r="K48" i="13" s="1"/>
  <c r="G28" i="13"/>
  <c r="K28" i="13" s="1"/>
  <c r="G8" i="13"/>
  <c r="K8" i="13" s="1"/>
  <c r="F188" i="13"/>
  <c r="J188" i="13" s="1"/>
  <c r="F168" i="13"/>
  <c r="J168" i="13" s="1"/>
  <c r="F148" i="13"/>
  <c r="J148" i="13" s="1"/>
  <c r="F128" i="13"/>
  <c r="J128" i="13" s="1"/>
  <c r="F108" i="13"/>
  <c r="J108" i="13" s="1"/>
  <c r="F88" i="13"/>
  <c r="J88" i="13" s="1"/>
  <c r="F68" i="13"/>
  <c r="J68" i="13" s="1"/>
  <c r="F48" i="13"/>
  <c r="J48" i="13" s="1"/>
  <c r="F28" i="13"/>
  <c r="J28" i="13" s="1"/>
  <c r="F8" i="13"/>
  <c r="J8" i="13" s="1"/>
  <c r="E188" i="13"/>
  <c r="I188" i="13" s="1"/>
  <c r="E168" i="13"/>
  <c r="I168" i="13" s="1"/>
  <c r="E148" i="13"/>
  <c r="I148" i="13" s="1"/>
  <c r="E128" i="13"/>
  <c r="I128" i="13" s="1"/>
  <c r="E108" i="13"/>
  <c r="I108" i="13" s="1"/>
  <c r="E88" i="13"/>
  <c r="I88" i="13" s="1"/>
  <c r="E68" i="13"/>
  <c r="I68" i="13" s="1"/>
  <c r="E48" i="13"/>
  <c r="I48" i="13" s="1"/>
  <c r="E28" i="13"/>
  <c r="I28" i="13" s="1"/>
  <c r="E8" i="13"/>
  <c r="I8" i="13" s="1"/>
  <c r="H129" i="16"/>
  <c r="L129" i="16" s="1"/>
  <c r="H128" i="16"/>
  <c r="L128" i="16" s="1"/>
  <c r="H97" i="16"/>
  <c r="H123" i="16"/>
  <c r="L123" i="16" s="1"/>
  <c r="H103" i="16"/>
  <c r="L103" i="16" s="1"/>
  <c r="H99" i="16"/>
  <c r="L99" i="16" s="1"/>
  <c r="H108" i="16"/>
  <c r="L108" i="16" s="1"/>
  <c r="N107" i="16"/>
  <c r="H110" i="16"/>
  <c r="L110" i="16" s="1"/>
  <c r="H109" i="16"/>
  <c r="L109" i="16" s="1"/>
  <c r="H96" i="16"/>
  <c r="L96" i="16" s="1"/>
  <c r="H112" i="16"/>
  <c r="L112" i="16" s="1"/>
  <c r="H119" i="16"/>
  <c r="L119" i="16" s="1"/>
  <c r="H98" i="16"/>
  <c r="L98" i="16" s="1"/>
  <c r="H117" i="16"/>
  <c r="L117" i="16" s="1"/>
  <c r="H116" i="16"/>
  <c r="L116" i="16" s="1"/>
  <c r="H120" i="16"/>
  <c r="L120" i="16" s="1"/>
  <c r="H118" i="16"/>
  <c r="L118" i="16" s="1"/>
  <c r="H100" i="16"/>
  <c r="L100" i="16" s="1"/>
  <c r="D191" i="16"/>
  <c r="H191" i="16" s="1"/>
  <c r="E191" i="16"/>
  <c r="I191" i="16" s="1"/>
  <c r="D151" i="16"/>
  <c r="H151" i="16" s="1"/>
  <c r="E151" i="16"/>
  <c r="I151" i="16" s="1"/>
  <c r="D51" i="16"/>
  <c r="H51" i="16" s="1"/>
  <c r="E51" i="16"/>
  <c r="I51" i="16" s="1"/>
  <c r="F51" i="16"/>
  <c r="G51" i="16"/>
  <c r="K51" i="16" s="1"/>
  <c r="D31" i="16"/>
  <c r="H31" i="16" s="1"/>
  <c r="E31" i="16"/>
  <c r="I31" i="16" s="1"/>
  <c r="F31" i="16"/>
  <c r="G31" i="16"/>
  <c r="K31" i="16" s="1"/>
  <c r="G201" i="16"/>
  <c r="K201" i="16" s="1"/>
  <c r="G124" i="16"/>
  <c r="K124" i="16" s="1"/>
  <c r="E162" i="16"/>
  <c r="I162" i="16" s="1"/>
  <c r="G162" i="16"/>
  <c r="K162" i="16" s="1"/>
  <c r="D42" i="16"/>
  <c r="H42" i="16" s="1"/>
  <c r="E42" i="16"/>
  <c r="I42" i="16" s="1"/>
  <c r="F42" i="16"/>
  <c r="G42" i="16"/>
  <c r="K42" i="16" s="1"/>
  <c r="D133" i="16"/>
  <c r="H133" i="16" s="1"/>
  <c r="E133" i="16"/>
  <c r="I133" i="16" s="1"/>
  <c r="G133" i="16"/>
  <c r="K133" i="16" s="1"/>
  <c r="D53" i="16"/>
  <c r="H53" i="16" s="1"/>
  <c r="E53" i="16"/>
  <c r="I53" i="16" s="1"/>
  <c r="F53" i="16"/>
  <c r="G53" i="16"/>
  <c r="K53" i="16" s="1"/>
  <c r="D171" i="16"/>
  <c r="H171" i="16" s="1"/>
  <c r="E171" i="16"/>
  <c r="I171" i="16" s="1"/>
  <c r="H131" i="16"/>
  <c r="L131" i="16" s="1"/>
  <c r="E131" i="16"/>
  <c r="I131" i="16" s="1"/>
  <c r="H111" i="16"/>
  <c r="L111" i="16" s="1"/>
  <c r="E111" i="16"/>
  <c r="I111" i="16" s="1"/>
  <c r="D71" i="16"/>
  <c r="H71" i="16" s="1"/>
  <c r="E71" i="16"/>
  <c r="I71" i="16" s="1"/>
  <c r="F71" i="16"/>
  <c r="G71" i="16"/>
  <c r="K71" i="16" s="1"/>
  <c r="G151" i="16"/>
  <c r="K151" i="16" s="1"/>
  <c r="G111" i="16"/>
  <c r="K111" i="16" s="1"/>
  <c r="E142" i="16"/>
  <c r="I142" i="16" s="1"/>
  <c r="G142" i="16"/>
  <c r="K142" i="16" s="1"/>
  <c r="E82" i="16"/>
  <c r="I82" i="16" s="1"/>
  <c r="F82" i="16"/>
  <c r="G82" i="16"/>
  <c r="K82" i="16" s="1"/>
  <c r="E193" i="16"/>
  <c r="I193" i="16" s="1"/>
  <c r="D193" i="16"/>
  <c r="H193" i="16" s="1"/>
  <c r="G193" i="16"/>
  <c r="K193" i="16" s="1"/>
  <c r="E202" i="16"/>
  <c r="I202" i="16" s="1"/>
  <c r="G202" i="16"/>
  <c r="K202" i="16" s="1"/>
  <c r="E122" i="16"/>
  <c r="I122" i="16" s="1"/>
  <c r="G122" i="16"/>
  <c r="K122" i="16" s="1"/>
  <c r="D173" i="16"/>
  <c r="H173" i="16" s="1"/>
  <c r="E173" i="16"/>
  <c r="I173" i="16" s="1"/>
  <c r="G173" i="16"/>
  <c r="K173" i="16" s="1"/>
  <c r="D162" i="16"/>
  <c r="H162" i="16" s="1"/>
  <c r="D93" i="16"/>
  <c r="H93" i="16" s="1"/>
  <c r="E93" i="16"/>
  <c r="I93" i="16" s="1"/>
  <c r="F93" i="16"/>
  <c r="G93" i="16"/>
  <c r="K93" i="16" s="1"/>
  <c r="D33" i="16"/>
  <c r="H33" i="16" s="1"/>
  <c r="E33" i="16"/>
  <c r="I33" i="16" s="1"/>
  <c r="F33" i="16"/>
  <c r="G33" i="16"/>
  <c r="K33" i="16" s="1"/>
  <c r="H113" i="16"/>
  <c r="L113" i="16" s="1"/>
  <c r="E113" i="16"/>
  <c r="I113" i="16" s="1"/>
  <c r="G113" i="16"/>
  <c r="K113" i="16" s="1"/>
  <c r="D73" i="16"/>
  <c r="H73" i="16" s="1"/>
  <c r="E73" i="16"/>
  <c r="I73" i="16" s="1"/>
  <c r="F73" i="16"/>
  <c r="G73" i="16"/>
  <c r="K73" i="16" s="1"/>
  <c r="D13" i="16"/>
  <c r="H13" i="16" s="1"/>
  <c r="E13" i="16"/>
  <c r="I13" i="16" s="1"/>
  <c r="F13" i="16"/>
  <c r="G13" i="16"/>
  <c r="K13" i="16" s="1"/>
  <c r="D206" i="16"/>
  <c r="H206" i="16" s="1"/>
  <c r="E206" i="16"/>
  <c r="I206" i="16" s="1"/>
  <c r="D166" i="16"/>
  <c r="H166" i="16" s="1"/>
  <c r="E166" i="16"/>
  <c r="I166" i="16" s="1"/>
  <c r="H126" i="16"/>
  <c r="L126" i="16" s="1"/>
  <c r="E126" i="16"/>
  <c r="I126" i="16" s="1"/>
  <c r="D86" i="16"/>
  <c r="H86" i="16" s="1"/>
  <c r="E86" i="16"/>
  <c r="I86" i="16" s="1"/>
  <c r="F86" i="16"/>
  <c r="G86" i="16"/>
  <c r="K86" i="16" s="1"/>
  <c r="D46" i="16"/>
  <c r="H46" i="16" s="1"/>
  <c r="E46" i="16"/>
  <c r="I46" i="16" s="1"/>
  <c r="F46" i="16"/>
  <c r="G46" i="16"/>
  <c r="K46" i="16" s="1"/>
  <c r="D6" i="16"/>
  <c r="H6" i="16" s="1"/>
  <c r="E6" i="16"/>
  <c r="I6" i="16" s="1"/>
  <c r="F6" i="16"/>
  <c r="G6" i="16"/>
  <c r="K6" i="16" s="1"/>
  <c r="G186" i="16"/>
  <c r="K186" i="16" s="1"/>
  <c r="G161" i="16"/>
  <c r="K161" i="16" s="1"/>
  <c r="D205" i="16"/>
  <c r="H205" i="16" s="1"/>
  <c r="E205" i="16"/>
  <c r="I205" i="16" s="1"/>
  <c r="G205" i="16"/>
  <c r="K205" i="16" s="1"/>
  <c r="D185" i="16"/>
  <c r="H185" i="16" s="1"/>
  <c r="E185" i="16"/>
  <c r="I185" i="16" s="1"/>
  <c r="G185" i="16"/>
  <c r="K185" i="16" s="1"/>
  <c r="D165" i="16"/>
  <c r="H165" i="16" s="1"/>
  <c r="E165" i="16"/>
  <c r="I165" i="16" s="1"/>
  <c r="G165" i="16"/>
  <c r="K165" i="16" s="1"/>
  <c r="D145" i="16"/>
  <c r="H145" i="16" s="1"/>
  <c r="E145" i="16"/>
  <c r="I145" i="16" s="1"/>
  <c r="G145" i="16"/>
  <c r="K145" i="16" s="1"/>
  <c r="H125" i="16"/>
  <c r="L125" i="16" s="1"/>
  <c r="E125" i="16"/>
  <c r="I125" i="16" s="1"/>
  <c r="G125" i="16"/>
  <c r="K125" i="16" s="1"/>
  <c r="H105" i="16"/>
  <c r="L105" i="16" s="1"/>
  <c r="E105" i="16"/>
  <c r="I105" i="16" s="1"/>
  <c r="G105" i="16"/>
  <c r="K105" i="16" s="1"/>
  <c r="D85" i="16"/>
  <c r="H85" i="16" s="1"/>
  <c r="E85" i="16"/>
  <c r="I85" i="16" s="1"/>
  <c r="F85" i="16"/>
  <c r="G85" i="16"/>
  <c r="K85" i="16" s="1"/>
  <c r="D65" i="16"/>
  <c r="H65" i="16" s="1"/>
  <c r="E65" i="16"/>
  <c r="I65" i="16" s="1"/>
  <c r="F65" i="16"/>
  <c r="G65" i="16"/>
  <c r="K65" i="16" s="1"/>
  <c r="D45" i="16"/>
  <c r="H45" i="16" s="1"/>
  <c r="E45" i="16"/>
  <c r="I45" i="16" s="1"/>
  <c r="F45" i="16"/>
  <c r="G45" i="16"/>
  <c r="K45" i="16" s="1"/>
  <c r="D25" i="16"/>
  <c r="H25" i="16" s="1"/>
  <c r="E25" i="16"/>
  <c r="I25" i="16" s="1"/>
  <c r="F25" i="16"/>
  <c r="G25" i="16"/>
  <c r="K25" i="16" s="1"/>
  <c r="D5" i="16"/>
  <c r="H5" i="16" s="1"/>
  <c r="E5" i="16"/>
  <c r="I5" i="16" s="1"/>
  <c r="F5" i="16"/>
  <c r="G5" i="16"/>
  <c r="K5" i="16" s="1"/>
  <c r="H122" i="16"/>
  <c r="L122" i="16" s="1"/>
  <c r="G94" i="16"/>
  <c r="K94" i="16" s="1"/>
  <c r="E102" i="16"/>
  <c r="I102" i="16" s="1"/>
  <c r="G102" i="16"/>
  <c r="K102" i="16" s="1"/>
  <c r="D153" i="16"/>
  <c r="H153" i="16" s="1"/>
  <c r="E153" i="16"/>
  <c r="I153" i="16" s="1"/>
  <c r="G153" i="16"/>
  <c r="K153" i="16" s="1"/>
  <c r="D186" i="16"/>
  <c r="H186" i="16" s="1"/>
  <c r="E186" i="16"/>
  <c r="I186" i="16" s="1"/>
  <c r="D146" i="16"/>
  <c r="H146" i="16" s="1"/>
  <c r="E146" i="16"/>
  <c r="I146" i="16" s="1"/>
  <c r="H106" i="16"/>
  <c r="L106" i="16" s="1"/>
  <c r="E106" i="16"/>
  <c r="I106" i="16" s="1"/>
  <c r="D66" i="16"/>
  <c r="H66" i="16" s="1"/>
  <c r="E66" i="16"/>
  <c r="I66" i="16" s="1"/>
  <c r="F66" i="16"/>
  <c r="G66" i="16"/>
  <c r="K66" i="16" s="1"/>
  <c r="D26" i="16"/>
  <c r="H26" i="16" s="1"/>
  <c r="E26" i="16"/>
  <c r="I26" i="16" s="1"/>
  <c r="F26" i="16"/>
  <c r="G26" i="16"/>
  <c r="K26" i="16" s="1"/>
  <c r="D204" i="16"/>
  <c r="H204" i="16" s="1"/>
  <c r="E204" i="16"/>
  <c r="I204" i="16" s="1"/>
  <c r="D184" i="16"/>
  <c r="H184" i="16" s="1"/>
  <c r="E184" i="16"/>
  <c r="I184" i="16" s="1"/>
  <c r="D164" i="16"/>
  <c r="H164" i="16" s="1"/>
  <c r="E164" i="16"/>
  <c r="I164" i="16" s="1"/>
  <c r="D144" i="16"/>
  <c r="H144" i="16" s="1"/>
  <c r="E144" i="16"/>
  <c r="I144" i="16" s="1"/>
  <c r="H124" i="16"/>
  <c r="L124" i="16" s="1"/>
  <c r="E124" i="16"/>
  <c r="I124" i="16" s="1"/>
  <c r="H104" i="16"/>
  <c r="L104" i="16" s="1"/>
  <c r="E104" i="16"/>
  <c r="I104" i="16" s="1"/>
  <c r="D84" i="16"/>
  <c r="H84" i="16" s="1"/>
  <c r="E84" i="16"/>
  <c r="I84" i="16" s="1"/>
  <c r="D64" i="16"/>
  <c r="H64" i="16" s="1"/>
  <c r="E64" i="16"/>
  <c r="I64" i="16" s="1"/>
  <c r="G184" i="16"/>
  <c r="K184" i="16" s="1"/>
  <c r="G121" i="16"/>
  <c r="K121" i="16" s="1"/>
  <c r="G106" i="16"/>
  <c r="K106" i="16" s="1"/>
  <c r="H101" i="16"/>
  <c r="L101" i="16" s="1"/>
  <c r="E101" i="16"/>
  <c r="I101" i="16" s="1"/>
  <c r="G131" i="16"/>
  <c r="K131" i="16" s="1"/>
  <c r="G84" i="16"/>
  <c r="K84" i="16" s="1"/>
  <c r="G181" i="16"/>
  <c r="K181" i="16" s="1"/>
  <c r="H102" i="16"/>
  <c r="L102" i="16" s="1"/>
  <c r="G64" i="16"/>
  <c r="K64" i="16" s="1"/>
  <c r="D161" i="16"/>
  <c r="H161" i="16" s="1"/>
  <c r="E161" i="16"/>
  <c r="I161" i="16" s="1"/>
  <c r="D142" i="16"/>
  <c r="H142" i="16" s="1"/>
  <c r="G101" i="16"/>
  <c r="K101" i="16" s="1"/>
  <c r="D181" i="16"/>
  <c r="H181" i="16" s="1"/>
  <c r="E181" i="16"/>
  <c r="I181" i="16" s="1"/>
  <c r="D141" i="16"/>
  <c r="H141" i="16" s="1"/>
  <c r="E141" i="16"/>
  <c r="I141" i="16" s="1"/>
  <c r="D81" i="16"/>
  <c r="H81" i="16" s="1"/>
  <c r="E81" i="16"/>
  <c r="I81" i="16" s="1"/>
  <c r="F81" i="16"/>
  <c r="G81" i="16"/>
  <c r="K81" i="16" s="1"/>
  <c r="D41" i="16"/>
  <c r="H41" i="16" s="1"/>
  <c r="E41" i="16"/>
  <c r="I41" i="16" s="1"/>
  <c r="F41" i="16"/>
  <c r="G41" i="16"/>
  <c r="K41" i="16" s="1"/>
  <c r="D195" i="16"/>
  <c r="H195" i="16" s="1"/>
  <c r="E195" i="16"/>
  <c r="I195" i="16" s="1"/>
  <c r="G195" i="16"/>
  <c r="K195" i="16" s="1"/>
  <c r="D155" i="16"/>
  <c r="H155" i="16" s="1"/>
  <c r="E155" i="16"/>
  <c r="I155" i="16" s="1"/>
  <c r="G155" i="16"/>
  <c r="K155" i="16" s="1"/>
  <c r="H115" i="16"/>
  <c r="L115" i="16" s="1"/>
  <c r="E115" i="16"/>
  <c r="I115" i="16" s="1"/>
  <c r="G115" i="16"/>
  <c r="K115" i="16" s="1"/>
  <c r="D75" i="16"/>
  <c r="H75" i="16" s="1"/>
  <c r="E75" i="16"/>
  <c r="I75" i="16" s="1"/>
  <c r="F75" i="16"/>
  <c r="G75" i="16"/>
  <c r="K75" i="16" s="1"/>
  <c r="D55" i="16"/>
  <c r="H55" i="16" s="1"/>
  <c r="E55" i="16"/>
  <c r="I55" i="16" s="1"/>
  <c r="F55" i="16"/>
  <c r="G55" i="16"/>
  <c r="K55" i="16" s="1"/>
  <c r="D35" i="16"/>
  <c r="H35" i="16" s="1"/>
  <c r="E35" i="16"/>
  <c r="I35" i="16" s="1"/>
  <c r="F35" i="16"/>
  <c r="G35" i="16"/>
  <c r="K35" i="16" s="1"/>
  <c r="D15" i="16"/>
  <c r="H15" i="16" s="1"/>
  <c r="E15" i="16"/>
  <c r="I15" i="16" s="1"/>
  <c r="F15" i="16"/>
  <c r="G15" i="16"/>
  <c r="K15" i="16" s="1"/>
  <c r="G191" i="16"/>
  <c r="K191" i="16" s="1"/>
  <c r="E182" i="16"/>
  <c r="I182" i="16" s="1"/>
  <c r="G182" i="16"/>
  <c r="K182" i="16" s="1"/>
  <c r="D62" i="16"/>
  <c r="H62" i="16" s="1"/>
  <c r="E62" i="16"/>
  <c r="I62" i="16" s="1"/>
  <c r="F62" i="16"/>
  <c r="G62" i="16"/>
  <c r="K62" i="16" s="1"/>
  <c r="D201" i="16"/>
  <c r="H201" i="16" s="1"/>
  <c r="E201" i="16"/>
  <c r="I201" i="16" s="1"/>
  <c r="H121" i="16"/>
  <c r="L121" i="16" s="1"/>
  <c r="E121" i="16"/>
  <c r="I121" i="16" s="1"/>
  <c r="D61" i="16"/>
  <c r="H61" i="16" s="1"/>
  <c r="E61" i="16"/>
  <c r="I61" i="16" s="1"/>
  <c r="F61" i="16"/>
  <c r="G61" i="16"/>
  <c r="K61" i="16" s="1"/>
  <c r="D175" i="16"/>
  <c r="H175" i="16" s="1"/>
  <c r="E175" i="16"/>
  <c r="I175" i="16" s="1"/>
  <c r="G175" i="16"/>
  <c r="K175" i="16" s="1"/>
  <c r="D135" i="16"/>
  <c r="H135" i="16" s="1"/>
  <c r="E135" i="16"/>
  <c r="I135" i="16" s="1"/>
  <c r="G135" i="16"/>
  <c r="K135" i="16" s="1"/>
  <c r="D95" i="16"/>
  <c r="H95" i="16" s="1"/>
  <c r="E95" i="16"/>
  <c r="I95" i="16" s="1"/>
  <c r="F95" i="16"/>
  <c r="G95" i="16"/>
  <c r="K95" i="16" s="1"/>
  <c r="G141" i="16"/>
  <c r="K141" i="16" s="1"/>
  <c r="D194" i="16"/>
  <c r="H194" i="16" s="1"/>
  <c r="E194" i="16"/>
  <c r="I194" i="16" s="1"/>
  <c r="D174" i="16"/>
  <c r="H174" i="16" s="1"/>
  <c r="E174" i="16"/>
  <c r="I174" i="16" s="1"/>
  <c r="D154" i="16"/>
  <c r="H154" i="16" s="1"/>
  <c r="E154" i="16"/>
  <c r="I154" i="16" s="1"/>
  <c r="D134" i="16"/>
  <c r="H134" i="16" s="1"/>
  <c r="E134" i="16"/>
  <c r="I134" i="16" s="1"/>
  <c r="H114" i="16"/>
  <c r="L114" i="16" s="1"/>
  <c r="E114" i="16"/>
  <c r="I114" i="16" s="1"/>
  <c r="D94" i="16"/>
  <c r="H94" i="16" s="1"/>
  <c r="E94" i="16"/>
  <c r="I94" i="16" s="1"/>
  <c r="D74" i="16"/>
  <c r="H74" i="16" s="1"/>
  <c r="E74" i="16"/>
  <c r="I74" i="16" s="1"/>
  <c r="D54" i="16"/>
  <c r="H54" i="16" s="1"/>
  <c r="E54" i="16"/>
  <c r="I54" i="16" s="1"/>
  <c r="D34" i="16"/>
  <c r="H34" i="16" s="1"/>
  <c r="E34" i="16"/>
  <c r="I34" i="16" s="1"/>
  <c r="D14" i="16"/>
  <c r="H14" i="16" s="1"/>
  <c r="E14" i="16"/>
  <c r="I14" i="16" s="1"/>
  <c r="G166" i="16"/>
  <c r="K166" i="16" s="1"/>
  <c r="G154" i="16"/>
  <c r="K154" i="16" s="1"/>
  <c r="D82" i="16"/>
  <c r="H82" i="16" s="1"/>
  <c r="E109" i="16"/>
  <c r="I109" i="16" s="1"/>
  <c r="E89" i="16"/>
  <c r="I89" i="16" s="1"/>
  <c r="E69" i="16"/>
  <c r="I69" i="16" s="1"/>
  <c r="E49" i="16"/>
  <c r="I49" i="16" s="1"/>
  <c r="E44" i="16"/>
  <c r="I44" i="16" s="1"/>
  <c r="E39" i="16"/>
  <c r="I39" i="16" s="1"/>
  <c r="E29" i="16"/>
  <c r="I29" i="16" s="1"/>
  <c r="E24" i="16"/>
  <c r="I24" i="16" s="1"/>
  <c r="E19" i="16"/>
  <c r="I19" i="16" s="1"/>
  <c r="E9" i="16"/>
  <c r="I9" i="16" s="1"/>
  <c r="E4" i="16"/>
  <c r="I4" i="16" s="1"/>
  <c r="G108" i="16"/>
  <c r="K108" i="16" s="1"/>
  <c r="G88" i="16"/>
  <c r="K88" i="16" s="1"/>
  <c r="G68" i="16"/>
  <c r="K68" i="16" s="1"/>
  <c r="G48" i="16"/>
  <c r="K48" i="16" s="1"/>
  <c r="G28" i="16"/>
  <c r="K28" i="16" s="1"/>
  <c r="G8" i="16"/>
  <c r="K8" i="16" s="1"/>
  <c r="F88" i="16"/>
  <c r="F68" i="16"/>
  <c r="F48" i="16"/>
  <c r="F28" i="16"/>
  <c r="F8" i="16"/>
  <c r="F3" i="16"/>
  <c r="E148" i="16"/>
  <c r="I148" i="16" s="1"/>
  <c r="E128" i="16"/>
  <c r="I128" i="16" s="1"/>
  <c r="E108" i="16"/>
  <c r="I108" i="16" s="1"/>
  <c r="E88" i="16"/>
  <c r="I88" i="16" s="1"/>
  <c r="E68" i="16"/>
  <c r="I68" i="16" s="1"/>
  <c r="E48" i="16"/>
  <c r="I48" i="16" s="1"/>
  <c r="E28" i="16"/>
  <c r="I28" i="16" s="1"/>
  <c r="E23" i="16"/>
  <c r="I23" i="16" s="1"/>
  <c r="E18" i="16"/>
  <c r="I18" i="16" s="1"/>
  <c r="E8" i="16"/>
  <c r="I8" i="16" s="1"/>
  <c r="E3" i="16"/>
  <c r="I3" i="16" s="1"/>
  <c r="G207" i="16"/>
  <c r="K207" i="16" s="1"/>
  <c r="G197" i="16"/>
  <c r="K197" i="16" s="1"/>
  <c r="G192" i="16"/>
  <c r="K192" i="16" s="1"/>
  <c r="G187" i="16"/>
  <c r="K187" i="16" s="1"/>
  <c r="G177" i="16"/>
  <c r="K177" i="16" s="1"/>
  <c r="G172" i="16"/>
  <c r="K172" i="16" s="1"/>
  <c r="G167" i="16"/>
  <c r="K167" i="16" s="1"/>
  <c r="G157" i="16"/>
  <c r="K157" i="16" s="1"/>
  <c r="G152" i="16"/>
  <c r="K152" i="16" s="1"/>
  <c r="G147" i="16"/>
  <c r="K147" i="16" s="1"/>
  <c r="G137" i="16"/>
  <c r="K137" i="16" s="1"/>
  <c r="G132" i="16"/>
  <c r="K132" i="16" s="1"/>
  <c r="G127" i="16"/>
  <c r="K127" i="16" s="1"/>
  <c r="G117" i="16"/>
  <c r="K117" i="16" s="1"/>
  <c r="G112" i="16"/>
  <c r="K112" i="16" s="1"/>
  <c r="G107" i="16"/>
  <c r="K107" i="16" s="1"/>
  <c r="K97" i="16"/>
  <c r="G92" i="16"/>
  <c r="K92" i="16" s="1"/>
  <c r="G87" i="16"/>
  <c r="K87" i="16" s="1"/>
  <c r="G77" i="16"/>
  <c r="K77" i="16" s="1"/>
  <c r="G72" i="16"/>
  <c r="K72" i="16" s="1"/>
  <c r="G67" i="16"/>
  <c r="K67" i="16" s="1"/>
  <c r="G57" i="16"/>
  <c r="K57" i="16" s="1"/>
  <c r="G52" i="16"/>
  <c r="K52" i="16" s="1"/>
  <c r="G47" i="16"/>
  <c r="K47" i="16" s="1"/>
  <c r="G37" i="16"/>
  <c r="K37" i="16" s="1"/>
  <c r="G32" i="16"/>
  <c r="K32" i="16" s="1"/>
  <c r="G27" i="16"/>
  <c r="K27" i="16" s="1"/>
  <c r="G22" i="16"/>
  <c r="K22" i="16" s="1"/>
  <c r="G17" i="16"/>
  <c r="K17" i="16" s="1"/>
  <c r="G12" i="16"/>
  <c r="K12" i="16" s="1"/>
  <c r="G7" i="16"/>
  <c r="K7" i="16" s="1"/>
  <c r="K2" i="16"/>
  <c r="F92" i="16"/>
  <c r="F87" i="16"/>
  <c r="F77" i="16"/>
  <c r="F72" i="16"/>
  <c r="F67" i="16"/>
  <c r="F57" i="16"/>
  <c r="F52" i="16"/>
  <c r="F47" i="16"/>
  <c r="F37" i="16"/>
  <c r="F32" i="16"/>
  <c r="F27" i="16"/>
  <c r="F22" i="16"/>
  <c r="F17" i="16"/>
  <c r="F12" i="16"/>
  <c r="F7" i="16"/>
  <c r="J2" i="16"/>
  <c r="E22" i="16"/>
  <c r="I22" i="16" s="1"/>
  <c r="I2" i="16"/>
  <c r="G91" i="16"/>
  <c r="K91" i="16" s="1"/>
  <c r="G21" i="16"/>
  <c r="K21" i="16" s="1"/>
  <c r="G11" i="16"/>
  <c r="K11" i="16" s="1"/>
  <c r="F91" i="16"/>
  <c r="F21" i="16"/>
  <c r="F11" i="16"/>
  <c r="E91" i="16"/>
  <c r="I91" i="16" s="1"/>
  <c r="E21" i="16"/>
  <c r="I21" i="16" s="1"/>
  <c r="E11" i="16"/>
  <c r="I11" i="16" s="1"/>
  <c r="G200" i="16"/>
  <c r="K200" i="16" s="1"/>
  <c r="G190" i="16"/>
  <c r="K190" i="16" s="1"/>
  <c r="G180" i="16"/>
  <c r="K180" i="16" s="1"/>
  <c r="G170" i="16"/>
  <c r="K170" i="16" s="1"/>
  <c r="G160" i="16"/>
  <c r="K160" i="16" s="1"/>
  <c r="G150" i="16"/>
  <c r="K150" i="16" s="1"/>
  <c r="G140" i="16"/>
  <c r="K140" i="16" s="1"/>
  <c r="G130" i="16"/>
  <c r="K130" i="16" s="1"/>
  <c r="G120" i="16"/>
  <c r="K120" i="16" s="1"/>
  <c r="G110" i="16"/>
  <c r="K110" i="16" s="1"/>
  <c r="K100" i="16"/>
  <c r="G90" i="16"/>
  <c r="K90" i="16" s="1"/>
  <c r="G80" i="16"/>
  <c r="K80" i="16" s="1"/>
  <c r="G70" i="16"/>
  <c r="K70" i="16" s="1"/>
  <c r="G60" i="16"/>
  <c r="K60" i="16" s="1"/>
  <c r="G50" i="16"/>
  <c r="K50" i="16" s="1"/>
  <c r="G40" i="16"/>
  <c r="K40" i="16" s="1"/>
  <c r="G30" i="16"/>
  <c r="K30" i="16" s="1"/>
  <c r="G20" i="16"/>
  <c r="K20" i="16" s="1"/>
  <c r="G10" i="16"/>
  <c r="K10" i="16" s="1"/>
  <c r="F90" i="16"/>
  <c r="F80" i="16"/>
  <c r="F70" i="16"/>
  <c r="F60" i="16"/>
  <c r="F50" i="16"/>
  <c r="F40" i="16"/>
  <c r="F30" i="16"/>
  <c r="F20" i="16"/>
  <c r="F10" i="16"/>
  <c r="E200" i="16"/>
  <c r="I200" i="16" s="1"/>
  <c r="E190" i="16"/>
  <c r="I190" i="16" s="1"/>
  <c r="E180" i="16"/>
  <c r="I180" i="16" s="1"/>
  <c r="E170" i="16"/>
  <c r="I170" i="16" s="1"/>
  <c r="E160" i="16"/>
  <c r="I160" i="16" s="1"/>
  <c r="E150" i="16"/>
  <c r="I150" i="16" s="1"/>
  <c r="E140" i="16"/>
  <c r="I140" i="16" s="1"/>
  <c r="E130" i="16"/>
  <c r="I130" i="16" s="1"/>
  <c r="E120" i="16"/>
  <c r="I120" i="16" s="1"/>
  <c r="E110" i="16"/>
  <c r="I110" i="16" s="1"/>
  <c r="I100" i="16"/>
  <c r="E90" i="16"/>
  <c r="I90" i="16" s="1"/>
  <c r="E80" i="16"/>
  <c r="I80" i="16" s="1"/>
  <c r="E70" i="16"/>
  <c r="I70" i="16" s="1"/>
  <c r="E60" i="16"/>
  <c r="I60" i="16" s="1"/>
  <c r="E50" i="16"/>
  <c r="I50" i="16" s="1"/>
  <c r="E40" i="16"/>
  <c r="I40" i="16" s="1"/>
  <c r="E30" i="16"/>
  <c r="I30" i="16" s="1"/>
  <c r="E20" i="16"/>
  <c r="I20" i="16" s="1"/>
  <c r="E10" i="16"/>
  <c r="I10" i="16" s="1"/>
  <c r="L97" i="16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Adrian Figueroa</author>
  </authors>
  <commentList>
    <comment ref="S1" authorId="0" shapeId="0" xr:uid="{F9276A96-F704-47B9-BE0F-2D72E7C3DC99}">
      <text>
        <r>
          <rPr>
            <b/>
            <sz val="9"/>
            <color indexed="81"/>
            <rFont val="Tahoma"/>
            <family val="2"/>
          </rPr>
          <t>Adrian Figueroa:</t>
        </r>
        <r>
          <rPr>
            <sz val="9"/>
            <color indexed="81"/>
            <rFont val="Tahoma"/>
            <family val="2"/>
          </rPr>
          <t xml:space="preserve">
Converted to cm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<sst xmlns="http://schemas.openxmlformats.org/spreadsheetml/2006/main" count="13180" uniqueCount="616">
  <si>
    <t>day</t>
  </si>
  <si>
    <t>prop.fruit</t>
  </si>
  <si>
    <t>sample</t>
  </si>
  <si>
    <t>date</t>
  </si>
  <si>
    <t>month</t>
  </si>
  <si>
    <t>avg.temp</t>
  </si>
  <si>
    <t>precip</t>
  </si>
  <si>
    <t>morphosp.disp</t>
  </si>
  <si>
    <t>B4_11May2021</t>
  </si>
  <si>
    <t>May</t>
  </si>
  <si>
    <t>490_13May2021</t>
  </si>
  <si>
    <t>300_18May2021</t>
  </si>
  <si>
    <t>491_18May2021</t>
  </si>
  <si>
    <t>454_27May2021</t>
  </si>
  <si>
    <t>21_08Jun2021</t>
  </si>
  <si>
    <t>Jun</t>
  </si>
  <si>
    <t>40_08Jun2021</t>
  </si>
  <si>
    <t>Scuteless_08Jun2021</t>
  </si>
  <si>
    <t>300_10Jun2021</t>
  </si>
  <si>
    <t>4D2_10Jun2021</t>
  </si>
  <si>
    <t>300_15Jun2021</t>
  </si>
  <si>
    <t>491_15Jun2021</t>
  </si>
  <si>
    <t>589_15Jun2021</t>
  </si>
  <si>
    <t>490_17Jun2021</t>
  </si>
  <si>
    <t>40_24Jun2021</t>
  </si>
  <si>
    <t>454_24Jun2021</t>
  </si>
  <si>
    <t>4D2_01Jul2021</t>
  </si>
  <si>
    <t>Jul</t>
  </si>
  <si>
    <t>TP08_06Jul2021</t>
  </si>
  <si>
    <t>TP01_06Jul2021</t>
  </si>
  <si>
    <t>TP02_06Jul2021</t>
  </si>
  <si>
    <t>TP03_06Jul2021</t>
  </si>
  <si>
    <t>TP04_06Jul2021</t>
  </si>
  <si>
    <t>TP05_06Jul2021</t>
  </si>
  <si>
    <t>TP06_06Jul2021</t>
  </si>
  <si>
    <t>TP07_06Jul2021</t>
  </si>
  <si>
    <t>21_08Jul2021</t>
  </si>
  <si>
    <t>606_08Jul2021</t>
  </si>
  <si>
    <t>6000_08Jul2021</t>
  </si>
  <si>
    <t>4D2_13Jul2021</t>
  </si>
  <si>
    <t>Scuteless_13Jul2021</t>
  </si>
  <si>
    <t>589_15Jul2021</t>
  </si>
  <si>
    <t>300_20Jul2021</t>
  </si>
  <si>
    <t>40_27Jul2021</t>
  </si>
  <si>
    <t>TP01_03Aug2021</t>
  </si>
  <si>
    <t>Aug</t>
  </si>
  <si>
    <t>TP02_03Aug2021</t>
  </si>
  <si>
    <t>TP03_03Aug2021</t>
  </si>
  <si>
    <t>40_05Aug2021</t>
  </si>
  <si>
    <t>606_05Aug2021</t>
  </si>
  <si>
    <t>TP01_05Aug2021</t>
  </si>
  <si>
    <t>21_10Aug2021</t>
  </si>
  <si>
    <t>589_12Aug2021</t>
  </si>
  <si>
    <t>Scuteless_12Aug2021</t>
  </si>
  <si>
    <t>4D2_17Aug2021</t>
  </si>
  <si>
    <t>300_19Aug2021</t>
  </si>
  <si>
    <t>B4_24Aug2021</t>
  </si>
  <si>
    <t>40_26Aug2021</t>
  </si>
  <si>
    <t>454_26Aug2021</t>
  </si>
  <si>
    <t>490_26Aug2021</t>
  </si>
  <si>
    <t>B4_26Aug2021</t>
  </si>
  <si>
    <t>6000_31Aug2021</t>
  </si>
  <si>
    <t>606_02Sep2021</t>
  </si>
  <si>
    <t>Sep</t>
  </si>
  <si>
    <t>21_07Sep2021</t>
  </si>
  <si>
    <t>Scuteless_07Sep2021</t>
  </si>
  <si>
    <t>589_09Sep2021</t>
  </si>
  <si>
    <t>349_14Sep2021</t>
  </si>
  <si>
    <t>615_14Sep2021</t>
  </si>
  <si>
    <t>4D2_14Sep2021</t>
  </si>
  <si>
    <t>B4_14Sep2021</t>
  </si>
  <si>
    <t>300_21Sep2021</t>
  </si>
  <si>
    <t>40_28Sep2021</t>
  </si>
  <si>
    <t>454_28Sep2021</t>
  </si>
  <si>
    <t>21_07Oct2021</t>
  </si>
  <si>
    <t>Oct</t>
  </si>
  <si>
    <t>79_07Oct2021</t>
  </si>
  <si>
    <t>606_07Oct2021</t>
  </si>
  <si>
    <t>TP03_14Oct2021</t>
  </si>
  <si>
    <t>40_12Oct2021</t>
  </si>
  <si>
    <t>589_12Oct2021</t>
  </si>
  <si>
    <t>Scuteless_12Oct2021</t>
  </si>
  <si>
    <t>4D2_14Oct2021</t>
  </si>
  <si>
    <t>TP01_14Oct2021</t>
  </si>
  <si>
    <t>TP02_14Oct2021</t>
  </si>
  <si>
    <t>300_19Oct2021</t>
  </si>
  <si>
    <t>349_19Oct2022</t>
  </si>
  <si>
    <t>40_21Oct2021</t>
  </si>
  <si>
    <t>454_21Oct2021</t>
  </si>
  <si>
    <t>21_02Nov2021</t>
  </si>
  <si>
    <t>Nov</t>
  </si>
  <si>
    <t>606_02Nov2021</t>
  </si>
  <si>
    <t>TP01_02Nov2021</t>
  </si>
  <si>
    <t>210_09Nov2021</t>
  </si>
  <si>
    <t>490_09Nov2021</t>
  </si>
  <si>
    <t>Scuteless_09Nov2021</t>
  </si>
  <si>
    <t>589_11Nov2021</t>
  </si>
  <si>
    <t>4D2_11Nov2021</t>
  </si>
  <si>
    <t>349_16Nov2021</t>
  </si>
  <si>
    <t>490_16Nov2021</t>
  </si>
  <si>
    <t>TP01_18Nov2021</t>
  </si>
  <si>
    <t>TP01_21Nov2021</t>
  </si>
  <si>
    <t>40_22Nov2021</t>
  </si>
  <si>
    <t>21_02Dec2021</t>
  </si>
  <si>
    <t>Dec</t>
  </si>
  <si>
    <t>TP01_02Dec2021</t>
  </si>
  <si>
    <t>606_07Dec2021</t>
  </si>
  <si>
    <t>Scuteless_07Dec2021</t>
  </si>
  <si>
    <t>TP01_07Dec2021</t>
  </si>
  <si>
    <t>TP01_08Dec2021</t>
  </si>
  <si>
    <t>21_21Dec2021</t>
  </si>
  <si>
    <t>589_21Dec2021</t>
  </si>
  <si>
    <t>4D2_21Dec2021</t>
  </si>
  <si>
    <t>300_23Dec2021</t>
  </si>
  <si>
    <t>606_18Jan2022</t>
  </si>
  <si>
    <t>Jan</t>
  </si>
  <si>
    <t>Scuteless_18Jan2022</t>
  </si>
  <si>
    <t>4D2_20Jan2022</t>
  </si>
  <si>
    <t>TP01_20Jan2022</t>
  </si>
  <si>
    <t>TP02_20Jan2022</t>
  </si>
  <si>
    <t>40_25Jan2022</t>
  </si>
  <si>
    <t>454_25Jan2022</t>
  </si>
  <si>
    <t>300_27Jan2022</t>
  </si>
  <si>
    <t>589_27Jan2022</t>
  </si>
  <si>
    <t>21_03Feb2022</t>
  </si>
  <si>
    <t>Feb</t>
  </si>
  <si>
    <t>494_03Feb2022</t>
  </si>
  <si>
    <t>491_08Feb2022</t>
  </si>
  <si>
    <t>Scuteless_10Feb2022</t>
  </si>
  <si>
    <t>4D2_15Feb2022</t>
  </si>
  <si>
    <t>606_17Feb2022</t>
  </si>
  <si>
    <t>40_22Feb2022</t>
  </si>
  <si>
    <t>454_22Feb2022</t>
  </si>
  <si>
    <t>21_24Feb2022</t>
  </si>
  <si>
    <t>40_24Feb2022</t>
  </si>
  <si>
    <t>6000_01Mar2022</t>
  </si>
  <si>
    <t>Mar</t>
  </si>
  <si>
    <t>589_03Mar2022</t>
  </si>
  <si>
    <t>300_08Mar2022</t>
  </si>
  <si>
    <t>21_10Mar2022</t>
  </si>
  <si>
    <t>Scuteless_10Mar2022</t>
  </si>
  <si>
    <t>606_15Mar2022</t>
  </si>
  <si>
    <t>4D2_15Mar2022</t>
  </si>
  <si>
    <t>454_22Mar2022</t>
  </si>
  <si>
    <t>491_22Mar2022</t>
  </si>
  <si>
    <t>TP01_24Mar2022</t>
  </si>
  <si>
    <t>TP01_05Apr2022</t>
  </si>
  <si>
    <t>Apr</t>
  </si>
  <si>
    <t>300_12Apr2022</t>
  </si>
  <si>
    <t>349_12Apr2022</t>
  </si>
  <si>
    <t>589_12Apr2022</t>
  </si>
  <si>
    <t>21_19Apr2022</t>
  </si>
  <si>
    <t>349_19Apr2022</t>
  </si>
  <si>
    <t>491_19Apr2022</t>
  </si>
  <si>
    <t>606_19Apr2022</t>
  </si>
  <si>
    <t>4D2_19Apr2022</t>
  </si>
  <si>
    <t>B4_19Apr2022</t>
  </si>
  <si>
    <t>40_21Apr2022</t>
  </si>
  <si>
    <t>Scuteless_21Apr2022</t>
  </si>
  <si>
    <t>454_25Apr2022</t>
  </si>
  <si>
    <t>454_29Mar2022</t>
  </si>
  <si>
    <t>300_10May2022</t>
  </si>
  <si>
    <t>615_10May2022</t>
  </si>
  <si>
    <t>6000_10May2022</t>
  </si>
  <si>
    <t>B4_10May2022</t>
  </si>
  <si>
    <t>Scuteless_10May2022</t>
  </si>
  <si>
    <t>92_12May2022</t>
  </si>
  <si>
    <t>606_14Apr2022</t>
  </si>
  <si>
    <t>349_17May2022</t>
  </si>
  <si>
    <t>210_24May2022</t>
  </si>
  <si>
    <t>606_24May2022</t>
  </si>
  <si>
    <t>4D2_24May2022</t>
  </si>
  <si>
    <t>40_26May2022</t>
  </si>
  <si>
    <t>491_26May2022</t>
  </si>
  <si>
    <t>589_26May2022</t>
  </si>
  <si>
    <t>615_26May2022</t>
  </si>
  <si>
    <t>300_02Jun2022</t>
  </si>
  <si>
    <t>454_06Jun2022</t>
  </si>
  <si>
    <t>Scuteless_09Jun2022</t>
  </si>
  <si>
    <t>454_12Jun2022</t>
  </si>
  <si>
    <t>349_16Jun2022</t>
  </si>
  <si>
    <t>67_30Jun2022</t>
  </si>
  <si>
    <t>4D2_30Jun2022</t>
  </si>
  <si>
    <t>589_07Jul2022</t>
  </si>
  <si>
    <t>Scuteless_07Jul2022</t>
  </si>
  <si>
    <t>TP01_08Jul2022</t>
  </si>
  <si>
    <t>606_11Jul2022</t>
  </si>
  <si>
    <t>40_18Jul2022</t>
  </si>
  <si>
    <t>454_18Jul2022</t>
  </si>
  <si>
    <t>B4_18Jul2022</t>
  </si>
  <si>
    <t>21_19Jul2022</t>
  </si>
  <si>
    <t>40_19Jul2022</t>
  </si>
  <si>
    <t>491_19Jul2022</t>
  </si>
  <si>
    <t>300_20Jul2022</t>
  </si>
  <si>
    <t>491_20Jul2022_Moat</t>
  </si>
  <si>
    <t>491_20Jul2022</t>
  </si>
  <si>
    <t>TP01_20Jul2022</t>
  </si>
  <si>
    <t>300_21Jul2022</t>
  </si>
  <si>
    <t>6000_21Jul2022</t>
  </si>
  <si>
    <t>21_09Aug2022</t>
  </si>
  <si>
    <t>Scuteless_12Aug2022</t>
  </si>
  <si>
    <t>59_15Aug2022</t>
  </si>
  <si>
    <t>454_26Aug2022</t>
  </si>
  <si>
    <t>4D2_21Aug2022</t>
  </si>
  <si>
    <t>9_24Aug2022</t>
  </si>
  <si>
    <t>21_24Aug2022</t>
  </si>
  <si>
    <t>606_24Aug2022</t>
  </si>
  <si>
    <t>60_26Aug2022</t>
  </si>
  <si>
    <t>93_26Aug2022</t>
  </si>
  <si>
    <t>615_26Aug2022</t>
  </si>
  <si>
    <t>300_30Aug2022</t>
  </si>
  <si>
    <t>589_30Aug2022</t>
  </si>
  <si>
    <t>4D2_30Aug2022</t>
  </si>
  <si>
    <t>32_06Sep2022</t>
  </si>
  <si>
    <t>40_06Sep2022</t>
  </si>
  <si>
    <t>40_08Sep2022</t>
  </si>
  <si>
    <t>Scuteless_14Sep2022</t>
  </si>
  <si>
    <t>606_21Sep2022</t>
  </si>
  <si>
    <t>4D2_21Sep2022</t>
  </si>
  <si>
    <t>21_22Sep2022</t>
  </si>
  <si>
    <t>4D2_05Oct2022</t>
  </si>
  <si>
    <t>40_06Oct2022</t>
  </si>
  <si>
    <t>615_11Oct2022</t>
  </si>
  <si>
    <t>491_25Oct2022</t>
  </si>
  <si>
    <t>92_02Nov2022</t>
  </si>
  <si>
    <t>589_09Nov2022</t>
  </si>
  <si>
    <t>Scuteless_09Nov2022</t>
  </si>
  <si>
    <t>time.index</t>
  </si>
  <si>
    <t>ind</t>
  </si>
  <si>
    <t>B4</t>
  </si>
  <si>
    <t>Scuteless</t>
  </si>
  <si>
    <t>4D2</t>
  </si>
  <si>
    <t>lumped</t>
  </si>
  <si>
    <t>J</t>
  </si>
  <si>
    <t>M</t>
  </si>
  <si>
    <t>F</t>
  </si>
  <si>
    <t>A</t>
  </si>
  <si>
    <t>age</t>
  </si>
  <si>
    <t>sex</t>
  </si>
  <si>
    <t>town</t>
  </si>
  <si>
    <t>W</t>
  </si>
  <si>
    <t>E</t>
  </si>
  <si>
    <t>S</t>
  </si>
  <si>
    <t>TBD</t>
  </si>
  <si>
    <t>id</t>
  </si>
  <si>
    <t>pheno.summ</t>
  </si>
  <si>
    <t>lat</t>
  </si>
  <si>
    <t>long</t>
  </si>
  <si>
    <t>location</t>
  </si>
  <si>
    <t>Burrow 133</t>
  </si>
  <si>
    <t>Burrow 134</t>
  </si>
  <si>
    <t>Burrow 132</t>
  </si>
  <si>
    <t>Slab Burrow</t>
  </si>
  <si>
    <t>Burrow 11</t>
  </si>
  <si>
    <t>Burrow 12</t>
  </si>
  <si>
    <t>Burrow 139</t>
  </si>
  <si>
    <t>Sears House</t>
  </si>
  <si>
    <t>300 15June2021</t>
  </si>
  <si>
    <t>Burrow 79</t>
  </si>
  <si>
    <t>Burrow 82</t>
  </si>
  <si>
    <t>Burrow 18</t>
  </si>
  <si>
    <t>TP08 06Jul2021</t>
  </si>
  <si>
    <t>TP01 06July2021</t>
  </si>
  <si>
    <t>TP02 06Jul2021</t>
  </si>
  <si>
    <t>TP03 06Jul2021</t>
  </si>
  <si>
    <t>TP04 06Jul2021</t>
  </si>
  <si>
    <t>TP05 06Jul2021</t>
  </si>
  <si>
    <t>TP06 06July2021</t>
  </si>
  <si>
    <t>TP07 06Jul2021</t>
  </si>
  <si>
    <t>Burrow 73</t>
  </si>
  <si>
    <t>Burrow 127</t>
  </si>
  <si>
    <t>TP01 03Aug2021</t>
  </si>
  <si>
    <t>TP02 03Aug2021</t>
  </si>
  <si>
    <t>TP03 03Aug2021</t>
  </si>
  <si>
    <t>Burrow 6</t>
  </si>
  <si>
    <t>Burrow 64</t>
  </si>
  <si>
    <t>Boulder Burrow</t>
  </si>
  <si>
    <t>Burrow 146</t>
  </si>
  <si>
    <t>Burrow 147</t>
  </si>
  <si>
    <t>349 14Sep2021</t>
  </si>
  <si>
    <t>615 14Sep2021</t>
  </si>
  <si>
    <t>Burrow 137</t>
  </si>
  <si>
    <t>Burrow 126</t>
  </si>
  <si>
    <t>Burrow 56</t>
  </si>
  <si>
    <t>TP03 14Oct2021</t>
  </si>
  <si>
    <t>Burrow 125</t>
  </si>
  <si>
    <t>Burrow 148</t>
  </si>
  <si>
    <t>TP02 14Oct2021</t>
  </si>
  <si>
    <t>349 19Oct2021 Foraging</t>
  </si>
  <si>
    <t>TP01 02Nov2021</t>
  </si>
  <si>
    <t>Burrow 138</t>
  </si>
  <si>
    <t>Burrow 78</t>
  </si>
  <si>
    <t>TP01 18Nov2021</t>
  </si>
  <si>
    <t>TP01 02Dec2021</t>
  </si>
  <si>
    <t>TP01 08Dec2021</t>
  </si>
  <si>
    <t>TP02 20Jan2022</t>
  </si>
  <si>
    <t>Burrow 17</t>
  </si>
  <si>
    <t>21 03Feb2022</t>
  </si>
  <si>
    <t>Burrow 59</t>
  </si>
  <si>
    <t>491 08Feb2022 TP</t>
  </si>
  <si>
    <t>Burrow 150</t>
  </si>
  <si>
    <t>589 03Mar2022</t>
  </si>
  <si>
    <t>Burrow 151</t>
  </si>
  <si>
    <t>491 22Mar2022</t>
  </si>
  <si>
    <t>TP01 24Mar2022</t>
  </si>
  <si>
    <t>349 19Apr2022</t>
  </si>
  <si>
    <t>Burrow 152</t>
  </si>
  <si>
    <t>606 19Apr2022</t>
  </si>
  <si>
    <t>4D2 19Apr2022</t>
  </si>
  <si>
    <t>Monorail Barn</t>
  </si>
  <si>
    <t>Burrow 155</t>
  </si>
  <si>
    <t>21 19Jul2022</t>
  </si>
  <si>
    <t>Moat</t>
  </si>
  <si>
    <t>491 Moat 20Jul2022</t>
  </si>
  <si>
    <t>491 20Jul2022</t>
  </si>
  <si>
    <t>E Service Gate</t>
  </si>
  <si>
    <t>454 26Aug2022</t>
  </si>
  <si>
    <t>(25.61233, -80.40659)</t>
  </si>
  <si>
    <t>Side of Road</t>
  </si>
  <si>
    <t>32 06Sep2022</t>
  </si>
  <si>
    <t>491 22Oct2022</t>
  </si>
  <si>
    <t>bls</t>
  </si>
  <si>
    <t>blp</t>
  </si>
  <si>
    <t>cas</t>
  </si>
  <si>
    <t>cap</t>
  </si>
  <si>
    <t>oas</t>
  </si>
  <si>
    <t>oap</t>
  </si>
  <si>
    <t>sps</t>
  </si>
  <si>
    <t>spp</t>
  </si>
  <si>
    <t>srs</t>
  </si>
  <si>
    <t>srp</t>
  </si>
  <si>
    <t>season</t>
  </si>
  <si>
    <t>Spring</t>
  </si>
  <si>
    <t>Summer</t>
  </si>
  <si>
    <t>Fall</t>
  </si>
  <si>
    <t>Winter</t>
  </si>
  <si>
    <t>bl.pheno</t>
  </si>
  <si>
    <t>ca.pheno</t>
  </si>
  <si>
    <t>oa.pheno</t>
  </si>
  <si>
    <t>sr.pheno</t>
  </si>
  <si>
    <t>sp.pheno</t>
  </si>
  <si>
    <t>cday</t>
  </si>
  <si>
    <t>sday</t>
  </si>
  <si>
    <t>seasonday</t>
  </si>
  <si>
    <t>week</t>
  </si>
  <si>
    <t>cfp</t>
  </si>
  <si>
    <t>gsp</t>
  </si>
  <si>
    <t>lcp</t>
  </si>
  <si>
    <t>mtp</t>
  </si>
  <si>
    <t>mbp</t>
  </si>
  <si>
    <t>mcp</t>
  </si>
  <si>
    <t>mrp</t>
  </si>
  <si>
    <t>mlp</t>
  </si>
  <si>
    <t>pwp</t>
  </si>
  <si>
    <t>qpp</t>
  </si>
  <si>
    <t>vmp</t>
  </si>
  <si>
    <t>mday</t>
  </si>
  <si>
    <t>study.start</t>
  </si>
  <si>
    <t>season.start</t>
  </si>
  <si>
    <t>m.num</t>
  </si>
  <si>
    <t>bl.score</t>
  </si>
  <si>
    <t>oa.score</t>
  </si>
  <si>
    <t>sp.score</t>
  </si>
  <si>
    <t>sr.score</t>
  </si>
  <si>
    <t>sr.ripe</t>
  </si>
  <si>
    <t>sr.fruit</t>
  </si>
  <si>
    <t>bl.fruit</t>
  </si>
  <si>
    <t>bl.ripe</t>
  </si>
  <si>
    <t>sp.fruit</t>
  </si>
  <si>
    <t>sp.ripe</t>
  </si>
  <si>
    <t>oa.fruit</t>
  </si>
  <si>
    <t>oa.ripe</t>
  </si>
  <si>
    <t>Grasses</t>
  </si>
  <si>
    <t>Legumes</t>
  </si>
  <si>
    <t>Herbs</t>
  </si>
  <si>
    <t>Fruit</t>
  </si>
  <si>
    <t>Animals</t>
  </si>
  <si>
    <t>Ind_B4</t>
  </si>
  <si>
    <t>Ind_490</t>
  </si>
  <si>
    <t>Ind_300</t>
  </si>
  <si>
    <t>Ind_491</t>
  </si>
  <si>
    <t>Ind_454</t>
  </si>
  <si>
    <t>Ind_21</t>
  </si>
  <si>
    <t>Ind_40</t>
  </si>
  <si>
    <t>Ind_Scuteless</t>
  </si>
  <si>
    <t>Ind_4D2</t>
  </si>
  <si>
    <t>Ind_589</t>
  </si>
  <si>
    <t>Ind_606</t>
  </si>
  <si>
    <t>Ind_6000</t>
  </si>
  <si>
    <t>Ind_349</t>
  </si>
  <si>
    <t>Ind_615</t>
  </si>
  <si>
    <t>max.temp</t>
  </si>
  <si>
    <t>min.temp</t>
  </si>
  <si>
    <t>U</t>
  </si>
  <si>
    <t>ind.5samp</t>
  </si>
  <si>
    <t>UE</t>
  </si>
  <si>
    <t>UW</t>
  </si>
  <si>
    <t>US</t>
  </si>
  <si>
    <t>gape</t>
  </si>
  <si>
    <t>mass</t>
  </si>
  <si>
    <t>cl</t>
  </si>
  <si>
    <t>cw</t>
  </si>
  <si>
    <t>year</t>
  </si>
  <si>
    <t>winter</t>
  </si>
  <si>
    <t>spring</t>
  </si>
  <si>
    <t>summer</t>
  </si>
  <si>
    <t>fall</t>
  </si>
  <si>
    <t>03/20/2021</t>
  </si>
  <si>
    <t>06/20/2021</t>
  </si>
  <si>
    <t>09/22/2021</t>
  </si>
  <si>
    <t>12/21/2021</t>
  </si>
  <si>
    <t>03/20/2022</t>
  </si>
  <si>
    <t>09/22/2022</t>
  </si>
  <si>
    <t>study.days</t>
  </si>
  <si>
    <t>yr</t>
  </si>
  <si>
    <t>06/21/2022</t>
  </si>
  <si>
    <t>mon</t>
  </si>
  <si>
    <t>scat.fruit</t>
  </si>
  <si>
    <t>fruit.rich</t>
  </si>
  <si>
    <t>bl</t>
  </si>
  <si>
    <t>cf</t>
  </si>
  <si>
    <t>ca</t>
  </si>
  <si>
    <t>gs</t>
  </si>
  <si>
    <t>lc</t>
  </si>
  <si>
    <t>mt</t>
  </si>
  <si>
    <t>mb</t>
  </si>
  <si>
    <t>mc</t>
  </si>
  <si>
    <t>mr</t>
  </si>
  <si>
    <t>ml</t>
  </si>
  <si>
    <t>oa</t>
  </si>
  <si>
    <t>pw</t>
  </si>
  <si>
    <t>qp</t>
  </si>
  <si>
    <t>sp</t>
  </si>
  <si>
    <t>sr</t>
  </si>
  <si>
    <t>vm</t>
  </si>
  <si>
    <t>Row Labels</t>
  </si>
  <si>
    <t>Grand Total</t>
  </si>
  <si>
    <t>454_27Jul2021</t>
  </si>
  <si>
    <t>(blank)</t>
  </si>
  <si>
    <t>Alysicarpus vaginalis</t>
  </si>
  <si>
    <t>Andropogon glomeratus</t>
  </si>
  <si>
    <t>Buchnera americana</t>
  </si>
  <si>
    <t>Byrsonima lucida</t>
  </si>
  <si>
    <t>Cassytha filiformis</t>
  </si>
  <si>
    <t>Casuarina glauca</t>
  </si>
  <si>
    <t>Chamaecrista deeringiana</t>
  </si>
  <si>
    <t>Chamaecrista nictitans var aspera</t>
  </si>
  <si>
    <t>Coccothrinax argentata</t>
  </si>
  <si>
    <t>Croton glandulosus var septentrionalis</t>
  </si>
  <si>
    <t>Croton linearis</t>
  </si>
  <si>
    <t>Cyperaceae sp1</t>
  </si>
  <si>
    <t>Cyperus filiculmis</t>
  </si>
  <si>
    <t>Cyperus sp</t>
  </si>
  <si>
    <t>Dactyloctenium aegyptium</t>
  </si>
  <si>
    <t>Desmodium incanum</t>
  </si>
  <si>
    <t>Desmodium triflorum</t>
  </si>
  <si>
    <t>Dichanthelium aciculare</t>
  </si>
  <si>
    <t>Digitaria ciliaris</t>
  </si>
  <si>
    <t>Eragrostis sp</t>
  </si>
  <si>
    <t>Euphorbia cyathophora</t>
  </si>
  <si>
    <t>Euphorbia heterophylla</t>
  </si>
  <si>
    <t>Euphorbia hirta</t>
  </si>
  <si>
    <t>Euphorbia hypericifolia</t>
  </si>
  <si>
    <t>Euphorbia sp</t>
  </si>
  <si>
    <t>Euphorbia sp1</t>
  </si>
  <si>
    <t>Euphorbiacaea sp1</t>
  </si>
  <si>
    <t>Euphorbiaceae sp</t>
  </si>
  <si>
    <t>Eustachys petrea</t>
  </si>
  <si>
    <t>Fabaceae sp1</t>
  </si>
  <si>
    <t>Guettarda scabra</t>
  </si>
  <si>
    <t>Indigofera spicata</t>
  </si>
  <si>
    <t>Indigofera suffruticosa</t>
  </si>
  <si>
    <t>Ipomea sp</t>
  </si>
  <si>
    <t>Lantana camara</t>
  </si>
  <si>
    <t>Leucaena leucocephala</t>
  </si>
  <si>
    <t>Malva sp</t>
  </si>
  <si>
    <t>Malva sp.</t>
  </si>
  <si>
    <t>Malvaceae sp1</t>
  </si>
  <si>
    <t>Malvastrum coromandelianum</t>
  </si>
  <si>
    <t>Melanthera parvifolia</t>
  </si>
  <si>
    <t>Metopium toxiferum</t>
  </si>
  <si>
    <t>Miconia bicolor</t>
  </si>
  <si>
    <t>Momordica charantia</t>
  </si>
  <si>
    <t>Morinda royoc</t>
  </si>
  <si>
    <t>Mosiera longipes</t>
  </si>
  <si>
    <t>Mystery sp1</t>
  </si>
  <si>
    <t>Mystery sp2</t>
  </si>
  <si>
    <t>Mystery sp3</t>
  </si>
  <si>
    <t>None</t>
  </si>
  <si>
    <t>Opuntia austrina</t>
  </si>
  <si>
    <t>Panicum maximum</t>
  </si>
  <si>
    <t>Paspalum caespitosum</t>
  </si>
  <si>
    <t>Paspalum malacophyllum</t>
  </si>
  <si>
    <t>Paspalum monostachyum</t>
  </si>
  <si>
    <t>Paspalum notatum</t>
  </si>
  <si>
    <t>Paspalum setaceum</t>
  </si>
  <si>
    <t>Paspalum sp</t>
  </si>
  <si>
    <t>Paspalum sp1</t>
  </si>
  <si>
    <t>Physalis walterii</t>
  </si>
  <si>
    <t>Piloblephis rigida</t>
  </si>
  <si>
    <t>Piriqueta cistoides subsp caroliniana</t>
  </si>
  <si>
    <t>Poaceae sp1</t>
  </si>
  <si>
    <t>Quercus pumila</t>
  </si>
  <si>
    <t>Rhynchosia sp</t>
  </si>
  <si>
    <t>Rhynchospora grayii</t>
  </si>
  <si>
    <t>Rhyncospora floridensis</t>
  </si>
  <si>
    <t>Richardia grandiflora</t>
  </si>
  <si>
    <t>Richardia scabra</t>
  </si>
  <si>
    <t>Sabal palmetto</t>
  </si>
  <si>
    <t>Schizachyrium gracile</t>
  </si>
  <si>
    <t>Serenoa repens</t>
  </si>
  <si>
    <t>Sida acuta</t>
  </si>
  <si>
    <t>Sida rhombifolia</t>
  </si>
  <si>
    <t>Sida ulmifolia</t>
  </si>
  <si>
    <t>Spermacoce sp</t>
  </si>
  <si>
    <t>Spermacoce verticillata</t>
  </si>
  <si>
    <t>Stylosanthes hamata</t>
  </si>
  <si>
    <t>Tripsacum floridanum</t>
  </si>
  <si>
    <t>Turnera ulmifolia</t>
  </si>
  <si>
    <t>Vaccinium myrsinites</t>
  </si>
  <si>
    <t>Vachellia farnesiana</t>
  </si>
  <si>
    <t>Waltheria indica</t>
  </si>
  <si>
    <t>Average of bls</t>
  </si>
  <si>
    <t>Average of cas</t>
  </si>
  <si>
    <t>Average of oas</t>
  </si>
  <si>
    <t>Average of sps</t>
  </si>
  <si>
    <t>Average of srs</t>
  </si>
  <si>
    <t>native.sp</t>
  </si>
  <si>
    <t>nonnative.sp</t>
  </si>
  <si>
    <t>fruit.sp</t>
  </si>
  <si>
    <t>prop.native</t>
  </si>
  <si>
    <t>prop.nonnative</t>
  </si>
  <si>
    <t>(All)</t>
  </si>
  <si>
    <t>Average of prop.fruit</t>
  </si>
  <si>
    <t>Ind.9</t>
  </si>
  <si>
    <t>Ind.21</t>
  </si>
  <si>
    <t>Ind.32</t>
  </si>
  <si>
    <t>Ind.40</t>
  </si>
  <si>
    <t>Ind.59</t>
  </si>
  <si>
    <t>Ind.60</t>
  </si>
  <si>
    <t>Ind.67</t>
  </si>
  <si>
    <t>Ind.79</t>
  </si>
  <si>
    <t>Ind.92</t>
  </si>
  <si>
    <t>Ind.93</t>
  </si>
  <si>
    <t>Ind.210</t>
  </si>
  <si>
    <t>Ind.300</t>
  </si>
  <si>
    <t>Ind.349</t>
  </si>
  <si>
    <t>Ind.454</t>
  </si>
  <si>
    <t>Ind.490</t>
  </si>
  <si>
    <t>Ind.491</t>
  </si>
  <si>
    <t>Ind.494</t>
  </si>
  <si>
    <t>Ind.589</t>
  </si>
  <si>
    <t>Ind.606</t>
  </si>
  <si>
    <t>Ind.615</t>
  </si>
  <si>
    <t>Ind.6000</t>
  </si>
  <si>
    <t>Ind.4D2</t>
  </si>
  <si>
    <t>Ind.B4</t>
  </si>
  <si>
    <t>Ind.Scuteless</t>
  </si>
  <si>
    <t>0608</t>
  </si>
  <si>
    <t>0610</t>
  </si>
  <si>
    <t>0615</t>
  </si>
  <si>
    <t>0617</t>
  </si>
  <si>
    <t>0624</t>
  </si>
  <si>
    <t>0701</t>
  </si>
  <si>
    <t>0706</t>
  </si>
  <si>
    <t>0708</t>
  </si>
  <si>
    <t>0727</t>
  </si>
  <si>
    <t>0805</t>
  </si>
  <si>
    <t>0810</t>
  </si>
  <si>
    <t>0812</t>
  </si>
  <si>
    <t>0817</t>
  </si>
  <si>
    <t>0824</t>
  </si>
  <si>
    <t>0826</t>
  </si>
  <si>
    <t>0831</t>
  </si>
  <si>
    <t>0907</t>
  </si>
  <si>
    <t>0914</t>
  </si>
  <si>
    <t>0928</t>
  </si>
  <si>
    <t>1007</t>
  </si>
  <si>
    <t>1010</t>
  </si>
  <si>
    <t>1014</t>
  </si>
  <si>
    <t>1019</t>
  </si>
  <si>
    <t>1021</t>
  </si>
  <si>
    <t>1102</t>
  </si>
  <si>
    <t>1109</t>
  </si>
  <si>
    <t>1111</t>
  </si>
  <si>
    <t>1116</t>
  </si>
  <si>
    <t>1118</t>
  </si>
  <si>
    <t>1207</t>
  </si>
  <si>
    <t>1221</t>
  </si>
  <si>
    <t>0120</t>
  </si>
  <si>
    <t>0203</t>
  </si>
  <si>
    <t>0208</t>
  </si>
  <si>
    <t>0322</t>
  </si>
  <si>
    <t>0510</t>
  </si>
  <si>
    <t>0517</t>
  </si>
  <si>
    <t>0616</t>
  </si>
  <si>
    <t>0630</t>
  </si>
  <si>
    <t>0707</t>
  </si>
  <si>
    <t>0711</t>
  </si>
  <si>
    <t>0719</t>
  </si>
  <si>
    <t>0720</t>
  </si>
  <si>
    <t>0820</t>
  </si>
  <si>
    <t>0821</t>
  </si>
  <si>
    <t>0906</t>
  </si>
  <si>
    <t>0908</t>
  </si>
  <si>
    <t>0921</t>
  </si>
  <si>
    <t>1005</t>
  </si>
  <si>
    <t>1006</t>
  </si>
  <si>
    <t>1011</t>
  </si>
  <si>
    <t>Dry</t>
  </si>
  <si>
    <t>Wet</t>
  </si>
  <si>
    <t>w.season</t>
  </si>
  <si>
    <t>300 15JunD2021</t>
  </si>
  <si>
    <t>endo.species</t>
  </si>
  <si>
    <t>fifr.species</t>
  </si>
  <si>
    <t>precip.cm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</si>
</sst>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pivotButton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3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2.xml"/><Relationship Id="rId32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5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GT%20Palm%20Dispersal/Adrian%20Figueroa%20-%20GT%20Palm%20Seed%20Data%20File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an Figueroa" refreshedDate="45036.375021064814" createdVersion="8" refreshedVersion="8" minRefreshableVersion="3" recordCount="582" xr:uid="{5EBE9DB4-F12F-43A0-BB89-126B37028D3F}">
  <cacheSource type="worksheet">
    <worksheetSource ref="A1:AC1048576" sheet="New Data" r:id="rId2"/>
  </cacheSource>
  <cacheFields count="29">
    <cacheField name="id_scat" numFmtId="0">
      <sharedItems containsBlank="1"/>
    </cacheField>
    <cacheField name="id_tort" numFmtId="0">
      <sharedItems containsBlank="1" containsMixedTypes="1" containsNumber="1" containsInteger="1" minValue="21" maxValue="6000" count="20">
        <n v="21"/>
        <n v="210"/>
        <n v="349"/>
        <n v="40"/>
        <n v="454"/>
        <n v="491"/>
        <s v="4D2"/>
        <n v="6000"/>
        <n v="79"/>
        <s v="B4"/>
        <s v="TP01_02Nov2021"/>
        <s v="TP01_05Aug2021"/>
        <s v="TP01_18Nov2021"/>
        <s v="TP02_14Oct2021"/>
        <s v="TP03_14Oct2021"/>
        <n v="615"/>
        <n v="589"/>
        <n v="32"/>
        <n v="92"/>
        <m/>
      </sharedItems>
    </cacheField>
    <cacheField name="mass" numFmtId="0">
      <sharedItems containsBlank="1" containsMixedTypes="1" containsNumber="1" minValue="0.60599999999999998" maxValue="5.76" count="16">
        <n v="5.76"/>
        <n v="4.3600000000000003"/>
        <n v="4.5"/>
        <n v="5.42"/>
        <n v="4.12"/>
        <n v="4.38"/>
        <n v="4.16"/>
        <n v="2.82"/>
        <n v="0.60599999999999998"/>
        <n v="1.016"/>
        <e v="#N/A"/>
        <n v="1.7629999999999999"/>
        <n v="5.0199999999999996"/>
        <n v="0.74399999999999999"/>
        <n v="0.70399999999999996"/>
        <m/>
      </sharedItems>
    </cacheField>
    <cacheField name="cl" numFmtId="0">
      <sharedItems containsBlank="1" containsMixedTypes="1" containsNumber="1" minValue="14.4" maxValue="31.7" count="16">
        <n v="31.7"/>
        <n v="27.9"/>
        <n v="28.1"/>
        <n v="29.9"/>
        <n v="27.8"/>
        <n v="27.1"/>
        <n v="27.5"/>
        <n v="23.6"/>
        <n v="14.4"/>
        <n v="17.3"/>
        <e v="#N/A"/>
        <n v="20.8"/>
        <n v="29.4"/>
        <n v="14.7"/>
        <n v="15.5"/>
        <m/>
      </sharedItems>
    </cacheField>
    <cacheField name="cw" numFmtId="0">
      <sharedItems containsBlank="1" containsMixedTypes="1" containsNumber="1" minValue="11.3" maxValue="22.2" count="14">
        <n v="21.5"/>
        <n v="20.3"/>
        <n v="20"/>
        <n v="21.6"/>
        <n v="20.7"/>
        <n v="20.5"/>
        <n v="17.8"/>
        <n v="11.7"/>
        <n v="12.8"/>
        <e v="#N/A"/>
        <n v="15"/>
        <n v="22.2"/>
        <n v="11.3"/>
        <m/>
      </sharedItems>
    </cacheField>
    <cacheField name="tort_area" numFmtId="0">
      <sharedItems containsBlank="1" containsMixedTypes="1" containsNumber="1" minValue="132.32388256920208" maxValue="535.28811826353081" count="16">
        <n v="535.28811826353081"/>
        <n v="444.82595780341279"/>
        <n v="441.39376782936597"/>
        <n v="507.24154984860797"/>
        <n v="451.96522710869556"/>
        <n v="432.07109162983824"/>
        <n v="442.76821461531148"/>
        <n v="329.93006048000012"/>
        <n v="132.32388256920208"/>
        <n v="173.91856930273096"/>
        <e v="#N/A"/>
        <n v="245.04422698000386"/>
        <n v="512.61367328624647"/>
        <n v="135.08063012272711"/>
        <n v="137.56248831906308"/>
        <m/>
      </sharedItems>
    </cacheField>
    <cacheField name="tort_vol" numFmtId="0">
      <sharedItems containsBlank="1" containsMixedTypes="1" containsNumber="1" minValue="1032.1262840397762" maxValue="7672.4630284439427" count="16">
        <n v="7672.4630284439427"/>
        <n v="6019.9779622728529"/>
        <n v="5885.2502377248793"/>
        <n v="7304.2783178199552"/>
        <n v="6237.1201340999987"/>
        <n v="5847.3621067238109"/>
        <n v="6051.1655997425896"/>
        <n v="3915.1700510293344"/>
        <n v="1032.1262840397762"/>
        <n v="1484.1051247166376"/>
        <e v="#N/A"/>
        <n v="2450.4422698000385"/>
        <n v="7586.6823646364473"/>
        <n v="1053.6289149572715"/>
        <n v="1036.3040786702752"/>
        <m/>
      </sharedItems>
    </cacheField>
    <cacheField name="gape" numFmtId="0">
      <sharedItems containsBlank="1" containsMixedTypes="1" containsNumber="1" minValue="30.360115658801675" maxValue="51.1" count="15">
        <n v="47.7"/>
        <n v="49.8"/>
        <n v="50.3"/>
        <n v="49.5"/>
        <n v="49.2"/>
        <n v="46.9"/>
        <n v="42.8"/>
        <s v="TBD"/>
        <n v="33.299999999999997"/>
        <e v="#N/A"/>
        <n v="42.2"/>
        <n v="51.1"/>
        <n v="31.136281352349314"/>
        <n v="30.360115658801675"/>
        <m/>
      </sharedItems>
    </cacheField>
    <cacheField name="sex" numFmtId="0">
      <sharedItems containsBlank="1" count="5">
        <s v="F"/>
        <s v="M"/>
        <s v="J"/>
        <e v="#N/A"/>
        <m/>
      </sharedItems>
    </cacheField>
    <cacheField name="location" numFmtId="0">
      <sharedItems containsBlank="1" count="27">
        <s v="Burrow 11"/>
        <s v="Burrow 146"/>
        <s v="Burrow 64"/>
        <s v="Burrow 73"/>
        <s v="349 14Sep2021"/>
        <s v="Burrow 12"/>
        <s v="Slab Burrow"/>
        <s v="Burrow 132"/>
        <s v="Burrow 138"/>
        <s v="Burrow 148"/>
        <s v="Burrow 137"/>
        <s v="Burrow 56"/>
        <s v="Boulder Burrow"/>
        <s v="TP01 02Nov2021"/>
        <s v="Burrow 6"/>
        <s v="TP01_18Nov2021"/>
        <s v="TP02_14Oct2021"/>
        <s v="TP03 14Oct2021"/>
        <s v="454 26Aug2022"/>
        <s v="Burrow 59"/>
        <s v="615 14Sep2021"/>
        <s v="491 20Jul2022"/>
        <s v="40 06Sep2021"/>
        <s v="40 08Sep2021"/>
        <s v="32 06Sep2022"/>
        <s v="Monorail Barn"/>
        <m/>
      </sharedItems>
    </cacheField>
    <cacheField name="town" numFmtId="0">
      <sharedItems containsBlank="1" count="5">
        <s v="W"/>
        <s v="E"/>
        <s v="S"/>
        <s v="TBD"/>
        <m/>
      </sharedItems>
    </cacheField>
    <cacheField name="palm_sp" numFmtId="0">
      <sharedItems containsBlank="1" count="4">
        <s v="Serenoa_repens"/>
        <s v="Sabal_palmetto"/>
        <s v="Coccothrinax_argentatata"/>
        <m/>
      </sharedItems>
    </cacheField>
    <cacheField name="total_seeds" numFmtId="0">
      <sharedItems containsString="0" containsBlank="1" containsNumber="1" containsInteger="1" minValue="1" maxValue="76" count="21">
        <n v="5"/>
        <n v="31"/>
        <n v="7"/>
        <n v="2"/>
        <n v="3"/>
        <n v="4"/>
        <n v="1"/>
        <n v="32"/>
        <n v="24"/>
        <n v="11"/>
        <n v="6"/>
        <n v="12"/>
        <n v="8"/>
        <n v="18"/>
        <n v="76"/>
        <n v="48"/>
        <n v="19"/>
        <n v="30"/>
        <n v="25"/>
        <n v="50"/>
        <m/>
      </sharedItems>
    </cacheField>
    <cacheField name="formatting" numFmtId="0">
      <sharedItems containsBlank="1" count="3">
        <s v="_0"/>
        <s v="_"/>
        <m/>
      </sharedItems>
    </cacheField>
    <cacheField name="seed_num" numFmtId="0">
      <sharedItems containsString="0" containsBlank="1" containsNumber="1" containsInteger="1" minValue="1" maxValue="73"/>
    </cacheField>
    <cacheField name="id_seed" numFmtId="0">
      <sharedItems containsBlank="1"/>
    </cacheField>
    <cacheField name="propagule_type (F_E_S)" numFmtId="0">
      <sharedItems containsBlank="1" count="4">
        <s v="E"/>
        <s v="S"/>
        <s v="F"/>
        <m/>
      </sharedItems>
    </cacheField>
    <cacheField name="fruit_length_mm" numFmtId="2">
      <sharedItems containsBlank="1" containsMixedTypes="1" containsNumber="1" minValue="7.83" maxValue="23.71"/>
    </cacheField>
    <cacheField name="fruit_diam_mm" numFmtId="2">
      <sharedItems containsBlank="1" containsMixedTypes="1" containsNumber="1" minValue="8.23" maxValue="16.7"/>
    </cacheField>
    <cacheField name="pulp (0_1)" numFmtId="0">
      <sharedItems containsString="0" containsBlank="1" containsNumber="1" containsInteger="1" minValue="0" maxValue="1" count="3">
        <n v="0"/>
        <n v="1"/>
        <m/>
      </sharedItems>
    </cacheField>
    <cacheField name="endocarp (I_C_M)" numFmtId="0">
      <sharedItems containsBlank="1" count="4">
        <s v="I"/>
        <s v="C"/>
        <s v="M"/>
        <m/>
      </sharedItems>
    </cacheField>
    <cacheField name="endo_length_mm" numFmtId="0">
      <sharedItems containsBlank="1" containsMixedTypes="1" containsNumber="1" minValue="8.2100000000000009" maxValue="21.18"/>
    </cacheField>
    <cacheField name="endo_diam_mm" numFmtId="2">
      <sharedItems containsBlank="1" containsMixedTypes="1" containsNumber="1" minValue="6.68" maxValue="12.02"/>
    </cacheField>
    <cacheField name="seed (I_S_D)" numFmtId="0">
      <sharedItems containsBlank="1" count="4">
        <s v="I"/>
        <s v="D"/>
        <s v="S"/>
        <m/>
      </sharedItems>
    </cacheField>
    <cacheField name="seed_length_mm" numFmtId="2">
      <sharedItems containsString="0" containsBlank="1" containsNumber="1" minValue="0" maxValue="18.739999999999998"/>
    </cacheField>
    <cacheField name="seed_diam_mm" numFmtId="2">
      <sharedItems containsString="0" containsBlank="1" containsNumber="1" minValue="0" maxValue="10.77"/>
    </cacheField>
    <cacheField name="area_mm2" numFmtId="2">
      <sharedItems containsString="0" containsBlank="1" containsNumber="1" minValue="0" maxValue="145.06736046940736"/>
    </cacheField>
    <cacheField name="ellipsoid_volume_mm3" numFmtId="2">
      <sharedItems containsString="0" containsBlank="1" containsNumber="1" minValue="0" maxValue="1041.5836481703448"/>
    </cacheField>
    <cacheField name="notes" numFmtId="0">
      <sharedItems containsBlank="1" count="6">
        <m/>
        <s v="Damaged seed (measured fragments)"/>
        <s v="Measurement of endocarp not feasible given the thin, papery consistency of it."/>
        <s v="Too fragmented to measure seed"/>
        <s v="Germinating in scat. Radicle developing."/>
        <s v="Endocarp was completely cracked with the seed inside severely damaged. Removing endocarp would destroy seed coat (which was the only part of seed adhered to endocarp).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an Figueroa" refreshedDate="45103.716099652775" createdVersion="8" refreshedVersion="8" minRefreshableVersion="3" recordCount="180" xr:uid="{C7D8F04C-E9B0-494C-ACD1-AD5523A2031D}">
  <cacheSource type="worksheet">
    <worksheetSource ref="A1:AQ181" sheet="fruit.scat.ind"/>
  </cacheSource>
  <cacheFields count="43">
    <cacheField name="sample" numFmtId="0">
      <sharedItems/>
    </cacheField>
    <cacheField name="date" numFmtId="14">
      <sharedItems containsSemiMixedTypes="0" containsNonDate="0" containsDate="1" containsString="0" minDate="2021-05-11T00:00:00" maxDate="2022-11-10T00:00:00"/>
    </cacheField>
    <cacheField name="season" numFmtId="0">
      <sharedItems/>
    </cacheField>
    <cacheField name="month" numFmtId="0">
      <sharedItems/>
    </cacheField>
    <cacheField name="mon" numFmtId="0">
      <sharedItems containsSemiMixedTypes="0" containsString="0" containsNumber="1" containsInteger="1" minValue="1" maxValue="12"/>
    </cacheField>
    <cacheField name="week" numFmtId="0">
      <sharedItems containsSemiMixedTypes="0" containsString="0" containsNumber="1" containsInteger="1" minValue="4" maxValue="52" count="45">
        <n v="20"/>
        <n v="21"/>
        <n v="22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5"/>
        <n v="46"/>
        <n v="47"/>
        <n v="48"/>
        <n v="49"/>
        <n v="50"/>
        <n v="52"/>
        <n v="4"/>
        <n v="5"/>
        <n v="6"/>
        <n v="7"/>
        <n v="8"/>
        <n v="9"/>
        <n v="10"/>
        <n v="11"/>
        <n v="12"/>
        <n v="13"/>
        <n v="16"/>
        <n v="17"/>
        <n v="18"/>
        <n v="23"/>
        <n v="44"/>
      </sharedItems>
    </cacheField>
    <cacheField name="ind" numFmtId="0">
      <sharedItems containsMixedTypes="1" containsNumber="1" containsInteger="1" minValue="9" maxValue="6000"/>
    </cacheField>
    <cacheField name="town" numFmtId="0">
      <sharedItems/>
    </cacheField>
    <cacheField name="prop.fruit" numFmtId="2">
      <sharedItems containsSemiMixedTypes="0" containsString="0" containsNumber="1" minValue="0" maxValue="0.99"/>
    </cacheField>
    <cacheField name="blp" numFmtId="2">
      <sharedItems containsSemiMixedTypes="0" containsString="0" containsNumber="1" minValue="0" maxValue="0.48"/>
    </cacheField>
    <cacheField name="cfp" numFmtId="2">
      <sharedItems containsSemiMixedTypes="0" containsString="0" containsNumber="1" minValue="0" maxValue="0.01"/>
    </cacheField>
    <cacheField name="cap" numFmtId="2">
      <sharedItems containsSemiMixedTypes="0" containsString="0" containsNumber="1" minValue="0" maxValue="0.15"/>
    </cacheField>
    <cacheField name="gsp" numFmtId="2">
      <sharedItems containsSemiMixedTypes="0" containsString="0" containsNumber="1" minValue="0" maxValue="0.25"/>
    </cacheField>
    <cacheField name="lcp" numFmtId="2">
      <sharedItems containsSemiMixedTypes="0" containsString="0" containsNumber="1" minValue="0" maxValue="0.2"/>
    </cacheField>
    <cacheField name="mtp" numFmtId="2">
      <sharedItems containsSemiMixedTypes="0" containsString="0" containsNumber="1" minValue="0" maxValue="0.01"/>
    </cacheField>
    <cacheField name="mbp" numFmtId="2">
      <sharedItems containsSemiMixedTypes="0" containsString="0" containsNumber="1" minValue="0" maxValue="0.05"/>
    </cacheField>
    <cacheField name="mcp" numFmtId="2">
      <sharedItems containsSemiMixedTypes="0" containsString="0" containsNumber="1" minValue="0" maxValue="0.05"/>
    </cacheField>
    <cacheField name="mrp" numFmtId="2">
      <sharedItems containsSemiMixedTypes="0" containsString="0" containsNumber="1" minValue="0" maxValue="0.01"/>
    </cacheField>
    <cacheField name="mlp" numFmtId="2">
      <sharedItems containsSemiMixedTypes="0" containsString="0" containsNumber="1" minValue="0" maxValue="0.1"/>
    </cacheField>
    <cacheField name="oap" numFmtId="2">
      <sharedItems containsSemiMixedTypes="0" containsString="0" containsNumber="1" minValue="0" maxValue="0.3"/>
    </cacheField>
    <cacheField name="pwp" numFmtId="2">
      <sharedItems containsSemiMixedTypes="0" containsString="0" containsNumber="1" minValue="0" maxValue="0.01"/>
    </cacheField>
    <cacheField name="qpp" numFmtId="2">
      <sharedItems containsSemiMixedTypes="0" containsString="0" containsNumber="1" minValue="0" maxValue="0.05"/>
    </cacheField>
    <cacheField name="spp" numFmtId="2">
      <sharedItems containsSemiMixedTypes="0" containsString="0" containsNumber="1" minValue="0" maxValue="0.6"/>
    </cacheField>
    <cacheField name="srp" numFmtId="2">
      <sharedItems containsSemiMixedTypes="0" containsString="0" containsNumber="1" minValue="0" maxValue="0.99"/>
    </cacheField>
    <cacheField name="vmp" numFmtId="2">
      <sharedItems containsSemiMixedTypes="0" containsString="0" containsNumber="1" minValue="0" maxValue="0.01"/>
    </cacheField>
    <cacheField name="scat.fruit" numFmtId="0">
      <sharedItems containsSemiMixedTypes="0" containsString="0" containsNumber="1" containsInteger="1" minValue="0" maxValue="1"/>
    </cacheField>
    <cacheField name="fruit.rich" numFmtId="0">
      <sharedItems containsSemiMixedTypes="0" containsString="0" containsNumber="1" containsInteger="1" minValue="0" maxValue="5"/>
    </cacheField>
    <cacheField name="bl" numFmtId="0">
      <sharedItems containsSemiMixedTypes="0" containsString="0" containsNumber="1" containsInteger="1" minValue="0" maxValue="1"/>
    </cacheField>
    <cacheField name="cf" numFmtId="0">
      <sharedItems containsSemiMixedTypes="0" containsString="0" containsNumber="1" containsInteger="1" minValue="0" maxValue="1"/>
    </cacheField>
    <cacheField name="ca" numFmtId="0">
      <sharedItems containsSemiMixedTypes="0" containsString="0" containsNumber="1" containsInteger="1" minValue="0" maxValue="1"/>
    </cacheField>
    <cacheField name="gs" numFmtId="0">
      <sharedItems containsSemiMixedTypes="0" containsString="0" containsNumber="1" containsInteger="1" minValue="0" maxValue="1"/>
    </cacheField>
    <cacheField name="lc" numFmtId="0">
      <sharedItems containsSemiMixedTypes="0" containsString="0" containsNumber="1" containsInteger="1" minValue="0" maxValue="1"/>
    </cacheField>
    <cacheField name="mt" numFmtId="0">
      <sharedItems containsSemiMixedTypes="0" containsString="0" containsNumber="1" containsInteger="1" minValue="0" maxValue="1"/>
    </cacheField>
    <cacheField name="mb" numFmtId="0">
      <sharedItems containsSemiMixedTypes="0" containsString="0" containsNumber="1" containsInteger="1" minValue="0" maxValue="1"/>
    </cacheField>
    <cacheField name="mc" numFmtId="0">
      <sharedItems containsSemiMixedTypes="0" containsString="0" containsNumber="1" containsInteger="1" minValue="0" maxValue="1"/>
    </cacheField>
    <cacheField name="mr" numFmtId="0">
      <sharedItems containsSemiMixedTypes="0" containsString="0" containsNumber="1" containsInteger="1" minValue="0" maxValue="1"/>
    </cacheField>
    <cacheField name="ml" numFmtId="0">
      <sharedItems containsSemiMixedTypes="0" containsString="0" containsNumber="1" containsInteger="1" minValue="0" maxValue="1"/>
    </cacheField>
    <cacheField name="oa" numFmtId="0">
      <sharedItems containsSemiMixedTypes="0" containsString="0" containsNumber="1" containsInteger="1" minValue="0" maxValue="1"/>
    </cacheField>
    <cacheField name="pw" numFmtId="0">
      <sharedItems containsSemiMixedTypes="0" containsString="0" containsNumber="1" containsInteger="1" minValue="0" maxValue="1"/>
    </cacheField>
    <cacheField name="qp" numFmtId="0">
      <sharedItems containsSemiMixedTypes="0" containsString="0" containsNumber="1" containsInteger="1" minValue="0" maxValue="1"/>
    </cacheField>
    <cacheField name="sp" numFmtId="0">
      <sharedItems containsSemiMixedTypes="0" containsString="0" containsNumber="1" containsInteger="1" minValue="0" maxValue="1"/>
    </cacheField>
    <cacheField name="sr" numFmtId="0">
      <sharedItems containsSemiMixedTypes="0" containsString="0" containsNumber="1" containsInteger="1" minValue="0" maxValue="1"/>
    </cacheField>
    <cacheField name="vm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an Figueroa" refreshedDate="45103.718208333332" createdVersion="8" refreshedVersion="8" minRefreshableVersion="3" recordCount="181" xr:uid="{F062263D-3862-40A8-8E6B-0E97FE43CF9A}">
  <cacheSource type="worksheet">
    <worksheetSource ref="A1:BP1048576" sheet="data"/>
  </cacheSource>
  <cacheFields count="65">
    <cacheField name="sample" numFmtId="0">
      <sharedItems containsBlank="1"/>
    </cacheField>
    <cacheField name="id" numFmtId="0">
      <sharedItems containsBlank="1" containsMixedTypes="1" containsNumber="1" containsInteger="1" minValue="9" maxValue="6000"/>
    </cacheField>
    <cacheField name="seasonday" numFmtId="14">
      <sharedItems containsDate="1" containsBlank="1" containsMixedTypes="1" minDate="2021-12-21T00:00:00" maxDate="2022-06-22T00:00:00"/>
    </cacheField>
    <cacheField name="date" numFmtId="0">
      <sharedItems containsNonDate="0" containsDate="1" containsString="0" containsBlank="1" minDate="2021-05-11T00:00:00" maxDate="2022-11-10T00:00:00"/>
    </cacheField>
    <cacheField name="study.start" numFmtId="0">
      <sharedItems containsNonDate="0" containsDate="1" containsString="0" containsBlank="1" minDate="2021-05-11T00:00:00" maxDate="2021-05-12T00:00:00"/>
    </cacheField>
    <cacheField name="season" numFmtId="0">
      <sharedItems containsBlank="1"/>
    </cacheField>
    <cacheField name="month" numFmtId="0">
      <sharedItems containsBlank="1"/>
    </cacheField>
    <cacheField name="study.days" numFmtId="0">
      <sharedItems containsString="0" containsBlank="1" containsNumber="1" containsInteger="1" minValue="-52" maxValue="499"/>
    </cacheField>
    <cacheField name="week" numFmtId="0">
      <sharedItems containsString="0" containsBlank="1" containsNumber="1" containsInteger="1" minValue="4" maxValue="52" count="46">
        <n v="20"/>
        <n v="21"/>
        <n v="22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5"/>
        <n v="46"/>
        <n v="47"/>
        <n v="48"/>
        <n v="49"/>
        <n v="50"/>
        <n v="52"/>
        <n v="4"/>
        <n v="5"/>
        <n v="6"/>
        <n v="7"/>
        <n v="8"/>
        <n v="9"/>
        <n v="10"/>
        <n v="11"/>
        <n v="12"/>
        <n v="13"/>
        <n v="16"/>
        <n v="17"/>
        <n v="18"/>
        <n v="23"/>
        <n v="44"/>
        <m/>
      </sharedItems>
    </cacheField>
    <cacheField name="cday" numFmtId="0">
      <sharedItems containsString="0" containsBlank="1" containsNumber="1" containsInteger="1" minValue="18" maxValue="357"/>
    </cacheField>
    <cacheField name="sday" numFmtId="0">
      <sharedItems containsString="0" containsBlank="1" containsNumber="1" containsInteger="1" minValue="1" maxValue="94"/>
    </cacheField>
    <cacheField name="mday" numFmtId="0">
      <sharedItems containsString="0" containsBlank="1" containsNumber="1" containsInteger="1" minValue="1" maxValue="31"/>
    </cacheField>
    <cacheField name="time.index" numFmtId="0">
      <sharedItems containsString="0" containsBlank="1" containsNumber="1" containsInteger="1" minValue="1" maxValue="548"/>
    </cacheField>
    <cacheField name="day" numFmtId="0">
      <sharedItems containsBlank="1"/>
    </cacheField>
    <cacheField name="season.start" numFmtId="0">
      <sharedItems containsString="0" containsBlank="1" containsNumber="1" containsInteger="1" minValue="-40" maxValue="508"/>
    </cacheField>
    <cacheField name="avg.temp" numFmtId="0">
      <sharedItems containsString="0" containsBlank="1" containsNumber="1" minValue="54" maxValue="85.5"/>
    </cacheField>
    <cacheField name="precip" numFmtId="2">
      <sharedItems containsString="0" containsBlank="1" containsNumber="1" minValue="0" maxValue="3.13"/>
    </cacheField>
    <cacheField name="age" numFmtId="0">
      <sharedItems containsBlank="1"/>
    </cacheField>
    <cacheField name="sex" numFmtId="0">
      <sharedItems containsBlank="1"/>
    </cacheField>
    <cacheField name="lumped" numFmtId="0">
      <sharedItems containsBlank="1"/>
    </cacheField>
    <cacheField name="ind.5samp" numFmtId="0">
      <sharedItems containsBlank="1" containsMixedTypes="1" containsNumber="1" containsInteger="1" minValue="21" maxValue="6000"/>
    </cacheField>
    <cacheField name="ind" numFmtId="0">
      <sharedItems containsBlank="1" containsMixedTypes="1" containsNumber="1" containsInteger="1" minValue="9" maxValue="6000"/>
    </cacheField>
    <cacheField name="gape" numFmtId="0">
      <sharedItems containsString="0" containsBlank="1" containsNumber="1" minValue="20" maxValue="55.1"/>
    </cacheField>
    <cacheField name="mass" numFmtId="0">
      <sharedItems containsString="0" containsBlank="1" containsNumber="1" minValue="0.153" maxValue="7.5842105263157888"/>
    </cacheField>
    <cacheField name="cl" numFmtId="0">
      <sharedItems containsString="0" containsBlank="1" containsNumber="1" minValue="8.8800000000000008" maxValue="33.4"/>
    </cacheField>
    <cacheField name="cw" numFmtId="0">
      <sharedItems containsString="0" containsBlank="1" containsNumber="1" minValue="7.33" maxValue="25.1"/>
    </cacheField>
    <cacheField name="town" numFmtId="0">
      <sharedItems containsBlank="1"/>
    </cacheField>
    <cacheField name="location" numFmtId="0">
      <sharedItems containsBlank="1"/>
    </cacheField>
    <cacheField name="lat" numFmtId="0">
      <sharedItems containsString="0" containsBlank="1" containsNumber="1" minValue="25.60038904" maxValue="25.623023029999999"/>
    </cacheField>
    <cacheField name="long" numFmtId="0">
      <sharedItems containsString="0" containsBlank="1" containsNumber="1" minValue="-80.407824000000005" maxValue="-80.390258990000007"/>
    </cacheField>
    <cacheField name="prop.fruit" numFmtId="0">
      <sharedItems containsString="0" containsBlank="1" containsNumber="1" minValue="0" maxValue="0.99"/>
    </cacheField>
    <cacheField name="blp" numFmtId="0">
      <sharedItems containsString="0" containsBlank="1" containsNumber="1" minValue="0" maxValue="0.48"/>
    </cacheField>
    <cacheField name="cfp" numFmtId="0">
      <sharedItems containsString="0" containsBlank="1" containsNumber="1" minValue="0" maxValue="0.01"/>
    </cacheField>
    <cacheField name="cap" numFmtId="0">
      <sharedItems containsString="0" containsBlank="1" containsNumber="1" minValue="0" maxValue="0.15"/>
    </cacheField>
    <cacheField name="gsp" numFmtId="0">
      <sharedItems containsString="0" containsBlank="1" containsNumber="1" minValue="0" maxValue="0.25"/>
    </cacheField>
    <cacheField name="lcp" numFmtId="0">
      <sharedItems containsString="0" containsBlank="1" containsNumber="1" minValue="0" maxValue="0.2"/>
    </cacheField>
    <cacheField name="mtp" numFmtId="0">
      <sharedItems containsString="0" containsBlank="1" containsNumber="1" minValue="0" maxValue="0.01"/>
    </cacheField>
    <cacheField name="mbp" numFmtId="0">
      <sharedItems containsString="0" containsBlank="1" containsNumber="1" minValue="0" maxValue="0.05"/>
    </cacheField>
    <cacheField name="mcp" numFmtId="0">
      <sharedItems containsString="0" containsBlank="1" containsNumber="1" minValue="0" maxValue="0.05"/>
    </cacheField>
    <cacheField name="mrp" numFmtId="0">
      <sharedItems containsString="0" containsBlank="1" containsNumber="1" minValue="0" maxValue="0.01"/>
    </cacheField>
    <cacheField name="mlp" numFmtId="0">
      <sharedItems containsString="0" containsBlank="1" containsNumber="1" minValue="0" maxValue="0.1"/>
    </cacheField>
    <cacheField name="oap" numFmtId="0">
      <sharedItems containsString="0" containsBlank="1" containsNumber="1" minValue="0" maxValue="0.3"/>
    </cacheField>
    <cacheField name="pwp" numFmtId="0">
      <sharedItems containsString="0" containsBlank="1" containsNumber="1" minValue="0" maxValue="0.01"/>
    </cacheField>
    <cacheField name="qpp" numFmtId="0">
      <sharedItems containsString="0" containsBlank="1" containsNumber="1" minValue="0" maxValue="0.05"/>
    </cacheField>
    <cacheField name="spp" numFmtId="0">
      <sharedItems containsString="0" containsBlank="1" containsNumber="1" minValue="0" maxValue="0.6"/>
    </cacheField>
    <cacheField name="srp" numFmtId="0">
      <sharedItems containsString="0" containsBlank="1" containsNumber="1" minValue="0" maxValue="0.99"/>
    </cacheField>
    <cacheField name="vmp" numFmtId="0">
      <sharedItems containsString="0" containsBlank="1" containsNumber="1" minValue="0" maxValue="0.01"/>
    </cacheField>
    <cacheField name="morphosp.disp" numFmtId="0">
      <sharedItems containsString="0" containsBlank="1" containsNumber="1" containsInteger="1" minValue="0" maxValue="10"/>
    </cacheField>
    <cacheField name="pheno.summ" numFmtId="0">
      <sharedItems containsString="0" containsBlank="1" containsNumber="1" containsInteger="1" minValue="0" maxValue="1"/>
    </cacheField>
    <cacheField name="bls" numFmtId="0">
      <sharedItems containsString="0" containsBlank="1" containsNumber="1" containsInteger="1" minValue="0" maxValue="354"/>
    </cacheField>
    <cacheField name="bl.score" numFmtId="0">
      <sharedItems containsString="0" containsBlank="1" containsNumber="1" minValue="0" maxValue="18"/>
    </cacheField>
    <cacheField name="cas" numFmtId="0">
      <sharedItems containsString="0" containsBlank="1" containsNumber="1" containsInteger="1" minValue="0" maxValue="31"/>
    </cacheField>
    <cacheField name="oas" numFmtId="0">
      <sharedItems containsString="0" containsBlank="1" containsNumber="1" containsInteger="1" minValue="0" maxValue="71"/>
    </cacheField>
    <cacheField name="oa.score" numFmtId="0">
      <sharedItems containsString="0" containsBlank="1" containsNumber="1" minValue="0" maxValue="8"/>
    </cacheField>
    <cacheField name="sps" numFmtId="0">
      <sharedItems containsString="0" containsBlank="1" containsNumber="1" containsInteger="1" minValue="0" maxValue="12"/>
    </cacheField>
    <cacheField name="sp.score" numFmtId="0">
      <sharedItems containsString="0" containsBlank="1" containsNumber="1" minValue="0" maxValue="144"/>
    </cacheField>
    <cacheField name="srs" numFmtId="0">
      <sharedItems containsString="0" containsBlank="1" containsNumber="1" containsInteger="1" minValue="0" maxValue="73"/>
    </cacheField>
    <cacheField name="sr.fruit" numFmtId="0">
      <sharedItems containsString="0" containsBlank="1" containsNumber="1" minValue="0" maxValue="2.3809523809523808E-2"/>
    </cacheField>
    <cacheField name="sr.ripe" numFmtId="0">
      <sharedItems containsString="0" containsBlank="1" containsNumber="1" minValue="0" maxValue="1.1494252873563218E-2"/>
    </cacheField>
    <cacheField name="sr.score" numFmtId="0">
      <sharedItems containsString="0" containsBlank="1" containsNumber="1" minValue="0" maxValue="63"/>
    </cacheField>
    <cacheField name="bl.pheno" numFmtId="0">
      <sharedItems containsString="0" containsBlank="1" containsNumber="1" minValue="0" maxValue="0.32142857142857145"/>
    </cacheField>
    <cacheField name="ca.pheno" numFmtId="0">
      <sharedItems containsString="0" containsBlank="1" containsNumber="1" minValue="0" maxValue="0.2857142857142857"/>
    </cacheField>
    <cacheField name="oa.pheno" numFmtId="0">
      <sharedItems containsString="0" containsBlank="1" containsNumber="1" minValue="0" maxValue="0.66666666666666663"/>
    </cacheField>
    <cacheField name="sp.pheno" numFmtId="0">
      <sharedItems containsString="0" containsBlank="1" containsNumber="1" minValue="0" maxValue="8.5714285714285715E-2"/>
    </cacheField>
    <cacheField name="sr.pheno" numFmtId="0">
      <sharedItems containsString="0" containsBlank="1" containsNumber="1" minValue="0" maxValue="0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an Figueroa" refreshedDate="45125.95644386574" createdVersion="8" refreshedVersion="8" minRefreshableVersion="3" recordCount="208" xr:uid="{7E8E1F21-1524-4582-92FA-3DF74C7E5357}">
  <cacheSource type="worksheet">
    <worksheetSource ref="A1:BO1048576" sheet="data.all"/>
  </cacheSource>
  <cacheFields count="66">
    <cacheField name="sample" numFmtId="0">
      <sharedItems containsBlank="1"/>
    </cacheField>
    <cacheField name="id" numFmtId="0">
      <sharedItems containsBlank="1" containsMixedTypes="1" containsNumber="1" containsInteger="1" minValue="9" maxValue="6000" count="52">
        <s v="B4"/>
        <n v="490"/>
        <n v="300"/>
        <n v="491"/>
        <n v="454"/>
        <n v="21"/>
        <n v="40"/>
        <s v="Scuteless"/>
        <s v="4D2"/>
        <n v="589"/>
        <s v="TP08_06Jul2021"/>
        <s v="TP01_06Jul2021"/>
        <s v="TP02_06Jul2021"/>
        <s v="TP03_06Jul2021"/>
        <s v="TP04_06Jul2021"/>
        <s v="TP05_06Jul2021"/>
        <s v="TP06_06Jul2021"/>
        <s v="TP07_06Jul2021"/>
        <n v="606"/>
        <n v="6000"/>
        <s v="TP01_03Aug2021"/>
        <s v="TP02_03Aug2021"/>
        <s v="TP03_03Aug2021"/>
        <s v="TP01_05Aug2021"/>
        <n v="349"/>
        <n v="615"/>
        <n v="79"/>
        <s v="TP03_14Oct2021"/>
        <s v="TP01_14Oct2021"/>
        <s v="TP02_14Oct2021"/>
        <s v="TP01_02Nov2021"/>
        <n v="210"/>
        <s v="TP01_18Nov2021"/>
        <s v="TP01_21Nov2021"/>
        <s v="TP01_02Dec2021"/>
        <s v="TP01_07Dec2021"/>
        <s v="TP01_08Dec2021"/>
        <s v="TP01_20Jan2022"/>
        <s v="TP02_20Jan2022"/>
        <n v="494"/>
        <s v="TP01_24Mar2022"/>
        <s v="TP01_05Apr2022"/>
        <n v="92"/>
        <n v="67"/>
        <s v="TP01_08Jul2022"/>
        <s v="TP01_20Jul2022"/>
        <n v="59"/>
        <n v="9"/>
        <n v="60"/>
        <n v="93"/>
        <n v="32"/>
        <m/>
      </sharedItems>
    </cacheField>
    <cacheField name="seasonday" numFmtId="14">
      <sharedItems containsDate="1" containsBlank="1" containsMixedTypes="1" minDate="2021-12-21T00:00:00" maxDate="2022-06-22T00:00:00"/>
    </cacheField>
    <cacheField name="date" numFmtId="0">
      <sharedItems containsNonDate="0" containsDate="1" containsString="0" containsBlank="1" minDate="2021-05-11T00:00:00" maxDate="2022-11-10T00:00:00"/>
    </cacheField>
    <cacheField name="study.start" numFmtId="0">
      <sharedItems containsNonDate="0" containsDate="1" containsString="0" containsBlank="1" minDate="2021-05-11T00:00:00" maxDate="2021-05-12T00:00:00"/>
    </cacheField>
    <cacheField name="season" numFmtId="0">
      <sharedItems containsBlank="1"/>
    </cacheField>
    <cacheField name="month" numFmtId="0">
      <sharedItems containsBlank="1"/>
    </cacheField>
    <cacheField name="m.num" numFmtId="0">
      <sharedItems containsString="0" containsBlank="1" containsNumber="1" containsInteger="1" minValue="1" maxValue="12"/>
    </cacheField>
    <cacheField name="study.days" numFmtId="0">
      <sharedItems containsString="0" containsBlank="1" containsNumber="1" containsInteger="1" minValue="-52" maxValue="499"/>
    </cacheField>
    <cacheField name="week" numFmtId="0">
      <sharedItems containsString="0" containsBlank="1" containsNumber="1" containsInteger="1" minValue="4" maxValue="52"/>
    </cacheField>
    <cacheField name="cday" numFmtId="0">
      <sharedItems containsString="0" containsBlank="1" containsNumber="1" containsInteger="1" minValue="18" maxValue="357"/>
    </cacheField>
    <cacheField name="sday" numFmtId="0">
      <sharedItems containsString="0" containsBlank="1" containsNumber="1" containsInteger="1" minValue="1" maxValue="94"/>
    </cacheField>
    <cacheField name="mday" numFmtId="0">
      <sharedItems containsString="0" containsBlank="1" containsNumber="1" containsInteger="1" minValue="1" maxValue="31"/>
    </cacheField>
    <cacheField name="time.index" numFmtId="0">
      <sharedItems containsString="0" containsBlank="1" containsNumber="1" containsInteger="1" minValue="1" maxValue="548"/>
    </cacheField>
    <cacheField name="day" numFmtId="0">
      <sharedItems containsBlank="1"/>
    </cacheField>
    <cacheField name="season.start" numFmtId="0">
      <sharedItems containsString="0" containsBlank="1" containsNumber="1" containsInteger="1" minValue="-40" maxValue="508"/>
    </cacheField>
    <cacheField name="avg.temp" numFmtId="0">
      <sharedItems containsString="0" containsBlank="1" containsNumber="1" minValue="54" maxValue="85.5"/>
    </cacheField>
    <cacheField name="precip" numFmtId="2">
      <sharedItems containsString="0" containsBlank="1" containsNumber="1" minValue="0" maxValue="3.13"/>
    </cacheField>
    <cacheField name="age" numFmtId="0">
      <sharedItems containsBlank="1"/>
    </cacheField>
    <cacheField name="sex" numFmtId="0">
      <sharedItems containsBlank="1"/>
    </cacheField>
    <cacheField name="lumped" numFmtId="0">
      <sharedItems containsBlank="1"/>
    </cacheField>
    <cacheField name="ind.5samp" numFmtId="0">
      <sharedItems containsBlank="1" containsMixedTypes="1" containsNumber="1" containsInteger="1" minValue="21" maxValue="6000"/>
    </cacheField>
    <cacheField name="ind" numFmtId="0">
      <sharedItems containsBlank="1" containsMixedTypes="1" containsNumber="1" containsInteger="1" minValue="9" maxValue="6000"/>
    </cacheField>
    <cacheField name="gape" numFmtId="0">
      <sharedItems containsString="0" containsBlank="1" containsNumber="1" minValue="20" maxValue="55.1"/>
    </cacheField>
    <cacheField name="mass" numFmtId="0">
      <sharedItems containsString="0" containsBlank="1" containsNumber="1" minValue="0.153" maxValue="7.5842105263157888"/>
    </cacheField>
    <cacheField name="cl" numFmtId="0">
      <sharedItems containsString="0" containsBlank="1" containsNumber="1" minValue="8.8800000000000008" maxValue="33.4"/>
    </cacheField>
    <cacheField name="cw" numFmtId="0">
      <sharedItems containsString="0" containsBlank="1" containsNumber="1" minValue="7.33" maxValue="25.1"/>
    </cacheField>
    <cacheField name="town" numFmtId="0">
      <sharedItems containsBlank="1" count="4">
        <s v="W"/>
        <s v="E"/>
        <s v="S"/>
        <m/>
      </sharedItems>
    </cacheField>
    <cacheField name="location" numFmtId="0">
      <sharedItems containsBlank="1"/>
    </cacheField>
    <cacheField name="lat" numFmtId="0">
      <sharedItems containsString="0" containsBlank="1" containsNumber="1" minValue="25.600193990000001" maxValue="25.623023029999999"/>
    </cacheField>
    <cacheField name="long" numFmtId="0">
      <sharedItems containsString="0" containsBlank="1" containsNumber="1" minValue="-80.407824000000005" maxValue="-80.390214999999998"/>
    </cacheField>
    <cacheField name="prop.fruit" numFmtId="0">
      <sharedItems containsString="0" containsBlank="1" containsNumber="1" minValue="0" maxValue="0.99"/>
    </cacheField>
    <cacheField name="blp" numFmtId="0">
      <sharedItems containsString="0" containsBlank="1" containsNumber="1" minValue="0" maxValue="0.48"/>
    </cacheField>
    <cacheField name="cfp" numFmtId="0">
      <sharedItems containsString="0" containsBlank="1" containsNumber="1" minValue="0" maxValue="0.01"/>
    </cacheField>
    <cacheField name="cap" numFmtId="0">
      <sharedItems containsString="0" containsBlank="1" containsNumber="1" minValue="0" maxValue="0.15"/>
    </cacheField>
    <cacheField name="gsp" numFmtId="0">
      <sharedItems containsString="0" containsBlank="1" containsNumber="1" minValue="0" maxValue="0.25"/>
    </cacheField>
    <cacheField name="lcp" numFmtId="0">
      <sharedItems containsString="0" containsBlank="1" containsNumber="1" minValue="0" maxValue="0.2"/>
    </cacheField>
    <cacheField name="mtp" numFmtId="0">
      <sharedItems containsString="0" containsBlank="1" containsNumber="1" minValue="0" maxValue="0.01"/>
    </cacheField>
    <cacheField name="mbp" numFmtId="0">
      <sharedItems containsString="0" containsBlank="1" containsNumber="1" minValue="0" maxValue="0.05"/>
    </cacheField>
    <cacheField name="mcp" numFmtId="0">
      <sharedItems containsString="0" containsBlank="1" containsNumber="1" minValue="0" maxValue="0.05"/>
    </cacheField>
    <cacheField name="mrp" numFmtId="0">
      <sharedItems containsString="0" containsBlank="1" containsNumber="1" minValue="0" maxValue="0.01"/>
    </cacheField>
    <cacheField name="mlp" numFmtId="0">
      <sharedItems containsString="0" containsBlank="1" containsNumber="1" minValue="0" maxValue="0.1"/>
    </cacheField>
    <cacheField name="oap" numFmtId="0">
      <sharedItems containsString="0" containsBlank="1" containsNumber="1" minValue="0" maxValue="0.3"/>
    </cacheField>
    <cacheField name="pwp" numFmtId="0">
      <sharedItems containsString="0" containsBlank="1" containsNumber="1" minValue="0" maxValue="0.01"/>
    </cacheField>
    <cacheField name="qpp" numFmtId="0">
      <sharedItems containsString="0" containsBlank="1" containsNumber="1" minValue="0" maxValue="0.05"/>
    </cacheField>
    <cacheField name="spp" numFmtId="0">
      <sharedItems containsString="0" containsBlank="1" containsNumber="1" minValue="0" maxValue="0.6"/>
    </cacheField>
    <cacheField name="srp" numFmtId="0">
      <sharedItems containsString="0" containsBlank="1" containsNumber="1" minValue="0" maxValue="0.99"/>
    </cacheField>
    <cacheField name="vmp" numFmtId="0">
      <sharedItems containsString="0" containsBlank="1" containsNumber="1" minValue="0" maxValue="0.01"/>
    </cacheField>
    <cacheField name="morphosp.disp" numFmtId="0">
      <sharedItems containsString="0" containsBlank="1" containsNumber="1" containsInteger="1" minValue="0" maxValue="10"/>
    </cacheField>
    <cacheField name="pheno.summ" numFmtId="0">
      <sharedItems containsString="0" containsBlank="1" containsNumber="1" containsInteger="1" minValue="0" maxValue="1"/>
    </cacheField>
    <cacheField name="bls" numFmtId="0">
      <sharedItems containsString="0" containsBlank="1" containsNumber="1" containsInteger="1" minValue="0" maxValue="354"/>
    </cacheField>
    <cacheField name="bl.score" numFmtId="0">
      <sharedItems containsString="0" containsBlank="1" containsNumber="1" minValue="0" maxValue="18"/>
    </cacheField>
    <cacheField name="cas" numFmtId="0">
      <sharedItems containsString="0" containsBlank="1" containsNumber="1" containsInteger="1" minValue="0" maxValue="31"/>
    </cacheField>
    <cacheField name="oas" numFmtId="0">
      <sharedItems containsString="0" containsBlank="1" containsNumber="1" containsInteger="1" minValue="0" maxValue="71"/>
    </cacheField>
    <cacheField name="oa.score" numFmtId="0">
      <sharedItems containsString="0" containsBlank="1" containsNumber="1" minValue="0" maxValue="8"/>
    </cacheField>
    <cacheField name="sps" numFmtId="0">
      <sharedItems containsString="0" containsBlank="1" containsNumber="1" containsInteger="1" minValue="0" maxValue="12"/>
    </cacheField>
    <cacheField name="sp.score" numFmtId="0">
      <sharedItems containsString="0" containsBlank="1" containsNumber="1" minValue="0" maxValue="144"/>
    </cacheField>
    <cacheField name="srs" numFmtId="0">
      <sharedItems containsString="0" containsBlank="1" containsNumber="1" containsInteger="1" minValue="0" maxValue="73"/>
    </cacheField>
    <cacheField name="sr.fruit" numFmtId="0">
      <sharedItems containsString="0" containsBlank="1" containsNumber="1" minValue="0" maxValue="2.3809523809523808E-2"/>
    </cacheField>
    <cacheField name="sr.ripe" numFmtId="0">
      <sharedItems containsString="0" containsBlank="1" containsNumber="1" minValue="0" maxValue="1.1494252873563218E-2"/>
    </cacheField>
    <cacheField name="sr.score" numFmtId="0">
      <sharedItems containsString="0" containsBlank="1" containsNumber="1" minValue="0" maxValue="63"/>
    </cacheField>
    <cacheField name="bl.pheno" numFmtId="0">
      <sharedItems containsString="0" containsBlank="1" containsNumber="1" minValue="0" maxValue="0.32142857142857145"/>
    </cacheField>
    <cacheField name="ca.pheno" numFmtId="0">
      <sharedItems containsString="0" containsBlank="1" containsNumber="1" minValue="0" maxValue="0.2857142857142857"/>
    </cacheField>
    <cacheField name="oa.pheno" numFmtId="0">
      <sharedItems containsString="0" containsBlank="1" containsNumber="1" minValue="0" maxValue="0.66666666666666663"/>
    </cacheField>
    <cacheField name="sp.pheno" numFmtId="0">
      <sharedItems containsString="0" containsBlank="1" containsNumber="1" minValue="0" maxValue="8.5714285714285715E-2"/>
    </cacheField>
    <cacheField name="sr.pheno" numFmtId="0">
      <sharedItems containsString="0" containsBlank="1" containsNumber="1" minValue="0" maxValue="0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an Figueroa" refreshedDate="45168.51495798611" createdVersion="8" refreshedVersion="8" minRefreshableVersion="3" recordCount="74" xr:uid="{2E03434F-4BFE-49C2-8F7C-BE4C5A075CA8}">
  <cacheSource type="worksheet">
    <worksheetSource ref="A1:AG1048576" sheet="only.frug"/>
  </cacheSource>
  <cacheFields count="32">
    <cacheField name="sample" numFmtId="0">
      <sharedItems containsBlank="1"/>
    </cacheField>
    <cacheField name="id" numFmtId="0">
      <sharedItems containsBlank="1" containsMixedTypes="1" containsNumber="1" containsInteger="1" minValue="21" maxValue="6000" count="26">
        <n v="40"/>
        <s v="4D2"/>
        <n v="491"/>
        <n v="490"/>
        <n v="454"/>
        <s v="TP07_06Jul2021"/>
        <n v="21"/>
        <n v="6000"/>
        <s v="TP01_05Aug2021"/>
        <n v="589"/>
        <s v="B4"/>
        <n v="349"/>
        <n v="615"/>
        <n v="79"/>
        <s v="TP03_14Oct2021"/>
        <s v="TP02_14Oct2021"/>
        <n v="300"/>
        <s v="TP01_02Nov2021"/>
        <n v="210"/>
        <s v="Scuteless"/>
        <s v="TP01_18Nov2021"/>
        <n v="494"/>
        <n v="606"/>
        <n v="32"/>
        <n v="92"/>
        <m/>
      </sharedItems>
    </cacheField>
    <cacheField name="seasonday" numFmtId="0">
      <sharedItems containsBlank="1" containsMixedTypes="1" containsNumber="1" containsInteger="1" minValue="44551" maxValue="44733"/>
    </cacheField>
    <cacheField name="date" numFmtId="0">
      <sharedItems containsString="0" containsBlank="1" containsNumber="1" containsInteger="1" minValue="44355" maxValue="44874"/>
    </cacheField>
    <cacheField name="study.start" numFmtId="0">
      <sharedItems containsString="0" containsBlank="1" containsNumber="1" containsInteger="1" minValue="44327" maxValue="44327"/>
    </cacheField>
    <cacheField name="season" numFmtId="0">
      <sharedItems containsBlank="1"/>
    </cacheField>
    <cacheField name="month" numFmtId="0">
      <sharedItems containsBlank="1"/>
    </cacheField>
    <cacheField name="m.num" numFmtId="0">
      <sharedItems containsString="0" containsBlank="1" containsNumber="1" containsInteger="1" minValue="1" maxValue="12"/>
    </cacheField>
    <cacheField name="study.days" numFmtId="0">
      <sharedItems containsString="0" containsBlank="1" containsNumber="1" containsInteger="1" minValue="-52" maxValue="499"/>
    </cacheField>
    <cacheField name="week" numFmtId="0">
      <sharedItems containsString="0" containsBlank="1" containsNumber="1" containsInteger="1" minValue="4" maxValue="52"/>
    </cacheField>
    <cacheField name="cday" numFmtId="0">
      <sharedItems containsString="0" containsBlank="1" containsNumber="1" containsInteger="1" minValue="20" maxValue="355"/>
    </cacheField>
    <cacheField name="sday" numFmtId="0">
      <sharedItems containsString="0" containsBlank="1" containsNumber="1" containsInteger="1" minValue="1" maxValue="93"/>
    </cacheField>
    <cacheField name="mday" numFmtId="0">
      <sharedItems containsString="0" containsBlank="1" containsNumber="1" containsInteger="1" minValue="1" maxValue="31"/>
    </cacheField>
    <cacheField name="time.index" numFmtId="0">
      <sharedItems containsString="0" containsBlank="1" containsNumber="1" containsInteger="1" minValue="29" maxValue="548"/>
    </cacheField>
    <cacheField name="day" numFmtId="0">
      <sharedItems containsBlank="1"/>
    </cacheField>
    <cacheField name="season.start" numFmtId="0">
      <sharedItems containsString="0" containsBlank="1" containsNumber="1" containsInteger="1" minValue="-40" maxValue="508"/>
    </cacheField>
    <cacheField name="avg.temp" numFmtId="0">
      <sharedItems containsString="0" containsBlank="1" containsNumber="1" minValue="64" maxValue="85.5"/>
    </cacheField>
    <cacheField name="precip" numFmtId="0">
      <sharedItems containsString="0" containsBlank="1" containsNumber="1" minValue="0" maxValue="3.13"/>
    </cacheField>
    <cacheField name="age" numFmtId="0">
      <sharedItems containsBlank="1"/>
    </cacheField>
    <cacheField name="sex" numFmtId="0">
      <sharedItems containsBlank="1"/>
    </cacheField>
    <cacheField name="lumped" numFmtId="0">
      <sharedItems containsBlank="1"/>
    </cacheField>
    <cacheField name="ind.5samp" numFmtId="0">
      <sharedItems containsBlank="1" containsMixedTypes="1" containsNumber="1" containsInteger="1" minValue="21" maxValue="6000"/>
    </cacheField>
    <cacheField name="ind" numFmtId="0">
      <sharedItems containsBlank="1" containsMixedTypes="1" containsNumber="1" containsInteger="1" minValue="21" maxValue="6000"/>
    </cacheField>
    <cacheField name="gape" numFmtId="0">
      <sharedItems containsString="0" containsBlank="1" containsNumber="1" minValue="30.360115658801675" maxValue="55.1"/>
    </cacheField>
    <cacheField name="mass" numFmtId="0">
      <sharedItems containsString="0" containsBlank="1" containsNumber="1" minValue="0.59356999999999993" maxValue="7.5842105263157888"/>
    </cacheField>
    <cacheField name="cl" numFmtId="0">
      <sharedItems containsString="0" containsBlank="1" containsNumber="1" minValue="14.4" maxValue="33.4"/>
    </cacheField>
    <cacheField name="cw" numFmtId="0">
      <sharedItems containsString="0" containsBlank="1" containsNumber="1" minValue="11.3" maxValue="25.1"/>
    </cacheField>
    <cacheField name="town" numFmtId="0">
      <sharedItems containsBlank="1"/>
    </cacheField>
    <cacheField name="location" numFmtId="0">
      <sharedItems containsBlank="1"/>
    </cacheField>
    <cacheField name="lat" numFmtId="0">
      <sharedItems containsString="0" containsBlank="1" containsNumber="1" minValue="25.60038904" maxValue="25.623023029999999"/>
    </cacheField>
    <cacheField name="long" numFmtId="0">
      <sharedItems containsString="0" containsBlank="1" containsNumber="1" minValue="-80.407824000000005" maxValue="-80.390258990000007"/>
    </cacheField>
    <cacheField name="prop.fruit" numFmtId="0">
      <sharedItems containsString="0" containsBlank="1" containsNumber="1" minValue="0.01" maxValue="0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2">
  <r>
    <s v="21_07Oct2021"/>
    <x v="0"/>
    <x v="0"/>
    <x v="0"/>
    <x v="0"/>
    <x v="0"/>
    <x v="0"/>
    <x v="0"/>
    <x v="0"/>
    <x v="0"/>
    <x v="0"/>
    <x v="0"/>
    <x v="0"/>
    <x v="0"/>
    <n v="1"/>
    <s v="21_07Oct2021_Serenoa_repens_01"/>
    <x v="0"/>
    <s v="NA"/>
    <s v="NA"/>
    <x v="0"/>
    <x v="0"/>
    <n v="19.27"/>
    <n v="9.8800000000000008"/>
    <x v="0"/>
    <n v="15.19"/>
    <n v="8.2100000000000009"/>
    <n v="97.946926417479446"/>
    <n v="536.09617725833743"/>
    <x v="0"/>
  </r>
  <r>
    <s v="21_07Oct2021"/>
    <x v="0"/>
    <x v="0"/>
    <x v="0"/>
    <x v="0"/>
    <x v="0"/>
    <x v="0"/>
    <x v="0"/>
    <x v="0"/>
    <x v="0"/>
    <x v="0"/>
    <x v="0"/>
    <x v="0"/>
    <x v="0"/>
    <n v="2"/>
    <s v="21_07Oct2021_Serenoa_repens_02"/>
    <x v="0"/>
    <s v="NA"/>
    <s v="NA"/>
    <x v="0"/>
    <x v="0"/>
    <n v="15.47"/>
    <n v="8.07"/>
    <x v="0"/>
    <n v="12.47"/>
    <n v="7.17"/>
    <n v="70.222371249549511"/>
    <n v="335.66293457284667"/>
    <x v="0"/>
  </r>
  <r>
    <s v="21_07Oct2021"/>
    <x v="0"/>
    <x v="0"/>
    <x v="0"/>
    <x v="0"/>
    <x v="0"/>
    <x v="0"/>
    <x v="0"/>
    <x v="0"/>
    <x v="0"/>
    <x v="0"/>
    <x v="0"/>
    <x v="0"/>
    <x v="0"/>
    <n v="3"/>
    <s v="21_07Oct2021_Serenoa_repens_03"/>
    <x v="0"/>
    <s v="NA"/>
    <s v="NA"/>
    <x v="0"/>
    <x v="0"/>
    <n v="13.61"/>
    <n v="10.039999999999999"/>
    <x v="0"/>
    <n v="11.6"/>
    <n v="8.98"/>
    <n v="81.813355884785395"/>
    <n v="489.78929056358186"/>
    <x v="0"/>
  </r>
  <r>
    <s v="21_07Oct2021"/>
    <x v="0"/>
    <x v="0"/>
    <x v="0"/>
    <x v="0"/>
    <x v="0"/>
    <x v="0"/>
    <x v="0"/>
    <x v="0"/>
    <x v="0"/>
    <x v="0"/>
    <x v="0"/>
    <x v="0"/>
    <x v="0"/>
    <n v="4"/>
    <s v="21_07Oct2021_Serenoa_repens_04"/>
    <x v="0"/>
    <s v="NA"/>
    <s v="NA"/>
    <x v="1"/>
    <x v="0"/>
    <n v="12.89"/>
    <n v="9.34"/>
    <x v="0"/>
    <n v="11.01"/>
    <n v="8.81"/>
    <n v="76.182129593042035"/>
    <n v="447.44304114313348"/>
    <x v="0"/>
  </r>
  <r>
    <s v="21_07Oct2021"/>
    <x v="0"/>
    <x v="0"/>
    <x v="0"/>
    <x v="0"/>
    <x v="0"/>
    <x v="0"/>
    <x v="0"/>
    <x v="0"/>
    <x v="0"/>
    <x v="0"/>
    <x v="0"/>
    <x v="0"/>
    <x v="0"/>
    <n v="5"/>
    <s v="21_07Oct2021_Serenoa_repens_05"/>
    <x v="0"/>
    <s v="NA"/>
    <s v="NA"/>
    <x v="0"/>
    <x v="0"/>
    <n v="13.27"/>
    <n v="9.08"/>
    <x v="0"/>
    <n v="11.1"/>
    <n v="8.2899999999999991"/>
    <n v="72.271553597669779"/>
    <n v="399.42078621645487"/>
    <x v="0"/>
  </r>
  <r>
    <s v="21_07Sep2021"/>
    <x v="0"/>
    <x v="0"/>
    <x v="0"/>
    <x v="0"/>
    <x v="0"/>
    <x v="0"/>
    <x v="0"/>
    <x v="0"/>
    <x v="1"/>
    <x v="0"/>
    <x v="0"/>
    <x v="1"/>
    <x v="0"/>
    <n v="1"/>
    <s v="21_07Sep2021_Serenoa_repens_01"/>
    <x v="0"/>
    <s v="NA"/>
    <s v="NA"/>
    <x v="1"/>
    <x v="0"/>
    <n v="17.34"/>
    <n v="9.6199999999999992"/>
    <x v="0"/>
    <n v="14.81"/>
    <n v="8.66"/>
    <n v="100.73092728727437"/>
    <n v="581.55322020519725"/>
    <x v="0"/>
  </r>
  <r>
    <s v="21_07Sep2021"/>
    <x v="0"/>
    <x v="0"/>
    <x v="0"/>
    <x v="0"/>
    <x v="0"/>
    <x v="0"/>
    <x v="0"/>
    <x v="0"/>
    <x v="1"/>
    <x v="0"/>
    <x v="0"/>
    <x v="1"/>
    <x v="0"/>
    <n v="2"/>
    <s v="21_07Sep2021_Serenoa_repens_02"/>
    <x v="0"/>
    <s v="NA"/>
    <s v="NA"/>
    <x v="1"/>
    <x v="0"/>
    <n v="19.489999999999998"/>
    <n v="9.44"/>
    <x v="0"/>
    <n v="16.489999999999998"/>
    <n v="8.89"/>
    <n v="115.13630770122866"/>
    <n v="682.37451697594861"/>
    <x v="0"/>
  </r>
  <r>
    <s v="21_07Sep2021"/>
    <x v="0"/>
    <x v="0"/>
    <x v="0"/>
    <x v="0"/>
    <x v="0"/>
    <x v="0"/>
    <x v="0"/>
    <x v="0"/>
    <x v="1"/>
    <x v="0"/>
    <x v="0"/>
    <x v="1"/>
    <x v="0"/>
    <n v="3"/>
    <s v="21_07Sep2021_Serenoa_repens_03"/>
    <x v="0"/>
    <s v="NA"/>
    <s v="NA"/>
    <x v="1"/>
    <x v="0"/>
    <n v="17.16"/>
    <n v="8.91"/>
    <x v="0"/>
    <n v="14.32"/>
    <n v="7.92"/>
    <n v="89.075461462823554"/>
    <n v="470.31843652370833"/>
    <x v="0"/>
  </r>
  <r>
    <s v="21_07Sep2021"/>
    <x v="0"/>
    <x v="0"/>
    <x v="0"/>
    <x v="0"/>
    <x v="0"/>
    <x v="0"/>
    <x v="0"/>
    <x v="0"/>
    <x v="1"/>
    <x v="0"/>
    <x v="0"/>
    <x v="1"/>
    <x v="0"/>
    <n v="4"/>
    <s v="21_07Sep2021_Serenoa_repens_04"/>
    <x v="0"/>
    <s v="NA"/>
    <s v="NA"/>
    <x v="0"/>
    <x v="0"/>
    <n v="20.85"/>
    <n v="8.77"/>
    <x v="0"/>
    <n v="17.03"/>
    <n v="7.4"/>
    <n v="98.977447347673234"/>
    <n v="488.28874024852126"/>
    <x v="0"/>
  </r>
  <r>
    <s v="21_07Sep2021"/>
    <x v="0"/>
    <x v="0"/>
    <x v="0"/>
    <x v="0"/>
    <x v="0"/>
    <x v="0"/>
    <x v="0"/>
    <x v="0"/>
    <x v="1"/>
    <x v="0"/>
    <x v="0"/>
    <x v="1"/>
    <x v="0"/>
    <n v="5"/>
    <s v="21_07Sep2021_Serenoa_repens_05"/>
    <x v="0"/>
    <s v="NA"/>
    <s v="NA"/>
    <x v="0"/>
    <x v="1"/>
    <n v="14.3"/>
    <n v="9"/>
    <x v="1"/>
    <n v="12.89"/>
    <n v="7.18"/>
    <n v="72.688757102066518"/>
    <n v="347.93685066189175"/>
    <x v="1"/>
  </r>
  <r>
    <s v="21_07Sep2021"/>
    <x v="0"/>
    <x v="0"/>
    <x v="0"/>
    <x v="0"/>
    <x v="0"/>
    <x v="0"/>
    <x v="0"/>
    <x v="0"/>
    <x v="1"/>
    <x v="0"/>
    <x v="0"/>
    <x v="1"/>
    <x v="0"/>
    <n v="6"/>
    <s v="21_07Sep2021_Serenoa_repens_06"/>
    <x v="0"/>
    <s v="NA"/>
    <s v="NA"/>
    <x v="1"/>
    <x v="0"/>
    <n v="17.149999999999999"/>
    <n v="8.2200000000000006"/>
    <x v="0"/>
    <n v="14.97"/>
    <n v="7.68"/>
    <n v="90.296912686539258"/>
    <n v="462.32019295508104"/>
    <x v="1"/>
  </r>
  <r>
    <s v="21_07Sep2021"/>
    <x v="0"/>
    <x v="0"/>
    <x v="0"/>
    <x v="0"/>
    <x v="0"/>
    <x v="0"/>
    <x v="0"/>
    <x v="0"/>
    <x v="1"/>
    <x v="0"/>
    <x v="0"/>
    <x v="1"/>
    <x v="0"/>
    <n v="7"/>
    <s v="21_07Sep2021_Serenoa_repens_07"/>
    <x v="0"/>
    <s v="NA"/>
    <s v="NA"/>
    <x v="0"/>
    <x v="0"/>
    <n v="16.46"/>
    <n v="9.2799999999999994"/>
    <x v="0"/>
    <n v="13.99"/>
    <n v="8.43"/>
    <n v="92.626482178992433"/>
    <n v="520.56082984593752"/>
    <x v="1"/>
  </r>
  <r>
    <s v="21_07Sep2021"/>
    <x v="0"/>
    <x v="0"/>
    <x v="0"/>
    <x v="0"/>
    <x v="0"/>
    <x v="0"/>
    <x v="0"/>
    <x v="0"/>
    <x v="1"/>
    <x v="0"/>
    <x v="0"/>
    <x v="1"/>
    <x v="0"/>
    <n v="8"/>
    <s v="21_07Sep2021_Serenoa_repens_08"/>
    <x v="0"/>
    <s v="NA"/>
    <s v="NA"/>
    <x v="0"/>
    <x v="1"/>
    <n v="12.53"/>
    <n v="8.5500000000000007"/>
    <x v="1"/>
    <n v="9.98"/>
    <n v="6.69"/>
    <n v="52.438050857026717"/>
    <n v="233.87370682233919"/>
    <x v="1"/>
  </r>
  <r>
    <s v="21_07Sep2021"/>
    <x v="0"/>
    <x v="0"/>
    <x v="0"/>
    <x v="0"/>
    <x v="0"/>
    <x v="0"/>
    <x v="0"/>
    <x v="0"/>
    <x v="1"/>
    <x v="0"/>
    <x v="0"/>
    <x v="1"/>
    <x v="0"/>
    <n v="9"/>
    <s v="21_07Sep2021_Serenoa_repens_09"/>
    <x v="0"/>
    <s v="NA"/>
    <s v="NA"/>
    <x v="0"/>
    <x v="1"/>
    <n v="11.64"/>
    <n v="7.07"/>
    <x v="1"/>
    <n v="10.52"/>
    <n v="6.07"/>
    <n v="50.152699281172815"/>
    <n v="202.95125642447931"/>
    <x v="1"/>
  </r>
  <r>
    <s v="21_07Sep2021"/>
    <x v="0"/>
    <x v="0"/>
    <x v="0"/>
    <x v="0"/>
    <x v="0"/>
    <x v="0"/>
    <x v="0"/>
    <x v="0"/>
    <x v="1"/>
    <x v="0"/>
    <x v="0"/>
    <x v="1"/>
    <x v="1"/>
    <n v="10"/>
    <s v="21_07Sep2021_Serenoa_repens_10"/>
    <x v="0"/>
    <s v="NA"/>
    <s v="NA"/>
    <x v="0"/>
    <x v="0"/>
    <n v="18.23"/>
    <n v="9.89"/>
    <x v="0"/>
    <n v="15.91"/>
    <n v="8.56"/>
    <n v="106.96306171383313"/>
    <n v="610.40253884694107"/>
    <x v="0"/>
  </r>
  <r>
    <s v="21_07Sep2021"/>
    <x v="0"/>
    <x v="0"/>
    <x v="0"/>
    <x v="0"/>
    <x v="0"/>
    <x v="0"/>
    <x v="0"/>
    <x v="0"/>
    <x v="1"/>
    <x v="0"/>
    <x v="0"/>
    <x v="1"/>
    <x v="1"/>
    <n v="11"/>
    <s v="21_07Sep2021_Serenoa_repens_11"/>
    <x v="0"/>
    <s v="NA"/>
    <s v="NA"/>
    <x v="1"/>
    <x v="0"/>
    <n v="17.02"/>
    <n v="9.06"/>
    <x v="0"/>
    <n v="14.08"/>
    <n v="7.99"/>
    <n v="88.356665063682215"/>
    <n v="470.64650257254726"/>
    <x v="0"/>
  </r>
  <r>
    <s v="21_07Sep2021"/>
    <x v="0"/>
    <x v="0"/>
    <x v="0"/>
    <x v="0"/>
    <x v="0"/>
    <x v="0"/>
    <x v="0"/>
    <x v="0"/>
    <x v="1"/>
    <x v="0"/>
    <x v="0"/>
    <x v="1"/>
    <x v="1"/>
    <n v="12"/>
    <s v="21_07Sep2021_Serenoa_repens_12"/>
    <x v="0"/>
    <s v="NA"/>
    <s v="NA"/>
    <x v="0"/>
    <x v="0"/>
    <n v="17.63"/>
    <n v="8.9700000000000006"/>
    <x v="0"/>
    <n v="15.12"/>
    <n v="7.94"/>
    <n v="94.289248630721175"/>
    <n v="499.10442275195072"/>
    <x v="0"/>
  </r>
  <r>
    <s v="21_07Sep2021"/>
    <x v="0"/>
    <x v="0"/>
    <x v="0"/>
    <x v="0"/>
    <x v="0"/>
    <x v="0"/>
    <x v="0"/>
    <x v="0"/>
    <x v="1"/>
    <x v="0"/>
    <x v="0"/>
    <x v="1"/>
    <x v="1"/>
    <n v="13"/>
    <s v="21_07Sep2021_Serenoa_repens_13"/>
    <x v="0"/>
    <s v="NA"/>
    <s v="NA"/>
    <x v="1"/>
    <x v="0"/>
    <n v="16.010000000000002"/>
    <n v="8.76"/>
    <x v="0"/>
    <n v="13.76"/>
    <n v="8.0399999999999991"/>
    <n v="86.888912975925052"/>
    <n v="465.72457355095821"/>
    <x v="0"/>
  </r>
  <r>
    <s v="21_07Sep2021"/>
    <x v="0"/>
    <x v="0"/>
    <x v="0"/>
    <x v="0"/>
    <x v="0"/>
    <x v="0"/>
    <x v="0"/>
    <x v="0"/>
    <x v="1"/>
    <x v="0"/>
    <x v="0"/>
    <x v="1"/>
    <x v="1"/>
    <n v="14"/>
    <s v="21_07Sep2021_Serenoa_repens_14"/>
    <x v="0"/>
    <s v="NA"/>
    <s v="NA"/>
    <x v="1"/>
    <x v="0"/>
    <n v="18.23"/>
    <n v="8.5500000000000007"/>
    <x v="0"/>
    <n v="16.03"/>
    <n v="7.86"/>
    <n v="98.956869915792225"/>
    <n v="518.53399835875121"/>
    <x v="0"/>
  </r>
  <r>
    <s v="21_07Sep2021"/>
    <x v="0"/>
    <x v="0"/>
    <x v="0"/>
    <x v="0"/>
    <x v="0"/>
    <x v="0"/>
    <x v="0"/>
    <x v="0"/>
    <x v="1"/>
    <x v="0"/>
    <x v="0"/>
    <x v="1"/>
    <x v="1"/>
    <n v="15"/>
    <s v="21_07Sep2021_Serenoa_repens_15"/>
    <x v="0"/>
    <s v="NA"/>
    <s v="NA"/>
    <x v="0"/>
    <x v="0"/>
    <n v="17.100000000000001"/>
    <n v="8.81"/>
    <x v="0"/>
    <n v="14.26"/>
    <n v="7.87"/>
    <n v="88.142251365074713"/>
    <n v="462.45301216209197"/>
    <x v="0"/>
  </r>
  <r>
    <s v="21_07Sep2021"/>
    <x v="0"/>
    <x v="0"/>
    <x v="0"/>
    <x v="0"/>
    <x v="0"/>
    <x v="0"/>
    <x v="0"/>
    <x v="0"/>
    <x v="1"/>
    <x v="0"/>
    <x v="0"/>
    <x v="1"/>
    <x v="1"/>
    <n v="16"/>
    <s v="21_07Sep2021_Serenoa_repens_16"/>
    <x v="0"/>
    <s v="NA"/>
    <s v="NA"/>
    <x v="1"/>
    <x v="0"/>
    <n v="15.02"/>
    <n v="9.0299999999999994"/>
    <x v="0"/>
    <n v="12.61"/>
    <n v="8.07"/>
    <n v="79.924237682365515"/>
    <n v="429.99239873112651"/>
    <x v="0"/>
  </r>
  <r>
    <s v="21_07Sep2021"/>
    <x v="0"/>
    <x v="0"/>
    <x v="0"/>
    <x v="0"/>
    <x v="0"/>
    <x v="0"/>
    <x v="0"/>
    <x v="0"/>
    <x v="1"/>
    <x v="0"/>
    <x v="0"/>
    <x v="1"/>
    <x v="1"/>
    <n v="17"/>
    <s v="21_07Sep2021_Serenoa_repens_17"/>
    <x v="0"/>
    <s v="NA"/>
    <s v="NA"/>
    <x v="1"/>
    <x v="0"/>
    <n v="16.989999999999998"/>
    <n v="8.34"/>
    <x v="0"/>
    <n v="14.41"/>
    <n v="7.53"/>
    <n v="85.221434135215944"/>
    <n v="427.81159935878401"/>
    <x v="0"/>
  </r>
  <r>
    <s v="21_07Sep2021"/>
    <x v="0"/>
    <x v="0"/>
    <x v="0"/>
    <x v="0"/>
    <x v="0"/>
    <x v="0"/>
    <x v="0"/>
    <x v="0"/>
    <x v="1"/>
    <x v="0"/>
    <x v="0"/>
    <x v="1"/>
    <x v="1"/>
    <n v="18"/>
    <s v="21_07Sep2021_Serenoa_repens_18"/>
    <x v="0"/>
    <s v="NA"/>
    <s v="NA"/>
    <x v="1"/>
    <x v="0"/>
    <n v="17.420000000000002"/>
    <n v="8.6199999999999992"/>
    <x v="0"/>
    <n v="14.39"/>
    <n v="7.51"/>
    <n v="84.877115580382494"/>
    <n v="424.95142533911502"/>
    <x v="0"/>
  </r>
  <r>
    <s v="21_07Sep2021"/>
    <x v="0"/>
    <x v="0"/>
    <x v="0"/>
    <x v="0"/>
    <x v="0"/>
    <x v="0"/>
    <x v="0"/>
    <x v="0"/>
    <x v="1"/>
    <x v="0"/>
    <x v="0"/>
    <x v="1"/>
    <x v="1"/>
    <n v="19"/>
    <s v="21_07Sep2021_Serenoa_repens_19"/>
    <x v="0"/>
    <s v="NA"/>
    <s v="NA"/>
    <x v="1"/>
    <x v="0"/>
    <n v="18.57"/>
    <n v="9.34"/>
    <x v="0"/>
    <n v="16.010000000000002"/>
    <n v="8.4600000000000009"/>
    <n v="106.37794008210204"/>
    <n v="599.97158206305551"/>
    <x v="0"/>
  </r>
  <r>
    <s v="21_07Sep2021"/>
    <x v="0"/>
    <x v="0"/>
    <x v="0"/>
    <x v="0"/>
    <x v="0"/>
    <x v="0"/>
    <x v="0"/>
    <x v="0"/>
    <x v="1"/>
    <x v="0"/>
    <x v="0"/>
    <x v="1"/>
    <x v="1"/>
    <n v="20"/>
    <s v="21_07Sep2021_Serenoa_repens_20"/>
    <x v="0"/>
    <s v="NA"/>
    <s v="NA"/>
    <x v="1"/>
    <x v="0"/>
    <n v="18.059999999999999"/>
    <n v="10.37"/>
    <x v="0"/>
    <n v="15.83"/>
    <n v="9.0299999999999994"/>
    <n v="112.2686619270319"/>
    <n v="675.85734480073188"/>
    <x v="0"/>
  </r>
  <r>
    <s v="21_07Sep2021"/>
    <x v="0"/>
    <x v="0"/>
    <x v="0"/>
    <x v="0"/>
    <x v="0"/>
    <x v="0"/>
    <x v="0"/>
    <x v="0"/>
    <x v="1"/>
    <x v="0"/>
    <x v="0"/>
    <x v="1"/>
    <x v="1"/>
    <n v="21"/>
    <s v="21_07Sep2021_Serenoa_repens_21"/>
    <x v="0"/>
    <s v="NA"/>
    <s v="NA"/>
    <x v="0"/>
    <x v="0"/>
    <n v="17.48"/>
    <n v="8.81"/>
    <x v="0"/>
    <n v="15.33"/>
    <n v="7.75"/>
    <n v="93.311192297842339"/>
    <n v="482.10782687218534"/>
    <x v="0"/>
  </r>
  <r>
    <s v="21_07Sep2021"/>
    <x v="0"/>
    <x v="0"/>
    <x v="0"/>
    <x v="0"/>
    <x v="0"/>
    <x v="0"/>
    <x v="0"/>
    <x v="0"/>
    <x v="1"/>
    <x v="0"/>
    <x v="0"/>
    <x v="1"/>
    <x v="1"/>
    <n v="22"/>
    <s v="21_07Sep2021_Serenoa_repens_22"/>
    <x v="0"/>
    <s v="NA"/>
    <s v="NA"/>
    <x v="1"/>
    <x v="0"/>
    <n v="18.48"/>
    <n v="9.69"/>
    <x v="0"/>
    <n v="15.14"/>
    <n v="8.1"/>
    <n v="96.316518370082676"/>
    <n v="520.10919919844639"/>
    <x v="0"/>
  </r>
  <r>
    <s v="21_07Sep2021"/>
    <x v="0"/>
    <x v="0"/>
    <x v="0"/>
    <x v="0"/>
    <x v="0"/>
    <x v="0"/>
    <x v="0"/>
    <x v="0"/>
    <x v="1"/>
    <x v="0"/>
    <x v="0"/>
    <x v="1"/>
    <x v="1"/>
    <n v="23"/>
    <s v="21_07Sep2021_Serenoa_repens_23"/>
    <x v="0"/>
    <s v="NA"/>
    <s v="NA"/>
    <x v="1"/>
    <x v="0"/>
    <n v="18.66"/>
    <n v="8.6"/>
    <x v="0"/>
    <n v="15.5"/>
    <n v="7.51"/>
    <n v="91.424273210279964"/>
    <n v="457.73086120613499"/>
    <x v="0"/>
  </r>
  <r>
    <s v="21_07Sep2021"/>
    <x v="0"/>
    <x v="0"/>
    <x v="0"/>
    <x v="0"/>
    <x v="0"/>
    <x v="0"/>
    <x v="0"/>
    <x v="0"/>
    <x v="1"/>
    <x v="0"/>
    <x v="0"/>
    <x v="1"/>
    <x v="1"/>
    <n v="24"/>
    <s v="21_07Sep2021_Serenoa_repens_24"/>
    <x v="0"/>
    <s v="NA"/>
    <s v="NA"/>
    <x v="1"/>
    <x v="0"/>
    <n v="17.420000000000002"/>
    <n v="8.58"/>
    <x v="0"/>
    <n v="14.4"/>
    <n v="7.52"/>
    <n v="85.049196317982876"/>
    <n v="426.37997087415408"/>
    <x v="0"/>
  </r>
  <r>
    <s v="21_07Sep2021"/>
    <x v="0"/>
    <x v="0"/>
    <x v="0"/>
    <x v="0"/>
    <x v="0"/>
    <x v="0"/>
    <x v="0"/>
    <x v="0"/>
    <x v="1"/>
    <x v="0"/>
    <x v="0"/>
    <x v="1"/>
    <x v="1"/>
    <n v="25"/>
    <s v="21_07Sep2021_Serenoa_repens_25"/>
    <x v="0"/>
    <s v="NA"/>
    <s v="NA"/>
    <x v="0"/>
    <x v="0"/>
    <n v="19.46"/>
    <n v="8.61"/>
    <x v="0"/>
    <n v="15.71"/>
    <n v="7.21"/>
    <n v="88.96134310968192"/>
    <n v="427.60752254720438"/>
    <x v="0"/>
  </r>
  <r>
    <s v="21_07Sep2021"/>
    <x v="0"/>
    <x v="0"/>
    <x v="0"/>
    <x v="0"/>
    <x v="0"/>
    <x v="0"/>
    <x v="0"/>
    <x v="0"/>
    <x v="1"/>
    <x v="0"/>
    <x v="0"/>
    <x v="1"/>
    <x v="1"/>
    <n v="26"/>
    <s v="21_07Sep2021_Serenoa_repens_26"/>
    <x v="0"/>
    <s v="NA"/>
    <s v="NA"/>
    <x v="1"/>
    <x v="0"/>
    <n v="18"/>
    <n v="9.2100000000000009"/>
    <x v="0"/>
    <n v="15.16"/>
    <n v="8.36"/>
    <n v="99.539478273400434"/>
    <n v="554.76669224375166"/>
    <x v="0"/>
  </r>
  <r>
    <s v="21_07Sep2021"/>
    <x v="0"/>
    <x v="0"/>
    <x v="0"/>
    <x v="0"/>
    <x v="0"/>
    <x v="0"/>
    <x v="0"/>
    <x v="0"/>
    <x v="1"/>
    <x v="0"/>
    <x v="0"/>
    <x v="1"/>
    <x v="1"/>
    <n v="27"/>
    <s v="21_07Sep2021_Serenoa_repens_27"/>
    <x v="0"/>
    <s v="NA"/>
    <s v="NA"/>
    <x v="0"/>
    <x v="0"/>
    <n v="18.21"/>
    <n v="8.9700000000000006"/>
    <x v="0"/>
    <n v="16.010000000000002"/>
    <n v="8.4"/>
    <n v="105.62348660634244"/>
    <n v="591.49152499551781"/>
    <x v="0"/>
  </r>
  <r>
    <s v="21_07Sep2021"/>
    <x v="0"/>
    <x v="0"/>
    <x v="0"/>
    <x v="0"/>
    <x v="0"/>
    <x v="0"/>
    <x v="0"/>
    <x v="0"/>
    <x v="1"/>
    <x v="0"/>
    <x v="0"/>
    <x v="1"/>
    <x v="1"/>
    <n v="28"/>
    <s v="21_07Sep2021_Serenoa_repens_28"/>
    <x v="0"/>
    <s v="NA"/>
    <s v="NA"/>
    <x v="1"/>
    <x v="0"/>
    <n v="17.989999999999998"/>
    <n v="8.65"/>
    <x v="0"/>
    <n v="15.52"/>
    <n v="8.32"/>
    <n v="101.41563740612428"/>
    <n v="562.51873547930268"/>
    <x v="0"/>
  </r>
  <r>
    <s v="21_07Sep2021"/>
    <x v="0"/>
    <x v="0"/>
    <x v="0"/>
    <x v="0"/>
    <x v="0"/>
    <x v="0"/>
    <x v="0"/>
    <x v="0"/>
    <x v="1"/>
    <x v="0"/>
    <x v="0"/>
    <x v="1"/>
    <x v="1"/>
    <n v="29"/>
    <s v="21_07Sep2021_Serenoa_repens_29"/>
    <x v="0"/>
    <s v="NA"/>
    <s v="NA"/>
    <x v="1"/>
    <x v="0"/>
    <n v="15.7"/>
    <n v="7.93"/>
    <x v="0"/>
    <n v="12.06"/>
    <n v="6.26"/>
    <n v="59.294105584588401"/>
    <n v="247.45406730634886"/>
    <x v="0"/>
  </r>
  <r>
    <s v="21_07Sep2021"/>
    <x v="0"/>
    <x v="0"/>
    <x v="0"/>
    <x v="0"/>
    <x v="0"/>
    <x v="0"/>
    <x v="0"/>
    <x v="0"/>
    <x v="1"/>
    <x v="0"/>
    <x v="0"/>
    <x v="1"/>
    <x v="1"/>
    <n v="30"/>
    <s v="21_07Sep2021_Serenoa_repens_30"/>
    <x v="0"/>
    <s v="NA"/>
    <s v="NA"/>
    <x v="1"/>
    <x v="0"/>
    <n v="15.97"/>
    <n v="8.27"/>
    <x v="0"/>
    <n v="12.85"/>
    <n v="7.24"/>
    <n v="73.068732733518203"/>
    <n v="352.67841666044785"/>
    <x v="0"/>
  </r>
  <r>
    <s v="21_07Sep2021"/>
    <x v="0"/>
    <x v="0"/>
    <x v="0"/>
    <x v="0"/>
    <x v="0"/>
    <x v="0"/>
    <x v="0"/>
    <x v="0"/>
    <x v="1"/>
    <x v="0"/>
    <x v="0"/>
    <x v="1"/>
    <x v="1"/>
    <n v="31"/>
    <s v="21_07Sep2021_Serenoa_repens_31"/>
    <x v="0"/>
    <s v="NA"/>
    <s v="NA"/>
    <x v="0"/>
    <x v="0"/>
    <n v="16.670000000000002"/>
    <n v="8.89"/>
    <x v="0"/>
    <n v="13.96"/>
    <n v="7.61"/>
    <n v="83.437245127425967"/>
    <n v="423.30495694647442"/>
    <x v="0"/>
  </r>
  <r>
    <s v="21_10Aug2021"/>
    <x v="0"/>
    <x v="0"/>
    <x v="0"/>
    <x v="0"/>
    <x v="0"/>
    <x v="0"/>
    <x v="0"/>
    <x v="0"/>
    <x v="2"/>
    <x v="0"/>
    <x v="1"/>
    <x v="2"/>
    <x v="0"/>
    <n v="1"/>
    <s v="21_10Aug2021_Sabal_palmetto_01"/>
    <x v="1"/>
    <s v="NA"/>
    <s v="NA"/>
    <x v="0"/>
    <x v="2"/>
    <s v="NA"/>
    <s v="NA"/>
    <x v="0"/>
    <n v="5.38"/>
    <n v="6.47"/>
    <n v="27.338610510436418"/>
    <n v="117.92054000168241"/>
    <x v="0"/>
  </r>
  <r>
    <s v="21_10Aug2021"/>
    <x v="0"/>
    <x v="0"/>
    <x v="0"/>
    <x v="0"/>
    <x v="0"/>
    <x v="0"/>
    <x v="0"/>
    <x v="0"/>
    <x v="2"/>
    <x v="0"/>
    <x v="1"/>
    <x v="2"/>
    <x v="0"/>
    <n v="2"/>
    <s v="21_10Aug2021_Sabal_palmetto_02"/>
    <x v="1"/>
    <s v="NA"/>
    <s v="NA"/>
    <x v="0"/>
    <x v="2"/>
    <s v="NA"/>
    <s v="NA"/>
    <x v="0"/>
    <n v="4.8600000000000003"/>
    <n v="5.92"/>
    <n v="22.596847638740666"/>
    <n v="89.182225347563147"/>
    <x v="0"/>
  </r>
  <r>
    <s v="21_10Aug2021"/>
    <x v="0"/>
    <x v="0"/>
    <x v="0"/>
    <x v="0"/>
    <x v="0"/>
    <x v="0"/>
    <x v="0"/>
    <x v="0"/>
    <x v="2"/>
    <x v="0"/>
    <x v="1"/>
    <x v="2"/>
    <x v="0"/>
    <n v="3"/>
    <s v="21_10Aug2021_Sabal_palmetto_03"/>
    <x v="1"/>
    <s v="NA"/>
    <s v="NA"/>
    <x v="0"/>
    <x v="2"/>
    <s v="NA"/>
    <s v="NA"/>
    <x v="0"/>
    <n v="5.09"/>
    <n v="6"/>
    <n v="23.986059910158069"/>
    <n v="95.944239640632276"/>
    <x v="0"/>
  </r>
  <r>
    <s v="21_10Aug2021"/>
    <x v="0"/>
    <x v="0"/>
    <x v="0"/>
    <x v="0"/>
    <x v="0"/>
    <x v="0"/>
    <x v="0"/>
    <x v="0"/>
    <x v="2"/>
    <x v="0"/>
    <x v="1"/>
    <x v="2"/>
    <x v="0"/>
    <n v="4"/>
    <s v="21_10Aug2021_Sabal_palmetto_04"/>
    <x v="1"/>
    <s v="NA"/>
    <s v="NA"/>
    <x v="0"/>
    <x v="2"/>
    <s v="NA"/>
    <s v="NA"/>
    <x v="0"/>
    <n v="5.52"/>
    <n v="6.75"/>
    <n v="29.26393556818892"/>
    <n v="131.68771005685014"/>
    <x v="0"/>
  </r>
  <r>
    <s v="21_10Aug2021"/>
    <x v="0"/>
    <x v="0"/>
    <x v="0"/>
    <x v="0"/>
    <x v="0"/>
    <x v="0"/>
    <x v="0"/>
    <x v="0"/>
    <x v="2"/>
    <x v="0"/>
    <x v="1"/>
    <x v="2"/>
    <x v="0"/>
    <n v="5"/>
    <s v="21_10Aug2021_Sabal_palmetto_05"/>
    <x v="1"/>
    <s v="NA"/>
    <s v="NA"/>
    <x v="0"/>
    <x v="2"/>
    <s v="NA"/>
    <s v="NA"/>
    <x v="0"/>
    <n v="5.72"/>
    <n v="6.71"/>
    <n v="30.144523988990137"/>
    <n v="134.84650397741589"/>
    <x v="0"/>
  </r>
  <r>
    <s v="21_10Aug2021"/>
    <x v="0"/>
    <x v="0"/>
    <x v="0"/>
    <x v="0"/>
    <x v="0"/>
    <x v="0"/>
    <x v="0"/>
    <x v="0"/>
    <x v="2"/>
    <x v="0"/>
    <x v="1"/>
    <x v="2"/>
    <x v="0"/>
    <n v="6"/>
    <s v="21_10Aug2021_Sabal_palmetto_06"/>
    <x v="1"/>
    <s v="NA"/>
    <s v="NA"/>
    <x v="0"/>
    <x v="2"/>
    <s v="NA"/>
    <s v="NA"/>
    <x v="0"/>
    <n v="5.13"/>
    <n v="5.57"/>
    <n v="22.442045660735026"/>
    <n v="83.334796220196068"/>
    <x v="0"/>
  </r>
  <r>
    <s v="21_10Aug2021"/>
    <x v="0"/>
    <x v="0"/>
    <x v="0"/>
    <x v="0"/>
    <x v="0"/>
    <x v="0"/>
    <x v="0"/>
    <x v="0"/>
    <x v="2"/>
    <x v="0"/>
    <x v="1"/>
    <x v="2"/>
    <x v="0"/>
    <n v="7"/>
    <s v="21_10Aug2021_Sabal_palmetto_07"/>
    <x v="1"/>
    <s v="NA"/>
    <s v="NA"/>
    <x v="0"/>
    <x v="2"/>
    <s v="NA"/>
    <s v="NA"/>
    <x v="0"/>
    <n v="4.63"/>
    <n v="5.68"/>
    <n v="20.654715060291451"/>
    <n v="78.212521028303641"/>
    <x v="0"/>
  </r>
  <r>
    <s v="21_10Aug2021"/>
    <x v="0"/>
    <x v="0"/>
    <x v="0"/>
    <x v="0"/>
    <x v="0"/>
    <x v="0"/>
    <x v="0"/>
    <x v="0"/>
    <x v="2"/>
    <x v="0"/>
    <x v="0"/>
    <x v="3"/>
    <x v="0"/>
    <n v="1"/>
    <s v="21_10Aug2021_Serenoa_repens_01"/>
    <x v="0"/>
    <s v="NA"/>
    <s v="NA"/>
    <x v="1"/>
    <x v="0"/>
    <n v="15.09"/>
    <n v="8.31"/>
    <x v="0"/>
    <n v="12.13"/>
    <n v="7.35"/>
    <n v="70.022565956781193"/>
    <n v="343.11057318822782"/>
    <x v="0"/>
  </r>
  <r>
    <s v="21_10Aug2021"/>
    <x v="0"/>
    <x v="0"/>
    <x v="0"/>
    <x v="0"/>
    <x v="0"/>
    <x v="0"/>
    <x v="0"/>
    <x v="0"/>
    <x v="2"/>
    <x v="0"/>
    <x v="0"/>
    <x v="3"/>
    <x v="0"/>
    <n v="2"/>
    <s v="21_10Aug2021_Serenoa_repens_02"/>
    <x v="0"/>
    <s v="NA"/>
    <s v="NA"/>
    <x v="1"/>
    <x v="0"/>
    <n v="16.940000000000001"/>
    <n v="8.4600000000000009"/>
    <x v="0"/>
    <n v="13.46"/>
    <n v="7.23"/>
    <n v="76.431650589553414"/>
    <n v="368.40055584164742"/>
    <x v="0"/>
  </r>
  <r>
    <s v="210_09Nov2021"/>
    <x v="1"/>
    <x v="1"/>
    <x v="1"/>
    <x v="1"/>
    <x v="1"/>
    <x v="1"/>
    <x v="1"/>
    <x v="1"/>
    <x v="3"/>
    <x v="1"/>
    <x v="1"/>
    <x v="4"/>
    <x v="0"/>
    <n v="1"/>
    <s v="210_09Nov2021_Sabal_palmetto_01"/>
    <x v="1"/>
    <s v="NA"/>
    <s v="NA"/>
    <x v="0"/>
    <x v="2"/>
    <s v="NA"/>
    <s v="NA"/>
    <x v="0"/>
    <n v="6.34"/>
    <n v="8.44"/>
    <n v="42.026341564132096"/>
    <n v="236.46821520084987"/>
    <x v="0"/>
  </r>
  <r>
    <s v="210_09Nov2021"/>
    <x v="1"/>
    <x v="1"/>
    <x v="1"/>
    <x v="1"/>
    <x v="1"/>
    <x v="1"/>
    <x v="1"/>
    <x v="1"/>
    <x v="3"/>
    <x v="1"/>
    <x v="1"/>
    <x v="4"/>
    <x v="0"/>
    <n v="2"/>
    <s v="210_09Nov2021_Sabal_palmetto_02"/>
    <x v="1"/>
    <s v="NA"/>
    <s v="NA"/>
    <x v="0"/>
    <x v="2"/>
    <s v="NA"/>
    <s v="NA"/>
    <x v="0"/>
    <n v="5.97"/>
    <n v="7.28"/>
    <n v="34.134660818314536"/>
    <n v="165.66688717155324"/>
    <x v="0"/>
  </r>
  <r>
    <s v="210_09Nov2021"/>
    <x v="1"/>
    <x v="1"/>
    <x v="1"/>
    <x v="1"/>
    <x v="1"/>
    <x v="1"/>
    <x v="1"/>
    <x v="1"/>
    <x v="3"/>
    <x v="1"/>
    <x v="1"/>
    <x v="4"/>
    <x v="0"/>
    <n v="3"/>
    <s v="210_09Nov2021_Sabal_palmetto_03"/>
    <x v="1"/>
    <s v="NA"/>
    <s v="NA"/>
    <x v="0"/>
    <x v="2"/>
    <s v="NA"/>
    <s v="NA"/>
    <x v="0"/>
    <n v="4.7699999999999996"/>
    <n v="5.73"/>
    <n v="21.466581141795395"/>
    <n v="82.002339961658421"/>
    <x v="0"/>
  </r>
  <r>
    <s v="349_14Sep2021"/>
    <x v="2"/>
    <x v="2"/>
    <x v="2"/>
    <x v="2"/>
    <x v="2"/>
    <x v="2"/>
    <x v="2"/>
    <x v="0"/>
    <x v="4"/>
    <x v="1"/>
    <x v="1"/>
    <x v="5"/>
    <x v="0"/>
    <n v="1"/>
    <s v="349_14Sep2021_Sabal_palmetto_01"/>
    <x v="2"/>
    <n v="11.71"/>
    <n v="9.66"/>
    <x v="1"/>
    <x v="2"/>
    <s v="NA"/>
    <s v="NA"/>
    <x v="0"/>
    <n v="7.42"/>
    <n v="8.2899999999999991"/>
    <n v="48.311254747271157"/>
    <n v="267.00020123658516"/>
    <x v="2"/>
  </r>
  <r>
    <s v="349_14Sep2021"/>
    <x v="2"/>
    <x v="2"/>
    <x v="2"/>
    <x v="2"/>
    <x v="2"/>
    <x v="2"/>
    <x v="2"/>
    <x v="0"/>
    <x v="4"/>
    <x v="1"/>
    <x v="1"/>
    <x v="5"/>
    <x v="0"/>
    <n v="2"/>
    <s v="349_14Sep2021_Sabal_palmetto_02"/>
    <x v="1"/>
    <s v="NA"/>
    <s v="NA"/>
    <x v="0"/>
    <x v="2"/>
    <s v="NA"/>
    <s v="NA"/>
    <x v="0"/>
    <n v="6.11"/>
    <n v="7.67"/>
    <n v="36.806663910008993"/>
    <n v="188.20474145984599"/>
    <x v="0"/>
  </r>
  <r>
    <s v="349_14Sep2021"/>
    <x v="2"/>
    <x v="2"/>
    <x v="2"/>
    <x v="2"/>
    <x v="2"/>
    <x v="2"/>
    <x v="2"/>
    <x v="0"/>
    <x v="4"/>
    <x v="1"/>
    <x v="1"/>
    <x v="5"/>
    <x v="0"/>
    <n v="3"/>
    <s v="349_14Sep2021_Sabal_palmetto_03"/>
    <x v="1"/>
    <s v="NA"/>
    <s v="NA"/>
    <x v="0"/>
    <x v="2"/>
    <s v="NA"/>
    <s v="NA"/>
    <x v="0"/>
    <n v="6.72"/>
    <n v="8.36"/>
    <n v="44.123040501137922"/>
    <n v="245.91241239300865"/>
    <x v="0"/>
  </r>
  <r>
    <s v="349_14Sep2021"/>
    <x v="2"/>
    <x v="2"/>
    <x v="2"/>
    <x v="2"/>
    <x v="2"/>
    <x v="2"/>
    <x v="2"/>
    <x v="0"/>
    <x v="4"/>
    <x v="1"/>
    <x v="1"/>
    <x v="5"/>
    <x v="0"/>
    <n v="4"/>
    <s v="349_14Sep2021_Sabal_palmetto_04"/>
    <x v="1"/>
    <s v="NA"/>
    <s v="NA"/>
    <x v="0"/>
    <x v="2"/>
    <s v="NA"/>
    <s v="NA"/>
    <x v="0"/>
    <n v="5.77"/>
    <n v="6.86"/>
    <n v="31.087787183230475"/>
    <n v="142.17481338464071"/>
    <x v="0"/>
  </r>
  <r>
    <s v="349_14Sep2021"/>
    <x v="2"/>
    <x v="2"/>
    <x v="2"/>
    <x v="2"/>
    <x v="2"/>
    <x v="2"/>
    <x v="2"/>
    <x v="0"/>
    <x v="4"/>
    <x v="1"/>
    <x v="0"/>
    <x v="6"/>
    <x v="0"/>
    <n v="1"/>
    <s v="349_14Sep2021_Serenoa_repens_01"/>
    <x v="2"/>
    <n v="20.14"/>
    <n v="13.04"/>
    <x v="1"/>
    <x v="0"/>
    <n v="16.61"/>
    <n v="9.44"/>
    <x v="0"/>
    <n v="15.06"/>
    <n v="9.09"/>
    <n v="107.51739573755904"/>
    <n v="651.55541816960772"/>
    <x v="0"/>
  </r>
  <r>
    <s v="40_08Jun2021"/>
    <x v="3"/>
    <x v="3"/>
    <x v="3"/>
    <x v="3"/>
    <x v="3"/>
    <x v="3"/>
    <x v="3"/>
    <x v="0"/>
    <x v="5"/>
    <x v="0"/>
    <x v="0"/>
    <x v="5"/>
    <x v="0"/>
    <n v="1"/>
    <s v="40_08Jun2021_Serenoa_repens_01"/>
    <x v="0"/>
    <s v="NA"/>
    <s v="NA"/>
    <x v="1"/>
    <x v="1"/>
    <n v="13.68"/>
    <n v="8.5399999999999991"/>
    <x v="2"/>
    <n v="10.61"/>
    <n v="6.86"/>
    <n v="57.164891163617916"/>
    <n v="261.43410225494591"/>
    <x v="0"/>
  </r>
  <r>
    <s v="40_08Jun2021"/>
    <x v="3"/>
    <x v="3"/>
    <x v="3"/>
    <x v="3"/>
    <x v="3"/>
    <x v="3"/>
    <x v="3"/>
    <x v="0"/>
    <x v="5"/>
    <x v="0"/>
    <x v="0"/>
    <x v="5"/>
    <x v="0"/>
    <n v="2"/>
    <s v="40_08Jun2021_Serenoa_repens_02"/>
    <x v="0"/>
    <s v="NA"/>
    <s v="NA"/>
    <x v="0"/>
    <x v="0"/>
    <n v="12.02"/>
    <n v="7.81"/>
    <x v="0"/>
    <n v="9.26"/>
    <n v="6.38"/>
    <n v="46.400381015725166"/>
    <n v="197.35628725355102"/>
    <x v="0"/>
  </r>
  <r>
    <s v="40_08Jun2021"/>
    <x v="3"/>
    <x v="3"/>
    <x v="3"/>
    <x v="3"/>
    <x v="3"/>
    <x v="3"/>
    <x v="3"/>
    <x v="0"/>
    <x v="5"/>
    <x v="0"/>
    <x v="0"/>
    <x v="5"/>
    <x v="0"/>
    <n v="3"/>
    <s v="40_08Jun2021_Serenoa_repens_03"/>
    <x v="0"/>
    <s v="NA"/>
    <s v="NA"/>
    <x v="0"/>
    <x v="0"/>
    <n v="13.81"/>
    <n v="8.39"/>
    <x v="0"/>
    <n v="10.74"/>
    <n v="7.04"/>
    <n v="59.383640975215698"/>
    <n v="278.70722164367908"/>
    <x v="0"/>
  </r>
  <r>
    <s v="40_08Jun2021"/>
    <x v="3"/>
    <x v="3"/>
    <x v="3"/>
    <x v="3"/>
    <x v="3"/>
    <x v="3"/>
    <x v="3"/>
    <x v="0"/>
    <x v="5"/>
    <x v="0"/>
    <x v="0"/>
    <x v="5"/>
    <x v="0"/>
    <n v="4"/>
    <s v="40_08Jun2021_Serenoa_repens_04"/>
    <x v="0"/>
    <s v="NA"/>
    <s v="NA"/>
    <x v="0"/>
    <x v="1"/>
    <n v="12.98"/>
    <n v="8.02"/>
    <x v="0"/>
    <n v="11.06"/>
    <n v="6.63"/>
    <n v="57.591519445975408"/>
    <n v="254.5545159512113"/>
    <x v="0"/>
  </r>
  <r>
    <s v="40_27Jul2021"/>
    <x v="3"/>
    <x v="3"/>
    <x v="3"/>
    <x v="3"/>
    <x v="3"/>
    <x v="3"/>
    <x v="3"/>
    <x v="0"/>
    <x v="5"/>
    <x v="0"/>
    <x v="2"/>
    <x v="7"/>
    <x v="0"/>
    <n v="1"/>
    <s v="40_27Jul2021_Coccothrinax_argentatata_01"/>
    <x v="1"/>
    <s v="NA"/>
    <s v="NA"/>
    <x v="0"/>
    <x v="2"/>
    <s v="NA"/>
    <s v="NA"/>
    <x v="0"/>
    <n v="5.94"/>
    <n v="6.26"/>
    <n v="29.204559467036077"/>
    <n v="121.8803615090972"/>
    <x v="0"/>
  </r>
  <r>
    <s v="40_27Jul2021"/>
    <x v="3"/>
    <x v="3"/>
    <x v="3"/>
    <x v="3"/>
    <x v="3"/>
    <x v="3"/>
    <x v="3"/>
    <x v="0"/>
    <x v="5"/>
    <x v="0"/>
    <x v="2"/>
    <x v="7"/>
    <x v="0"/>
    <n v="2"/>
    <s v="40_27Jul2021_Coccothrinax_argentatata_02"/>
    <x v="1"/>
    <s v="NA"/>
    <s v="NA"/>
    <x v="0"/>
    <x v="2"/>
    <s v="NA"/>
    <s v="NA"/>
    <x v="0"/>
    <n v="5.6"/>
    <n v="6.07"/>
    <n v="26.697254370206064"/>
    <n v="108.03488935143385"/>
    <x v="0"/>
  </r>
  <r>
    <s v="40_27Jul2021"/>
    <x v="3"/>
    <x v="3"/>
    <x v="3"/>
    <x v="3"/>
    <x v="3"/>
    <x v="3"/>
    <x v="3"/>
    <x v="0"/>
    <x v="5"/>
    <x v="0"/>
    <x v="2"/>
    <x v="7"/>
    <x v="0"/>
    <n v="3"/>
    <s v="40_27Jul2021_Coccothrinax_argentatata_03"/>
    <x v="1"/>
    <s v="NA"/>
    <s v="NA"/>
    <x v="0"/>
    <x v="2"/>
    <s v="NA"/>
    <s v="NA"/>
    <x v="0"/>
    <n v="5.47"/>
    <n v="5.82"/>
    <n v="25.003464691023126"/>
    <n v="97.013443001169733"/>
    <x v="0"/>
  </r>
  <r>
    <s v="40_27Jul2021"/>
    <x v="3"/>
    <x v="3"/>
    <x v="3"/>
    <x v="3"/>
    <x v="3"/>
    <x v="3"/>
    <x v="3"/>
    <x v="0"/>
    <x v="5"/>
    <x v="0"/>
    <x v="2"/>
    <x v="7"/>
    <x v="0"/>
    <n v="4"/>
    <s v="40_27Jul2021_Coccothrinax_argentatata_04"/>
    <x v="1"/>
    <s v="NA"/>
    <s v="NA"/>
    <x v="0"/>
    <x v="2"/>
    <s v="NA"/>
    <s v="NA"/>
    <x v="0"/>
    <n v="5.1100000000000003"/>
    <n v="5.32"/>
    <n v="21.351206151592311"/>
    <n v="75.72561115098074"/>
    <x v="0"/>
  </r>
  <r>
    <s v="40_27Jul2021"/>
    <x v="3"/>
    <x v="3"/>
    <x v="3"/>
    <x v="3"/>
    <x v="3"/>
    <x v="3"/>
    <x v="3"/>
    <x v="0"/>
    <x v="5"/>
    <x v="0"/>
    <x v="2"/>
    <x v="7"/>
    <x v="0"/>
    <n v="5"/>
    <s v="40_27Jul2021_Coccothrinax_argentatata_05"/>
    <x v="1"/>
    <s v="NA"/>
    <s v="NA"/>
    <x v="0"/>
    <x v="2"/>
    <s v="NA"/>
    <s v="NA"/>
    <x v="0"/>
    <n v="5.46"/>
    <n v="5.84"/>
    <n v="25.043519997356391"/>
    <n v="97.502771189707559"/>
    <x v="0"/>
  </r>
  <r>
    <s v="40_27Jul2021"/>
    <x v="3"/>
    <x v="3"/>
    <x v="3"/>
    <x v="3"/>
    <x v="3"/>
    <x v="3"/>
    <x v="3"/>
    <x v="0"/>
    <x v="5"/>
    <x v="0"/>
    <x v="2"/>
    <x v="7"/>
    <x v="0"/>
    <n v="6"/>
    <s v="40_27Jul2021_Coccothrinax_argentatata_06"/>
    <x v="1"/>
    <s v="NA"/>
    <s v="NA"/>
    <x v="0"/>
    <x v="2"/>
    <s v="NA"/>
    <s v="NA"/>
    <x v="0"/>
    <n v="5.66"/>
    <n v="6.32"/>
    <n v="28.094634782522803"/>
    <n v="118.3720612170294"/>
    <x v="0"/>
  </r>
  <r>
    <s v="40_27Jul2021"/>
    <x v="3"/>
    <x v="3"/>
    <x v="3"/>
    <x v="3"/>
    <x v="3"/>
    <x v="3"/>
    <x v="3"/>
    <x v="0"/>
    <x v="5"/>
    <x v="0"/>
    <x v="2"/>
    <x v="7"/>
    <x v="0"/>
    <n v="7"/>
    <s v="40_27Jul2021_Coccothrinax_argentatata_07"/>
    <x v="1"/>
    <s v="NA"/>
    <s v="NA"/>
    <x v="0"/>
    <x v="2"/>
    <s v="NA"/>
    <s v="NA"/>
    <x v="0"/>
    <n v="5.59"/>
    <n v="5.92"/>
    <n v="25.991024341679072"/>
    <n v="102.57790940182674"/>
    <x v="0"/>
  </r>
  <r>
    <s v="40_27Jul2021"/>
    <x v="3"/>
    <x v="3"/>
    <x v="3"/>
    <x v="3"/>
    <x v="3"/>
    <x v="3"/>
    <x v="3"/>
    <x v="0"/>
    <x v="5"/>
    <x v="0"/>
    <x v="2"/>
    <x v="7"/>
    <x v="0"/>
    <n v="8"/>
    <s v="40_27Jul2021_Coccothrinax_argentatata_08"/>
    <x v="1"/>
    <s v="NA"/>
    <s v="NA"/>
    <x v="0"/>
    <x v="2"/>
    <s v="NA"/>
    <s v="NA"/>
    <x v="0"/>
    <n v="5.57"/>
    <n v="5.76"/>
    <n v="25.198086355913016"/>
    <n v="96.760651606705963"/>
    <x v="0"/>
  </r>
  <r>
    <s v="40_27Jul2021"/>
    <x v="3"/>
    <x v="3"/>
    <x v="3"/>
    <x v="3"/>
    <x v="3"/>
    <x v="3"/>
    <x v="3"/>
    <x v="0"/>
    <x v="5"/>
    <x v="0"/>
    <x v="2"/>
    <x v="7"/>
    <x v="0"/>
    <n v="9"/>
    <s v="40_27Jul2021_Coccothrinax_argentatata_09"/>
    <x v="1"/>
    <s v="NA"/>
    <s v="NA"/>
    <x v="0"/>
    <x v="2"/>
    <s v="NA"/>
    <s v="NA"/>
    <x v="0"/>
    <n v="5.56"/>
    <n v="6.04"/>
    <n v="26.375555282478462"/>
    <n v="106.20556927077993"/>
    <x v="0"/>
  </r>
  <r>
    <s v="40_27Jul2021"/>
    <x v="3"/>
    <x v="3"/>
    <x v="3"/>
    <x v="3"/>
    <x v="3"/>
    <x v="3"/>
    <x v="3"/>
    <x v="0"/>
    <x v="5"/>
    <x v="0"/>
    <x v="2"/>
    <x v="7"/>
    <x v="1"/>
    <n v="10"/>
    <s v="40_27Jul2021_Coccothrinax_argentatata_10"/>
    <x v="1"/>
    <s v="NA"/>
    <s v="NA"/>
    <x v="0"/>
    <x v="2"/>
    <s v="NA"/>
    <s v="NA"/>
    <x v="0"/>
    <n v="5.2"/>
    <n v="5.81"/>
    <n v="23.728449312563704"/>
    <n v="91.908193670663408"/>
    <x v="0"/>
  </r>
  <r>
    <s v="40_27Jul2021"/>
    <x v="3"/>
    <x v="3"/>
    <x v="3"/>
    <x v="3"/>
    <x v="3"/>
    <x v="3"/>
    <x v="3"/>
    <x v="0"/>
    <x v="5"/>
    <x v="0"/>
    <x v="2"/>
    <x v="7"/>
    <x v="1"/>
    <n v="11"/>
    <s v="40_27Jul2021_Coccothrinax_argentatata_11"/>
    <x v="1"/>
    <s v="NA"/>
    <s v="NA"/>
    <x v="0"/>
    <x v="2"/>
    <s v="NA"/>
    <s v="NA"/>
    <x v="0"/>
    <n v="5.74"/>
    <n v="5.96"/>
    <n v="26.868785329092066"/>
    <n v="106.75864037425913"/>
    <x v="0"/>
  </r>
  <r>
    <s v="40_27Jul2021"/>
    <x v="3"/>
    <x v="3"/>
    <x v="3"/>
    <x v="3"/>
    <x v="3"/>
    <x v="3"/>
    <x v="3"/>
    <x v="0"/>
    <x v="5"/>
    <x v="0"/>
    <x v="2"/>
    <x v="7"/>
    <x v="1"/>
    <n v="12"/>
    <s v="40_27Jul2021_Coccothrinax_argentatata_12"/>
    <x v="1"/>
    <s v="NA"/>
    <s v="NA"/>
    <x v="0"/>
    <x v="2"/>
    <s v="NA"/>
    <s v="NA"/>
    <x v="0"/>
    <n v="5.34"/>
    <n v="5.89"/>
    <n v="24.702814274074584"/>
    <n v="96.99971738286618"/>
    <x v="0"/>
  </r>
  <r>
    <s v="40_27Jul2021"/>
    <x v="3"/>
    <x v="3"/>
    <x v="3"/>
    <x v="3"/>
    <x v="3"/>
    <x v="3"/>
    <x v="3"/>
    <x v="0"/>
    <x v="5"/>
    <x v="0"/>
    <x v="2"/>
    <x v="7"/>
    <x v="1"/>
    <n v="13"/>
    <s v="40_27Jul2021_Coccothrinax_argentatata_13"/>
    <x v="1"/>
    <s v="NA"/>
    <s v="NA"/>
    <x v="0"/>
    <x v="2"/>
    <s v="NA"/>
    <s v="NA"/>
    <x v="0"/>
    <n v="5.28"/>
    <n v="5.7"/>
    <n v="23.637343125609608"/>
    <n v="89.821903877316487"/>
    <x v="0"/>
  </r>
  <r>
    <s v="40_27Jul2021"/>
    <x v="3"/>
    <x v="3"/>
    <x v="3"/>
    <x v="3"/>
    <x v="3"/>
    <x v="3"/>
    <x v="3"/>
    <x v="0"/>
    <x v="5"/>
    <x v="0"/>
    <x v="2"/>
    <x v="7"/>
    <x v="1"/>
    <n v="14"/>
    <s v="40_27Jul2021_Coccothrinax_argentatata_14"/>
    <x v="1"/>
    <s v="NA"/>
    <s v="NA"/>
    <x v="0"/>
    <x v="2"/>
    <s v="NA"/>
    <s v="NA"/>
    <x v="0"/>
    <n v="5.57"/>
    <n v="5.88"/>
    <n v="25.723046488327871"/>
    <n v="100.83434223424524"/>
    <x v="0"/>
  </r>
  <r>
    <s v="40_27Jul2021"/>
    <x v="3"/>
    <x v="3"/>
    <x v="3"/>
    <x v="3"/>
    <x v="3"/>
    <x v="3"/>
    <x v="3"/>
    <x v="0"/>
    <x v="5"/>
    <x v="0"/>
    <x v="2"/>
    <x v="7"/>
    <x v="1"/>
    <n v="15"/>
    <s v="40_27Jul2021_Coccothrinax_argentatata_15"/>
    <x v="1"/>
    <s v="NA"/>
    <s v="NA"/>
    <x v="0"/>
    <x v="2"/>
    <s v="NA"/>
    <s v="NA"/>
    <x v="0"/>
    <n v="5.51"/>
    <n v="5.69"/>
    <n v="24.623724679020459"/>
    <n v="93.405995615750939"/>
    <x v="0"/>
  </r>
  <r>
    <s v="40_27Jul2021"/>
    <x v="3"/>
    <x v="3"/>
    <x v="3"/>
    <x v="3"/>
    <x v="3"/>
    <x v="3"/>
    <x v="3"/>
    <x v="0"/>
    <x v="5"/>
    <x v="0"/>
    <x v="2"/>
    <x v="7"/>
    <x v="1"/>
    <n v="16"/>
    <s v="40_27Jul2021_Coccothrinax_argentatata_16"/>
    <x v="1"/>
    <s v="NA"/>
    <s v="NA"/>
    <x v="0"/>
    <x v="2"/>
    <s v="NA"/>
    <s v="NA"/>
    <x v="0"/>
    <n v="5.31"/>
    <n v="5.86"/>
    <n v="24.43892049117304"/>
    <n v="95.474716052182671"/>
    <x v="0"/>
  </r>
  <r>
    <s v="40_27Jul2021"/>
    <x v="3"/>
    <x v="3"/>
    <x v="3"/>
    <x v="3"/>
    <x v="3"/>
    <x v="3"/>
    <x v="3"/>
    <x v="0"/>
    <x v="5"/>
    <x v="0"/>
    <x v="2"/>
    <x v="7"/>
    <x v="1"/>
    <n v="17"/>
    <s v="40_27Jul2021_Coccothrinax_argentatata_17"/>
    <x v="1"/>
    <s v="NA"/>
    <s v="NA"/>
    <x v="0"/>
    <x v="2"/>
    <s v="NA"/>
    <s v="NA"/>
    <x v="0"/>
    <n v="5.29"/>
    <n v="5.5"/>
    <n v="22.851159564048757"/>
    <n v="83.787585068178771"/>
    <x v="0"/>
  </r>
  <r>
    <s v="40_27Jul2021"/>
    <x v="3"/>
    <x v="3"/>
    <x v="3"/>
    <x v="3"/>
    <x v="3"/>
    <x v="3"/>
    <x v="3"/>
    <x v="0"/>
    <x v="5"/>
    <x v="0"/>
    <x v="2"/>
    <x v="7"/>
    <x v="1"/>
    <n v="18"/>
    <s v="40_27Jul2021_Coccothrinax_argentatata_18"/>
    <x v="1"/>
    <s v="NA"/>
    <s v="NA"/>
    <x v="0"/>
    <x v="2"/>
    <s v="NA"/>
    <s v="NA"/>
    <x v="0"/>
    <n v="5.79"/>
    <n v="6.23"/>
    <n v="28.330646930623736"/>
    <n v="117.66662025185727"/>
    <x v="0"/>
  </r>
  <r>
    <s v="40_27Jul2021"/>
    <x v="3"/>
    <x v="3"/>
    <x v="3"/>
    <x v="3"/>
    <x v="3"/>
    <x v="3"/>
    <x v="3"/>
    <x v="0"/>
    <x v="5"/>
    <x v="0"/>
    <x v="2"/>
    <x v="7"/>
    <x v="1"/>
    <n v="19"/>
    <s v="40_27Jul2021_Coccothrinax_argentatata_19"/>
    <x v="1"/>
    <s v="NA"/>
    <s v="NA"/>
    <x v="0"/>
    <x v="2"/>
    <s v="NA"/>
    <s v="NA"/>
    <x v="0"/>
    <n v="4.99"/>
    <n v="5.43"/>
    <n v="21.280913015968238"/>
    <n v="77.03690511780502"/>
    <x v="0"/>
  </r>
  <r>
    <s v="40_27Jul2021"/>
    <x v="3"/>
    <x v="3"/>
    <x v="3"/>
    <x v="3"/>
    <x v="3"/>
    <x v="3"/>
    <x v="3"/>
    <x v="0"/>
    <x v="5"/>
    <x v="0"/>
    <x v="2"/>
    <x v="7"/>
    <x v="1"/>
    <n v="20"/>
    <s v="40_27Jul2021_Coccothrinax_argentatata_20"/>
    <x v="1"/>
    <s v="NA"/>
    <s v="NA"/>
    <x v="0"/>
    <x v="2"/>
    <s v="NA"/>
    <s v="NA"/>
    <x v="0"/>
    <n v="5.48"/>
    <n v="5.88"/>
    <n v="25.307413780257939"/>
    <n v="99.205062018611116"/>
    <x v="0"/>
  </r>
  <r>
    <s v="40_27Jul2021"/>
    <x v="3"/>
    <x v="3"/>
    <x v="3"/>
    <x v="3"/>
    <x v="3"/>
    <x v="3"/>
    <x v="3"/>
    <x v="0"/>
    <x v="5"/>
    <x v="0"/>
    <x v="2"/>
    <x v="7"/>
    <x v="1"/>
    <n v="21"/>
    <s v="40_27Jul2021_Coccothrinax_argentatata_21"/>
    <x v="1"/>
    <s v="NA"/>
    <s v="NA"/>
    <x v="0"/>
    <x v="2"/>
    <s v="NA"/>
    <s v="NA"/>
    <x v="0"/>
    <n v="5.23"/>
    <n v="5.85"/>
    <n v="24.02964950822663"/>
    <n v="93.715633082083841"/>
    <x v="0"/>
  </r>
  <r>
    <s v="40_27Jul2021"/>
    <x v="3"/>
    <x v="3"/>
    <x v="3"/>
    <x v="3"/>
    <x v="3"/>
    <x v="3"/>
    <x v="3"/>
    <x v="0"/>
    <x v="5"/>
    <x v="0"/>
    <x v="2"/>
    <x v="7"/>
    <x v="1"/>
    <n v="22"/>
    <s v="40_27Jul2021_Coccothrinax_argentatata_22"/>
    <x v="1"/>
    <s v="NA"/>
    <s v="NA"/>
    <x v="0"/>
    <x v="2"/>
    <s v="NA"/>
    <s v="NA"/>
    <x v="0"/>
    <n v="5.51"/>
    <n v="5.84"/>
    <n v="25.272856261068448"/>
    <n v="98.395653709759827"/>
    <x v="0"/>
  </r>
  <r>
    <s v="40_27Jul2021"/>
    <x v="3"/>
    <x v="3"/>
    <x v="3"/>
    <x v="3"/>
    <x v="3"/>
    <x v="3"/>
    <x v="3"/>
    <x v="0"/>
    <x v="5"/>
    <x v="0"/>
    <x v="2"/>
    <x v="7"/>
    <x v="1"/>
    <n v="23"/>
    <s v="40_27Jul2021_Coccothrinax_argentatata_23"/>
    <x v="1"/>
    <s v="NA"/>
    <s v="NA"/>
    <x v="0"/>
    <x v="2"/>
    <s v="NA"/>
    <s v="NA"/>
    <x v="0"/>
    <n v="5.32"/>
    <n v="5.74"/>
    <n v="23.9835466360352"/>
    <n v="91.777038460561357"/>
    <x v="0"/>
  </r>
  <r>
    <s v="40_27Jul2021"/>
    <x v="3"/>
    <x v="3"/>
    <x v="3"/>
    <x v="3"/>
    <x v="3"/>
    <x v="3"/>
    <x v="3"/>
    <x v="0"/>
    <x v="5"/>
    <x v="0"/>
    <x v="2"/>
    <x v="7"/>
    <x v="1"/>
    <n v="24"/>
    <s v="40_27Jul2021_Coccothrinax_argentatata_24"/>
    <x v="1"/>
    <s v="NA"/>
    <s v="NA"/>
    <x v="0"/>
    <x v="2"/>
    <s v="NA"/>
    <s v="NA"/>
    <x v="0"/>
    <n v="5.45"/>
    <n v="5.74"/>
    <n v="24.569610745562375"/>
    <n v="94.019710453018689"/>
    <x v="0"/>
  </r>
  <r>
    <s v="40_27Jul2021"/>
    <x v="3"/>
    <x v="3"/>
    <x v="3"/>
    <x v="3"/>
    <x v="3"/>
    <x v="3"/>
    <x v="3"/>
    <x v="0"/>
    <x v="5"/>
    <x v="0"/>
    <x v="2"/>
    <x v="7"/>
    <x v="1"/>
    <n v="25"/>
    <s v="40_27Jul2021_Coccothrinax_argentatata_25"/>
    <x v="1"/>
    <s v="NA"/>
    <s v="NA"/>
    <x v="0"/>
    <x v="2"/>
    <s v="NA"/>
    <s v="NA"/>
    <x v="0"/>
    <n v="5.26"/>
    <n v="5.73"/>
    <n v="23.671743565166413"/>
    <n v="90.426060418935705"/>
    <x v="0"/>
  </r>
  <r>
    <s v="40_27Jul2021"/>
    <x v="3"/>
    <x v="3"/>
    <x v="3"/>
    <x v="3"/>
    <x v="3"/>
    <x v="3"/>
    <x v="3"/>
    <x v="0"/>
    <x v="5"/>
    <x v="0"/>
    <x v="2"/>
    <x v="7"/>
    <x v="1"/>
    <n v="26"/>
    <s v="40_27Jul2021_Coccothrinax_argentatata_26"/>
    <x v="1"/>
    <s v="NA"/>
    <s v="NA"/>
    <x v="0"/>
    <x v="2"/>
    <s v="NA"/>
    <s v="NA"/>
    <x v="0"/>
    <n v="5.57"/>
    <n v="6.3"/>
    <n v="27.560406951779861"/>
    <n v="115.75370919747539"/>
    <x v="0"/>
  </r>
  <r>
    <s v="40_27Jul2021"/>
    <x v="3"/>
    <x v="3"/>
    <x v="3"/>
    <x v="3"/>
    <x v="3"/>
    <x v="3"/>
    <x v="3"/>
    <x v="0"/>
    <x v="5"/>
    <x v="0"/>
    <x v="2"/>
    <x v="7"/>
    <x v="1"/>
    <n v="27"/>
    <s v="40_27Jul2021_Coccothrinax_argentatata_27"/>
    <x v="1"/>
    <s v="NA"/>
    <s v="NA"/>
    <x v="0"/>
    <x v="2"/>
    <s v="NA"/>
    <s v="NA"/>
    <x v="0"/>
    <n v="5.33"/>
    <n v="5.97"/>
    <n v="24.991448099123144"/>
    <n v="99.465963434510087"/>
    <x v="0"/>
  </r>
  <r>
    <s v="40_27Jul2021"/>
    <x v="3"/>
    <x v="3"/>
    <x v="3"/>
    <x v="3"/>
    <x v="3"/>
    <x v="3"/>
    <x v="3"/>
    <x v="0"/>
    <x v="5"/>
    <x v="0"/>
    <x v="2"/>
    <x v="7"/>
    <x v="1"/>
    <n v="28"/>
    <s v="40_27Jul2021_Coccothrinax_argentatata_28"/>
    <x v="1"/>
    <s v="NA"/>
    <s v="NA"/>
    <x v="0"/>
    <x v="2"/>
    <s v="NA"/>
    <s v="NA"/>
    <x v="0"/>
    <n v="5.3"/>
    <n v="5.72"/>
    <n v="23.810130721557037"/>
    <n v="90.795965151537516"/>
    <x v="0"/>
  </r>
  <r>
    <s v="40_27Jul2021"/>
    <x v="3"/>
    <x v="3"/>
    <x v="3"/>
    <x v="3"/>
    <x v="3"/>
    <x v="3"/>
    <x v="3"/>
    <x v="0"/>
    <x v="5"/>
    <x v="0"/>
    <x v="2"/>
    <x v="7"/>
    <x v="1"/>
    <n v="29"/>
    <s v="40_27Jul2021_Coccothrinax_argentatata_29"/>
    <x v="1"/>
    <s v="NA"/>
    <s v="NA"/>
    <x v="0"/>
    <x v="2"/>
    <s v="NA"/>
    <s v="NA"/>
    <x v="0"/>
    <n v="4.59"/>
    <n v="5.01"/>
    <n v="18.060937625671379"/>
    <n v="60.323531669742408"/>
    <x v="0"/>
  </r>
  <r>
    <s v="40_27Jul2021"/>
    <x v="3"/>
    <x v="3"/>
    <x v="3"/>
    <x v="3"/>
    <x v="3"/>
    <x v="3"/>
    <x v="3"/>
    <x v="0"/>
    <x v="5"/>
    <x v="0"/>
    <x v="2"/>
    <x v="7"/>
    <x v="1"/>
    <n v="30"/>
    <s v="40_27Jul2021_Coccothrinax_argentatata_30"/>
    <x v="1"/>
    <s v="NA"/>
    <s v="NA"/>
    <x v="0"/>
    <x v="2"/>
    <s v="NA"/>
    <s v="NA"/>
    <x v="0"/>
    <n v="5.37"/>
    <n v="5.72"/>
    <n v="24.124604146181376"/>
    <n v="91.995157144104994"/>
    <x v="0"/>
  </r>
  <r>
    <s v="40_27Jul2021"/>
    <x v="3"/>
    <x v="3"/>
    <x v="3"/>
    <x v="3"/>
    <x v="3"/>
    <x v="3"/>
    <x v="3"/>
    <x v="0"/>
    <x v="5"/>
    <x v="0"/>
    <x v="2"/>
    <x v="7"/>
    <x v="1"/>
    <n v="31"/>
    <s v="40_27Jul2021_Coccothrinax_argentatata_31"/>
    <x v="1"/>
    <s v="NA"/>
    <s v="NA"/>
    <x v="0"/>
    <x v="2"/>
    <s v="NA"/>
    <s v="NA"/>
    <x v="0"/>
    <n v="5.5"/>
    <n v="5.85"/>
    <n v="25.270185907312893"/>
    <n v="98.553725038520284"/>
    <x v="0"/>
  </r>
  <r>
    <s v="40_28Sep2021"/>
    <x v="3"/>
    <x v="3"/>
    <x v="3"/>
    <x v="3"/>
    <x v="3"/>
    <x v="3"/>
    <x v="3"/>
    <x v="0"/>
    <x v="5"/>
    <x v="0"/>
    <x v="1"/>
    <x v="4"/>
    <x v="0"/>
    <n v="1"/>
    <s v="40_28Sep2021_Sabal_palmetto_01"/>
    <x v="1"/>
    <s v="NA"/>
    <s v="NA"/>
    <x v="0"/>
    <x v="2"/>
    <s v="NA"/>
    <s v="NA"/>
    <x v="0"/>
    <n v="5.54"/>
    <n v="6.96"/>
    <n v="30.283696543544171"/>
    <n v="140.51635196204492"/>
    <x v="0"/>
  </r>
  <r>
    <s v="40_28Sep2021"/>
    <x v="3"/>
    <x v="3"/>
    <x v="3"/>
    <x v="3"/>
    <x v="3"/>
    <x v="3"/>
    <x v="3"/>
    <x v="0"/>
    <x v="5"/>
    <x v="0"/>
    <x v="1"/>
    <x v="4"/>
    <x v="0"/>
    <n v="2"/>
    <s v="40_28Sep2021_Sabal_palmetto_02"/>
    <x v="1"/>
    <s v="NA"/>
    <s v="NA"/>
    <x v="0"/>
    <x v="2"/>
    <s v="NA"/>
    <s v="NA"/>
    <x v="0"/>
    <n v="5.66"/>
    <n v="7.06"/>
    <n v="31.38419645009667"/>
    <n v="147.71495129178834"/>
    <x v="0"/>
  </r>
  <r>
    <s v="40_28Sep2021"/>
    <x v="3"/>
    <x v="3"/>
    <x v="3"/>
    <x v="3"/>
    <x v="3"/>
    <x v="3"/>
    <x v="3"/>
    <x v="0"/>
    <x v="5"/>
    <x v="0"/>
    <x v="1"/>
    <x v="4"/>
    <x v="0"/>
    <n v="3"/>
    <s v="40_28Sep2021_Sabal_palmetto_03"/>
    <x v="1"/>
    <s v="NA"/>
    <s v="NA"/>
    <x v="0"/>
    <x v="2"/>
    <s v="NA"/>
    <s v="NA"/>
    <x v="0"/>
    <n v="5.33"/>
    <n v="6.99"/>
    <n v="29.261343754249712"/>
    <n v="136.35786189480365"/>
    <x v="0"/>
  </r>
  <r>
    <s v="40_28Sep2021"/>
    <x v="3"/>
    <x v="3"/>
    <x v="3"/>
    <x v="3"/>
    <x v="3"/>
    <x v="3"/>
    <x v="3"/>
    <x v="0"/>
    <x v="5"/>
    <x v="0"/>
    <x v="0"/>
    <x v="8"/>
    <x v="0"/>
    <n v="1"/>
    <s v="40_28Sep2021_Serenoa_repens_01"/>
    <x v="0"/>
    <s v="NA"/>
    <s v="NA"/>
    <x v="0"/>
    <x v="1"/>
    <n v="12.37"/>
    <n v="8.2899999999999991"/>
    <x v="0"/>
    <n v="8.77"/>
    <n v="6.61"/>
    <n v="45.529295912701059"/>
    <n v="200.63243065530267"/>
    <x v="0"/>
  </r>
  <r>
    <s v="40_28Sep2021"/>
    <x v="3"/>
    <x v="3"/>
    <x v="3"/>
    <x v="3"/>
    <x v="3"/>
    <x v="3"/>
    <x v="3"/>
    <x v="0"/>
    <x v="5"/>
    <x v="0"/>
    <x v="0"/>
    <x v="8"/>
    <x v="0"/>
    <n v="2"/>
    <s v="40_28Sep2021_Serenoa_repens_02"/>
    <x v="0"/>
    <s v="NA"/>
    <s v="NA"/>
    <x v="0"/>
    <x v="0"/>
    <n v="18.79"/>
    <n v="9.66"/>
    <x v="0"/>
    <n v="15.42"/>
    <n v="8.4700000000000006"/>
    <n v="102.57881208611589"/>
    <n v="579.22835891293437"/>
    <x v="0"/>
  </r>
  <r>
    <s v="40_28Sep2021"/>
    <x v="3"/>
    <x v="3"/>
    <x v="3"/>
    <x v="3"/>
    <x v="3"/>
    <x v="3"/>
    <x v="3"/>
    <x v="0"/>
    <x v="5"/>
    <x v="0"/>
    <x v="0"/>
    <x v="8"/>
    <x v="0"/>
    <n v="3"/>
    <s v="40_28Sep2021_Serenoa_repens_03"/>
    <x v="0"/>
    <s v="NA"/>
    <s v="NA"/>
    <x v="0"/>
    <x v="0"/>
    <n v="12.12"/>
    <n v="9.17"/>
    <x v="0"/>
    <n v="9.8699999999999992"/>
    <n v="8.1999999999999993"/>
    <n v="63.565414956409064"/>
    <n v="347.49093509503621"/>
    <x v="0"/>
  </r>
  <r>
    <s v="40_28Sep2021"/>
    <x v="3"/>
    <x v="3"/>
    <x v="3"/>
    <x v="3"/>
    <x v="3"/>
    <x v="3"/>
    <x v="3"/>
    <x v="0"/>
    <x v="5"/>
    <x v="0"/>
    <x v="0"/>
    <x v="8"/>
    <x v="0"/>
    <n v="4"/>
    <s v="40_28Sep2021_Serenoa_repens_04"/>
    <x v="0"/>
    <s v="NA"/>
    <s v="NA"/>
    <x v="0"/>
    <x v="0"/>
    <n v="12.76"/>
    <n v="8.74"/>
    <x v="0"/>
    <n v="10.32"/>
    <n v="8.59"/>
    <n v="69.624604707387718"/>
    <n v="398.71690295764029"/>
    <x v="0"/>
  </r>
  <r>
    <s v="40_28Sep2021"/>
    <x v="3"/>
    <x v="3"/>
    <x v="3"/>
    <x v="3"/>
    <x v="3"/>
    <x v="3"/>
    <x v="3"/>
    <x v="0"/>
    <x v="5"/>
    <x v="0"/>
    <x v="0"/>
    <x v="8"/>
    <x v="0"/>
    <n v="5"/>
    <s v="40_28Sep2021_Serenoa_repens_05"/>
    <x v="0"/>
    <s v="NA"/>
    <s v="NA"/>
    <x v="0"/>
    <x v="0"/>
    <n v="13.55"/>
    <n v="9.58"/>
    <x v="0"/>
    <n v="10.92"/>
    <n v="8.41"/>
    <n v="72.128768211564136"/>
    <n v="404.40196043950289"/>
    <x v="0"/>
  </r>
  <r>
    <s v="40_28Sep2021"/>
    <x v="3"/>
    <x v="3"/>
    <x v="3"/>
    <x v="3"/>
    <x v="3"/>
    <x v="3"/>
    <x v="3"/>
    <x v="0"/>
    <x v="5"/>
    <x v="0"/>
    <x v="0"/>
    <x v="8"/>
    <x v="0"/>
    <n v="6"/>
    <s v="40_28Sep2021_Serenoa_repens_06"/>
    <x v="0"/>
    <s v="NA"/>
    <s v="NA"/>
    <x v="0"/>
    <x v="0"/>
    <n v="12.73"/>
    <n v="9.61"/>
    <x v="0"/>
    <n v="10.119999999999999"/>
    <n v="8.41"/>
    <n v="66.844609368226102"/>
    <n v="374.77544319118761"/>
    <x v="0"/>
  </r>
  <r>
    <s v="40_28Sep2021"/>
    <x v="3"/>
    <x v="3"/>
    <x v="3"/>
    <x v="3"/>
    <x v="3"/>
    <x v="3"/>
    <x v="3"/>
    <x v="0"/>
    <x v="5"/>
    <x v="0"/>
    <x v="0"/>
    <x v="8"/>
    <x v="0"/>
    <n v="7"/>
    <s v="40_28Sep2021_Serenoa_repens_07"/>
    <x v="0"/>
    <s v="NA"/>
    <s v="NA"/>
    <x v="0"/>
    <x v="0"/>
    <n v="12.61"/>
    <n v="9.69"/>
    <x v="0"/>
    <n v="10.35"/>
    <n v="8.52"/>
    <n v="69.257980844713785"/>
    <n v="393.38533119797421"/>
    <x v="0"/>
  </r>
  <r>
    <s v="40_28Sep2021"/>
    <x v="3"/>
    <x v="3"/>
    <x v="3"/>
    <x v="3"/>
    <x v="3"/>
    <x v="3"/>
    <x v="3"/>
    <x v="0"/>
    <x v="5"/>
    <x v="0"/>
    <x v="0"/>
    <x v="8"/>
    <x v="0"/>
    <n v="8"/>
    <s v="40_28Sep2021_Serenoa_repens_08"/>
    <x v="0"/>
    <s v="NA"/>
    <s v="NA"/>
    <x v="0"/>
    <x v="0"/>
    <n v="11.82"/>
    <n v="8.2899999999999991"/>
    <x v="0"/>
    <n v="8.3699999999999992"/>
    <n v="7.31"/>
    <n v="48.054351008023851"/>
    <n v="234.18487057910284"/>
    <x v="0"/>
  </r>
  <r>
    <s v="40_28Sep2021"/>
    <x v="3"/>
    <x v="3"/>
    <x v="3"/>
    <x v="3"/>
    <x v="3"/>
    <x v="3"/>
    <x v="3"/>
    <x v="0"/>
    <x v="5"/>
    <x v="0"/>
    <x v="0"/>
    <x v="8"/>
    <x v="0"/>
    <n v="9"/>
    <s v="40_28Sep2021_Serenoa_repens_09"/>
    <x v="0"/>
    <s v="NA"/>
    <s v="NA"/>
    <x v="0"/>
    <x v="0"/>
    <n v="11.18"/>
    <n v="8.32"/>
    <x v="0"/>
    <n v="8.34"/>
    <n v="7.17"/>
    <n v="46.965082295207935"/>
    <n v="224.49309337109389"/>
    <x v="0"/>
  </r>
  <r>
    <s v="40_28Sep2021"/>
    <x v="3"/>
    <x v="3"/>
    <x v="3"/>
    <x v="3"/>
    <x v="3"/>
    <x v="3"/>
    <x v="3"/>
    <x v="0"/>
    <x v="5"/>
    <x v="0"/>
    <x v="0"/>
    <x v="8"/>
    <x v="1"/>
    <n v="10"/>
    <s v="40_28Sep2021_Serenoa_repens_10"/>
    <x v="0"/>
    <s v="NA"/>
    <s v="NA"/>
    <x v="0"/>
    <x v="0"/>
    <n v="11.17"/>
    <n v="7.93"/>
    <x v="0"/>
    <n v="7.92"/>
    <n v="6.61"/>
    <n v="41.116536331652497"/>
    <n v="181.18687010148201"/>
    <x v="0"/>
  </r>
  <r>
    <s v="40_28Sep2021"/>
    <x v="3"/>
    <x v="3"/>
    <x v="3"/>
    <x v="3"/>
    <x v="3"/>
    <x v="3"/>
    <x v="3"/>
    <x v="0"/>
    <x v="5"/>
    <x v="0"/>
    <x v="0"/>
    <x v="8"/>
    <x v="1"/>
    <n v="11"/>
    <s v="40_28Sep2021_Serenoa_repens_11"/>
    <x v="0"/>
    <s v="NA"/>
    <s v="NA"/>
    <x v="0"/>
    <x v="0"/>
    <n v="12.2"/>
    <n v="8.6300000000000008"/>
    <x v="0"/>
    <n v="9.08"/>
    <n v="7.44"/>
    <n v="53.057730007947299"/>
    <n v="263.16634083941858"/>
    <x v="0"/>
  </r>
  <r>
    <s v="40_28Sep2021"/>
    <x v="3"/>
    <x v="3"/>
    <x v="3"/>
    <x v="3"/>
    <x v="3"/>
    <x v="3"/>
    <x v="3"/>
    <x v="0"/>
    <x v="5"/>
    <x v="0"/>
    <x v="0"/>
    <x v="8"/>
    <x v="1"/>
    <n v="12"/>
    <s v="40_28Sep2021_Serenoa_repens_12"/>
    <x v="0"/>
    <s v="NA"/>
    <s v="NA"/>
    <x v="0"/>
    <x v="0"/>
    <n v="11.28"/>
    <n v="8.7100000000000009"/>
    <x v="0"/>
    <n v="8.17"/>
    <n v="7.64"/>
    <n v="49.023610881472642"/>
    <n v="249.6935914229673"/>
    <x v="0"/>
  </r>
  <r>
    <s v="40_28Sep2021"/>
    <x v="3"/>
    <x v="3"/>
    <x v="3"/>
    <x v="3"/>
    <x v="3"/>
    <x v="3"/>
    <x v="3"/>
    <x v="0"/>
    <x v="5"/>
    <x v="0"/>
    <x v="0"/>
    <x v="8"/>
    <x v="1"/>
    <n v="13"/>
    <s v="40_28Sep2021_Serenoa_repens_13"/>
    <x v="0"/>
    <s v="NA"/>
    <s v="NA"/>
    <x v="0"/>
    <x v="1"/>
    <n v="10.68"/>
    <n v="7.67"/>
    <x v="0"/>
    <n v="7.52"/>
    <n v="6.78"/>
    <n v="40.043996599716934"/>
    <n v="180.99886463072053"/>
    <x v="0"/>
  </r>
  <r>
    <s v="40_28Sep2021"/>
    <x v="3"/>
    <x v="3"/>
    <x v="3"/>
    <x v="3"/>
    <x v="3"/>
    <x v="3"/>
    <x v="3"/>
    <x v="0"/>
    <x v="5"/>
    <x v="0"/>
    <x v="0"/>
    <x v="8"/>
    <x v="1"/>
    <n v="14"/>
    <s v="40_28Sep2021_Serenoa_repens_14"/>
    <x v="0"/>
    <s v="NA"/>
    <s v="NA"/>
    <x v="0"/>
    <x v="0"/>
    <n v="9.84"/>
    <n v="7.91"/>
    <x v="0"/>
    <n v="7.58"/>
    <n v="6.79"/>
    <n v="40.423029753372546"/>
    <n v="182.9815813502664"/>
    <x v="0"/>
  </r>
  <r>
    <s v="40_28Sep2021"/>
    <x v="3"/>
    <x v="3"/>
    <x v="3"/>
    <x v="3"/>
    <x v="3"/>
    <x v="3"/>
    <x v="3"/>
    <x v="0"/>
    <x v="5"/>
    <x v="0"/>
    <x v="0"/>
    <x v="8"/>
    <x v="1"/>
    <n v="15"/>
    <s v="40_28Sep2021_Serenoa_repens_15"/>
    <x v="0"/>
    <s v="NA"/>
    <s v="NA"/>
    <x v="0"/>
    <x v="0"/>
    <n v="9.67"/>
    <n v="7.86"/>
    <x v="0"/>
    <n v="7.64"/>
    <n v="6.65"/>
    <n v="39.902939089570758"/>
    <n v="176.90302996376369"/>
    <x v="0"/>
  </r>
  <r>
    <s v="40_28Sep2021"/>
    <x v="3"/>
    <x v="3"/>
    <x v="3"/>
    <x v="3"/>
    <x v="3"/>
    <x v="3"/>
    <x v="3"/>
    <x v="0"/>
    <x v="5"/>
    <x v="0"/>
    <x v="0"/>
    <x v="8"/>
    <x v="1"/>
    <n v="16"/>
    <s v="40_28Sep2021_Serenoa_repens_16"/>
    <x v="0"/>
    <s v="NA"/>
    <s v="NA"/>
    <x v="0"/>
    <x v="1"/>
    <n v="10.72"/>
    <n v="8.3699999999999992"/>
    <x v="0"/>
    <n v="7.67"/>
    <n v="7.33"/>
    <n v="44.155948684184281"/>
    <n v="215.77540257004716"/>
    <x v="0"/>
  </r>
  <r>
    <s v="40_28Sep2021"/>
    <x v="3"/>
    <x v="3"/>
    <x v="3"/>
    <x v="3"/>
    <x v="3"/>
    <x v="3"/>
    <x v="3"/>
    <x v="0"/>
    <x v="5"/>
    <x v="0"/>
    <x v="0"/>
    <x v="8"/>
    <x v="1"/>
    <n v="17"/>
    <s v="40_28Sep2021_Serenoa_repens_17"/>
    <x v="0"/>
    <s v="NA"/>
    <s v="NA"/>
    <x v="0"/>
    <x v="0"/>
    <n v="12.84"/>
    <n v="8.85"/>
    <x v="0"/>
    <n v="10.15"/>
    <n v="7.97"/>
    <n v="63.535177127118281"/>
    <n v="337.5835744687551"/>
    <x v="0"/>
  </r>
  <r>
    <s v="40_28Sep2021"/>
    <x v="3"/>
    <x v="3"/>
    <x v="3"/>
    <x v="3"/>
    <x v="3"/>
    <x v="3"/>
    <x v="3"/>
    <x v="0"/>
    <x v="5"/>
    <x v="0"/>
    <x v="0"/>
    <x v="8"/>
    <x v="1"/>
    <n v="18"/>
    <s v="40_28Sep2021_Serenoa_repens_18"/>
    <x v="0"/>
    <s v="NA"/>
    <s v="NA"/>
    <x v="0"/>
    <x v="0"/>
    <n v="13.02"/>
    <n v="8.8699999999999992"/>
    <x v="0"/>
    <n v="10.52"/>
    <n v="7.99"/>
    <n v="66.016485544739837"/>
    <n v="351.64781300164753"/>
    <x v="0"/>
  </r>
  <r>
    <s v="40_28Sep2021"/>
    <x v="3"/>
    <x v="3"/>
    <x v="3"/>
    <x v="3"/>
    <x v="3"/>
    <x v="3"/>
    <x v="3"/>
    <x v="0"/>
    <x v="5"/>
    <x v="0"/>
    <x v="0"/>
    <x v="8"/>
    <x v="1"/>
    <n v="19"/>
    <s v="40_28Sep2021_Serenoa_repens_19"/>
    <x v="0"/>
    <s v="NA"/>
    <s v="NA"/>
    <x v="0"/>
    <x v="0"/>
    <n v="9.58"/>
    <n v="7.28"/>
    <x v="0"/>
    <n v="7.11"/>
    <n v="6.4"/>
    <n v="35.738758027237488"/>
    <n v="152.48536758287997"/>
    <x v="0"/>
  </r>
  <r>
    <s v="40_28Sep2021"/>
    <x v="3"/>
    <x v="3"/>
    <x v="3"/>
    <x v="3"/>
    <x v="3"/>
    <x v="3"/>
    <x v="3"/>
    <x v="0"/>
    <x v="5"/>
    <x v="0"/>
    <x v="0"/>
    <x v="8"/>
    <x v="1"/>
    <n v="20"/>
    <s v="40_28Sep2021_Serenoa_repens_20"/>
    <x v="0"/>
    <s v="NA"/>
    <s v="NA"/>
    <x v="0"/>
    <x v="0"/>
    <n v="13.6"/>
    <n v="9.0299999999999994"/>
    <x v="0"/>
    <n v="10.58"/>
    <n v="7.85"/>
    <n v="65.229673664648274"/>
    <n v="341.36862551165922"/>
    <x v="0"/>
  </r>
  <r>
    <s v="40_28Sep2021"/>
    <x v="3"/>
    <x v="3"/>
    <x v="3"/>
    <x v="3"/>
    <x v="3"/>
    <x v="3"/>
    <x v="3"/>
    <x v="0"/>
    <x v="5"/>
    <x v="0"/>
    <x v="0"/>
    <x v="8"/>
    <x v="1"/>
    <n v="21"/>
    <s v="40_28Sep2021_Serenoa_repens_21"/>
    <x v="0"/>
    <s v="NA"/>
    <s v="NA"/>
    <x v="0"/>
    <x v="0"/>
    <n v="10.36"/>
    <n v="7.77"/>
    <x v="0"/>
    <n v="7.83"/>
    <n v="6.87"/>
    <n v="42.248216545291882"/>
    <n v="193.4968317774368"/>
    <x v="0"/>
  </r>
  <r>
    <s v="40_28Sep2021"/>
    <x v="3"/>
    <x v="3"/>
    <x v="3"/>
    <x v="3"/>
    <x v="3"/>
    <x v="3"/>
    <x v="3"/>
    <x v="0"/>
    <x v="5"/>
    <x v="0"/>
    <x v="0"/>
    <x v="8"/>
    <x v="1"/>
    <n v="22"/>
    <s v="40_28Sep2021_Serenoa_repens_22"/>
    <x v="0"/>
    <s v="NA"/>
    <s v="NA"/>
    <x v="0"/>
    <x v="0"/>
    <n v="12.61"/>
    <n v="9.07"/>
    <x v="0"/>
    <n v="9.7200000000000006"/>
    <n v="8.18"/>
    <n v="62.446693812465753"/>
    <n v="340.54263692397984"/>
    <x v="0"/>
  </r>
  <r>
    <s v="40_28Sep2021"/>
    <x v="3"/>
    <x v="3"/>
    <x v="3"/>
    <x v="3"/>
    <x v="3"/>
    <x v="3"/>
    <x v="3"/>
    <x v="0"/>
    <x v="5"/>
    <x v="0"/>
    <x v="0"/>
    <x v="8"/>
    <x v="1"/>
    <n v="23"/>
    <s v="40_28Sep2021_Serenoa_repens_23"/>
    <x v="0"/>
    <s v="NA"/>
    <s v="NA"/>
    <x v="0"/>
    <x v="0"/>
    <n v="12.59"/>
    <n v="8.24"/>
    <x v="0"/>
    <n v="8.82"/>
    <n v="7.02"/>
    <n v="48.629026844181766"/>
    <n v="227.58384563077061"/>
    <x v="0"/>
  </r>
  <r>
    <s v="40_28Sep2021"/>
    <x v="3"/>
    <x v="3"/>
    <x v="3"/>
    <x v="3"/>
    <x v="3"/>
    <x v="3"/>
    <x v="3"/>
    <x v="0"/>
    <x v="5"/>
    <x v="0"/>
    <x v="0"/>
    <x v="8"/>
    <x v="1"/>
    <n v="24"/>
    <s v="40_28Sep2021_Serenoa_repens_24"/>
    <x v="0"/>
    <s v="NA"/>
    <s v="NA"/>
    <x v="0"/>
    <x v="0"/>
    <n v="12.11"/>
    <n v="8.93"/>
    <x v="0"/>
    <n v="9.6"/>
    <n v="7.81"/>
    <n v="58.886012698887079"/>
    <n v="306.59983945220534"/>
    <x v="0"/>
  </r>
  <r>
    <s v="454_21Oct2021"/>
    <x v="4"/>
    <x v="4"/>
    <x v="4"/>
    <x v="4"/>
    <x v="4"/>
    <x v="4"/>
    <x v="1"/>
    <x v="1"/>
    <x v="0"/>
    <x v="0"/>
    <x v="1"/>
    <x v="6"/>
    <x v="0"/>
    <n v="1"/>
    <s v="454_21Oct2021_Sabal_palmetto_01"/>
    <x v="1"/>
    <s v="NA"/>
    <s v="NA"/>
    <x v="0"/>
    <x v="2"/>
    <s v="NA"/>
    <s v="NA"/>
    <x v="0"/>
    <n v="4.72"/>
    <n v="5.49"/>
    <n v="20.351865528485398"/>
    <n v="74.487827834256549"/>
    <x v="0"/>
  </r>
  <r>
    <s v="454_21Oct2021"/>
    <x v="4"/>
    <x v="4"/>
    <x v="4"/>
    <x v="4"/>
    <x v="4"/>
    <x v="4"/>
    <x v="1"/>
    <x v="1"/>
    <x v="0"/>
    <x v="0"/>
    <x v="0"/>
    <x v="9"/>
    <x v="0"/>
    <n v="1"/>
    <s v="454_21Oct2021_Serenoa_repens_01"/>
    <x v="0"/>
    <s v="NA"/>
    <s v="NA"/>
    <x v="1"/>
    <x v="1"/>
    <n v="13.27"/>
    <n v="8.91"/>
    <x v="0"/>
    <n v="11.07"/>
    <n v="7.68"/>
    <n v="66.772666896458901"/>
    <n v="341.8760545098695"/>
    <x v="0"/>
  </r>
  <r>
    <s v="454_21Oct2021"/>
    <x v="4"/>
    <x v="4"/>
    <x v="4"/>
    <x v="4"/>
    <x v="4"/>
    <x v="4"/>
    <x v="1"/>
    <x v="1"/>
    <x v="0"/>
    <x v="0"/>
    <x v="0"/>
    <x v="9"/>
    <x v="0"/>
    <n v="2"/>
    <s v="454_21Oct2021_Serenoa_repens_02"/>
    <x v="0"/>
    <s v="NA"/>
    <s v="NA"/>
    <x v="0"/>
    <x v="1"/>
    <n v="15.01"/>
    <n v="9.68"/>
    <x v="0"/>
    <n v="10.84"/>
    <n v="7.97"/>
    <n v="67.854317247089867"/>
    <n v="360.53260563953745"/>
    <x v="0"/>
  </r>
  <r>
    <s v="454_21Oct2021"/>
    <x v="4"/>
    <x v="4"/>
    <x v="4"/>
    <x v="4"/>
    <x v="4"/>
    <x v="4"/>
    <x v="1"/>
    <x v="1"/>
    <x v="0"/>
    <x v="0"/>
    <x v="0"/>
    <x v="9"/>
    <x v="0"/>
    <n v="3"/>
    <s v="454_21Oct2021_Serenoa_repens_03"/>
    <x v="0"/>
    <s v="NA"/>
    <s v="NA"/>
    <x v="0"/>
    <x v="0"/>
    <n v="13.27"/>
    <n v="8.7899999999999991"/>
    <x v="0"/>
    <n v="10.41"/>
    <n v="7.37"/>
    <n v="60.25708227273001"/>
    <n v="296.06313090001345"/>
    <x v="0"/>
  </r>
  <r>
    <s v="454_21Oct2021"/>
    <x v="4"/>
    <x v="4"/>
    <x v="4"/>
    <x v="4"/>
    <x v="4"/>
    <x v="4"/>
    <x v="1"/>
    <x v="1"/>
    <x v="0"/>
    <x v="0"/>
    <x v="0"/>
    <x v="9"/>
    <x v="0"/>
    <n v="4"/>
    <s v="454_21Oct2021_Serenoa_repens_04"/>
    <x v="0"/>
    <s v="NA"/>
    <s v="NA"/>
    <x v="1"/>
    <x v="0"/>
    <n v="11.48"/>
    <n v="8.5"/>
    <x v="0"/>
    <n v="9.27"/>
    <n v="6.99"/>
    <n v="50.89168041311347"/>
    <n v="237.15523072510877"/>
    <x v="0"/>
  </r>
  <r>
    <s v="454_21Oct2021"/>
    <x v="4"/>
    <x v="4"/>
    <x v="4"/>
    <x v="4"/>
    <x v="4"/>
    <x v="4"/>
    <x v="1"/>
    <x v="1"/>
    <x v="0"/>
    <x v="0"/>
    <x v="0"/>
    <x v="9"/>
    <x v="0"/>
    <n v="5"/>
    <s v="454_21Oct2021_Serenoa_repens_05"/>
    <x v="0"/>
    <s v="NA"/>
    <s v="NA"/>
    <x v="1"/>
    <x v="1"/>
    <n v="14.8"/>
    <n v="9.19"/>
    <x v="0"/>
    <n v="11.09"/>
    <n v="7.49"/>
    <n v="65.238391584261976"/>
    <n v="325.75703531074817"/>
    <x v="0"/>
  </r>
  <r>
    <s v="454_21Oct2021"/>
    <x v="4"/>
    <x v="4"/>
    <x v="4"/>
    <x v="4"/>
    <x v="4"/>
    <x v="4"/>
    <x v="1"/>
    <x v="1"/>
    <x v="0"/>
    <x v="0"/>
    <x v="0"/>
    <x v="9"/>
    <x v="0"/>
    <n v="6"/>
    <s v="454_21Oct2021_Serenoa_repens_06"/>
    <x v="0"/>
    <s v="NA"/>
    <s v="NA"/>
    <x v="0"/>
    <x v="1"/>
    <n v="13.78"/>
    <n v="8.3699999999999992"/>
    <x v="0"/>
    <n v="10.33"/>
    <n v="7.19"/>
    <n v="58.333642170569668"/>
    <n v="279.61259147093057"/>
    <x v="0"/>
  </r>
  <r>
    <s v="454_21Oct2021"/>
    <x v="4"/>
    <x v="4"/>
    <x v="4"/>
    <x v="4"/>
    <x v="4"/>
    <x v="4"/>
    <x v="1"/>
    <x v="1"/>
    <x v="0"/>
    <x v="0"/>
    <x v="0"/>
    <x v="9"/>
    <x v="0"/>
    <n v="7"/>
    <s v="454_21Oct2021_Serenoa_repens_07"/>
    <x v="0"/>
    <s v="NA"/>
    <s v="NA"/>
    <x v="0"/>
    <x v="0"/>
    <n v="12.84"/>
    <n v="9.3699999999999992"/>
    <x v="0"/>
    <n v="10.039999999999999"/>
    <n v="7.94"/>
    <n v="62.610056630452419"/>
    <n v="331.41589976386149"/>
    <x v="0"/>
  </r>
  <r>
    <s v="454_21Oct2021"/>
    <x v="4"/>
    <x v="4"/>
    <x v="4"/>
    <x v="4"/>
    <x v="4"/>
    <x v="4"/>
    <x v="1"/>
    <x v="1"/>
    <x v="0"/>
    <x v="0"/>
    <x v="0"/>
    <x v="9"/>
    <x v="0"/>
    <n v="8"/>
    <s v="454_21Oct2021_Serenoa_repens_08"/>
    <x v="0"/>
    <s v="NA"/>
    <s v="NA"/>
    <x v="0"/>
    <x v="0"/>
    <n v="14.37"/>
    <n v="8.4600000000000009"/>
    <x v="0"/>
    <n v="11.38"/>
    <n v="7.19"/>
    <n v="64.263005605138702"/>
    <n v="308.03400686729816"/>
    <x v="0"/>
  </r>
  <r>
    <s v="454_21Oct2021"/>
    <x v="4"/>
    <x v="4"/>
    <x v="4"/>
    <x v="4"/>
    <x v="4"/>
    <x v="4"/>
    <x v="1"/>
    <x v="1"/>
    <x v="0"/>
    <x v="0"/>
    <x v="0"/>
    <x v="9"/>
    <x v="0"/>
    <n v="9"/>
    <s v="454_21Oct2021_Serenoa_repens_09"/>
    <x v="0"/>
    <s v="NA"/>
    <s v="NA"/>
    <x v="0"/>
    <x v="0"/>
    <n v="13.27"/>
    <n v="8"/>
    <x v="0"/>
    <n v="10.77"/>
    <n v="7.05"/>
    <n v="59.634104449523143"/>
    <n v="280.2802909127588"/>
    <x v="0"/>
  </r>
  <r>
    <s v="454_21Oct2021"/>
    <x v="4"/>
    <x v="4"/>
    <x v="4"/>
    <x v="4"/>
    <x v="4"/>
    <x v="4"/>
    <x v="1"/>
    <x v="1"/>
    <x v="0"/>
    <x v="0"/>
    <x v="0"/>
    <x v="9"/>
    <x v="1"/>
    <n v="10"/>
    <s v="454_21Oct2021_Serenoa_repens_10"/>
    <x v="0"/>
    <s v="NA"/>
    <s v="NA"/>
    <x v="0"/>
    <x v="0"/>
    <n v="12.97"/>
    <n v="8.35"/>
    <x v="0"/>
    <n v="10.130000000000001"/>
    <n v="7.34"/>
    <n v="58.397652120886555"/>
    <n v="285.75917771153814"/>
    <x v="0"/>
  </r>
  <r>
    <s v="454_21Oct2021"/>
    <x v="4"/>
    <x v="4"/>
    <x v="4"/>
    <x v="4"/>
    <x v="4"/>
    <x v="4"/>
    <x v="1"/>
    <x v="1"/>
    <x v="0"/>
    <x v="0"/>
    <x v="0"/>
    <x v="9"/>
    <x v="1"/>
    <n v="11"/>
    <s v="454_21Oct2021_Serenoa_repens_11"/>
    <x v="0"/>
    <s v="NA"/>
    <s v="NA"/>
    <x v="1"/>
    <x v="0"/>
    <n v="13.67"/>
    <n v="8.01"/>
    <x v="0"/>
    <n v="10.52"/>
    <n v="6.74"/>
    <n v="55.688499696063388"/>
    <n v="250.22699196764484"/>
    <x v="0"/>
  </r>
  <r>
    <s v="454_26Aug2021"/>
    <x v="4"/>
    <x v="4"/>
    <x v="4"/>
    <x v="4"/>
    <x v="4"/>
    <x v="4"/>
    <x v="1"/>
    <x v="1"/>
    <x v="2"/>
    <x v="0"/>
    <x v="0"/>
    <x v="7"/>
    <x v="0"/>
    <n v="1"/>
    <s v="454_26Aug2021_Serenoa_repens_01"/>
    <x v="1"/>
    <s v="NA"/>
    <s v="NA"/>
    <x v="0"/>
    <x v="2"/>
    <s v="NA"/>
    <s v="NA"/>
    <x v="0"/>
    <n v="11.92"/>
    <n v="8.07"/>
    <n v="75.55090508911951"/>
    <n v="406.46386937946295"/>
    <x v="0"/>
  </r>
  <r>
    <s v="454_26Aug2021"/>
    <x v="4"/>
    <x v="4"/>
    <x v="4"/>
    <x v="4"/>
    <x v="4"/>
    <x v="4"/>
    <x v="1"/>
    <x v="1"/>
    <x v="2"/>
    <x v="0"/>
    <x v="0"/>
    <x v="7"/>
    <x v="0"/>
    <n v="2"/>
    <s v="454_26Aug2021_Serenoa_repens_02"/>
    <x v="0"/>
    <s v="NA"/>
    <s v="NA"/>
    <x v="0"/>
    <x v="0"/>
    <n v="12.32"/>
    <n v="8.49"/>
    <x v="0"/>
    <n v="9.36"/>
    <n v="7.49"/>
    <n v="55.061437802406864"/>
    <n v="274.94011276001828"/>
    <x v="0"/>
  </r>
  <r>
    <s v="454_26Aug2021"/>
    <x v="4"/>
    <x v="4"/>
    <x v="4"/>
    <x v="4"/>
    <x v="4"/>
    <x v="4"/>
    <x v="1"/>
    <x v="1"/>
    <x v="2"/>
    <x v="0"/>
    <x v="0"/>
    <x v="7"/>
    <x v="0"/>
    <n v="3"/>
    <s v="454_26Aug2021_Serenoa_repens_03"/>
    <x v="2"/>
    <n v="16.25"/>
    <n v="10.26"/>
    <x v="1"/>
    <x v="0"/>
    <n v="15.14"/>
    <n v="8.68"/>
    <x v="0"/>
    <n v="10.8"/>
    <n v="6.58"/>
    <n v="55.813535083676264"/>
    <n v="244.83537390039319"/>
    <x v="0"/>
  </r>
  <r>
    <s v="454_26Aug2021"/>
    <x v="4"/>
    <x v="4"/>
    <x v="4"/>
    <x v="4"/>
    <x v="4"/>
    <x v="4"/>
    <x v="1"/>
    <x v="1"/>
    <x v="2"/>
    <x v="0"/>
    <x v="0"/>
    <x v="7"/>
    <x v="0"/>
    <n v="4"/>
    <s v="454_26Aug2021_Serenoa_repens_04"/>
    <x v="2"/>
    <n v="14.31"/>
    <n v="10.61"/>
    <x v="1"/>
    <x v="0"/>
    <n v="11.69"/>
    <n v="8.77"/>
    <x v="0"/>
    <n v="8.66"/>
    <n v="7.43"/>
    <n v="50.535502346012727"/>
    <n v="250.31918828724969"/>
    <x v="0"/>
  </r>
  <r>
    <s v="454_26Aug2021"/>
    <x v="4"/>
    <x v="4"/>
    <x v="4"/>
    <x v="4"/>
    <x v="4"/>
    <x v="4"/>
    <x v="1"/>
    <x v="1"/>
    <x v="2"/>
    <x v="0"/>
    <x v="0"/>
    <x v="7"/>
    <x v="0"/>
    <n v="5"/>
    <s v="454_26Aug2021_Serenoa_repens_05"/>
    <x v="0"/>
    <s v="NA"/>
    <s v="NA"/>
    <x v="0"/>
    <x v="0"/>
    <n v="10.53"/>
    <n v="8.58"/>
    <x v="0"/>
    <n v="7.89"/>
    <n v="7.17"/>
    <n v="44.430995121006063"/>
    <n v="212.38015667840895"/>
    <x v="0"/>
  </r>
  <r>
    <s v="454_26Aug2021"/>
    <x v="4"/>
    <x v="4"/>
    <x v="4"/>
    <x v="4"/>
    <x v="4"/>
    <x v="4"/>
    <x v="1"/>
    <x v="1"/>
    <x v="2"/>
    <x v="0"/>
    <x v="0"/>
    <x v="7"/>
    <x v="0"/>
    <n v="6"/>
    <s v="454_26Aug2021_Serenoa_repens_06"/>
    <x v="0"/>
    <s v="NA"/>
    <s v="NA"/>
    <x v="1"/>
    <x v="0"/>
    <n v="11.95"/>
    <n v="8.58"/>
    <x v="0"/>
    <n v="8.64"/>
    <n v="7.27"/>
    <n v="49.333057757851243"/>
    <n v="239.10088659971899"/>
    <x v="0"/>
  </r>
  <r>
    <s v="454_26Aug2021"/>
    <x v="4"/>
    <x v="4"/>
    <x v="4"/>
    <x v="4"/>
    <x v="4"/>
    <x v="4"/>
    <x v="1"/>
    <x v="1"/>
    <x v="2"/>
    <x v="0"/>
    <x v="0"/>
    <x v="7"/>
    <x v="0"/>
    <n v="7"/>
    <s v="454_26Aug2021_Serenoa_repens_07"/>
    <x v="0"/>
    <s v="NA"/>
    <s v="NA"/>
    <x v="0"/>
    <x v="0"/>
    <n v="12.38"/>
    <n v="9.02"/>
    <x v="0"/>
    <n v="8.89"/>
    <n v="7.68"/>
    <n v="53.623216685593462"/>
    <n v="274.55086943023849"/>
    <x v="0"/>
  </r>
  <r>
    <s v="454_26Aug2021"/>
    <x v="4"/>
    <x v="4"/>
    <x v="4"/>
    <x v="4"/>
    <x v="4"/>
    <x v="4"/>
    <x v="1"/>
    <x v="1"/>
    <x v="2"/>
    <x v="0"/>
    <x v="0"/>
    <x v="7"/>
    <x v="0"/>
    <n v="8"/>
    <s v="454_26Aug2021_Serenoa_repens_08"/>
    <x v="0"/>
    <s v="NA"/>
    <s v="NA"/>
    <x v="0"/>
    <x v="0"/>
    <n v="11.98"/>
    <n v="8.16"/>
    <x v="0"/>
    <n v="8.91"/>
    <n v="7.03"/>
    <n v="49.195220380174987"/>
    <n v="230.56159951508675"/>
    <x v="0"/>
  </r>
  <r>
    <s v="454_26Aug2021"/>
    <x v="4"/>
    <x v="4"/>
    <x v="4"/>
    <x v="4"/>
    <x v="4"/>
    <x v="4"/>
    <x v="1"/>
    <x v="1"/>
    <x v="2"/>
    <x v="0"/>
    <x v="0"/>
    <x v="7"/>
    <x v="0"/>
    <n v="9"/>
    <s v="454_26Aug2021_Serenoa_repens_09"/>
    <x v="0"/>
    <s v="NA"/>
    <s v="NA"/>
    <x v="0"/>
    <x v="0"/>
    <n v="15.88"/>
    <n v="9.83"/>
    <x v="0"/>
    <n v="12.62"/>
    <n v="8.51"/>
    <n v="84.348778235865026"/>
    <n v="478.5387351914743"/>
    <x v="0"/>
  </r>
  <r>
    <s v="454_26Aug2021"/>
    <x v="4"/>
    <x v="4"/>
    <x v="4"/>
    <x v="4"/>
    <x v="4"/>
    <x v="4"/>
    <x v="1"/>
    <x v="1"/>
    <x v="2"/>
    <x v="0"/>
    <x v="0"/>
    <x v="7"/>
    <x v="1"/>
    <n v="10"/>
    <s v="454_26Aug2021_Serenoa_repens_10"/>
    <x v="0"/>
    <s v="NA"/>
    <s v="NA"/>
    <x v="0"/>
    <x v="0"/>
    <n v="11.36"/>
    <n v="9.25"/>
    <x v="0"/>
    <n v="8.1"/>
    <n v="7.62"/>
    <n v="48.476345441217298"/>
    <n v="246.25983484138388"/>
    <x v="0"/>
  </r>
  <r>
    <s v="454_26Aug2021"/>
    <x v="4"/>
    <x v="4"/>
    <x v="4"/>
    <x v="4"/>
    <x v="4"/>
    <x v="4"/>
    <x v="1"/>
    <x v="1"/>
    <x v="2"/>
    <x v="0"/>
    <x v="0"/>
    <x v="7"/>
    <x v="1"/>
    <n v="11"/>
    <s v="454_26Aug2021_Serenoa_repens_11"/>
    <x v="0"/>
    <s v="NA"/>
    <s v="NA"/>
    <x v="0"/>
    <x v="0"/>
    <n v="11.94"/>
    <n v="8.94"/>
    <x v="0"/>
    <n v="8.8800000000000008"/>
    <n v="7.71"/>
    <n v="53.772128177373624"/>
    <n v="276.38873883170038"/>
    <x v="0"/>
  </r>
  <r>
    <s v="454_26Aug2021"/>
    <x v="4"/>
    <x v="4"/>
    <x v="4"/>
    <x v="4"/>
    <x v="4"/>
    <x v="4"/>
    <x v="1"/>
    <x v="1"/>
    <x v="2"/>
    <x v="0"/>
    <x v="0"/>
    <x v="7"/>
    <x v="1"/>
    <n v="12"/>
    <s v="454_26Aug2021_Serenoa_repens_12"/>
    <x v="0"/>
    <s v="NA"/>
    <s v="NA"/>
    <x v="0"/>
    <x v="0"/>
    <n v="11.87"/>
    <n v="9.17"/>
    <x v="0"/>
    <n v="8.7200000000000006"/>
    <n v="7.32"/>
    <n v="50.132278928924485"/>
    <n v="244.64552117315151"/>
    <x v="0"/>
  </r>
  <r>
    <s v="454_26Aug2021"/>
    <x v="4"/>
    <x v="4"/>
    <x v="4"/>
    <x v="4"/>
    <x v="4"/>
    <x v="4"/>
    <x v="1"/>
    <x v="1"/>
    <x v="2"/>
    <x v="0"/>
    <x v="0"/>
    <x v="7"/>
    <x v="1"/>
    <n v="13"/>
    <s v="454_26Aug2021_Serenoa_repens_13"/>
    <x v="0"/>
    <s v="NA"/>
    <s v="NA"/>
    <x v="0"/>
    <x v="0"/>
    <n v="18.54"/>
    <n v="8.49"/>
    <x v="0"/>
    <n v="14.31"/>
    <n v="6.98"/>
    <n v="78.448553073158052"/>
    <n v="365.04726696709548"/>
    <x v="0"/>
  </r>
  <r>
    <s v="454_26Aug2021"/>
    <x v="4"/>
    <x v="4"/>
    <x v="4"/>
    <x v="4"/>
    <x v="4"/>
    <x v="4"/>
    <x v="1"/>
    <x v="1"/>
    <x v="2"/>
    <x v="0"/>
    <x v="0"/>
    <x v="7"/>
    <x v="1"/>
    <n v="14"/>
    <s v="454_26Aug2021_Serenoa_repens_14"/>
    <x v="0"/>
    <s v="NA"/>
    <s v="NA"/>
    <x v="1"/>
    <x v="1"/>
    <n v="11.99"/>
    <n v="8.74"/>
    <x v="0"/>
    <n v="8.8000000000000007"/>
    <n v="7.14"/>
    <n v="49.348137402588478"/>
    <n v="234.89713403632112"/>
    <x v="0"/>
  </r>
  <r>
    <s v="454_26Aug2021"/>
    <x v="4"/>
    <x v="4"/>
    <x v="4"/>
    <x v="4"/>
    <x v="4"/>
    <x v="4"/>
    <x v="1"/>
    <x v="1"/>
    <x v="2"/>
    <x v="0"/>
    <x v="0"/>
    <x v="7"/>
    <x v="1"/>
    <n v="15"/>
    <s v="454_26Aug2021_Serenoa_repens_15"/>
    <x v="0"/>
    <s v="NA"/>
    <s v="NA"/>
    <x v="1"/>
    <x v="0"/>
    <n v="12.67"/>
    <n v="8.91"/>
    <x v="0"/>
    <n v="9.66"/>
    <n v="7.66"/>
    <n v="58.116008339492225"/>
    <n v="296.77908258700694"/>
    <x v="0"/>
  </r>
  <r>
    <s v="454_26Aug2021"/>
    <x v="4"/>
    <x v="4"/>
    <x v="4"/>
    <x v="4"/>
    <x v="4"/>
    <x v="4"/>
    <x v="1"/>
    <x v="1"/>
    <x v="2"/>
    <x v="0"/>
    <x v="0"/>
    <x v="7"/>
    <x v="1"/>
    <n v="16"/>
    <s v="454_26Aug2021_Serenoa_repens_16"/>
    <x v="0"/>
    <s v="NA"/>
    <s v="NA"/>
    <x v="1"/>
    <x v="0"/>
    <n v="12.87"/>
    <n v="8.31"/>
    <x v="0"/>
    <n v="9.1"/>
    <n v="7.38"/>
    <n v="52.745769857445829"/>
    <n v="259.50918769863347"/>
    <x v="0"/>
  </r>
  <r>
    <s v="454_26Aug2021"/>
    <x v="4"/>
    <x v="4"/>
    <x v="4"/>
    <x v="4"/>
    <x v="4"/>
    <x v="4"/>
    <x v="1"/>
    <x v="1"/>
    <x v="2"/>
    <x v="0"/>
    <x v="0"/>
    <x v="7"/>
    <x v="1"/>
    <n v="17"/>
    <s v="454_26Aug2021_Serenoa_repens_17"/>
    <x v="0"/>
    <s v="NA"/>
    <s v="NA"/>
    <x v="0"/>
    <x v="1"/>
    <n v="15.71"/>
    <n v="8.5299999999999994"/>
    <x v="0"/>
    <n v="12.24"/>
    <n v="7.01"/>
    <n v="67.389047375093213"/>
    <n v="314.93148139960226"/>
    <x v="0"/>
  </r>
  <r>
    <s v="454_26Aug2021"/>
    <x v="4"/>
    <x v="4"/>
    <x v="4"/>
    <x v="4"/>
    <x v="4"/>
    <x v="4"/>
    <x v="1"/>
    <x v="1"/>
    <x v="2"/>
    <x v="0"/>
    <x v="0"/>
    <x v="7"/>
    <x v="1"/>
    <n v="18"/>
    <s v="454_26Aug2021_Serenoa_repens_18"/>
    <x v="0"/>
    <s v="NA"/>
    <s v="NA"/>
    <x v="0"/>
    <x v="0"/>
    <n v="16.52"/>
    <n v="8.1300000000000008"/>
    <x v="0"/>
    <n v="13.22"/>
    <n v="6.79"/>
    <n v="70.500323659575869"/>
    <n v="319.13146509901344"/>
    <x v="0"/>
  </r>
  <r>
    <s v="454_26Aug2021"/>
    <x v="4"/>
    <x v="4"/>
    <x v="4"/>
    <x v="4"/>
    <x v="4"/>
    <x v="4"/>
    <x v="1"/>
    <x v="1"/>
    <x v="2"/>
    <x v="0"/>
    <x v="0"/>
    <x v="7"/>
    <x v="1"/>
    <n v="19"/>
    <s v="454_26Aug2021_Serenoa_repens_19"/>
    <x v="0"/>
    <s v="NA"/>
    <s v="NA"/>
    <x v="1"/>
    <x v="0"/>
    <n v="11.1"/>
    <n v="8.67"/>
    <x v="0"/>
    <n v="7.94"/>
    <n v="7.04"/>
    <n v="43.901872378325209"/>
    <n v="206.04612102893964"/>
    <x v="0"/>
  </r>
  <r>
    <s v="454_26Aug2021"/>
    <x v="4"/>
    <x v="4"/>
    <x v="4"/>
    <x v="4"/>
    <x v="4"/>
    <x v="4"/>
    <x v="1"/>
    <x v="1"/>
    <x v="2"/>
    <x v="0"/>
    <x v="0"/>
    <x v="7"/>
    <x v="1"/>
    <n v="20"/>
    <s v="454_26Aug2021_Serenoa_repens_20"/>
    <x v="0"/>
    <s v="NA"/>
    <s v="NA"/>
    <x v="0"/>
    <x v="0"/>
    <n v="15.92"/>
    <n v="8.5500000000000007"/>
    <x v="0"/>
    <n v="12.44"/>
    <n v="7.26"/>
    <n v="70.932763888342492"/>
    <n v="343.3145772195777"/>
    <x v="0"/>
  </r>
  <r>
    <s v="454_26Aug2021"/>
    <x v="4"/>
    <x v="4"/>
    <x v="4"/>
    <x v="4"/>
    <x v="4"/>
    <x v="4"/>
    <x v="1"/>
    <x v="1"/>
    <x v="2"/>
    <x v="0"/>
    <x v="0"/>
    <x v="7"/>
    <x v="1"/>
    <n v="21"/>
    <s v="454_26Aug2021_Serenoa_repens_21"/>
    <x v="0"/>
    <s v="NA"/>
    <s v="NA"/>
    <x v="0"/>
    <x v="0"/>
    <n v="12.13"/>
    <n v="8.8000000000000007"/>
    <x v="0"/>
    <n v="8.56"/>
    <n v="7.4"/>
    <n v="49.750261262247967"/>
    <n v="245.43462222708996"/>
    <x v="0"/>
  </r>
  <r>
    <s v="454_26Aug2021"/>
    <x v="4"/>
    <x v="4"/>
    <x v="4"/>
    <x v="4"/>
    <x v="4"/>
    <x v="4"/>
    <x v="1"/>
    <x v="1"/>
    <x v="2"/>
    <x v="0"/>
    <x v="0"/>
    <x v="7"/>
    <x v="1"/>
    <n v="22"/>
    <s v="454_26Aug2021_Serenoa_repens_22"/>
    <x v="0"/>
    <s v="NA"/>
    <s v="NA"/>
    <x v="1"/>
    <x v="0"/>
    <n v="10.67"/>
    <n v="8.1199999999999992"/>
    <x v="0"/>
    <n v="7.95"/>
    <n v="6.96"/>
    <n v="43.457651177107607"/>
    <n v="201.64350146177929"/>
    <x v="0"/>
  </r>
  <r>
    <s v="454_26Aug2021"/>
    <x v="4"/>
    <x v="4"/>
    <x v="4"/>
    <x v="4"/>
    <x v="4"/>
    <x v="4"/>
    <x v="1"/>
    <x v="1"/>
    <x v="2"/>
    <x v="0"/>
    <x v="0"/>
    <x v="7"/>
    <x v="1"/>
    <n v="23"/>
    <s v="454_26Aug2021_Serenoa_repens_23"/>
    <x v="0"/>
    <s v="NA"/>
    <s v="NA"/>
    <x v="1"/>
    <x v="0"/>
    <n v="11.69"/>
    <n v="8.5500000000000007"/>
    <x v="0"/>
    <n v="8.48"/>
    <n v="7.13"/>
    <n v="47.487057914601877"/>
    <n v="225.72181528740759"/>
    <x v="0"/>
  </r>
  <r>
    <s v="454_26Aug2021"/>
    <x v="4"/>
    <x v="4"/>
    <x v="4"/>
    <x v="4"/>
    <x v="4"/>
    <x v="4"/>
    <x v="1"/>
    <x v="1"/>
    <x v="2"/>
    <x v="0"/>
    <x v="0"/>
    <x v="7"/>
    <x v="1"/>
    <n v="24"/>
    <s v="454_26Aug2021_Serenoa_repens_24"/>
    <x v="0"/>
    <s v="NA"/>
    <s v="NA"/>
    <x v="1"/>
    <x v="0"/>
    <n v="11.54"/>
    <n v="8.99"/>
    <x v="0"/>
    <n v="8.49"/>
    <n v="7.49"/>
    <n v="49.94354775026008"/>
    <n v="249.38478176629866"/>
    <x v="0"/>
  </r>
  <r>
    <s v="454_26Aug2021"/>
    <x v="4"/>
    <x v="4"/>
    <x v="4"/>
    <x v="4"/>
    <x v="4"/>
    <x v="4"/>
    <x v="1"/>
    <x v="1"/>
    <x v="2"/>
    <x v="0"/>
    <x v="0"/>
    <x v="7"/>
    <x v="1"/>
    <n v="25"/>
    <s v="454_26Aug2021_Serenoa_repens_25"/>
    <x v="0"/>
    <s v="NA"/>
    <s v="NA"/>
    <x v="0"/>
    <x v="0"/>
    <n v="12.97"/>
    <n v="9.58"/>
    <x v="0"/>
    <n v="10.49"/>
    <n v="8.09"/>
    <n v="66.652108278377383"/>
    <n v="359.4770373147154"/>
    <x v="0"/>
  </r>
  <r>
    <s v="454_26Aug2021"/>
    <x v="4"/>
    <x v="4"/>
    <x v="4"/>
    <x v="4"/>
    <x v="4"/>
    <x v="4"/>
    <x v="1"/>
    <x v="1"/>
    <x v="2"/>
    <x v="0"/>
    <x v="0"/>
    <x v="7"/>
    <x v="1"/>
    <n v="26"/>
    <s v="454_26Aug2021_Serenoa_repens_26"/>
    <x v="0"/>
    <s v="NA"/>
    <s v="NA"/>
    <x v="1"/>
    <x v="0"/>
    <n v="12.12"/>
    <n v="8.65"/>
    <x v="0"/>
    <n v="8.81"/>
    <n v="7.33"/>
    <n v="50.718892817166044"/>
    <n v="247.84632289988471"/>
    <x v="0"/>
  </r>
  <r>
    <s v="454_26Aug2021"/>
    <x v="4"/>
    <x v="4"/>
    <x v="4"/>
    <x v="4"/>
    <x v="4"/>
    <x v="4"/>
    <x v="1"/>
    <x v="1"/>
    <x v="2"/>
    <x v="0"/>
    <x v="0"/>
    <x v="7"/>
    <x v="1"/>
    <n v="27"/>
    <s v="454_26Aug2021_Serenoa_repens_27"/>
    <x v="0"/>
    <s v="NA"/>
    <s v="NA"/>
    <x v="1"/>
    <x v="0"/>
    <n v="12.72"/>
    <n v="8.5399999999999991"/>
    <x v="0"/>
    <n v="9.14"/>
    <n v="7.35"/>
    <n v="52.76226321887718"/>
    <n v="258.53508977249817"/>
    <x v="0"/>
  </r>
  <r>
    <s v="454_26Aug2021"/>
    <x v="4"/>
    <x v="4"/>
    <x v="4"/>
    <x v="4"/>
    <x v="4"/>
    <x v="4"/>
    <x v="1"/>
    <x v="1"/>
    <x v="2"/>
    <x v="0"/>
    <x v="0"/>
    <x v="7"/>
    <x v="1"/>
    <n v="28"/>
    <s v="454_26Aug2021_Serenoa_repens_28"/>
    <x v="0"/>
    <s v="NA"/>
    <s v="NA"/>
    <x v="0"/>
    <x v="0"/>
    <n v="12.05"/>
    <n v="9.23"/>
    <x v="0"/>
    <n v="8.6300000000000008"/>
    <n v="7.68"/>
    <n v="52.05493363292144"/>
    <n v="266.52126020055772"/>
    <x v="0"/>
  </r>
  <r>
    <s v="454_26Aug2021"/>
    <x v="4"/>
    <x v="4"/>
    <x v="4"/>
    <x v="4"/>
    <x v="4"/>
    <x v="4"/>
    <x v="1"/>
    <x v="1"/>
    <x v="2"/>
    <x v="0"/>
    <x v="0"/>
    <x v="7"/>
    <x v="1"/>
    <n v="29"/>
    <s v="454_26Aug2021_Serenoa_repens_29"/>
    <x v="0"/>
    <s v="NA"/>
    <s v="NA"/>
    <x v="0"/>
    <x v="0"/>
    <n v="11.43"/>
    <n v="8.69"/>
    <x v="0"/>
    <n v="8.31"/>
    <n v="7.51"/>
    <n v="49.015207121124291"/>
    <n v="245.40280365309562"/>
    <x v="0"/>
  </r>
  <r>
    <s v="454_26Aug2021"/>
    <x v="4"/>
    <x v="4"/>
    <x v="4"/>
    <x v="4"/>
    <x v="4"/>
    <x v="4"/>
    <x v="1"/>
    <x v="1"/>
    <x v="2"/>
    <x v="0"/>
    <x v="0"/>
    <x v="7"/>
    <x v="1"/>
    <n v="30"/>
    <s v="454_26Aug2021_Serenoa_repens_30"/>
    <x v="0"/>
    <s v="NA"/>
    <s v="NA"/>
    <x v="0"/>
    <x v="0"/>
    <n v="10.82"/>
    <n v="7.66"/>
    <x v="0"/>
    <n v="8.18"/>
    <n v="6.34"/>
    <n v="40.731691231587746"/>
    <n v="172.15928160551084"/>
    <x v="0"/>
  </r>
  <r>
    <s v="454_26Aug2021"/>
    <x v="4"/>
    <x v="4"/>
    <x v="4"/>
    <x v="4"/>
    <x v="4"/>
    <x v="4"/>
    <x v="1"/>
    <x v="1"/>
    <x v="2"/>
    <x v="0"/>
    <x v="0"/>
    <x v="7"/>
    <x v="1"/>
    <n v="31"/>
    <s v="454_26Aug2021_Serenoa_repens_31"/>
    <x v="0"/>
    <s v="NA"/>
    <s v="NA"/>
    <x v="0"/>
    <x v="0"/>
    <n v="11.39"/>
    <n v="8.3800000000000008"/>
    <x v="0"/>
    <n v="8.32"/>
    <n v="7.06"/>
    <n v="46.133659799435392"/>
    <n v="217.13575878934256"/>
    <x v="0"/>
  </r>
  <r>
    <s v="454_26Aug2021"/>
    <x v="4"/>
    <x v="4"/>
    <x v="4"/>
    <x v="4"/>
    <x v="4"/>
    <x v="4"/>
    <x v="1"/>
    <x v="1"/>
    <x v="2"/>
    <x v="0"/>
    <x v="0"/>
    <x v="7"/>
    <x v="1"/>
    <n v="32"/>
    <s v="454_26Aug2021_Serenoa_repens_32"/>
    <x v="0"/>
    <s v="NA"/>
    <s v="NA"/>
    <x v="0"/>
    <x v="0"/>
    <n v="11.64"/>
    <n v="8.8800000000000008"/>
    <x v="0"/>
    <n v="8.2799999999999994"/>
    <n v="7.36"/>
    <n v="47.862792395971212"/>
    <n v="234.84676802289874"/>
    <x v="0"/>
  </r>
  <r>
    <s v="454_27Jul2021"/>
    <x v="4"/>
    <x v="4"/>
    <x v="4"/>
    <x v="4"/>
    <x v="4"/>
    <x v="4"/>
    <x v="1"/>
    <x v="1"/>
    <x v="0"/>
    <x v="0"/>
    <x v="2"/>
    <x v="10"/>
    <x v="0"/>
    <n v="1"/>
    <s v="454_27Jul2021_Coccothrinax_argentatata_01"/>
    <x v="1"/>
    <s v="NA"/>
    <s v="NA"/>
    <x v="0"/>
    <x v="2"/>
    <s v="NA"/>
    <s v="NA"/>
    <x v="0"/>
    <n v="6.05"/>
    <n v="6.82"/>
    <n v="32.406313619942118"/>
    <n v="147.34070592533681"/>
    <x v="0"/>
  </r>
  <r>
    <s v="454_27Jul2021"/>
    <x v="4"/>
    <x v="4"/>
    <x v="4"/>
    <x v="4"/>
    <x v="4"/>
    <x v="4"/>
    <x v="1"/>
    <x v="1"/>
    <x v="0"/>
    <x v="0"/>
    <x v="2"/>
    <x v="10"/>
    <x v="0"/>
    <n v="2"/>
    <s v="454_27Jul2021_Coccothrinax_argentatata_02"/>
    <x v="1"/>
    <s v="NA"/>
    <s v="NA"/>
    <x v="0"/>
    <x v="2"/>
    <s v="NA"/>
    <s v="NA"/>
    <x v="0"/>
    <n v="6.31"/>
    <n v="6.8"/>
    <n v="33.699864395057709"/>
    <n v="152.77271859092826"/>
    <x v="0"/>
  </r>
  <r>
    <s v="454_27Jul2021"/>
    <x v="4"/>
    <x v="4"/>
    <x v="4"/>
    <x v="4"/>
    <x v="4"/>
    <x v="4"/>
    <x v="1"/>
    <x v="1"/>
    <x v="0"/>
    <x v="0"/>
    <x v="2"/>
    <x v="10"/>
    <x v="0"/>
    <n v="3"/>
    <s v="454_27Jul2021_Coccothrinax_argentatata_03"/>
    <x v="1"/>
    <s v="NA"/>
    <s v="NA"/>
    <x v="0"/>
    <x v="2"/>
    <s v="NA"/>
    <s v="NA"/>
    <x v="0"/>
    <n v="6.07"/>
    <n v="6.69"/>
    <n v="31.8936842386926"/>
    <n v="142.24583170456901"/>
    <x v="0"/>
  </r>
  <r>
    <s v="454_27Jul2021"/>
    <x v="4"/>
    <x v="4"/>
    <x v="4"/>
    <x v="4"/>
    <x v="4"/>
    <x v="4"/>
    <x v="1"/>
    <x v="1"/>
    <x v="0"/>
    <x v="0"/>
    <x v="2"/>
    <x v="10"/>
    <x v="0"/>
    <n v="4"/>
    <s v="454_27Jul2021_Coccothrinax_argentatata_04"/>
    <x v="1"/>
    <s v="NA"/>
    <s v="NA"/>
    <x v="0"/>
    <x v="2"/>
    <s v="NA"/>
    <s v="NA"/>
    <x v="0"/>
    <n v="6.43"/>
    <n v="7.2"/>
    <n v="36.36079337264826"/>
    <n v="174.53180818871166"/>
    <x v="0"/>
  </r>
  <r>
    <s v="454_27Jul2021"/>
    <x v="4"/>
    <x v="4"/>
    <x v="4"/>
    <x v="4"/>
    <x v="4"/>
    <x v="4"/>
    <x v="1"/>
    <x v="1"/>
    <x v="0"/>
    <x v="0"/>
    <x v="2"/>
    <x v="10"/>
    <x v="0"/>
    <n v="5"/>
    <s v="454_27Jul2021_Coccothrinax_argentatata_05"/>
    <x v="1"/>
    <s v="NA"/>
    <s v="NA"/>
    <x v="0"/>
    <x v="2"/>
    <s v="NA"/>
    <s v="NA"/>
    <x v="0"/>
    <n v="6.16"/>
    <n v="6.84"/>
    <n v="33.092280375853449"/>
    <n v="150.90079851389171"/>
    <x v="0"/>
  </r>
  <r>
    <s v="454_27Jul2021"/>
    <x v="4"/>
    <x v="4"/>
    <x v="4"/>
    <x v="4"/>
    <x v="4"/>
    <x v="4"/>
    <x v="1"/>
    <x v="1"/>
    <x v="0"/>
    <x v="0"/>
    <x v="2"/>
    <x v="10"/>
    <x v="0"/>
    <n v="6"/>
    <s v="454_27Jul2021_Coccothrinax_argentatata_06"/>
    <x v="1"/>
    <s v="NA"/>
    <s v="NA"/>
    <x v="0"/>
    <x v="2"/>
    <s v="NA"/>
    <s v="NA"/>
    <x v="0"/>
    <n v="6"/>
    <n v="6.79"/>
    <n v="31.997121176812044"/>
    <n v="144.84030186036918"/>
    <x v="0"/>
  </r>
  <r>
    <s v="454_27Jul2021"/>
    <x v="4"/>
    <x v="4"/>
    <x v="4"/>
    <x v="4"/>
    <x v="4"/>
    <x v="4"/>
    <x v="1"/>
    <x v="1"/>
    <x v="0"/>
    <x v="0"/>
    <x v="0"/>
    <x v="11"/>
    <x v="0"/>
    <n v="1"/>
    <s v="454_27Jul2021_Serenoa_repens_01"/>
    <x v="1"/>
    <s v="NA"/>
    <s v="NA"/>
    <x v="0"/>
    <x v="2"/>
    <s v="NA"/>
    <s v="NA"/>
    <x v="0"/>
    <n v="12.26"/>
    <n v="5.86"/>
    <n v="56.425831491860919"/>
    <n v="220.43691502820332"/>
    <x v="0"/>
  </r>
  <r>
    <s v="454_27Jul2021"/>
    <x v="4"/>
    <x v="4"/>
    <x v="4"/>
    <x v="4"/>
    <x v="4"/>
    <x v="4"/>
    <x v="1"/>
    <x v="1"/>
    <x v="0"/>
    <x v="0"/>
    <x v="0"/>
    <x v="11"/>
    <x v="0"/>
    <n v="2"/>
    <s v="454_27Jul2021_Serenoa_repens_02"/>
    <x v="1"/>
    <s v="NA"/>
    <s v="NA"/>
    <x v="0"/>
    <x v="2"/>
    <s v="NA"/>
    <s v="NA"/>
    <x v="0"/>
    <n v="7.94"/>
    <n v="6.36"/>
    <n v="39.661350614509708"/>
    <n v="168.16412660552115"/>
    <x v="0"/>
  </r>
  <r>
    <s v="454_27Jul2021"/>
    <x v="4"/>
    <x v="4"/>
    <x v="4"/>
    <x v="4"/>
    <x v="4"/>
    <x v="4"/>
    <x v="1"/>
    <x v="1"/>
    <x v="0"/>
    <x v="0"/>
    <x v="0"/>
    <x v="11"/>
    <x v="0"/>
    <n v="3"/>
    <s v="454_27Jul2021_Serenoa_repens_03"/>
    <x v="0"/>
    <s v="NA"/>
    <s v="NA"/>
    <x v="0"/>
    <x v="1"/>
    <n v="12.82"/>
    <n v="8.59"/>
    <x v="0"/>
    <n v="8.76"/>
    <n v="7.06"/>
    <n v="48.573420654213223"/>
    <n v="228.61889987916356"/>
    <x v="0"/>
  </r>
  <r>
    <s v="454_27Jul2021"/>
    <x v="4"/>
    <x v="4"/>
    <x v="4"/>
    <x v="4"/>
    <x v="4"/>
    <x v="4"/>
    <x v="1"/>
    <x v="1"/>
    <x v="0"/>
    <x v="0"/>
    <x v="0"/>
    <x v="11"/>
    <x v="0"/>
    <n v="4"/>
    <s v="454_27Jul2021_Serenoa_repens_04"/>
    <x v="0"/>
    <s v="NA"/>
    <s v="NA"/>
    <x v="0"/>
    <x v="0"/>
    <n v="10.97"/>
    <n v="8.2200000000000006"/>
    <x v="0"/>
    <n v="8.32"/>
    <n v="7.01"/>
    <n v="45.80693416346206"/>
    <n v="214.07107232391263"/>
    <x v="0"/>
  </r>
  <r>
    <s v="454_27Jul2021"/>
    <x v="4"/>
    <x v="4"/>
    <x v="4"/>
    <x v="4"/>
    <x v="4"/>
    <x v="4"/>
    <x v="1"/>
    <x v="1"/>
    <x v="0"/>
    <x v="0"/>
    <x v="0"/>
    <x v="11"/>
    <x v="0"/>
    <n v="5"/>
    <s v="454_27Jul2021_Serenoa_repens_05"/>
    <x v="0"/>
    <s v="NA"/>
    <s v="NA"/>
    <x v="1"/>
    <x v="0"/>
    <n v="10.66"/>
    <n v="8.84"/>
    <x v="0"/>
    <n v="7.34"/>
    <n v="7.08"/>
    <n v="40.814943436907875"/>
    <n v="192.64653302220518"/>
    <x v="0"/>
  </r>
  <r>
    <s v="454_27Jul2021"/>
    <x v="4"/>
    <x v="4"/>
    <x v="4"/>
    <x v="4"/>
    <x v="4"/>
    <x v="4"/>
    <x v="1"/>
    <x v="1"/>
    <x v="0"/>
    <x v="0"/>
    <x v="0"/>
    <x v="11"/>
    <x v="0"/>
    <n v="6"/>
    <s v="454_27Jul2021_Serenoa_repens_06"/>
    <x v="0"/>
    <s v="NA"/>
    <s v="NA"/>
    <x v="1"/>
    <x v="0"/>
    <n v="12.33"/>
    <n v="8.8800000000000008"/>
    <x v="0"/>
    <n v="8.68"/>
    <n v="7.28"/>
    <n v="49.629624104350114"/>
    <n v="240.86910898644592"/>
    <x v="0"/>
  </r>
  <r>
    <s v="454_27Jul2021"/>
    <x v="4"/>
    <x v="4"/>
    <x v="4"/>
    <x v="4"/>
    <x v="4"/>
    <x v="4"/>
    <x v="1"/>
    <x v="1"/>
    <x v="0"/>
    <x v="0"/>
    <x v="0"/>
    <x v="11"/>
    <x v="0"/>
    <n v="7"/>
    <s v="454_27Jul2021_Serenoa_repens_07"/>
    <x v="0"/>
    <s v="NA"/>
    <s v="NA"/>
    <x v="0"/>
    <x v="0"/>
    <n v="11.42"/>
    <n v="8.67"/>
    <x v="0"/>
    <n v="8.6199999999999992"/>
    <n v="7.41"/>
    <n v="50.166679368481283"/>
    <n v="247.82339608029756"/>
    <x v="0"/>
  </r>
  <r>
    <s v="454_27Jul2021"/>
    <x v="4"/>
    <x v="4"/>
    <x v="4"/>
    <x v="4"/>
    <x v="4"/>
    <x v="4"/>
    <x v="1"/>
    <x v="1"/>
    <x v="0"/>
    <x v="0"/>
    <x v="0"/>
    <x v="11"/>
    <x v="0"/>
    <n v="8"/>
    <s v="454_27Jul2021_Serenoa_repens_08"/>
    <x v="0"/>
    <s v="NA"/>
    <s v="NA"/>
    <x v="1"/>
    <x v="0"/>
    <n v="11.3"/>
    <n v="9.2100000000000009"/>
    <x v="0"/>
    <n v="8.32"/>
    <n v="7.43"/>
    <n v="48.551429505638097"/>
    <n v="240.49141415126067"/>
    <x v="0"/>
  </r>
  <r>
    <s v="454_27Jul2021"/>
    <x v="4"/>
    <x v="4"/>
    <x v="4"/>
    <x v="4"/>
    <x v="4"/>
    <x v="4"/>
    <x v="1"/>
    <x v="1"/>
    <x v="0"/>
    <x v="0"/>
    <x v="0"/>
    <x v="11"/>
    <x v="0"/>
    <n v="9"/>
    <s v="454_27Jul2021_Serenoa_repens_09"/>
    <x v="0"/>
    <s v="NA"/>
    <s v="NA"/>
    <x v="0"/>
    <x v="0"/>
    <n v="11.84"/>
    <n v="9.35"/>
    <x v="0"/>
    <n v="9.1"/>
    <n v="7.91"/>
    <n v="56.533745199511721"/>
    <n v="298.12128301875845"/>
    <x v="0"/>
  </r>
  <r>
    <s v="454_27Jul2021"/>
    <x v="4"/>
    <x v="4"/>
    <x v="4"/>
    <x v="4"/>
    <x v="4"/>
    <x v="4"/>
    <x v="1"/>
    <x v="1"/>
    <x v="0"/>
    <x v="0"/>
    <x v="0"/>
    <x v="11"/>
    <x v="1"/>
    <n v="10"/>
    <s v="454_27Jul2021_Serenoa_repens_10"/>
    <x v="0"/>
    <s v="NA"/>
    <s v="NA"/>
    <x v="0"/>
    <x v="0"/>
    <n v="10.83"/>
    <n v="8.7799999999999994"/>
    <x v="0"/>
    <n v="8.11"/>
    <n v="7.26"/>
    <n v="46.243144303412997"/>
    <n v="223.8168184285189"/>
    <x v="0"/>
  </r>
  <r>
    <s v="454_27Jul2021"/>
    <x v="4"/>
    <x v="4"/>
    <x v="4"/>
    <x v="4"/>
    <x v="4"/>
    <x v="4"/>
    <x v="1"/>
    <x v="1"/>
    <x v="0"/>
    <x v="0"/>
    <x v="0"/>
    <x v="11"/>
    <x v="1"/>
    <n v="11"/>
    <s v="454_27Jul2021_Serenoa_repens_11"/>
    <x v="0"/>
    <s v="NA"/>
    <s v="NA"/>
    <x v="0"/>
    <x v="0"/>
    <n v="11.64"/>
    <n v="8.84"/>
    <x v="0"/>
    <n v="9.09"/>
    <n v="7.53"/>
    <n v="53.758697868779521"/>
    <n v="269.86866330127316"/>
    <x v="0"/>
  </r>
  <r>
    <s v="454_27Jul2021"/>
    <x v="4"/>
    <x v="4"/>
    <x v="4"/>
    <x v="4"/>
    <x v="4"/>
    <x v="4"/>
    <x v="1"/>
    <x v="1"/>
    <x v="0"/>
    <x v="0"/>
    <x v="0"/>
    <x v="11"/>
    <x v="1"/>
    <n v="12"/>
    <s v="454_27Jul2021_Serenoa_repens_12"/>
    <x v="0"/>
    <s v="NA"/>
    <s v="NA"/>
    <x v="0"/>
    <x v="0"/>
    <n v="12.19"/>
    <n v="8.48"/>
    <x v="0"/>
    <n v="9.9499999999999993"/>
    <n v="7.14"/>
    <n v="55.797041722244913"/>
    <n v="265.59391859788576"/>
    <x v="0"/>
  </r>
  <r>
    <s v="454_28Sep2021"/>
    <x v="4"/>
    <x v="4"/>
    <x v="4"/>
    <x v="4"/>
    <x v="4"/>
    <x v="4"/>
    <x v="1"/>
    <x v="1"/>
    <x v="6"/>
    <x v="0"/>
    <x v="0"/>
    <x v="12"/>
    <x v="0"/>
    <n v="1"/>
    <s v="454_28Sep2021_Serenoa_repens_01"/>
    <x v="0"/>
    <s v="NA"/>
    <s v="NA"/>
    <x v="1"/>
    <x v="0"/>
    <n v="11.66"/>
    <n v="9.02"/>
    <x v="0"/>
    <n v="8.5299999999999994"/>
    <n v="7.78"/>
    <n v="52.121692476810217"/>
    <n v="270.33784497972232"/>
    <x v="0"/>
  </r>
  <r>
    <s v="454_28Sep2021"/>
    <x v="4"/>
    <x v="4"/>
    <x v="4"/>
    <x v="4"/>
    <x v="4"/>
    <x v="4"/>
    <x v="1"/>
    <x v="1"/>
    <x v="6"/>
    <x v="0"/>
    <x v="0"/>
    <x v="12"/>
    <x v="0"/>
    <n v="2"/>
    <s v="454_28Sep2021_Serenoa_repens_02"/>
    <x v="0"/>
    <s v="NA"/>
    <s v="NA"/>
    <x v="1"/>
    <x v="0"/>
    <n v="12"/>
    <n v="8.76"/>
    <x v="0"/>
    <n v="8.9600000000000009"/>
    <n v="7.59"/>
    <n v="53.412101659272231"/>
    <n v="270.26523439591745"/>
    <x v="0"/>
  </r>
  <r>
    <s v="454_28Sep2021"/>
    <x v="4"/>
    <x v="4"/>
    <x v="4"/>
    <x v="4"/>
    <x v="4"/>
    <x v="4"/>
    <x v="1"/>
    <x v="1"/>
    <x v="6"/>
    <x v="0"/>
    <x v="0"/>
    <x v="12"/>
    <x v="0"/>
    <n v="3"/>
    <s v="454_28Sep2021_Serenoa_repens_03"/>
    <x v="0"/>
    <s v="NA"/>
    <s v="NA"/>
    <x v="1"/>
    <x v="1"/>
    <n v="11.18"/>
    <n v="8.41"/>
    <x v="0"/>
    <n v="8.33"/>
    <n v="7.53"/>
    <n v="49.264021259288604"/>
    <n v="247.30538672162879"/>
    <x v="0"/>
  </r>
  <r>
    <s v="454_28Sep2021"/>
    <x v="4"/>
    <x v="4"/>
    <x v="4"/>
    <x v="4"/>
    <x v="4"/>
    <x v="4"/>
    <x v="1"/>
    <x v="1"/>
    <x v="6"/>
    <x v="0"/>
    <x v="0"/>
    <x v="12"/>
    <x v="0"/>
    <n v="4"/>
    <s v="454_28Sep2021_Serenoa_repens_04"/>
    <x v="0"/>
    <s v="NA"/>
    <s v="NA"/>
    <x v="0"/>
    <x v="1"/>
    <n v="20.99"/>
    <n v="10.119999999999999"/>
    <x v="0"/>
    <n v="16.14"/>
    <n v="8.65"/>
    <n v="109.65022299008116"/>
    <n v="632.31628590946809"/>
    <x v="0"/>
  </r>
  <r>
    <s v="454_28Sep2021"/>
    <x v="4"/>
    <x v="4"/>
    <x v="4"/>
    <x v="4"/>
    <x v="4"/>
    <x v="4"/>
    <x v="1"/>
    <x v="1"/>
    <x v="6"/>
    <x v="0"/>
    <x v="0"/>
    <x v="12"/>
    <x v="0"/>
    <n v="5"/>
    <s v="454_28Sep2021_Serenoa_repens_05"/>
    <x v="0"/>
    <s v="NA"/>
    <s v="NA"/>
    <x v="0"/>
    <x v="1"/>
    <n v="12.44"/>
    <n v="8.6199999999999992"/>
    <x v="0"/>
    <n v="9.7100000000000009"/>
    <n v="7.68"/>
    <n v="58.569340159405236"/>
    <n v="299.87502161615475"/>
    <x v="0"/>
  </r>
  <r>
    <s v="454_28Sep2021"/>
    <x v="4"/>
    <x v="4"/>
    <x v="4"/>
    <x v="4"/>
    <x v="4"/>
    <x v="4"/>
    <x v="1"/>
    <x v="1"/>
    <x v="6"/>
    <x v="0"/>
    <x v="0"/>
    <x v="12"/>
    <x v="0"/>
    <n v="6"/>
    <s v="454_28Sep2021_Serenoa_repens_06"/>
    <x v="0"/>
    <s v="NA"/>
    <s v="NA"/>
    <x v="1"/>
    <x v="0"/>
    <n v="10.75"/>
    <n v="8.84"/>
    <x v="0"/>
    <n v="8.07"/>
    <n v="7.23"/>
    <n v="45.824919781403864"/>
    <n v="220.87611334636659"/>
    <x v="0"/>
  </r>
  <r>
    <s v="454_28Sep2021"/>
    <x v="4"/>
    <x v="4"/>
    <x v="4"/>
    <x v="4"/>
    <x v="4"/>
    <x v="4"/>
    <x v="1"/>
    <x v="1"/>
    <x v="6"/>
    <x v="0"/>
    <x v="0"/>
    <x v="12"/>
    <x v="0"/>
    <n v="7"/>
    <s v="454_28Sep2021_Serenoa_repens_07"/>
    <x v="0"/>
    <s v="NA"/>
    <s v="NA"/>
    <x v="0"/>
    <x v="0"/>
    <n v="13.02"/>
    <n v="8.5299999999999994"/>
    <x v="0"/>
    <n v="9.7899999999999991"/>
    <n v="7.88"/>
    <n v="60.589698394928824"/>
    <n v="318.29788223469274"/>
    <x v="0"/>
  </r>
  <r>
    <s v="454_28Sep2021"/>
    <x v="4"/>
    <x v="4"/>
    <x v="4"/>
    <x v="4"/>
    <x v="4"/>
    <x v="4"/>
    <x v="1"/>
    <x v="1"/>
    <x v="6"/>
    <x v="0"/>
    <x v="0"/>
    <x v="12"/>
    <x v="0"/>
    <n v="8"/>
    <s v="454_28Sep2021_Serenoa_repens_08"/>
    <x v="0"/>
    <s v="NA"/>
    <s v="NA"/>
    <x v="0"/>
    <x v="1"/>
    <n v="21.18"/>
    <n v="9.77"/>
    <x v="0"/>
    <n v="17.350000000000001"/>
    <n v="8.48"/>
    <n v="115.55406098433978"/>
    <n v="653.26562476480092"/>
    <x v="0"/>
  </r>
  <r>
    <s v="491_15Jun2021"/>
    <x v="5"/>
    <x v="5"/>
    <x v="5"/>
    <x v="1"/>
    <x v="5"/>
    <x v="5"/>
    <x v="4"/>
    <x v="1"/>
    <x v="7"/>
    <x v="2"/>
    <x v="0"/>
    <x v="5"/>
    <x v="0"/>
    <n v="1"/>
    <s v="491_15Jun2021_Serenoa_repens_01"/>
    <x v="0"/>
    <s v="NA"/>
    <s v="NA"/>
    <x v="1"/>
    <x v="0"/>
    <n v="15.46"/>
    <n v="8.84"/>
    <x v="0"/>
    <n v="12.34"/>
    <n v="7.6"/>
    <n v="73.65778135606628"/>
    <n v="373.19942553740248"/>
    <x v="0"/>
  </r>
  <r>
    <s v="491_15Jun2021"/>
    <x v="5"/>
    <x v="5"/>
    <x v="5"/>
    <x v="1"/>
    <x v="5"/>
    <x v="5"/>
    <x v="4"/>
    <x v="1"/>
    <x v="7"/>
    <x v="2"/>
    <x v="0"/>
    <x v="5"/>
    <x v="0"/>
    <n v="2"/>
    <s v="491_15Jun2021_Serenoa_repens_02"/>
    <x v="0"/>
    <s v="NA"/>
    <s v="NA"/>
    <x v="1"/>
    <x v="0"/>
    <n v="11.92"/>
    <n v="8.3800000000000008"/>
    <x v="0"/>
    <n v="9.6"/>
    <n v="7.07"/>
    <n v="53.306544146111612"/>
    <n v="251.25151140867271"/>
    <x v="0"/>
  </r>
  <r>
    <s v="491_15Jun2021"/>
    <x v="5"/>
    <x v="5"/>
    <x v="5"/>
    <x v="1"/>
    <x v="5"/>
    <x v="5"/>
    <x v="4"/>
    <x v="1"/>
    <x v="7"/>
    <x v="2"/>
    <x v="0"/>
    <x v="5"/>
    <x v="0"/>
    <n v="3"/>
    <s v="491_15Jun2021_Serenoa_repens_03"/>
    <x v="0"/>
    <s v="NA"/>
    <s v="NA"/>
    <x v="0"/>
    <x v="0"/>
    <n v="13.67"/>
    <n v="8.7100000000000009"/>
    <x v="0"/>
    <n v="10.99"/>
    <n v="7.32"/>
    <n v="63.182768971201845"/>
    <n v="308.33191257946504"/>
    <x v="0"/>
  </r>
  <r>
    <s v="491_15Jun2021"/>
    <x v="5"/>
    <x v="5"/>
    <x v="5"/>
    <x v="1"/>
    <x v="5"/>
    <x v="5"/>
    <x v="4"/>
    <x v="1"/>
    <x v="7"/>
    <x v="2"/>
    <x v="0"/>
    <x v="5"/>
    <x v="0"/>
    <n v="4"/>
    <s v="491_15Jun2021_Serenoa_repens_04"/>
    <x v="0"/>
    <s v="NA"/>
    <s v="NA"/>
    <x v="1"/>
    <x v="0"/>
    <n v="13.09"/>
    <n v="8.41"/>
    <x v="0"/>
    <n v="9.61"/>
    <n v="7.72"/>
    <n v="58.268061423925964"/>
    <n v="299.88628946180563"/>
    <x v="0"/>
  </r>
  <r>
    <s v="4D2_11Nov2021"/>
    <x v="6"/>
    <x v="6"/>
    <x v="6"/>
    <x v="5"/>
    <x v="6"/>
    <x v="6"/>
    <x v="5"/>
    <x v="0"/>
    <x v="8"/>
    <x v="2"/>
    <x v="0"/>
    <x v="13"/>
    <x v="0"/>
    <n v="1"/>
    <s v="4D2_11Nov2021_Serenoa_repens_01"/>
    <x v="2"/>
    <n v="18.079999999999998"/>
    <n v="13.19"/>
    <x v="1"/>
    <x v="1"/>
    <n v="16.36"/>
    <n v="9.48"/>
    <x v="0"/>
    <n v="13.55"/>
    <n v="8.58"/>
    <n v="91.309605078423942"/>
    <n v="522.29094104858484"/>
    <x v="0"/>
  </r>
  <r>
    <s v="4D2_11Nov2021"/>
    <x v="6"/>
    <x v="6"/>
    <x v="6"/>
    <x v="5"/>
    <x v="6"/>
    <x v="6"/>
    <x v="5"/>
    <x v="0"/>
    <x v="8"/>
    <x v="2"/>
    <x v="0"/>
    <x v="13"/>
    <x v="0"/>
    <n v="2"/>
    <s v="4D2_11Nov2021_Serenoa_repens_02"/>
    <x v="1"/>
    <s v="NA"/>
    <s v="NA"/>
    <x v="0"/>
    <x v="2"/>
    <s v="NA"/>
    <s v="NA"/>
    <x v="0"/>
    <n v="14.92"/>
    <n v="9.25"/>
    <n v="108.39280053048184"/>
    <n v="668.42226993797135"/>
    <x v="0"/>
  </r>
  <r>
    <s v="4D2_11Nov2021"/>
    <x v="6"/>
    <x v="6"/>
    <x v="6"/>
    <x v="5"/>
    <x v="6"/>
    <x v="6"/>
    <x v="5"/>
    <x v="0"/>
    <x v="8"/>
    <x v="2"/>
    <x v="0"/>
    <x v="13"/>
    <x v="0"/>
    <n v="3"/>
    <s v="4D2_11Nov2021_Serenoa_repens_03"/>
    <x v="2"/>
    <n v="19.059999999999999"/>
    <n v="13.93"/>
    <x v="1"/>
    <x v="1"/>
    <n v="16.43"/>
    <n v="9.67"/>
    <x v="0"/>
    <n v="14.87"/>
    <n v="9.2899999999999991"/>
    <n v="108.49670870749931"/>
    <n v="671.95628259511227"/>
    <x v="0"/>
  </r>
  <r>
    <s v="4D2_11Nov2021"/>
    <x v="6"/>
    <x v="6"/>
    <x v="6"/>
    <x v="5"/>
    <x v="6"/>
    <x v="6"/>
    <x v="5"/>
    <x v="0"/>
    <x v="8"/>
    <x v="2"/>
    <x v="0"/>
    <x v="13"/>
    <x v="0"/>
    <n v="4"/>
    <s v="4D2_11Nov2021_Serenoa_repens_04"/>
    <x v="2"/>
    <n v="22.32"/>
    <n v="16.7"/>
    <x v="1"/>
    <x v="0"/>
    <n v="17.309999999999999"/>
    <n v="9.68"/>
    <x v="0"/>
    <n v="15.95"/>
    <n v="9.16"/>
    <n v="114.74824246869399"/>
    <n v="700.72926734215798"/>
    <x v="0"/>
  </r>
  <r>
    <s v="4D2_11Nov2021"/>
    <x v="6"/>
    <x v="6"/>
    <x v="6"/>
    <x v="5"/>
    <x v="6"/>
    <x v="6"/>
    <x v="5"/>
    <x v="0"/>
    <x v="8"/>
    <x v="2"/>
    <x v="0"/>
    <x v="13"/>
    <x v="0"/>
    <n v="5"/>
    <s v="4D2_11Nov2021_Serenoa_repens_05"/>
    <x v="0"/>
    <s v="NA"/>
    <s v="NA"/>
    <x v="0"/>
    <x v="1"/>
    <n v="17.760000000000002"/>
    <n v="9.25"/>
    <x v="0"/>
    <n v="15.11"/>
    <n v="8.77"/>
    <n v="104.07680200316383"/>
    <n v="608.50236904516453"/>
    <x v="0"/>
  </r>
  <r>
    <s v="4D2_11Nov2021"/>
    <x v="6"/>
    <x v="6"/>
    <x v="6"/>
    <x v="5"/>
    <x v="6"/>
    <x v="6"/>
    <x v="5"/>
    <x v="0"/>
    <x v="8"/>
    <x v="2"/>
    <x v="0"/>
    <x v="13"/>
    <x v="0"/>
    <n v="6"/>
    <s v="4D2_11Nov2021_Serenoa_repens_06"/>
    <x v="2"/>
    <n v="19.05"/>
    <n v="13.81"/>
    <x v="1"/>
    <x v="1"/>
    <n v="16.989999999999998"/>
    <n v="9.51"/>
    <x v="0"/>
    <n v="14.82"/>
    <n v="9.16"/>
    <n v="106.61874315899969"/>
    <n v="651.08512489095813"/>
    <x v="0"/>
  </r>
  <r>
    <s v="4D2_11Nov2021"/>
    <x v="6"/>
    <x v="6"/>
    <x v="6"/>
    <x v="5"/>
    <x v="6"/>
    <x v="6"/>
    <x v="5"/>
    <x v="0"/>
    <x v="8"/>
    <x v="2"/>
    <x v="0"/>
    <x v="13"/>
    <x v="0"/>
    <n v="7"/>
    <s v="4D2_11Nov2021_Serenoa_repens_07"/>
    <x v="0"/>
    <s v="NA"/>
    <s v="NA"/>
    <x v="0"/>
    <x v="1"/>
    <n v="16.5"/>
    <n v="9.43"/>
    <x v="0"/>
    <n v="14.18"/>
    <n v="8.94"/>
    <n v="99.564296855363793"/>
    <n v="593.40320925796811"/>
    <x v="0"/>
  </r>
  <r>
    <s v="4D2_11Nov2021"/>
    <x v="6"/>
    <x v="6"/>
    <x v="6"/>
    <x v="5"/>
    <x v="6"/>
    <x v="6"/>
    <x v="5"/>
    <x v="0"/>
    <x v="8"/>
    <x v="2"/>
    <x v="0"/>
    <x v="13"/>
    <x v="0"/>
    <n v="8"/>
    <s v="4D2_11Nov2021_Serenoa_repens_08"/>
    <x v="0"/>
    <s v="NA"/>
    <s v="NA"/>
    <x v="0"/>
    <x v="0"/>
    <n v="17.61"/>
    <n v="10.78"/>
    <x v="0"/>
    <n v="15.82"/>
    <n v="10.32"/>
    <n v="128.22598911185958"/>
    <n v="882.19480508959373"/>
    <x v="0"/>
  </r>
  <r>
    <s v="4D2_11Nov2021"/>
    <x v="6"/>
    <x v="6"/>
    <x v="6"/>
    <x v="5"/>
    <x v="6"/>
    <x v="6"/>
    <x v="5"/>
    <x v="0"/>
    <x v="8"/>
    <x v="2"/>
    <x v="0"/>
    <x v="13"/>
    <x v="0"/>
    <n v="9"/>
    <s v="4D2_11Nov2021_Serenoa_repens_09"/>
    <x v="2"/>
    <n v="21.63"/>
    <n v="14.83"/>
    <x v="1"/>
    <x v="1"/>
    <n v="18.04"/>
    <n v="10.7"/>
    <x v="0"/>
    <n v="16.29"/>
    <n v="9.9700000000000006"/>
    <n v="127.55753673499198"/>
    <n v="847.83242749858016"/>
    <x v="0"/>
  </r>
  <r>
    <s v="4D2_11Nov2021"/>
    <x v="6"/>
    <x v="6"/>
    <x v="6"/>
    <x v="5"/>
    <x v="6"/>
    <x v="6"/>
    <x v="5"/>
    <x v="0"/>
    <x v="8"/>
    <x v="2"/>
    <x v="0"/>
    <x v="13"/>
    <x v="1"/>
    <n v="10"/>
    <s v="4D2_11Nov2021_Serenoa_repens_10"/>
    <x v="2"/>
    <n v="22.91"/>
    <n v="14.89"/>
    <x v="1"/>
    <x v="0"/>
    <n v="18.61"/>
    <n v="10.029999999999999"/>
    <x v="0"/>
    <n v="17.170000000000002"/>
    <n v="9.4700000000000006"/>
    <n v="127.70566282860877"/>
    <n v="806.2484179912833"/>
    <x v="0"/>
  </r>
  <r>
    <s v="4D2_11Nov2021"/>
    <x v="6"/>
    <x v="6"/>
    <x v="6"/>
    <x v="5"/>
    <x v="6"/>
    <x v="6"/>
    <x v="5"/>
    <x v="0"/>
    <x v="8"/>
    <x v="2"/>
    <x v="0"/>
    <x v="13"/>
    <x v="1"/>
    <n v="11"/>
    <s v="4D2_11Nov2021_Serenoa_repens_11"/>
    <x v="2"/>
    <n v="20.48"/>
    <n v="14.51"/>
    <x v="1"/>
    <x v="1"/>
    <n v="17.649999999999999"/>
    <n v="9.68"/>
    <x v="0"/>
    <n v="15.69"/>
    <n v="9.18"/>
    <n v="113.12419614642074"/>
    <n v="692.32008041609481"/>
    <x v="0"/>
  </r>
  <r>
    <s v="4D2_11Nov2021"/>
    <x v="6"/>
    <x v="6"/>
    <x v="6"/>
    <x v="5"/>
    <x v="6"/>
    <x v="6"/>
    <x v="5"/>
    <x v="0"/>
    <x v="8"/>
    <x v="2"/>
    <x v="0"/>
    <x v="13"/>
    <x v="1"/>
    <n v="12"/>
    <s v="4D2_11Nov2021_Serenoa_repens_12"/>
    <x v="2"/>
    <n v="18.53"/>
    <n v="12.06"/>
    <x v="1"/>
    <x v="1"/>
    <n v="16.39"/>
    <n v="9.91"/>
    <x v="0"/>
    <n v="13.52"/>
    <n v="9.5299999999999994"/>
    <n v="101.19509760184226"/>
    <n v="642.92618676370444"/>
    <x v="0"/>
  </r>
  <r>
    <s v="4D2_11Nov2021"/>
    <x v="6"/>
    <x v="6"/>
    <x v="6"/>
    <x v="5"/>
    <x v="6"/>
    <x v="6"/>
    <x v="5"/>
    <x v="0"/>
    <x v="8"/>
    <x v="2"/>
    <x v="0"/>
    <x v="13"/>
    <x v="1"/>
    <n v="13"/>
    <s v="4D2_11Nov2021_Serenoa_repens_13"/>
    <x v="0"/>
    <s v="NA"/>
    <s v="NA"/>
    <x v="1"/>
    <x v="1"/>
    <n v="19.27"/>
    <n v="10.01"/>
    <x v="0"/>
    <n v="17.57"/>
    <n v="9.01"/>
    <n v="124.33300603534742"/>
    <n v="746.82692291898672"/>
    <x v="0"/>
  </r>
  <r>
    <s v="4D2_11Nov2021"/>
    <x v="6"/>
    <x v="6"/>
    <x v="6"/>
    <x v="5"/>
    <x v="6"/>
    <x v="6"/>
    <x v="5"/>
    <x v="0"/>
    <x v="8"/>
    <x v="2"/>
    <x v="0"/>
    <x v="13"/>
    <x v="1"/>
    <n v="14"/>
    <s v="4D2_11Nov2021_Serenoa_repens_14"/>
    <x v="1"/>
    <s v="NA"/>
    <s v="NA"/>
    <x v="0"/>
    <x v="2"/>
    <s v="NA"/>
    <s v="NA"/>
    <x v="0"/>
    <n v="14.81"/>
    <n v="8.86"/>
    <n v="103.05727664725761"/>
    <n v="608.72498072980159"/>
    <x v="0"/>
  </r>
  <r>
    <s v="4D2_11Nov2021"/>
    <x v="6"/>
    <x v="6"/>
    <x v="6"/>
    <x v="5"/>
    <x v="6"/>
    <x v="6"/>
    <x v="5"/>
    <x v="0"/>
    <x v="8"/>
    <x v="2"/>
    <x v="0"/>
    <x v="13"/>
    <x v="1"/>
    <n v="15"/>
    <s v="4D2_11Nov2021_Serenoa_repens_15"/>
    <x v="2"/>
    <n v="19.21"/>
    <n v="15.11"/>
    <x v="1"/>
    <x v="0"/>
    <n v="15.79"/>
    <n v="8.91"/>
    <x v="0"/>
    <n v="14.65"/>
    <n v="8.51"/>
    <n v="97.916767128004977"/>
    <n v="555.5144588395483"/>
    <x v="0"/>
  </r>
  <r>
    <s v="4D2_11Nov2021"/>
    <x v="6"/>
    <x v="6"/>
    <x v="6"/>
    <x v="5"/>
    <x v="6"/>
    <x v="6"/>
    <x v="5"/>
    <x v="0"/>
    <x v="8"/>
    <x v="2"/>
    <x v="0"/>
    <x v="13"/>
    <x v="1"/>
    <n v="16"/>
    <s v="4D2_11Nov2021_Serenoa_repens_16"/>
    <x v="2"/>
    <n v="18.920000000000002"/>
    <n v="12.46"/>
    <x v="1"/>
    <x v="0"/>
    <n v="18.13"/>
    <n v="9.73"/>
    <x v="0"/>
    <n v="16.03"/>
    <n v="9.1999999999999993"/>
    <n v="115.82737954520208"/>
    <n v="710.40792787723933"/>
    <x v="0"/>
  </r>
  <r>
    <s v="4D2_11Nov2021"/>
    <x v="6"/>
    <x v="6"/>
    <x v="6"/>
    <x v="5"/>
    <x v="6"/>
    <x v="6"/>
    <x v="5"/>
    <x v="0"/>
    <x v="8"/>
    <x v="2"/>
    <x v="0"/>
    <x v="13"/>
    <x v="1"/>
    <n v="17"/>
    <s v="4D2_11Nov2021_Serenoa_repens_17"/>
    <x v="2"/>
    <n v="19.84"/>
    <n v="14.69"/>
    <x v="1"/>
    <x v="0"/>
    <n v="16.88"/>
    <n v="9.93"/>
    <x v="0"/>
    <n v="14.81"/>
    <n v="9.31"/>
    <n v="108.29156270721991"/>
    <n v="672.12963253614487"/>
    <x v="0"/>
  </r>
  <r>
    <s v="4D2_11Nov2021"/>
    <x v="6"/>
    <x v="6"/>
    <x v="6"/>
    <x v="5"/>
    <x v="6"/>
    <x v="6"/>
    <x v="5"/>
    <x v="0"/>
    <x v="8"/>
    <x v="2"/>
    <x v="0"/>
    <x v="13"/>
    <x v="1"/>
    <n v="18"/>
    <s v="4D2_11Nov2021_Serenoa_repens_18"/>
    <x v="2"/>
    <n v="22.63"/>
    <n v="13.85"/>
    <x v="1"/>
    <x v="0"/>
    <n v="17.16"/>
    <n v="8.7899999999999991"/>
    <x v="0"/>
    <n v="15.57"/>
    <n v="8.59"/>
    <n v="105.04409838120414"/>
    <n v="601.5525367296957"/>
    <x v="0"/>
  </r>
  <r>
    <s v="4D2_14Oct2021"/>
    <x v="6"/>
    <x v="6"/>
    <x v="6"/>
    <x v="5"/>
    <x v="6"/>
    <x v="6"/>
    <x v="5"/>
    <x v="0"/>
    <x v="9"/>
    <x v="2"/>
    <x v="0"/>
    <x v="14"/>
    <x v="0"/>
    <n v="1"/>
    <s v="4D2_14Oct2021_Serenoa_repens_01"/>
    <x v="2"/>
    <n v="18.39"/>
    <n v="11.66"/>
    <x v="1"/>
    <x v="0"/>
    <n v="15.29"/>
    <n v="9.74"/>
    <x v="0"/>
    <n v="13.77"/>
    <n v="8.8699999999999992"/>
    <n v="95.928453137547976"/>
    <n v="567.25691955336686"/>
    <x v="0"/>
  </r>
  <r>
    <s v="4D2_14Oct2021"/>
    <x v="6"/>
    <x v="6"/>
    <x v="6"/>
    <x v="5"/>
    <x v="6"/>
    <x v="6"/>
    <x v="5"/>
    <x v="0"/>
    <x v="9"/>
    <x v="2"/>
    <x v="0"/>
    <x v="14"/>
    <x v="0"/>
    <n v="2"/>
    <s v="4D2_14Oct2021_Serenoa_repens_02"/>
    <x v="2"/>
    <n v="18.86"/>
    <n v="13.83"/>
    <x v="1"/>
    <x v="0"/>
    <n v="16.420000000000002"/>
    <n v="8.56"/>
    <x v="0"/>
    <n v="13.82"/>
    <n v="7.64"/>
    <n v="82.926108002686888"/>
    <n v="422.37031009368525"/>
    <x v="0"/>
  </r>
  <r>
    <s v="4D2_14Oct2021"/>
    <x v="6"/>
    <x v="6"/>
    <x v="6"/>
    <x v="5"/>
    <x v="6"/>
    <x v="6"/>
    <x v="5"/>
    <x v="0"/>
    <x v="9"/>
    <x v="2"/>
    <x v="0"/>
    <x v="14"/>
    <x v="0"/>
    <n v="3"/>
    <s v="4D2_14Oct2021_Serenoa_repens_03"/>
    <x v="2"/>
    <n v="20.9"/>
    <n v="12.58"/>
    <x v="1"/>
    <x v="0"/>
    <n v="18.82"/>
    <n v="9.4"/>
    <x v="0"/>
    <n v="16.13"/>
    <n v="8.59"/>
    <n v="108.82217770641122"/>
    <n v="623.1883376653816"/>
    <x v="0"/>
  </r>
  <r>
    <s v="4D2_14Oct2021"/>
    <x v="6"/>
    <x v="6"/>
    <x v="6"/>
    <x v="5"/>
    <x v="6"/>
    <x v="6"/>
    <x v="5"/>
    <x v="0"/>
    <x v="9"/>
    <x v="2"/>
    <x v="0"/>
    <x v="14"/>
    <x v="0"/>
    <n v="4"/>
    <s v="4D2_14Oct2021_Serenoa_repens_04"/>
    <x v="0"/>
    <s v="NA"/>
    <s v="NA"/>
    <x v="1"/>
    <x v="1"/>
    <n v="15.86"/>
    <n v="9.5399999999999991"/>
    <x v="0"/>
    <n v="14.41"/>
    <n v="8.39"/>
    <n v="94.954559414935161"/>
    <n v="531.11250232753741"/>
    <x v="0"/>
  </r>
  <r>
    <s v="4D2_14Oct2021"/>
    <x v="6"/>
    <x v="6"/>
    <x v="6"/>
    <x v="5"/>
    <x v="6"/>
    <x v="6"/>
    <x v="5"/>
    <x v="0"/>
    <x v="9"/>
    <x v="2"/>
    <x v="0"/>
    <x v="14"/>
    <x v="0"/>
    <n v="5"/>
    <s v="4D2_14Oct2021_Serenoa_repens_05"/>
    <x v="0"/>
    <s v="NA"/>
    <s v="NA"/>
    <x v="1"/>
    <x v="0"/>
    <n v="15.68"/>
    <n v="9.41"/>
    <x v="0"/>
    <n v="13.77"/>
    <n v="8.4"/>
    <n v="90.845434763856048"/>
    <n v="508.73443467759392"/>
    <x v="0"/>
  </r>
  <r>
    <s v="4D2_14Oct2021"/>
    <x v="6"/>
    <x v="6"/>
    <x v="6"/>
    <x v="5"/>
    <x v="6"/>
    <x v="6"/>
    <x v="5"/>
    <x v="0"/>
    <x v="9"/>
    <x v="2"/>
    <x v="0"/>
    <x v="14"/>
    <x v="0"/>
    <n v="6"/>
    <s v="4D2_14Oct2021_Serenoa_repens_06"/>
    <x v="0"/>
    <s v="NA"/>
    <s v="NA"/>
    <x v="0"/>
    <x v="0"/>
    <n v="16.739999999999998"/>
    <n v="9.52"/>
    <x v="0"/>
    <n v="14.12"/>
    <n v="8.67"/>
    <n v="96.148757322380973"/>
    <n v="555.73981732336199"/>
    <x v="0"/>
  </r>
  <r>
    <s v="4D2_14Oct2021"/>
    <x v="6"/>
    <x v="6"/>
    <x v="6"/>
    <x v="5"/>
    <x v="6"/>
    <x v="6"/>
    <x v="5"/>
    <x v="0"/>
    <x v="9"/>
    <x v="2"/>
    <x v="0"/>
    <x v="14"/>
    <x v="0"/>
    <n v="7"/>
    <s v="4D2_14Oct2021_Serenoa_repens_07"/>
    <x v="2"/>
    <n v="16.239999999999998"/>
    <n v="11.98"/>
    <x v="1"/>
    <x v="0"/>
    <n v="14.51"/>
    <n v="7.69"/>
    <x v="0"/>
    <n v="11.39"/>
    <n v="6.57"/>
    <n v="58.773150982806875"/>
    <n v="257.42640130469414"/>
    <x v="0"/>
  </r>
  <r>
    <s v="4D2_14Oct2021"/>
    <x v="6"/>
    <x v="6"/>
    <x v="6"/>
    <x v="5"/>
    <x v="6"/>
    <x v="6"/>
    <x v="5"/>
    <x v="0"/>
    <x v="9"/>
    <x v="2"/>
    <x v="0"/>
    <x v="14"/>
    <x v="0"/>
    <n v="8"/>
    <s v="4D2_14Oct2021_Serenoa_repens_08"/>
    <x v="0"/>
    <s v="NA"/>
    <s v="NA"/>
    <x v="1"/>
    <x v="1"/>
    <n v="16.91"/>
    <n v="10.73"/>
    <x v="0"/>
    <n v="15.29"/>
    <n v="9.59"/>
    <n v="115.16379663694758"/>
    <n v="736.2805398322181"/>
    <x v="0"/>
  </r>
  <r>
    <s v="4D2_14Oct2021"/>
    <x v="6"/>
    <x v="6"/>
    <x v="6"/>
    <x v="5"/>
    <x v="6"/>
    <x v="6"/>
    <x v="5"/>
    <x v="0"/>
    <x v="9"/>
    <x v="2"/>
    <x v="0"/>
    <x v="14"/>
    <x v="0"/>
    <n v="9"/>
    <s v="4D2_14Oct2021_Serenoa_repens_09"/>
    <x v="0"/>
    <s v="NA"/>
    <s v="NA"/>
    <x v="1"/>
    <x v="0"/>
    <n v="17.03"/>
    <n v="9.34"/>
    <x v="0"/>
    <n v="14.4"/>
    <n v="8.34"/>
    <n v="94.323177831379951"/>
    <n v="524.43686874247248"/>
    <x v="0"/>
  </r>
  <r>
    <s v="4D2_14Oct2021"/>
    <x v="6"/>
    <x v="6"/>
    <x v="6"/>
    <x v="5"/>
    <x v="6"/>
    <x v="6"/>
    <x v="5"/>
    <x v="0"/>
    <x v="9"/>
    <x v="2"/>
    <x v="0"/>
    <x v="14"/>
    <x v="1"/>
    <n v="10"/>
    <s v="4D2_14Oct2021_Serenoa_repens_10"/>
    <x v="0"/>
    <s v="NA"/>
    <s v="NA"/>
    <x v="1"/>
    <x v="1"/>
    <n v="17.97"/>
    <n v="11.37"/>
    <x v="0"/>
    <n v="14.43"/>
    <n v="9.27"/>
    <n v="105.05964926483939"/>
    <n v="649.26863245670734"/>
    <x v="0"/>
  </r>
  <r>
    <s v="4D2_14Oct2021"/>
    <x v="6"/>
    <x v="6"/>
    <x v="6"/>
    <x v="5"/>
    <x v="6"/>
    <x v="6"/>
    <x v="5"/>
    <x v="0"/>
    <x v="9"/>
    <x v="2"/>
    <x v="0"/>
    <x v="14"/>
    <x v="1"/>
    <n v="11"/>
    <s v="4D2_14Oct2021_Serenoa_repens_11"/>
    <x v="0"/>
    <s v="NA"/>
    <s v="NA"/>
    <x v="0"/>
    <x v="0"/>
    <n v="17.54"/>
    <n v="9.73"/>
    <x v="0"/>
    <n v="15.09"/>
    <n v="8.84"/>
    <n v="104.76865924530064"/>
    <n v="617.43663181897182"/>
    <x v="0"/>
  </r>
  <r>
    <s v="4D2_14Oct2021"/>
    <x v="6"/>
    <x v="6"/>
    <x v="6"/>
    <x v="5"/>
    <x v="6"/>
    <x v="6"/>
    <x v="5"/>
    <x v="0"/>
    <x v="9"/>
    <x v="2"/>
    <x v="0"/>
    <x v="14"/>
    <x v="1"/>
    <n v="12"/>
    <s v="4D2_14Oct2021_Serenoa_repens_12"/>
    <x v="2"/>
    <n v="17.22"/>
    <n v="10.68"/>
    <x v="1"/>
    <x v="0"/>
    <n v="15.17"/>
    <n v="8.34"/>
    <x v="0"/>
    <n v="11.94"/>
    <n v="7.42"/>
    <n v="69.582193206564241"/>
    <n v="344.19991572847107"/>
    <x v="0"/>
  </r>
  <r>
    <s v="4D2_14Oct2021"/>
    <x v="6"/>
    <x v="6"/>
    <x v="6"/>
    <x v="5"/>
    <x v="6"/>
    <x v="6"/>
    <x v="5"/>
    <x v="0"/>
    <x v="9"/>
    <x v="2"/>
    <x v="0"/>
    <x v="14"/>
    <x v="1"/>
    <n v="13"/>
    <s v="4D2_14Oct2021_Serenoa_repens_13"/>
    <x v="0"/>
    <s v="NA"/>
    <s v="NA"/>
    <x v="1"/>
    <x v="0"/>
    <n v="15.08"/>
    <n v="9.3699999999999992"/>
    <x v="0"/>
    <n v="13.21"/>
    <n v="8.81"/>
    <n v="91.404716796011385"/>
    <n v="536.85036998190685"/>
    <x v="0"/>
  </r>
  <r>
    <s v="4D2_14Oct2021"/>
    <x v="6"/>
    <x v="6"/>
    <x v="6"/>
    <x v="5"/>
    <x v="6"/>
    <x v="6"/>
    <x v="5"/>
    <x v="0"/>
    <x v="9"/>
    <x v="2"/>
    <x v="0"/>
    <x v="14"/>
    <x v="1"/>
    <n v="14"/>
    <s v="4D2_14Oct2021_Serenoa_repens_14"/>
    <x v="0"/>
    <s v="NA"/>
    <s v="NA"/>
    <x v="1"/>
    <x v="0"/>
    <n v="17.399999999999999"/>
    <n v="9.0299999999999994"/>
    <x v="0"/>
    <n v="15.31"/>
    <n v="8.59"/>
    <n v="103.28999012307229"/>
    <n v="591.50734343812724"/>
    <x v="0"/>
  </r>
  <r>
    <s v="4D2_14Oct2021"/>
    <x v="6"/>
    <x v="6"/>
    <x v="6"/>
    <x v="5"/>
    <x v="6"/>
    <x v="6"/>
    <x v="5"/>
    <x v="0"/>
    <x v="9"/>
    <x v="2"/>
    <x v="0"/>
    <x v="14"/>
    <x v="1"/>
    <n v="15"/>
    <s v="4D2_14Oct2021_Serenoa_repens_15"/>
    <x v="0"/>
    <s v="NA"/>
    <s v="NA"/>
    <x v="0"/>
    <x v="1"/>
    <n v="16.52"/>
    <n v="9.73"/>
    <x v="0"/>
    <n v="15.08"/>
    <n v="8.7899999999999991"/>
    <n v="104.10703983245463"/>
    <n v="610.06725341818401"/>
    <x v="0"/>
  </r>
  <r>
    <s v="4D2_14Oct2021"/>
    <x v="6"/>
    <x v="6"/>
    <x v="6"/>
    <x v="5"/>
    <x v="6"/>
    <x v="6"/>
    <x v="5"/>
    <x v="0"/>
    <x v="9"/>
    <x v="2"/>
    <x v="0"/>
    <x v="14"/>
    <x v="1"/>
    <n v="16"/>
    <s v="4D2_14Oct2021_Serenoa_repens_16"/>
    <x v="0"/>
    <s v="NA"/>
    <s v="NA"/>
    <x v="0"/>
    <x v="0"/>
    <n v="16.64"/>
    <n v="9.1999999999999993"/>
    <x v="0"/>
    <n v="14.46"/>
    <n v="8.32"/>
    <n v="94.489053923489493"/>
    <n v="524.09928576228845"/>
    <x v="0"/>
  </r>
  <r>
    <s v="4D2_14Oct2021"/>
    <x v="6"/>
    <x v="6"/>
    <x v="6"/>
    <x v="5"/>
    <x v="6"/>
    <x v="6"/>
    <x v="5"/>
    <x v="0"/>
    <x v="9"/>
    <x v="2"/>
    <x v="0"/>
    <x v="14"/>
    <x v="1"/>
    <n v="17"/>
    <s v="4D2_14Oct2021_Serenoa_repens_17"/>
    <x v="0"/>
    <s v="NA"/>
    <s v="NA"/>
    <x v="0"/>
    <x v="0"/>
    <n v="18.190000000000001"/>
    <n v="10.14"/>
    <x v="0"/>
    <n v="16.34"/>
    <n v="9.18"/>
    <n v="117.81066698741331"/>
    <n v="721.00128196296941"/>
    <x v="0"/>
  </r>
  <r>
    <s v="4D2_14Oct2021"/>
    <x v="6"/>
    <x v="6"/>
    <x v="6"/>
    <x v="5"/>
    <x v="6"/>
    <x v="6"/>
    <x v="5"/>
    <x v="0"/>
    <x v="9"/>
    <x v="2"/>
    <x v="0"/>
    <x v="14"/>
    <x v="1"/>
    <n v="18"/>
    <s v="4D2_14Oct2021_Serenoa_repens_18"/>
    <x v="0"/>
    <s v="NA"/>
    <s v="NA"/>
    <x v="0"/>
    <x v="1"/>
    <n v="17.21"/>
    <n v="9.69"/>
    <x v="0"/>
    <n v="14.33"/>
    <n v="8.68"/>
    <n v="97.691279315293571"/>
    <n v="565.30686963783205"/>
    <x v="0"/>
  </r>
  <r>
    <s v="4D2_14Oct2021"/>
    <x v="6"/>
    <x v="6"/>
    <x v="6"/>
    <x v="5"/>
    <x v="6"/>
    <x v="6"/>
    <x v="5"/>
    <x v="0"/>
    <x v="9"/>
    <x v="2"/>
    <x v="0"/>
    <x v="14"/>
    <x v="1"/>
    <n v="19"/>
    <s v="4D2_14Oct2021_Serenoa_repens_19"/>
    <x v="0"/>
    <s v="NA"/>
    <s v="NA"/>
    <x v="0"/>
    <x v="0"/>
    <n v="18.04"/>
    <n v="9.26"/>
    <x v="0"/>
    <n v="15.63"/>
    <n v="8.4600000000000009"/>
    <n v="103.85304206641193"/>
    <n v="585.73115725456319"/>
    <x v="0"/>
  </r>
  <r>
    <s v="4D2_14Oct2021"/>
    <x v="6"/>
    <x v="6"/>
    <x v="6"/>
    <x v="5"/>
    <x v="6"/>
    <x v="6"/>
    <x v="5"/>
    <x v="0"/>
    <x v="9"/>
    <x v="2"/>
    <x v="0"/>
    <x v="14"/>
    <x v="1"/>
    <n v="20"/>
    <s v="4D2_14Oct2021_Serenoa_repens_20"/>
    <x v="0"/>
    <s v="NA"/>
    <s v="NA"/>
    <x v="1"/>
    <x v="1"/>
    <n v="15.61"/>
    <n v="8.16"/>
    <x v="0"/>
    <n v="13.93"/>
    <n v="7.81"/>
    <n v="85.446058009947592"/>
    <n v="444.88914203846048"/>
    <x v="0"/>
  </r>
  <r>
    <s v="4D2_14Oct2021"/>
    <x v="6"/>
    <x v="6"/>
    <x v="6"/>
    <x v="5"/>
    <x v="6"/>
    <x v="6"/>
    <x v="5"/>
    <x v="0"/>
    <x v="9"/>
    <x v="2"/>
    <x v="0"/>
    <x v="14"/>
    <x v="1"/>
    <n v="21"/>
    <s v="4D2_14Oct2021_Serenoa_repens_21"/>
    <x v="0"/>
    <s v="NA"/>
    <s v="NA"/>
    <x v="0"/>
    <x v="1"/>
    <n v="17.46"/>
    <n v="8.98"/>
    <x v="0"/>
    <n v="15.13"/>
    <n v="8.36"/>
    <n v="99.342500414020364"/>
    <n v="553.66886897414008"/>
    <x v="0"/>
  </r>
  <r>
    <s v="4D2_14Oct2021"/>
    <x v="6"/>
    <x v="6"/>
    <x v="6"/>
    <x v="5"/>
    <x v="6"/>
    <x v="6"/>
    <x v="5"/>
    <x v="0"/>
    <x v="9"/>
    <x v="2"/>
    <x v="0"/>
    <x v="14"/>
    <x v="1"/>
    <n v="22"/>
    <s v="4D2_14Oct2021_Serenoa_repens_22"/>
    <x v="0"/>
    <s v="NA"/>
    <s v="NA"/>
    <x v="1"/>
    <x v="1"/>
    <n v="14.76"/>
    <n v="11.34"/>
    <x v="0"/>
    <n v="13"/>
    <n v="9.17"/>
    <n v="93.62731505860981"/>
    <n v="572.37498605830126"/>
    <x v="0"/>
  </r>
  <r>
    <s v="4D2_14Oct2021"/>
    <x v="6"/>
    <x v="6"/>
    <x v="6"/>
    <x v="5"/>
    <x v="6"/>
    <x v="6"/>
    <x v="5"/>
    <x v="0"/>
    <x v="9"/>
    <x v="2"/>
    <x v="0"/>
    <x v="14"/>
    <x v="1"/>
    <n v="23"/>
    <s v="4D2_14Oct2021_Serenoa_repens_23"/>
    <x v="0"/>
    <s v="NA"/>
    <s v="NA"/>
    <x v="1"/>
    <x v="1"/>
    <n v="17.53"/>
    <n v="9.6999999999999993"/>
    <x v="0"/>
    <n v="15.69"/>
    <n v="8.7899999999999991"/>
    <n v="108.31826624477542"/>
    <n v="634.74504019438382"/>
    <x v="0"/>
  </r>
  <r>
    <s v="4D2_14Oct2021"/>
    <x v="6"/>
    <x v="6"/>
    <x v="6"/>
    <x v="5"/>
    <x v="6"/>
    <x v="6"/>
    <x v="5"/>
    <x v="0"/>
    <x v="9"/>
    <x v="2"/>
    <x v="0"/>
    <x v="14"/>
    <x v="1"/>
    <n v="24"/>
    <s v="4D2_14Oct2021_Serenoa_repens_24"/>
    <x v="0"/>
    <s v="NA"/>
    <s v="NA"/>
    <x v="1"/>
    <x v="1"/>
    <n v="14.83"/>
    <n v="10.01"/>
    <x v="0"/>
    <n v="13.44"/>
    <n v="8.41"/>
    <n v="88.773868568078925"/>
    <n v="497.72548977169583"/>
    <x v="0"/>
  </r>
  <r>
    <s v="4D2_14Oct2021"/>
    <x v="6"/>
    <x v="6"/>
    <x v="6"/>
    <x v="5"/>
    <x v="6"/>
    <x v="6"/>
    <x v="5"/>
    <x v="0"/>
    <x v="9"/>
    <x v="2"/>
    <x v="0"/>
    <x v="14"/>
    <x v="1"/>
    <n v="25"/>
    <s v="4D2_14Oct2021_Serenoa_repens_25"/>
    <x v="0"/>
    <s v="NA"/>
    <s v="NA"/>
    <x v="0"/>
    <x v="1"/>
    <n v="14.46"/>
    <n v="7.53"/>
    <x v="0"/>
    <n v="13.86"/>
    <n v="7.86"/>
    <n v="85.560961761252656"/>
    <n v="448.33943962896387"/>
    <x v="0"/>
  </r>
  <r>
    <s v="4D2_14Oct2021"/>
    <x v="6"/>
    <x v="6"/>
    <x v="6"/>
    <x v="5"/>
    <x v="6"/>
    <x v="6"/>
    <x v="5"/>
    <x v="0"/>
    <x v="9"/>
    <x v="2"/>
    <x v="0"/>
    <x v="14"/>
    <x v="1"/>
    <n v="26"/>
    <s v="4D2_14Oct2021_Serenoa_repens_26"/>
    <x v="0"/>
    <s v="NA"/>
    <s v="NA"/>
    <x v="1"/>
    <x v="0"/>
    <n v="15.07"/>
    <n v="8.2200000000000006"/>
    <x v="0"/>
    <n v="12.69"/>
    <n v="7.32"/>
    <n v="72.956263716519686"/>
    <n v="356.02656693661606"/>
    <x v="0"/>
  </r>
  <r>
    <s v="4D2_14Oct2021"/>
    <x v="6"/>
    <x v="6"/>
    <x v="6"/>
    <x v="5"/>
    <x v="6"/>
    <x v="6"/>
    <x v="5"/>
    <x v="0"/>
    <x v="9"/>
    <x v="2"/>
    <x v="0"/>
    <x v="14"/>
    <x v="1"/>
    <n v="27"/>
    <s v="4D2_14Oct2021_Serenoa_repens_27"/>
    <x v="0"/>
    <s v="NA"/>
    <s v="NA"/>
    <x v="1"/>
    <x v="0"/>
    <n v="17.38"/>
    <n v="8.68"/>
    <x v="0"/>
    <n v="15.12"/>
    <n v="8.01"/>
    <n v="95.120514046861018"/>
    <n v="507.94354501023787"/>
    <x v="0"/>
  </r>
  <r>
    <s v="4D2_14Oct2021"/>
    <x v="6"/>
    <x v="6"/>
    <x v="6"/>
    <x v="5"/>
    <x v="6"/>
    <x v="6"/>
    <x v="5"/>
    <x v="0"/>
    <x v="9"/>
    <x v="2"/>
    <x v="0"/>
    <x v="14"/>
    <x v="1"/>
    <n v="28"/>
    <s v="4D2_14Oct2021_Serenoa_repens_28"/>
    <x v="0"/>
    <s v="NA"/>
    <s v="NA"/>
    <x v="1"/>
    <x v="1"/>
    <n v="13.96"/>
    <n v="9.09"/>
    <x v="0"/>
    <n v="12.04"/>
    <n v="7.79"/>
    <n v="73.663750382108105"/>
    <n v="382.56041031774805"/>
    <x v="0"/>
  </r>
  <r>
    <s v="4D2_14Oct2021"/>
    <x v="6"/>
    <x v="6"/>
    <x v="6"/>
    <x v="5"/>
    <x v="6"/>
    <x v="6"/>
    <x v="5"/>
    <x v="0"/>
    <x v="9"/>
    <x v="2"/>
    <x v="0"/>
    <x v="14"/>
    <x v="1"/>
    <n v="29"/>
    <s v="4D2_14Oct2021_Serenoa_repens_29"/>
    <x v="0"/>
    <s v="NA"/>
    <s v="NA"/>
    <x v="0"/>
    <x v="0"/>
    <n v="16.72"/>
    <n v="8.52"/>
    <x v="0"/>
    <n v="14.77"/>
    <n v="8.08"/>
    <n v="93.730673456912911"/>
    <n v="504.89589435457083"/>
    <x v="0"/>
  </r>
  <r>
    <s v="4D2_14Oct2021"/>
    <x v="6"/>
    <x v="6"/>
    <x v="6"/>
    <x v="5"/>
    <x v="6"/>
    <x v="6"/>
    <x v="5"/>
    <x v="0"/>
    <x v="9"/>
    <x v="2"/>
    <x v="0"/>
    <x v="14"/>
    <x v="1"/>
    <n v="30"/>
    <s v="4D2_14Oct2021_Serenoa_repens_30"/>
    <x v="0"/>
    <s v="NA"/>
    <s v="NA"/>
    <x v="0"/>
    <x v="0"/>
    <n v="15.81"/>
    <n v="8.65"/>
    <x v="0"/>
    <n v="13.94"/>
    <n v="8.4499999999999993"/>
    <n v="92.514405861075616"/>
    <n v="521.16448635072584"/>
    <x v="0"/>
  </r>
  <r>
    <s v="4D2_14Oct2021"/>
    <x v="6"/>
    <x v="6"/>
    <x v="6"/>
    <x v="5"/>
    <x v="6"/>
    <x v="6"/>
    <x v="5"/>
    <x v="0"/>
    <x v="9"/>
    <x v="2"/>
    <x v="0"/>
    <x v="14"/>
    <x v="1"/>
    <n v="31"/>
    <s v="4D2_14Oct2021_Serenoa_repens_31"/>
    <x v="0"/>
    <s v="NA"/>
    <s v="NA"/>
    <x v="0"/>
    <x v="0"/>
    <n v="12.89"/>
    <n v="8.51"/>
    <x v="0"/>
    <n v="11.01"/>
    <n v="8.0399999999999991"/>
    <n v="69.523759583207465"/>
    <n v="372.64735136599199"/>
    <x v="0"/>
  </r>
  <r>
    <s v="4D2_14Oct2021"/>
    <x v="6"/>
    <x v="6"/>
    <x v="6"/>
    <x v="5"/>
    <x v="6"/>
    <x v="6"/>
    <x v="5"/>
    <x v="0"/>
    <x v="9"/>
    <x v="2"/>
    <x v="0"/>
    <x v="14"/>
    <x v="1"/>
    <n v="32"/>
    <s v="4D2_14Oct2021_Serenoa_repens_32"/>
    <x v="0"/>
    <s v="NA"/>
    <s v="NA"/>
    <x v="0"/>
    <x v="1"/>
    <n v="14.59"/>
    <n v="9.1999999999999993"/>
    <x v="0"/>
    <n v="12.6"/>
    <n v="8.66"/>
    <n v="85.699505997275963"/>
    <n v="494.77181462427319"/>
    <x v="0"/>
  </r>
  <r>
    <s v="4D2_14Oct2021"/>
    <x v="6"/>
    <x v="6"/>
    <x v="6"/>
    <x v="5"/>
    <x v="6"/>
    <x v="6"/>
    <x v="5"/>
    <x v="0"/>
    <x v="9"/>
    <x v="2"/>
    <x v="0"/>
    <x v="14"/>
    <x v="1"/>
    <n v="33"/>
    <s v="4D2_14Oct2021_Serenoa_repens_33"/>
    <x v="0"/>
    <s v="NA"/>
    <s v="NA"/>
    <x v="1"/>
    <x v="0"/>
    <n v="17.63"/>
    <n v="10.64"/>
    <x v="0"/>
    <n v="13.28"/>
    <n v="9.19"/>
    <n v="95.852505135147453"/>
    <n v="587.25634812800331"/>
    <x v="0"/>
  </r>
  <r>
    <s v="4D2_14Oct2021"/>
    <x v="6"/>
    <x v="6"/>
    <x v="6"/>
    <x v="5"/>
    <x v="6"/>
    <x v="6"/>
    <x v="5"/>
    <x v="0"/>
    <x v="9"/>
    <x v="2"/>
    <x v="0"/>
    <x v="14"/>
    <x v="1"/>
    <n v="34"/>
    <s v="4D2_14Oct2021_Serenoa_repens_34"/>
    <x v="0"/>
    <s v="NA"/>
    <s v="NA"/>
    <x v="1"/>
    <x v="1"/>
    <n v="18.260000000000002"/>
    <n v="9.57"/>
    <x v="0"/>
    <n v="15.38"/>
    <n v="8.4"/>
    <n v="101.46715952564314"/>
    <n v="568.21609334360164"/>
    <x v="0"/>
  </r>
  <r>
    <s v="4D2_14Oct2021"/>
    <x v="6"/>
    <x v="6"/>
    <x v="6"/>
    <x v="5"/>
    <x v="6"/>
    <x v="6"/>
    <x v="5"/>
    <x v="0"/>
    <x v="9"/>
    <x v="2"/>
    <x v="0"/>
    <x v="14"/>
    <x v="1"/>
    <n v="35"/>
    <s v="4D2_14Oct2021_Serenoa_repens_35"/>
    <x v="0"/>
    <s v="NA"/>
    <s v="NA"/>
    <x v="0"/>
    <x v="0"/>
    <n v="14.93"/>
    <n v="9.3699999999999992"/>
    <x v="0"/>
    <n v="12.71"/>
    <n v="8.4700000000000006"/>
    <n v="84.551018262939877"/>
    <n v="477.43141645806725"/>
    <x v="0"/>
  </r>
  <r>
    <s v="4D2_14Oct2021"/>
    <x v="6"/>
    <x v="6"/>
    <x v="6"/>
    <x v="5"/>
    <x v="6"/>
    <x v="6"/>
    <x v="5"/>
    <x v="0"/>
    <x v="9"/>
    <x v="2"/>
    <x v="0"/>
    <x v="14"/>
    <x v="1"/>
    <n v="36"/>
    <s v="4D2_14Oct2021_Serenoa_repens_36"/>
    <x v="0"/>
    <s v="NA"/>
    <s v="NA"/>
    <x v="0"/>
    <x v="0"/>
    <n v="17.75"/>
    <n v="9.91"/>
    <x v="0"/>
    <n v="12.86"/>
    <n v="7.87"/>
    <n v="79.488734400761615"/>
    <n v="417.05089315599594"/>
    <x v="0"/>
  </r>
  <r>
    <s v="4D2_14Oct2021"/>
    <x v="6"/>
    <x v="6"/>
    <x v="6"/>
    <x v="5"/>
    <x v="6"/>
    <x v="6"/>
    <x v="5"/>
    <x v="0"/>
    <x v="9"/>
    <x v="2"/>
    <x v="0"/>
    <x v="14"/>
    <x v="1"/>
    <n v="37"/>
    <s v="4D2_14Oct2021_Serenoa_repens_37"/>
    <x v="0"/>
    <s v="NA"/>
    <s v="NA"/>
    <x v="0"/>
    <x v="0"/>
    <n v="17.23"/>
    <n v="10.33"/>
    <x v="0"/>
    <n v="13.65"/>
    <n v="9.16"/>
    <n v="98.201473962236548"/>
    <n v="599.68366766272459"/>
    <x v="0"/>
  </r>
  <r>
    <s v="4D2_14Oct2021"/>
    <x v="6"/>
    <x v="6"/>
    <x v="6"/>
    <x v="5"/>
    <x v="6"/>
    <x v="6"/>
    <x v="5"/>
    <x v="0"/>
    <x v="9"/>
    <x v="2"/>
    <x v="0"/>
    <x v="14"/>
    <x v="1"/>
    <n v="38"/>
    <s v="4D2_14Oct2021_Serenoa_repens_38"/>
    <x v="0"/>
    <s v="NA"/>
    <s v="NA"/>
    <x v="0"/>
    <x v="1"/>
    <n v="16.63"/>
    <n v="11.32"/>
    <x v="0"/>
    <n v="12.98"/>
    <n v="9.59"/>
    <n v="97.764949663020246"/>
    <n v="625.04391151224274"/>
    <x v="0"/>
  </r>
  <r>
    <s v="4D2_14Oct2021"/>
    <x v="6"/>
    <x v="6"/>
    <x v="6"/>
    <x v="5"/>
    <x v="6"/>
    <x v="6"/>
    <x v="5"/>
    <x v="0"/>
    <x v="9"/>
    <x v="2"/>
    <x v="0"/>
    <x v="14"/>
    <x v="1"/>
    <n v="39"/>
    <s v="4D2_14Oct2021_Serenoa_repens_39"/>
    <x v="0"/>
    <s v="NA"/>
    <s v="NA"/>
    <x v="1"/>
    <x v="0"/>
    <n v="16.48"/>
    <n v="10"/>
    <x v="0"/>
    <n v="13.95"/>
    <n v="8.41"/>
    <n v="92.142519830706931"/>
    <n v="516.6123945174968"/>
    <x v="0"/>
  </r>
  <r>
    <s v="4D2_14Oct2021"/>
    <x v="6"/>
    <x v="6"/>
    <x v="6"/>
    <x v="5"/>
    <x v="6"/>
    <x v="6"/>
    <x v="5"/>
    <x v="0"/>
    <x v="9"/>
    <x v="2"/>
    <x v="0"/>
    <x v="14"/>
    <x v="1"/>
    <n v="40"/>
    <s v="4D2_14Oct2021_Serenoa_repens_40"/>
    <x v="0"/>
    <s v="NA"/>
    <s v="NA"/>
    <x v="0"/>
    <x v="0"/>
    <n v="19.34"/>
    <n v="10.039999999999999"/>
    <x v="0"/>
    <n v="16.37"/>
    <n v="9.2100000000000009"/>
    <n v="118.41267467965748"/>
    <n v="727.05382253309699"/>
    <x v="0"/>
  </r>
  <r>
    <s v="4D2_14Oct2021"/>
    <x v="6"/>
    <x v="6"/>
    <x v="6"/>
    <x v="5"/>
    <x v="6"/>
    <x v="6"/>
    <x v="5"/>
    <x v="0"/>
    <x v="9"/>
    <x v="2"/>
    <x v="0"/>
    <x v="14"/>
    <x v="1"/>
    <n v="41"/>
    <s v="4D2_14Oct2021_Serenoa_repens_41"/>
    <x v="1"/>
    <s v="NA"/>
    <s v="NA"/>
    <x v="0"/>
    <x v="2"/>
    <s v="NA"/>
    <s v="NA"/>
    <x v="0"/>
    <n v="14.17"/>
    <n v="7.39"/>
    <n v="82.2439896977762"/>
    <n v="405.18872257771073"/>
    <x v="0"/>
  </r>
  <r>
    <s v="4D2_14Oct2021"/>
    <x v="6"/>
    <x v="6"/>
    <x v="6"/>
    <x v="5"/>
    <x v="6"/>
    <x v="6"/>
    <x v="5"/>
    <x v="0"/>
    <x v="9"/>
    <x v="2"/>
    <x v="0"/>
    <x v="14"/>
    <x v="1"/>
    <n v="42"/>
    <s v="4D2_14Oct2021_Serenoa_repens_42"/>
    <x v="0"/>
    <s v="NA"/>
    <s v="NA"/>
    <x v="0"/>
    <x v="1"/>
    <n v="15.81"/>
    <n v="8.27"/>
    <x v="0"/>
    <n v="11.06"/>
    <n v="7.3"/>
    <n v="63.411476916383172"/>
    <n v="308.60252099306479"/>
    <x v="0"/>
  </r>
  <r>
    <s v="4D2_14Oct2021"/>
    <x v="6"/>
    <x v="6"/>
    <x v="6"/>
    <x v="5"/>
    <x v="6"/>
    <x v="6"/>
    <x v="5"/>
    <x v="0"/>
    <x v="9"/>
    <x v="2"/>
    <x v="0"/>
    <x v="14"/>
    <x v="1"/>
    <n v="43"/>
    <s v="4D2_14Oct2021_Serenoa_repens_43"/>
    <x v="0"/>
    <s v="NA"/>
    <s v="NA"/>
    <x v="0"/>
    <x v="1"/>
    <n v="18.02"/>
    <n v="10.44"/>
    <x v="0"/>
    <n v="13.97"/>
    <n v="9.39"/>
    <n v="103.0271958975995"/>
    <n v="644.95024631897286"/>
    <x v="0"/>
  </r>
  <r>
    <s v="4D2_14Oct2021"/>
    <x v="6"/>
    <x v="6"/>
    <x v="6"/>
    <x v="5"/>
    <x v="6"/>
    <x v="6"/>
    <x v="5"/>
    <x v="0"/>
    <x v="9"/>
    <x v="2"/>
    <x v="0"/>
    <x v="14"/>
    <x v="1"/>
    <n v="44"/>
    <s v="4D2_14Oct2021_Serenoa_repens_44"/>
    <x v="0"/>
    <s v="NA"/>
    <s v="NA"/>
    <x v="0"/>
    <x v="1"/>
    <n v="14.91"/>
    <n v="9.5299999999999994"/>
    <x v="0"/>
    <n v="14.3"/>
    <n v="8.27"/>
    <n v="92.881972201545636"/>
    <n v="512.08927340452158"/>
    <x v="0"/>
  </r>
  <r>
    <s v="4D2_14Oct2021"/>
    <x v="6"/>
    <x v="6"/>
    <x v="6"/>
    <x v="5"/>
    <x v="6"/>
    <x v="6"/>
    <x v="5"/>
    <x v="0"/>
    <x v="9"/>
    <x v="2"/>
    <x v="0"/>
    <x v="14"/>
    <x v="1"/>
    <n v="45"/>
    <s v="4D2_14Oct2021_Serenoa_repens_45"/>
    <x v="0"/>
    <s v="NA"/>
    <s v="NA"/>
    <x v="0"/>
    <x v="1"/>
    <n v="15.86"/>
    <n v="11.05"/>
    <x v="0"/>
    <n v="13.28"/>
    <n v="9.69"/>
    <n v="101.06754894010651"/>
    <n v="652.89636615308802"/>
    <x v="0"/>
  </r>
  <r>
    <s v="4D2_14Oct2021"/>
    <x v="6"/>
    <x v="6"/>
    <x v="6"/>
    <x v="5"/>
    <x v="6"/>
    <x v="6"/>
    <x v="5"/>
    <x v="0"/>
    <x v="9"/>
    <x v="2"/>
    <x v="0"/>
    <x v="14"/>
    <x v="1"/>
    <n v="46"/>
    <s v="4D2_14Oct2021_Serenoa_repens_46"/>
    <x v="0"/>
    <s v="NA"/>
    <s v="NA"/>
    <x v="0"/>
    <x v="0"/>
    <n v="16.52"/>
    <n v="8.89"/>
    <x v="0"/>
    <n v="13.92"/>
    <n v="8.0299999999999994"/>
    <n v="87.789921748974606"/>
    <n v="469.96871442951067"/>
    <x v="0"/>
  </r>
  <r>
    <s v="4D2_14Oct2021"/>
    <x v="6"/>
    <x v="6"/>
    <x v="6"/>
    <x v="5"/>
    <x v="6"/>
    <x v="6"/>
    <x v="5"/>
    <x v="0"/>
    <x v="9"/>
    <x v="2"/>
    <x v="0"/>
    <x v="14"/>
    <x v="1"/>
    <n v="47"/>
    <s v="4D2_14Oct2021_Serenoa_repens_47"/>
    <x v="0"/>
    <s v="NA"/>
    <s v="NA"/>
    <x v="0"/>
    <x v="0"/>
    <n v="16.91"/>
    <n v="9.4700000000000006"/>
    <x v="0"/>
    <n v="14.29"/>
    <n v="8.18"/>
    <n v="91.806919195487197"/>
    <n v="500.65373267939009"/>
    <x v="0"/>
  </r>
  <r>
    <s v="4D2_14Oct2021"/>
    <x v="6"/>
    <x v="6"/>
    <x v="6"/>
    <x v="5"/>
    <x v="6"/>
    <x v="6"/>
    <x v="5"/>
    <x v="0"/>
    <x v="9"/>
    <x v="2"/>
    <x v="0"/>
    <x v="14"/>
    <x v="1"/>
    <n v="48"/>
    <s v="4D2_14Oct2021_Serenoa_repens_48"/>
    <x v="0"/>
    <s v="NA"/>
    <s v="NA"/>
    <x v="0"/>
    <x v="1"/>
    <n v="15.73"/>
    <n v="8.8800000000000008"/>
    <x v="0"/>
    <n v="12.78"/>
    <n v="7.91"/>
    <n v="79.395743258215361"/>
    <n v="418.68021944832236"/>
    <x v="0"/>
  </r>
  <r>
    <s v="4D2_14Oct2021"/>
    <x v="6"/>
    <x v="6"/>
    <x v="6"/>
    <x v="5"/>
    <x v="6"/>
    <x v="6"/>
    <x v="5"/>
    <x v="0"/>
    <x v="9"/>
    <x v="2"/>
    <x v="0"/>
    <x v="14"/>
    <x v="1"/>
    <n v="49"/>
    <s v="4D2_14Oct2021_Serenoa_repens_49"/>
    <x v="0"/>
    <s v="NA"/>
    <s v="NA"/>
    <x v="1"/>
    <x v="0"/>
    <n v="18.100000000000001"/>
    <n v="9.58"/>
    <x v="0"/>
    <n v="15.13"/>
    <n v="8.27"/>
    <n v="98.273023734922063"/>
    <n v="541.81193752520358"/>
    <x v="0"/>
  </r>
  <r>
    <s v="4D2_14Oct2021"/>
    <x v="6"/>
    <x v="6"/>
    <x v="6"/>
    <x v="5"/>
    <x v="6"/>
    <x v="6"/>
    <x v="5"/>
    <x v="0"/>
    <x v="9"/>
    <x v="2"/>
    <x v="0"/>
    <x v="14"/>
    <x v="1"/>
    <n v="50"/>
    <s v="4D2_14Oct2021_Serenoa_repens_50"/>
    <x v="0"/>
    <s v="NA"/>
    <s v="NA"/>
    <x v="1"/>
    <x v="0"/>
    <n v="18.690000000000001"/>
    <n v="8.3000000000000007"/>
    <x v="0"/>
    <n v="14.69"/>
    <n v="7.73"/>
    <n v="89.184867426984823"/>
    <n v="459.59935014039507"/>
    <x v="0"/>
  </r>
  <r>
    <s v="4D2_14Oct2021"/>
    <x v="6"/>
    <x v="6"/>
    <x v="6"/>
    <x v="5"/>
    <x v="6"/>
    <x v="6"/>
    <x v="5"/>
    <x v="0"/>
    <x v="9"/>
    <x v="2"/>
    <x v="0"/>
    <x v="14"/>
    <x v="1"/>
    <n v="51"/>
    <s v="4D2_14Oct2021_Serenoa_repens_51"/>
    <x v="0"/>
    <s v="NA"/>
    <s v="NA"/>
    <x v="0"/>
    <x v="1"/>
    <n v="17.059999999999999"/>
    <n v="9.56"/>
    <x v="0"/>
    <n v="13.97"/>
    <n v="8.1"/>
    <n v="88.873299975565061"/>
    <n v="479.91581986805124"/>
    <x v="0"/>
  </r>
  <r>
    <s v="4D2_14Oct2021"/>
    <x v="6"/>
    <x v="6"/>
    <x v="6"/>
    <x v="5"/>
    <x v="6"/>
    <x v="6"/>
    <x v="5"/>
    <x v="0"/>
    <x v="9"/>
    <x v="2"/>
    <x v="0"/>
    <x v="14"/>
    <x v="1"/>
    <n v="52"/>
    <s v="4D2_14Oct2021_Serenoa_repens_52"/>
    <x v="0"/>
    <s v="NA"/>
    <s v="NA"/>
    <x v="0"/>
    <x v="1"/>
    <n v="15.32"/>
    <n v="10.01"/>
    <x v="0"/>
    <n v="11.92"/>
    <n v="8.8000000000000007"/>
    <n v="82.385125747738741"/>
    <n v="483.32607105340065"/>
    <x v="0"/>
  </r>
  <r>
    <s v="4D2_14Oct2021"/>
    <x v="6"/>
    <x v="6"/>
    <x v="6"/>
    <x v="5"/>
    <x v="6"/>
    <x v="6"/>
    <x v="5"/>
    <x v="0"/>
    <x v="9"/>
    <x v="2"/>
    <x v="0"/>
    <x v="14"/>
    <x v="1"/>
    <n v="53"/>
    <s v="4D2_14Oct2021_Serenoa_repens_53"/>
    <x v="0"/>
    <s v="NA"/>
    <s v="NA"/>
    <x v="0"/>
    <x v="1"/>
    <n v="14.68"/>
    <n v="9.02"/>
    <x v="0"/>
    <n v="11.7"/>
    <n v="8.3699999999999992"/>
    <n v="76.913256743348697"/>
    <n v="429.1759726278857"/>
    <x v="0"/>
  </r>
  <r>
    <s v="4D2_14Oct2021"/>
    <x v="6"/>
    <x v="6"/>
    <x v="6"/>
    <x v="5"/>
    <x v="6"/>
    <x v="6"/>
    <x v="5"/>
    <x v="0"/>
    <x v="9"/>
    <x v="2"/>
    <x v="0"/>
    <x v="14"/>
    <x v="1"/>
    <n v="54"/>
    <s v="4D2_14Oct2021_Serenoa_repens_54"/>
    <x v="0"/>
    <s v="NA"/>
    <s v="NA"/>
    <x v="0"/>
    <x v="1"/>
    <n v="15.79"/>
    <n v="9.2200000000000006"/>
    <x v="0"/>
    <n v="13.29"/>
    <n v="8.58"/>
    <n v="89.55753885551691"/>
    <n v="512.26912225355659"/>
    <x v="0"/>
  </r>
  <r>
    <s v="4D2_14Oct2021"/>
    <x v="6"/>
    <x v="6"/>
    <x v="6"/>
    <x v="5"/>
    <x v="6"/>
    <x v="6"/>
    <x v="5"/>
    <x v="0"/>
    <x v="9"/>
    <x v="2"/>
    <x v="0"/>
    <x v="14"/>
    <x v="1"/>
    <n v="55"/>
    <s v="4D2_14Oct2021_Serenoa_repens_55"/>
    <x v="0"/>
    <s v="NA"/>
    <s v="NA"/>
    <x v="0"/>
    <x v="1"/>
    <n v="15.83"/>
    <n v="10.67"/>
    <x v="0"/>
    <n v="14.44"/>
    <n v="9.76"/>
    <n v="110.68961891952134"/>
    <n v="720.22045376968526"/>
    <x v="0"/>
  </r>
  <r>
    <s v="4D2_14Oct2021"/>
    <x v="6"/>
    <x v="6"/>
    <x v="6"/>
    <x v="5"/>
    <x v="6"/>
    <x v="6"/>
    <x v="5"/>
    <x v="0"/>
    <x v="9"/>
    <x v="2"/>
    <x v="0"/>
    <x v="14"/>
    <x v="1"/>
    <n v="56"/>
    <s v="4D2_14Oct2021_Serenoa_repens_56"/>
    <x v="0"/>
    <s v="NA"/>
    <s v="NA"/>
    <x v="0"/>
    <x v="1"/>
    <n v="17.22"/>
    <n v="9.57"/>
    <x v="0"/>
    <n v="13.68"/>
    <n v="9.08"/>
    <n v="97.557761627516001"/>
    <n v="590.54965038523017"/>
    <x v="0"/>
  </r>
  <r>
    <s v="4D2_14Oct2021"/>
    <x v="6"/>
    <x v="6"/>
    <x v="6"/>
    <x v="5"/>
    <x v="6"/>
    <x v="6"/>
    <x v="5"/>
    <x v="0"/>
    <x v="9"/>
    <x v="2"/>
    <x v="0"/>
    <x v="14"/>
    <x v="1"/>
    <n v="57"/>
    <s v="4D2_14Oct2021_Serenoa_repens_57"/>
    <x v="0"/>
    <s v="NA"/>
    <s v="NA"/>
    <x v="0"/>
    <x v="1"/>
    <n v="15.97"/>
    <n v="9.32"/>
    <x v="0"/>
    <n v="13.08"/>
    <n v="8.18"/>
    <n v="84.033205253811943"/>
    <n v="458.26107931745435"/>
    <x v="0"/>
  </r>
  <r>
    <s v="4D2_14Oct2021"/>
    <x v="6"/>
    <x v="6"/>
    <x v="6"/>
    <x v="5"/>
    <x v="6"/>
    <x v="6"/>
    <x v="5"/>
    <x v="0"/>
    <x v="9"/>
    <x v="2"/>
    <x v="0"/>
    <x v="14"/>
    <x v="1"/>
    <n v="58"/>
    <s v="4D2_14Oct2021_Serenoa_repens_58"/>
    <x v="0"/>
    <s v="NA"/>
    <s v="NA"/>
    <x v="0"/>
    <x v="1"/>
    <n v="17.059999999999999"/>
    <n v="9.4600000000000009"/>
    <x v="0"/>
    <n v="13.81"/>
    <n v="7.86"/>
    <n v="85.252300283037457"/>
    <n v="446.72205348311627"/>
    <x v="0"/>
  </r>
  <r>
    <s v="4D2_14Oct2021"/>
    <x v="6"/>
    <x v="6"/>
    <x v="6"/>
    <x v="5"/>
    <x v="6"/>
    <x v="6"/>
    <x v="5"/>
    <x v="0"/>
    <x v="9"/>
    <x v="2"/>
    <x v="0"/>
    <x v="14"/>
    <x v="1"/>
    <n v="59"/>
    <s v="4D2_14Oct2021_Serenoa_repens_59"/>
    <x v="0"/>
    <s v="NA"/>
    <s v="NA"/>
    <x v="0"/>
    <x v="0"/>
    <n v="13.93"/>
    <n v="9.33"/>
    <x v="0"/>
    <n v="10.63"/>
    <n v="8.59"/>
    <n v="71.716041476698777"/>
    <n v="410.69386418989501"/>
    <x v="0"/>
  </r>
  <r>
    <s v="4D2_14Oct2021"/>
    <x v="6"/>
    <x v="6"/>
    <x v="6"/>
    <x v="5"/>
    <x v="6"/>
    <x v="6"/>
    <x v="5"/>
    <x v="0"/>
    <x v="9"/>
    <x v="2"/>
    <x v="0"/>
    <x v="14"/>
    <x v="1"/>
    <n v="60"/>
    <s v="4D2_14Oct2021_Serenoa_repens_60"/>
    <x v="0"/>
    <s v="NA"/>
    <s v="NA"/>
    <x v="1"/>
    <x v="0"/>
    <n v="19.12"/>
    <n v="9.7100000000000009"/>
    <x v="0"/>
    <n v="16.059999999999999"/>
    <n v="8.34"/>
    <n v="105.19654416471957"/>
    <n v="584.89278555584076"/>
    <x v="0"/>
  </r>
  <r>
    <s v="4D2_14Oct2021"/>
    <x v="6"/>
    <x v="6"/>
    <x v="6"/>
    <x v="5"/>
    <x v="6"/>
    <x v="6"/>
    <x v="5"/>
    <x v="0"/>
    <x v="9"/>
    <x v="2"/>
    <x v="0"/>
    <x v="14"/>
    <x v="1"/>
    <n v="61"/>
    <s v="4D2_14Oct2021_Serenoa_repens_61"/>
    <x v="0"/>
    <s v="NA"/>
    <s v="NA"/>
    <x v="0"/>
    <x v="0"/>
    <n v="15.06"/>
    <n v="9.61"/>
    <x v="0"/>
    <n v="12.46"/>
    <n v="8.99"/>
    <n v="87.976689432230529"/>
    <n v="527.27362533050166"/>
    <x v="0"/>
  </r>
  <r>
    <s v="4D2_14Oct2021"/>
    <x v="6"/>
    <x v="6"/>
    <x v="6"/>
    <x v="5"/>
    <x v="6"/>
    <x v="6"/>
    <x v="5"/>
    <x v="0"/>
    <x v="9"/>
    <x v="2"/>
    <x v="0"/>
    <x v="14"/>
    <x v="1"/>
    <n v="62"/>
    <s v="4D2_14Oct2021_Serenoa_repens_62"/>
    <x v="0"/>
    <s v="NA"/>
    <s v="NA"/>
    <x v="0"/>
    <x v="0"/>
    <n v="16.14"/>
    <n v="7.74"/>
    <x v="0"/>
    <n v="12.84"/>
    <n v="6.58"/>
    <n v="66.356091710592892"/>
    <n v="291.08205563713409"/>
    <x v="0"/>
  </r>
  <r>
    <s v="4D2_14Oct2021"/>
    <x v="6"/>
    <x v="6"/>
    <x v="6"/>
    <x v="5"/>
    <x v="6"/>
    <x v="6"/>
    <x v="5"/>
    <x v="0"/>
    <x v="9"/>
    <x v="2"/>
    <x v="0"/>
    <x v="14"/>
    <x v="1"/>
    <n v="63"/>
    <s v="4D2_14Oct2021_Serenoa_repens_63"/>
    <x v="0"/>
    <s v="NA"/>
    <s v="NA"/>
    <x v="0"/>
    <x v="0"/>
    <n v="17.75"/>
    <n v="9.89"/>
    <x v="0"/>
    <n v="14.91"/>
    <n v="8.8000000000000007"/>
    <n v="103.05052222305241"/>
    <n v="604.56306370857419"/>
    <x v="0"/>
  </r>
  <r>
    <s v="4D2_14Oct2021"/>
    <x v="6"/>
    <x v="6"/>
    <x v="6"/>
    <x v="5"/>
    <x v="6"/>
    <x v="6"/>
    <x v="5"/>
    <x v="0"/>
    <x v="9"/>
    <x v="2"/>
    <x v="0"/>
    <x v="14"/>
    <x v="1"/>
    <n v="64"/>
    <s v="4D2_14Oct2021_Serenoa_repens_64"/>
    <x v="0"/>
    <s v="NA"/>
    <s v="NA"/>
    <x v="0"/>
    <x v="0"/>
    <n v="15.13"/>
    <n v="8.5500000000000007"/>
    <x v="0"/>
    <n v="12.15"/>
    <n v="7.74"/>
    <n v="73.859628684059444"/>
    <n v="381.1156840097467"/>
    <x v="0"/>
  </r>
  <r>
    <s v="4D2_14Oct2021"/>
    <x v="6"/>
    <x v="6"/>
    <x v="6"/>
    <x v="5"/>
    <x v="6"/>
    <x v="6"/>
    <x v="5"/>
    <x v="0"/>
    <x v="9"/>
    <x v="2"/>
    <x v="0"/>
    <x v="14"/>
    <x v="1"/>
    <n v="65"/>
    <s v="4D2_14Oct2021_Serenoa_repens_65"/>
    <x v="0"/>
    <s v="NA"/>
    <s v="NA"/>
    <x v="0"/>
    <x v="1"/>
    <n v="16.16"/>
    <n v="8.89"/>
    <x v="0"/>
    <n v="13.49"/>
    <n v="8.15"/>
    <n v="86.349422977487365"/>
    <n v="469.1651981776813"/>
    <x v="0"/>
  </r>
  <r>
    <s v="4D2_14Oct2021"/>
    <x v="6"/>
    <x v="6"/>
    <x v="6"/>
    <x v="5"/>
    <x v="6"/>
    <x v="6"/>
    <x v="5"/>
    <x v="0"/>
    <x v="9"/>
    <x v="2"/>
    <x v="0"/>
    <x v="14"/>
    <x v="1"/>
    <n v="66"/>
    <s v="4D2_14Oct2021_Serenoa_repens_66"/>
    <x v="0"/>
    <s v="NA"/>
    <s v="NA"/>
    <x v="1"/>
    <x v="0"/>
    <n v="18.52"/>
    <n v="9.93"/>
    <x v="0"/>
    <n v="15.61"/>
    <n v="8.3699999999999992"/>
    <n v="102.61674681740797"/>
    <n v="572.60144724113638"/>
    <x v="0"/>
  </r>
  <r>
    <s v="4D2_14Oct2021"/>
    <x v="6"/>
    <x v="6"/>
    <x v="6"/>
    <x v="5"/>
    <x v="6"/>
    <x v="6"/>
    <x v="5"/>
    <x v="0"/>
    <x v="9"/>
    <x v="2"/>
    <x v="0"/>
    <x v="14"/>
    <x v="1"/>
    <n v="67"/>
    <s v="4D2_14Oct2021_Serenoa_repens_67"/>
    <x v="0"/>
    <s v="NA"/>
    <s v="NA"/>
    <x v="1"/>
    <x v="1"/>
    <n v="16.88"/>
    <n v="9.42"/>
    <x v="0"/>
    <n v="13.76"/>
    <n v="7.34"/>
    <n v="79.323957866080832"/>
    <n v="388.15856715802221"/>
    <x v="0"/>
  </r>
  <r>
    <s v="4D2_14Oct2021"/>
    <x v="6"/>
    <x v="6"/>
    <x v="6"/>
    <x v="5"/>
    <x v="6"/>
    <x v="6"/>
    <x v="5"/>
    <x v="0"/>
    <x v="9"/>
    <x v="2"/>
    <x v="0"/>
    <x v="14"/>
    <x v="1"/>
    <n v="68"/>
    <s v="4D2_14Oct2021_Serenoa_repens_68"/>
    <x v="0"/>
    <s v="NA"/>
    <s v="NA"/>
    <x v="0"/>
    <x v="0"/>
    <n v="16.489999999999998"/>
    <n v="9.24"/>
    <x v="0"/>
    <n v="13.18"/>
    <n v="8.11"/>
    <n v="83.951052605920552"/>
    <n v="453.89535775601047"/>
    <x v="0"/>
  </r>
  <r>
    <s v="4D2_14Oct2021"/>
    <x v="6"/>
    <x v="6"/>
    <x v="6"/>
    <x v="5"/>
    <x v="6"/>
    <x v="6"/>
    <x v="5"/>
    <x v="0"/>
    <x v="9"/>
    <x v="2"/>
    <x v="0"/>
    <x v="14"/>
    <x v="1"/>
    <n v="69"/>
    <s v="4D2_14Oct2021_Serenoa_repens_69"/>
    <x v="0"/>
    <s v="NA"/>
    <s v="NA"/>
    <x v="0"/>
    <x v="0"/>
    <n v="18.61"/>
    <n v="9.36"/>
    <x v="0"/>
    <n v="15.09"/>
    <n v="8.68"/>
    <n v="102.87239391959385"/>
    <n v="595.28825281471632"/>
    <x v="0"/>
  </r>
  <r>
    <s v="4D2_14Oct2021"/>
    <x v="6"/>
    <x v="6"/>
    <x v="6"/>
    <x v="5"/>
    <x v="6"/>
    <x v="6"/>
    <x v="5"/>
    <x v="0"/>
    <x v="9"/>
    <x v="2"/>
    <x v="0"/>
    <x v="14"/>
    <x v="1"/>
    <n v="70"/>
    <s v="4D2_14Oct2021_Serenoa_repens_70"/>
    <x v="0"/>
    <s v="NA"/>
    <s v="NA"/>
    <x v="0"/>
    <x v="0"/>
    <n v="15.04"/>
    <n v="8.39"/>
    <x v="0"/>
    <n v="11.79"/>
    <n v="7.73"/>
    <n v="71.578596798104215"/>
    <n v="368.86836883289709"/>
    <x v="0"/>
  </r>
  <r>
    <s v="4D2_14Oct2021"/>
    <x v="6"/>
    <x v="6"/>
    <x v="6"/>
    <x v="5"/>
    <x v="6"/>
    <x v="6"/>
    <x v="5"/>
    <x v="0"/>
    <x v="9"/>
    <x v="2"/>
    <x v="0"/>
    <x v="14"/>
    <x v="1"/>
    <n v="71"/>
    <s v="4D2_14Oct2021_Serenoa_repens_71"/>
    <x v="0"/>
    <s v="NA"/>
    <s v="NA"/>
    <x v="1"/>
    <x v="0"/>
    <n v="17.21"/>
    <n v="8.7899999999999991"/>
    <x v="0"/>
    <n v="14.13"/>
    <n v="7.37"/>
    <n v="81.78987247969981"/>
    <n v="401.8609067835917"/>
    <x v="0"/>
  </r>
  <r>
    <s v="4D2_14Oct2021"/>
    <x v="6"/>
    <x v="6"/>
    <x v="6"/>
    <x v="5"/>
    <x v="6"/>
    <x v="6"/>
    <x v="5"/>
    <x v="0"/>
    <x v="9"/>
    <x v="2"/>
    <x v="0"/>
    <x v="14"/>
    <x v="1"/>
    <n v="72"/>
    <s v="4D2_14Oct2021_Serenoa_repens_72"/>
    <x v="0"/>
    <s v="NA"/>
    <s v="NA"/>
    <x v="0"/>
    <x v="0"/>
    <n v="17.28"/>
    <n v="9.5299999999999994"/>
    <x v="0"/>
    <n v="14.66"/>
    <n v="8.36"/>
    <n v="96.256513950399096"/>
    <n v="536.46963775022425"/>
    <x v="0"/>
  </r>
  <r>
    <s v="4D2_14Oct2021"/>
    <x v="6"/>
    <x v="6"/>
    <x v="6"/>
    <x v="5"/>
    <x v="6"/>
    <x v="6"/>
    <x v="5"/>
    <x v="0"/>
    <x v="9"/>
    <x v="2"/>
    <x v="0"/>
    <x v="14"/>
    <x v="1"/>
    <n v="73"/>
    <s v="4D2_14Oct2021_Serenoa_repens_73"/>
    <x v="0"/>
    <s v="NA"/>
    <s v="NA"/>
    <x v="0"/>
    <x v="0"/>
    <n v="15.17"/>
    <n v="8.94"/>
    <x v="0"/>
    <n v="12.54"/>
    <n v="8.25"/>
    <n v="81.253366994282999"/>
    <n v="446.89351846855646"/>
    <x v="0"/>
  </r>
  <r>
    <s v="4D2_14Sep2021"/>
    <x v="6"/>
    <x v="6"/>
    <x v="6"/>
    <x v="5"/>
    <x v="6"/>
    <x v="6"/>
    <x v="5"/>
    <x v="0"/>
    <x v="10"/>
    <x v="2"/>
    <x v="0"/>
    <x v="15"/>
    <x v="0"/>
    <n v="1"/>
    <s v="4D2_14Sep2021_Serenoa_repens_01"/>
    <x v="2"/>
    <n v="18.510000000000002"/>
    <n v="10.93"/>
    <x v="1"/>
    <x v="1"/>
    <n v="17.07"/>
    <n v="10.19"/>
    <x v="0"/>
    <n v="12.97"/>
    <n v="8.4499999999999993"/>
    <n v="86.07688981478843"/>
    <n v="484.89981262330809"/>
    <x v="0"/>
  </r>
  <r>
    <s v="4D2_14Sep2021"/>
    <x v="6"/>
    <x v="6"/>
    <x v="6"/>
    <x v="5"/>
    <x v="6"/>
    <x v="6"/>
    <x v="5"/>
    <x v="0"/>
    <x v="10"/>
    <x v="2"/>
    <x v="0"/>
    <x v="15"/>
    <x v="0"/>
    <n v="2"/>
    <s v="4D2_14Sep2021_Serenoa_repens_02"/>
    <x v="0"/>
    <s v="NA"/>
    <s v="NA"/>
    <x v="0"/>
    <x v="1"/>
    <n v="17.05"/>
    <n v="11.98"/>
    <x v="0"/>
    <n v="14.61"/>
    <n v="9.7200000000000006"/>
    <n v="111.53376486554092"/>
    <n v="722.73879632870501"/>
    <x v="0"/>
  </r>
  <r>
    <s v="4D2_14Sep2021"/>
    <x v="6"/>
    <x v="6"/>
    <x v="6"/>
    <x v="5"/>
    <x v="6"/>
    <x v="6"/>
    <x v="5"/>
    <x v="0"/>
    <x v="10"/>
    <x v="2"/>
    <x v="0"/>
    <x v="15"/>
    <x v="0"/>
    <n v="3"/>
    <s v="4D2_14Sep2021_Serenoa_repens_03"/>
    <x v="0"/>
    <s v="NA"/>
    <s v="NA"/>
    <x v="0"/>
    <x v="1"/>
    <n v="15.12"/>
    <n v="11.57"/>
    <x v="0"/>
    <n v="14.66"/>
    <n v="9.41"/>
    <n v="108.34614787957602"/>
    <n v="679.69150103120694"/>
    <x v="0"/>
  </r>
  <r>
    <s v="4D2_14Sep2021"/>
    <x v="6"/>
    <x v="6"/>
    <x v="6"/>
    <x v="5"/>
    <x v="6"/>
    <x v="6"/>
    <x v="5"/>
    <x v="0"/>
    <x v="10"/>
    <x v="2"/>
    <x v="0"/>
    <x v="15"/>
    <x v="0"/>
    <n v="4"/>
    <s v="4D2_14Sep2021_Serenoa_repens_04"/>
    <x v="0"/>
    <s v="NA"/>
    <s v="NA"/>
    <x v="0"/>
    <x v="1"/>
    <n v="14.57"/>
    <n v="9.16"/>
    <x v="0"/>
    <n v="12.71"/>
    <n v="8.11"/>
    <n v="80.957350426498508"/>
    <n v="437.70940797260198"/>
    <x v="0"/>
  </r>
  <r>
    <s v="4D2_14Sep2021"/>
    <x v="6"/>
    <x v="6"/>
    <x v="6"/>
    <x v="5"/>
    <x v="6"/>
    <x v="6"/>
    <x v="5"/>
    <x v="0"/>
    <x v="10"/>
    <x v="2"/>
    <x v="0"/>
    <x v="15"/>
    <x v="0"/>
    <n v="5"/>
    <s v="4D2_14Sep2021_Serenoa_repens_05"/>
    <x v="0"/>
    <s v="NA"/>
    <s v="NA"/>
    <x v="0"/>
    <x v="1"/>
    <n v="15.42"/>
    <n v="9.64"/>
    <x v="0"/>
    <n v="13.08"/>
    <n v="8.84"/>
    <n v="90.813390518789433"/>
    <n v="535.19358145739909"/>
    <x v="0"/>
  </r>
  <r>
    <s v="4D2_14Sep2021"/>
    <x v="6"/>
    <x v="6"/>
    <x v="6"/>
    <x v="5"/>
    <x v="6"/>
    <x v="6"/>
    <x v="5"/>
    <x v="0"/>
    <x v="10"/>
    <x v="2"/>
    <x v="0"/>
    <x v="15"/>
    <x v="0"/>
    <n v="6"/>
    <s v="4D2_14Sep2021_Serenoa_repens_06"/>
    <x v="0"/>
    <s v="NA"/>
    <s v="NA"/>
    <x v="0"/>
    <x v="0"/>
    <n v="17.23"/>
    <n v="12.02"/>
    <x v="0"/>
    <n v="15.17"/>
    <n v="10.24"/>
    <n v="122.00437902069034"/>
    <n v="832.88322744791265"/>
    <x v="0"/>
  </r>
  <r>
    <s v="4D2_14Sep2021"/>
    <x v="6"/>
    <x v="6"/>
    <x v="6"/>
    <x v="5"/>
    <x v="6"/>
    <x v="6"/>
    <x v="5"/>
    <x v="0"/>
    <x v="10"/>
    <x v="2"/>
    <x v="0"/>
    <x v="15"/>
    <x v="0"/>
    <n v="7"/>
    <s v="4D2_14Sep2021_Serenoa_repens_07"/>
    <x v="0"/>
    <s v="NA"/>
    <s v="NA"/>
    <x v="0"/>
    <x v="0"/>
    <n v="17.739999999999998"/>
    <n v="9.98"/>
    <x v="0"/>
    <n v="14.99"/>
    <n v="8.61"/>
    <n v="101.36655002091192"/>
    <n v="581.84399712003437"/>
    <x v="0"/>
  </r>
  <r>
    <s v="4D2_14Sep2021"/>
    <x v="6"/>
    <x v="6"/>
    <x v="6"/>
    <x v="5"/>
    <x v="6"/>
    <x v="6"/>
    <x v="5"/>
    <x v="0"/>
    <x v="10"/>
    <x v="2"/>
    <x v="0"/>
    <x v="15"/>
    <x v="0"/>
    <n v="8"/>
    <s v="4D2_14Sep2021_Serenoa_repens_08"/>
    <x v="0"/>
    <s v="NA"/>
    <s v="NA"/>
    <x v="0"/>
    <x v="1"/>
    <n v="17.61"/>
    <n v="10.52"/>
    <x v="0"/>
    <n v="15.77"/>
    <n v="10.09"/>
    <n v="124.97200598108759"/>
    <n v="840.64502689944902"/>
    <x v="0"/>
  </r>
  <r>
    <s v="4D2_14Sep2021"/>
    <x v="6"/>
    <x v="6"/>
    <x v="6"/>
    <x v="5"/>
    <x v="6"/>
    <x v="6"/>
    <x v="5"/>
    <x v="0"/>
    <x v="10"/>
    <x v="2"/>
    <x v="0"/>
    <x v="15"/>
    <x v="0"/>
    <n v="9"/>
    <s v="4D2_14Sep2021_Serenoa_repens_09"/>
    <x v="0"/>
    <s v="NA"/>
    <s v="NA"/>
    <x v="0"/>
    <x v="0"/>
    <n v="16.23"/>
    <n v="9.76"/>
    <x v="0"/>
    <n v="13.92"/>
    <n v="9.2200000000000006"/>
    <n v="100.79988524602068"/>
    <n v="619.58329464554038"/>
    <x v="0"/>
  </r>
  <r>
    <s v="4D2_14Sep2021"/>
    <x v="6"/>
    <x v="6"/>
    <x v="6"/>
    <x v="5"/>
    <x v="6"/>
    <x v="6"/>
    <x v="5"/>
    <x v="0"/>
    <x v="10"/>
    <x v="2"/>
    <x v="0"/>
    <x v="15"/>
    <x v="1"/>
    <n v="10"/>
    <s v="4D2_14Sep2021_Serenoa_repens_10"/>
    <x v="0"/>
    <s v="NA"/>
    <s v="NA"/>
    <x v="0"/>
    <x v="1"/>
    <n v="14.7"/>
    <n v="8.49"/>
    <x v="0"/>
    <n v="12.54"/>
    <n v="8.33"/>
    <n v="82.04127843180332"/>
    <n v="455.60256622461441"/>
    <x v="0"/>
  </r>
  <r>
    <s v="4D2_14Sep2021"/>
    <x v="6"/>
    <x v="6"/>
    <x v="6"/>
    <x v="5"/>
    <x v="6"/>
    <x v="6"/>
    <x v="5"/>
    <x v="0"/>
    <x v="10"/>
    <x v="2"/>
    <x v="0"/>
    <x v="15"/>
    <x v="1"/>
    <n v="11"/>
    <s v="4D2_14Sep2021_Serenoa_repens_11"/>
    <x v="0"/>
    <s v="NA"/>
    <s v="NA"/>
    <x v="0"/>
    <x v="1"/>
    <n v="12.69"/>
    <n v="9.61"/>
    <x v="0"/>
    <n v="12.16"/>
    <n v="8.7100000000000009"/>
    <n v="83.184346918811983"/>
    <n v="483.02377444190165"/>
    <x v="0"/>
  </r>
  <r>
    <s v="4D2_14Sep2021"/>
    <x v="6"/>
    <x v="6"/>
    <x v="6"/>
    <x v="5"/>
    <x v="6"/>
    <x v="6"/>
    <x v="5"/>
    <x v="0"/>
    <x v="10"/>
    <x v="2"/>
    <x v="0"/>
    <x v="15"/>
    <x v="1"/>
    <n v="12"/>
    <s v="4D2_14Sep2021_Serenoa_repens_12"/>
    <x v="0"/>
    <s v="NA"/>
    <s v="NA"/>
    <x v="1"/>
    <x v="0"/>
    <n v="16.62"/>
    <n v="9.94"/>
    <x v="0"/>
    <n v="14.6"/>
    <n v="9.16"/>
    <n v="105.03600878012114"/>
    <n v="641.41989361727315"/>
    <x v="0"/>
  </r>
  <r>
    <s v="4D2_14Sep2021"/>
    <x v="6"/>
    <x v="6"/>
    <x v="6"/>
    <x v="5"/>
    <x v="6"/>
    <x v="6"/>
    <x v="5"/>
    <x v="0"/>
    <x v="10"/>
    <x v="2"/>
    <x v="0"/>
    <x v="15"/>
    <x v="1"/>
    <n v="13"/>
    <s v="4D2_14Sep2021_Serenoa_repens_13"/>
    <x v="0"/>
    <s v="NA"/>
    <s v="NA"/>
    <x v="0"/>
    <x v="1"/>
    <n v="17.670000000000002"/>
    <n v="10.02"/>
    <x v="0"/>
    <n v="15.21"/>
    <n v="9.08"/>
    <n v="108.46882707269872"/>
    <n v="656.59796654673619"/>
    <x v="0"/>
  </r>
  <r>
    <s v="4D2_14Sep2021"/>
    <x v="6"/>
    <x v="6"/>
    <x v="6"/>
    <x v="5"/>
    <x v="6"/>
    <x v="6"/>
    <x v="5"/>
    <x v="0"/>
    <x v="10"/>
    <x v="2"/>
    <x v="0"/>
    <x v="15"/>
    <x v="1"/>
    <n v="14"/>
    <s v="4D2_14Sep2021_Serenoa_repens_14"/>
    <x v="0"/>
    <s v="NA"/>
    <s v="NA"/>
    <x v="1"/>
    <x v="0"/>
    <n v="15.05"/>
    <n v="11.02"/>
    <x v="0"/>
    <n v="13.53"/>
    <n v="9.5500000000000007"/>
    <n v="101.48247478982938"/>
    <n v="646.10508949524706"/>
    <x v="0"/>
  </r>
  <r>
    <s v="4D2_14Sep2021"/>
    <x v="6"/>
    <x v="6"/>
    <x v="6"/>
    <x v="5"/>
    <x v="6"/>
    <x v="6"/>
    <x v="5"/>
    <x v="0"/>
    <x v="10"/>
    <x v="2"/>
    <x v="0"/>
    <x v="15"/>
    <x v="1"/>
    <n v="15"/>
    <s v="4D2_14Sep2021_Serenoa_repens_15"/>
    <x v="1"/>
    <s v="NA"/>
    <s v="NA"/>
    <x v="0"/>
    <x v="2"/>
    <s v="NA"/>
    <s v="NA"/>
    <x v="2"/>
    <n v="12.33"/>
    <n v="7.21"/>
    <n v="69.821346947318773"/>
    <n v="335.60794099344554"/>
    <x v="0"/>
  </r>
  <r>
    <s v="4D2_14Sep2021"/>
    <x v="6"/>
    <x v="6"/>
    <x v="6"/>
    <x v="5"/>
    <x v="6"/>
    <x v="6"/>
    <x v="5"/>
    <x v="0"/>
    <x v="10"/>
    <x v="2"/>
    <x v="0"/>
    <x v="15"/>
    <x v="1"/>
    <n v="16"/>
    <s v="4D2_14Sep2021_Serenoa_repens_16"/>
    <x v="0"/>
    <s v="NA"/>
    <s v="NA"/>
    <x v="0"/>
    <x v="1"/>
    <n v="17.12"/>
    <n v="8.94"/>
    <x v="2"/>
    <n v="14.37"/>
    <n v="7.95"/>
    <n v="89.725064283769584"/>
    <n v="475.5428407039787"/>
    <x v="0"/>
  </r>
  <r>
    <s v="4D2_14Sep2021"/>
    <x v="6"/>
    <x v="6"/>
    <x v="6"/>
    <x v="5"/>
    <x v="6"/>
    <x v="6"/>
    <x v="5"/>
    <x v="0"/>
    <x v="10"/>
    <x v="2"/>
    <x v="0"/>
    <x v="15"/>
    <x v="1"/>
    <n v="17"/>
    <s v="4D2_14Sep2021_Serenoa_repens_17"/>
    <x v="0"/>
    <s v="NA"/>
    <s v="NA"/>
    <x v="0"/>
    <x v="1"/>
    <n v="16.760000000000002"/>
    <n v="9.24"/>
    <x v="0"/>
    <n v="13.34"/>
    <n v="8.32"/>
    <n v="87.170399677686717"/>
    <n v="483.50515021223566"/>
    <x v="0"/>
  </r>
  <r>
    <s v="4D2_14Sep2021"/>
    <x v="6"/>
    <x v="6"/>
    <x v="6"/>
    <x v="5"/>
    <x v="6"/>
    <x v="6"/>
    <x v="5"/>
    <x v="0"/>
    <x v="10"/>
    <x v="2"/>
    <x v="0"/>
    <x v="15"/>
    <x v="1"/>
    <n v="18"/>
    <s v="4D2_14Sep2021_Serenoa_repens_18"/>
    <x v="0"/>
    <s v="NA"/>
    <s v="NA"/>
    <x v="0"/>
    <x v="0"/>
    <n v="18.28"/>
    <n v="9.83"/>
    <x v="0"/>
    <n v="16.13"/>
    <n v="9.0500000000000007"/>
    <n v="114.64967499918761"/>
    <n v="691.71970582843198"/>
    <x v="0"/>
  </r>
  <r>
    <s v="4D2_14Sep2021"/>
    <x v="6"/>
    <x v="6"/>
    <x v="6"/>
    <x v="5"/>
    <x v="6"/>
    <x v="6"/>
    <x v="5"/>
    <x v="0"/>
    <x v="10"/>
    <x v="2"/>
    <x v="0"/>
    <x v="15"/>
    <x v="1"/>
    <n v="19"/>
    <s v="4D2_14Sep2021_Serenoa_repens_19"/>
    <x v="0"/>
    <s v="NA"/>
    <s v="NA"/>
    <x v="0"/>
    <x v="0"/>
    <n v="15.86"/>
    <n v="9.73"/>
    <x v="0"/>
    <n v="13.41"/>
    <n v="8.68"/>
    <n v="91.419403741666898"/>
    <n v="529.01361631844577"/>
    <x v="0"/>
  </r>
  <r>
    <s v="4D2_14Sep2021"/>
    <x v="6"/>
    <x v="6"/>
    <x v="6"/>
    <x v="5"/>
    <x v="6"/>
    <x v="6"/>
    <x v="5"/>
    <x v="0"/>
    <x v="10"/>
    <x v="2"/>
    <x v="0"/>
    <x v="15"/>
    <x v="1"/>
    <n v="20"/>
    <s v="4D2_14Sep2021_Serenoa_repens_20"/>
    <x v="0"/>
    <s v="NA"/>
    <s v="NA"/>
    <x v="0"/>
    <x v="0"/>
    <n v="16.91"/>
    <n v="10.29"/>
    <x v="0"/>
    <n v="13.39"/>
    <n v="9.2100000000000009"/>
    <n v="96.856793766683793"/>
    <n v="594.70071372743848"/>
    <x v="0"/>
  </r>
  <r>
    <s v="4D2_14Sep2021"/>
    <x v="6"/>
    <x v="6"/>
    <x v="6"/>
    <x v="5"/>
    <x v="6"/>
    <x v="6"/>
    <x v="5"/>
    <x v="0"/>
    <x v="10"/>
    <x v="2"/>
    <x v="0"/>
    <x v="15"/>
    <x v="1"/>
    <n v="21"/>
    <s v="4D2_14Sep2021_Serenoa_repens_21"/>
    <x v="0"/>
    <s v="NA"/>
    <s v="NA"/>
    <x v="1"/>
    <x v="0"/>
    <n v="17.73"/>
    <n v="10.34"/>
    <x v="0"/>
    <n v="15.34"/>
    <n v="9.41"/>
    <n v="113.37175364752362"/>
    <n v="711.21880121546485"/>
    <x v="0"/>
  </r>
  <r>
    <s v="4D2_14Sep2021"/>
    <x v="6"/>
    <x v="6"/>
    <x v="6"/>
    <x v="5"/>
    <x v="6"/>
    <x v="6"/>
    <x v="5"/>
    <x v="0"/>
    <x v="10"/>
    <x v="2"/>
    <x v="0"/>
    <x v="15"/>
    <x v="1"/>
    <n v="22"/>
    <s v="4D2_14Sep2021_Serenoa_repens_22"/>
    <x v="0"/>
    <s v="NA"/>
    <s v="NA"/>
    <x v="0"/>
    <x v="0"/>
    <n v="17.75"/>
    <n v="10.73"/>
    <x v="0"/>
    <n v="15.11"/>
    <n v="9.86"/>
    <n v="117.01223121450347"/>
    <n v="769.1603998500027"/>
    <x v="0"/>
  </r>
  <r>
    <s v="4D2_14Sep2021"/>
    <x v="6"/>
    <x v="6"/>
    <x v="6"/>
    <x v="5"/>
    <x v="6"/>
    <x v="6"/>
    <x v="5"/>
    <x v="0"/>
    <x v="10"/>
    <x v="2"/>
    <x v="0"/>
    <x v="15"/>
    <x v="1"/>
    <n v="23"/>
    <s v="4D2_14Sep2021_Serenoa_repens_23"/>
    <x v="0"/>
    <s v="NA"/>
    <s v="NA"/>
    <x v="0"/>
    <x v="0"/>
    <n v="16.100000000000001"/>
    <n v="9.31"/>
    <x v="0"/>
    <n v="14.15"/>
    <n v="8.69"/>
    <n v="96.575307064922129"/>
    <n v="559.49294559611542"/>
    <x v="0"/>
  </r>
  <r>
    <s v="4D2_14Sep2021"/>
    <x v="6"/>
    <x v="6"/>
    <x v="6"/>
    <x v="5"/>
    <x v="6"/>
    <x v="6"/>
    <x v="5"/>
    <x v="0"/>
    <x v="10"/>
    <x v="2"/>
    <x v="0"/>
    <x v="15"/>
    <x v="1"/>
    <n v="24"/>
    <s v="4D2_14Sep2021_Serenoa_repens_24"/>
    <x v="0"/>
    <s v="NA"/>
    <s v="NA"/>
    <x v="1"/>
    <x v="0"/>
    <n v="15.01"/>
    <n v="9.0500000000000007"/>
    <x v="0"/>
    <n v="11.79"/>
    <n v="8.1"/>
    <n v="75.004739206292896"/>
    <n v="405.02559171398161"/>
    <x v="0"/>
  </r>
  <r>
    <s v="4D2_14Sep2021"/>
    <x v="6"/>
    <x v="6"/>
    <x v="6"/>
    <x v="5"/>
    <x v="6"/>
    <x v="6"/>
    <x v="5"/>
    <x v="0"/>
    <x v="10"/>
    <x v="2"/>
    <x v="0"/>
    <x v="15"/>
    <x v="1"/>
    <n v="25"/>
    <s v="4D2_14Sep2021_Serenoa_repens_25"/>
    <x v="0"/>
    <s v="NA"/>
    <s v="NA"/>
    <x v="1"/>
    <x v="0"/>
    <n v="15.03"/>
    <n v="8.44"/>
    <x v="0"/>
    <n v="12.13"/>
    <n v="7.62"/>
    <n v="72.594823481724177"/>
    <n v="368.78170328715885"/>
    <x v="0"/>
  </r>
  <r>
    <s v="4D2_14Sep2021"/>
    <x v="6"/>
    <x v="6"/>
    <x v="6"/>
    <x v="5"/>
    <x v="6"/>
    <x v="6"/>
    <x v="5"/>
    <x v="0"/>
    <x v="10"/>
    <x v="2"/>
    <x v="0"/>
    <x v="15"/>
    <x v="1"/>
    <n v="26"/>
    <s v="4D2_14Sep2021_Serenoa_repens_26"/>
    <x v="0"/>
    <s v="NA"/>
    <s v="NA"/>
    <x v="0"/>
    <x v="0"/>
    <n v="14.37"/>
    <n v="9.52"/>
    <x v="0"/>
    <n v="11.47"/>
    <n v="8.3800000000000008"/>
    <n v="75.491371908333974"/>
    <n v="421.74513106122589"/>
    <x v="0"/>
  </r>
  <r>
    <s v="4D2_14Sep2021"/>
    <x v="6"/>
    <x v="6"/>
    <x v="6"/>
    <x v="5"/>
    <x v="6"/>
    <x v="6"/>
    <x v="5"/>
    <x v="0"/>
    <x v="10"/>
    <x v="2"/>
    <x v="0"/>
    <x v="15"/>
    <x v="1"/>
    <n v="27"/>
    <s v="4D2_14Sep2021_Serenoa_repens_27"/>
    <x v="0"/>
    <s v="NA"/>
    <s v="NA"/>
    <x v="0"/>
    <x v="0"/>
    <n v="16.920000000000002"/>
    <n v="9.84"/>
    <x v="0"/>
    <n v="14.96"/>
    <n v="9.18"/>
    <n v="107.86092889422909"/>
    <n v="660.10888483268195"/>
    <x v="0"/>
  </r>
  <r>
    <s v="4D2_14Sep2021"/>
    <x v="6"/>
    <x v="6"/>
    <x v="6"/>
    <x v="5"/>
    <x v="6"/>
    <x v="6"/>
    <x v="5"/>
    <x v="0"/>
    <x v="10"/>
    <x v="2"/>
    <x v="0"/>
    <x v="15"/>
    <x v="1"/>
    <n v="28"/>
    <s v="4D2_14Sep2021_Serenoa_repens_28"/>
    <x v="1"/>
    <s v="NA"/>
    <s v="NA"/>
    <x v="0"/>
    <x v="2"/>
    <s v="NA"/>
    <s v="NA"/>
    <x v="0"/>
    <n v="12.45"/>
    <n v="8.82"/>
    <n v="86.243786924510403"/>
    <n v="507.11346711612111"/>
    <x v="0"/>
  </r>
  <r>
    <s v="4D2_14Sep2021"/>
    <x v="6"/>
    <x v="6"/>
    <x v="6"/>
    <x v="5"/>
    <x v="6"/>
    <x v="6"/>
    <x v="5"/>
    <x v="0"/>
    <x v="10"/>
    <x v="2"/>
    <x v="0"/>
    <x v="15"/>
    <x v="1"/>
    <n v="29"/>
    <s v="4D2_14Sep2021_Serenoa_repens_29"/>
    <x v="0"/>
    <s v="NA"/>
    <s v="NA"/>
    <x v="0"/>
    <x v="0"/>
    <n v="16.010000000000002"/>
    <n v="7.32"/>
    <x v="0"/>
    <n v="13.95"/>
    <n v="7.04"/>
    <n v="77.132382830936606"/>
    <n v="362.00798341986246"/>
    <x v="0"/>
  </r>
  <r>
    <s v="4D2_14Sep2021"/>
    <x v="6"/>
    <x v="6"/>
    <x v="6"/>
    <x v="5"/>
    <x v="6"/>
    <x v="6"/>
    <x v="5"/>
    <x v="0"/>
    <x v="10"/>
    <x v="2"/>
    <x v="0"/>
    <x v="15"/>
    <x v="1"/>
    <n v="30"/>
    <s v="4D2_14Sep2021_Serenoa_repens_30"/>
    <x v="0"/>
    <s v="NA"/>
    <s v="NA"/>
    <x v="0"/>
    <x v="0"/>
    <n v="16.760000000000002"/>
    <n v="9.76"/>
    <x v="0"/>
    <n v="13.94"/>
    <n v="8.9600000000000009"/>
    <n v="98.098115563933447"/>
    <n v="585.97274363522922"/>
    <x v="0"/>
  </r>
  <r>
    <s v="4D2_14Sep2021"/>
    <x v="6"/>
    <x v="6"/>
    <x v="6"/>
    <x v="5"/>
    <x v="6"/>
    <x v="6"/>
    <x v="5"/>
    <x v="0"/>
    <x v="10"/>
    <x v="2"/>
    <x v="0"/>
    <x v="15"/>
    <x v="1"/>
    <n v="31"/>
    <s v="4D2_14Sep2021_Serenoa_repens_31"/>
    <x v="0"/>
    <s v="NA"/>
    <s v="NA"/>
    <x v="0"/>
    <x v="1"/>
    <n v="16.61"/>
    <n v="10.01"/>
    <x v="0"/>
    <n v="14.98"/>
    <n v="9.5299999999999994"/>
    <n v="112.12297056772167"/>
    <n v="712.35460634025833"/>
    <x v="0"/>
  </r>
  <r>
    <s v="4D2_14Sep2021"/>
    <x v="6"/>
    <x v="6"/>
    <x v="6"/>
    <x v="5"/>
    <x v="6"/>
    <x v="6"/>
    <x v="5"/>
    <x v="0"/>
    <x v="10"/>
    <x v="2"/>
    <x v="0"/>
    <x v="15"/>
    <x v="1"/>
    <n v="32"/>
    <s v="4D2_14Sep2021_Serenoa_repens_32"/>
    <x v="0"/>
    <s v="NA"/>
    <s v="NA"/>
    <x v="0"/>
    <x v="0"/>
    <n v="14.98"/>
    <n v="9.6"/>
    <x v="0"/>
    <n v="13.18"/>
    <n v="9.09"/>
    <n v="94.095569443627355"/>
    <n v="570.21915082838177"/>
    <x v="0"/>
  </r>
  <r>
    <s v="4D2_14Sep2021"/>
    <x v="6"/>
    <x v="6"/>
    <x v="6"/>
    <x v="5"/>
    <x v="6"/>
    <x v="6"/>
    <x v="5"/>
    <x v="0"/>
    <x v="10"/>
    <x v="2"/>
    <x v="0"/>
    <x v="15"/>
    <x v="1"/>
    <n v="33"/>
    <s v="4D2_14Sep2021_Serenoa_repens_33"/>
    <x v="0"/>
    <s v="NA"/>
    <s v="NA"/>
    <x v="1"/>
    <x v="0"/>
    <n v="15.04"/>
    <n v="9.66"/>
    <x v="0"/>
    <n v="12.15"/>
    <n v="8.61"/>
    <n v="82.161679970252166"/>
    <n v="471.60804302924737"/>
    <x v="0"/>
  </r>
  <r>
    <s v="4D2_14Sep2021"/>
    <x v="6"/>
    <x v="6"/>
    <x v="6"/>
    <x v="5"/>
    <x v="6"/>
    <x v="6"/>
    <x v="5"/>
    <x v="0"/>
    <x v="10"/>
    <x v="2"/>
    <x v="0"/>
    <x v="15"/>
    <x v="1"/>
    <n v="34"/>
    <s v="4D2_14Sep2021_Serenoa_repens_34"/>
    <x v="0"/>
    <s v="NA"/>
    <s v="NA"/>
    <x v="0"/>
    <x v="0"/>
    <n v="15.54"/>
    <n v="8.5299999999999994"/>
    <x v="0"/>
    <n v="13.09"/>
    <n v="7.56"/>
    <n v="77.72331640907683"/>
    <n v="391.72551470174722"/>
    <x v="0"/>
  </r>
  <r>
    <s v="4D2_14Sep2021"/>
    <x v="6"/>
    <x v="6"/>
    <x v="6"/>
    <x v="5"/>
    <x v="6"/>
    <x v="6"/>
    <x v="5"/>
    <x v="0"/>
    <x v="10"/>
    <x v="2"/>
    <x v="0"/>
    <x v="15"/>
    <x v="1"/>
    <n v="35"/>
    <s v="4D2_14Sep2021_Serenoa_repens_35"/>
    <x v="0"/>
    <s v="NA"/>
    <s v="NA"/>
    <x v="1"/>
    <x v="0"/>
    <n v="16.54"/>
    <n v="10.37"/>
    <x v="0"/>
    <n v="14.05"/>
    <n v="9.64"/>
    <n v="106.3758980468772"/>
    <n v="683.64243811459744"/>
    <x v="0"/>
  </r>
  <r>
    <s v="4D2_14Sep2021"/>
    <x v="6"/>
    <x v="6"/>
    <x v="6"/>
    <x v="5"/>
    <x v="6"/>
    <x v="6"/>
    <x v="5"/>
    <x v="0"/>
    <x v="10"/>
    <x v="2"/>
    <x v="0"/>
    <x v="15"/>
    <x v="1"/>
    <n v="36"/>
    <s v="4D2_14Sep2021_Serenoa_repens_36"/>
    <x v="0"/>
    <s v="NA"/>
    <s v="NA"/>
    <x v="1"/>
    <x v="0"/>
    <n v="16.14"/>
    <n v="9.67"/>
    <x v="0"/>
    <n v="12.59"/>
    <n v="8.41"/>
    <n v="83.159449797032281"/>
    <n v="466.2473151953609"/>
    <x v="0"/>
  </r>
  <r>
    <s v="4D2_14Sep2021"/>
    <x v="6"/>
    <x v="6"/>
    <x v="6"/>
    <x v="5"/>
    <x v="6"/>
    <x v="6"/>
    <x v="5"/>
    <x v="0"/>
    <x v="10"/>
    <x v="2"/>
    <x v="0"/>
    <x v="15"/>
    <x v="1"/>
    <n v="37"/>
    <s v="4D2_14Sep2021_Serenoa_repens_37"/>
    <x v="0"/>
    <s v="NA"/>
    <s v="NA"/>
    <x v="0"/>
    <x v="0"/>
    <n v="15.21"/>
    <n v="9.4499999999999993"/>
    <x v="0"/>
    <n v="13.63"/>
    <n v="9.11"/>
    <n v="97.52234017034678"/>
    <n v="592.28567930123927"/>
    <x v="0"/>
  </r>
  <r>
    <s v="4D2_14Sep2021"/>
    <x v="6"/>
    <x v="6"/>
    <x v="6"/>
    <x v="5"/>
    <x v="6"/>
    <x v="6"/>
    <x v="5"/>
    <x v="0"/>
    <x v="10"/>
    <x v="2"/>
    <x v="0"/>
    <x v="15"/>
    <x v="1"/>
    <n v="38"/>
    <s v="4D2_14Sep2021_Serenoa_repens_38"/>
    <x v="0"/>
    <s v="NA"/>
    <s v="NA"/>
    <x v="0"/>
    <x v="1"/>
    <n v="15.35"/>
    <n v="10.029999999999999"/>
    <x v="0"/>
    <n v="11.79"/>
    <n v="8.5500000000000007"/>
    <n v="79.171669162198071"/>
    <n v="451.27851422452909"/>
    <x v="0"/>
  </r>
  <r>
    <s v="4D2_14Sep2021"/>
    <x v="6"/>
    <x v="6"/>
    <x v="6"/>
    <x v="5"/>
    <x v="6"/>
    <x v="6"/>
    <x v="5"/>
    <x v="0"/>
    <x v="10"/>
    <x v="2"/>
    <x v="0"/>
    <x v="15"/>
    <x v="1"/>
    <n v="39"/>
    <s v="4D2_14Sep2021_Serenoa_repens_39"/>
    <x v="0"/>
    <s v="NA"/>
    <s v="NA"/>
    <x v="0"/>
    <x v="0"/>
    <n v="16.850000000000001"/>
    <n v="10.24"/>
    <x v="0"/>
    <n v="14.46"/>
    <n v="9.3800000000000008"/>
    <n v="106.52732281278023"/>
    <n v="666.15085865591902"/>
    <x v="0"/>
  </r>
  <r>
    <s v="4D2_14Sep2021"/>
    <x v="6"/>
    <x v="6"/>
    <x v="6"/>
    <x v="5"/>
    <x v="6"/>
    <x v="6"/>
    <x v="5"/>
    <x v="0"/>
    <x v="10"/>
    <x v="2"/>
    <x v="0"/>
    <x v="15"/>
    <x v="1"/>
    <n v="40"/>
    <s v="4D2_14Sep2021_Serenoa_repens_40"/>
    <x v="0"/>
    <s v="NA"/>
    <s v="NA"/>
    <x v="0"/>
    <x v="1"/>
    <n v="15.18"/>
    <n v="9.61"/>
    <x v="0"/>
    <n v="12.77"/>
    <n v="8.6"/>
    <n v="86.25399710063455"/>
    <n v="494.52291671030474"/>
    <x v="0"/>
  </r>
  <r>
    <s v="4D2_14Sep2021"/>
    <x v="6"/>
    <x v="6"/>
    <x v="6"/>
    <x v="5"/>
    <x v="6"/>
    <x v="6"/>
    <x v="5"/>
    <x v="0"/>
    <x v="10"/>
    <x v="2"/>
    <x v="0"/>
    <x v="15"/>
    <x v="1"/>
    <n v="41"/>
    <s v="4D2_14Sep2021_Serenoa_repens_41"/>
    <x v="0"/>
    <s v="NA"/>
    <s v="NA"/>
    <x v="0"/>
    <x v="0"/>
    <n v="15.23"/>
    <n v="9.56"/>
    <x v="0"/>
    <n v="13.18"/>
    <n v="9.0500000000000007"/>
    <n v="93.681507531884236"/>
    <n v="565.21176210903491"/>
    <x v="0"/>
  </r>
  <r>
    <s v="4D2_14Sep2021"/>
    <x v="6"/>
    <x v="6"/>
    <x v="6"/>
    <x v="5"/>
    <x v="6"/>
    <x v="6"/>
    <x v="5"/>
    <x v="0"/>
    <x v="10"/>
    <x v="2"/>
    <x v="0"/>
    <x v="15"/>
    <x v="1"/>
    <n v="42"/>
    <s v="4D2_14Sep2021_Serenoa_repens_42"/>
    <x v="0"/>
    <s v="NA"/>
    <s v="NA"/>
    <x v="0"/>
    <x v="1"/>
    <n v="15.38"/>
    <n v="8.31"/>
    <x v="0"/>
    <n v="13.51"/>
    <n v="7.77"/>
    <n v="82.445365786871321"/>
    <n v="427.06699477599335"/>
    <x v="0"/>
  </r>
  <r>
    <s v="4D2_14Sep2021"/>
    <x v="6"/>
    <x v="6"/>
    <x v="6"/>
    <x v="5"/>
    <x v="6"/>
    <x v="6"/>
    <x v="5"/>
    <x v="0"/>
    <x v="10"/>
    <x v="2"/>
    <x v="0"/>
    <x v="15"/>
    <x v="1"/>
    <n v="43"/>
    <s v="4D2_14Sep2021_Serenoa_repens_43"/>
    <x v="0"/>
    <s v="NA"/>
    <s v="NA"/>
    <x v="0"/>
    <x v="0"/>
    <n v="14.71"/>
    <n v="9.16"/>
    <x v="0"/>
    <n v="12.78"/>
    <n v="8.5399999999999991"/>
    <n v="85.719298030993571"/>
    <n v="488.02853678979"/>
    <x v="0"/>
  </r>
  <r>
    <s v="4D2_14Sep2021"/>
    <x v="6"/>
    <x v="6"/>
    <x v="6"/>
    <x v="5"/>
    <x v="6"/>
    <x v="6"/>
    <x v="5"/>
    <x v="0"/>
    <x v="10"/>
    <x v="2"/>
    <x v="0"/>
    <x v="15"/>
    <x v="1"/>
    <n v="44"/>
    <s v="4D2_14Sep2021_Serenoa_repens_44"/>
    <x v="0"/>
    <s v="NA"/>
    <s v="NA"/>
    <x v="0"/>
    <x v="0"/>
    <n v="19.38"/>
    <n v="8.8000000000000007"/>
    <x v="0"/>
    <n v="16.440000000000001"/>
    <n v="7.6"/>
    <n v="98.130788127530792"/>
    <n v="497.19599317948922"/>
    <x v="0"/>
  </r>
  <r>
    <s v="4D2_14Sep2021"/>
    <x v="6"/>
    <x v="6"/>
    <x v="6"/>
    <x v="5"/>
    <x v="6"/>
    <x v="6"/>
    <x v="5"/>
    <x v="0"/>
    <x v="10"/>
    <x v="2"/>
    <x v="0"/>
    <x v="15"/>
    <x v="1"/>
    <n v="45"/>
    <s v="4D2_14Sep2021_Serenoa_repens_45"/>
    <x v="0"/>
    <s v="NA"/>
    <s v="NA"/>
    <x v="0"/>
    <x v="0"/>
    <n v="15.42"/>
    <n v="9.89"/>
    <x v="0"/>
    <n v="13.23"/>
    <n v="9.06"/>
    <n v="94.140808377839079"/>
    <n v="568.61048260214795"/>
    <x v="0"/>
  </r>
  <r>
    <s v="4D2_14Sep2021"/>
    <x v="6"/>
    <x v="6"/>
    <x v="6"/>
    <x v="5"/>
    <x v="6"/>
    <x v="6"/>
    <x v="5"/>
    <x v="0"/>
    <x v="10"/>
    <x v="2"/>
    <x v="0"/>
    <x v="15"/>
    <x v="1"/>
    <n v="46"/>
    <s v="4D2_14Sep2021_Serenoa_repens_46"/>
    <x v="0"/>
    <s v="NA"/>
    <s v="NA"/>
    <x v="0"/>
    <x v="0"/>
    <n v="17.920000000000002"/>
    <n v="9.7100000000000009"/>
    <x v="0"/>
    <n v="15.65"/>
    <n v="9.01"/>
    <n v="110.7462461271023"/>
    <n v="665.21578507012771"/>
    <x v="0"/>
  </r>
  <r>
    <s v="4D2_14Sep2021"/>
    <x v="6"/>
    <x v="6"/>
    <x v="6"/>
    <x v="5"/>
    <x v="6"/>
    <x v="6"/>
    <x v="5"/>
    <x v="0"/>
    <x v="10"/>
    <x v="2"/>
    <x v="0"/>
    <x v="15"/>
    <x v="1"/>
    <n v="47"/>
    <s v="4D2_14Sep2021_Serenoa_repens_47"/>
    <x v="0"/>
    <s v="NA"/>
    <s v="NA"/>
    <x v="0"/>
    <x v="0"/>
    <n v="15.74"/>
    <n v="9"/>
    <x v="0"/>
    <n v="12.86"/>
    <n v="8.06"/>
    <n v="81.407776273206949"/>
    <n v="437.43111784136534"/>
    <x v="0"/>
  </r>
  <r>
    <s v="4D2_14Sep2021"/>
    <x v="6"/>
    <x v="6"/>
    <x v="6"/>
    <x v="5"/>
    <x v="6"/>
    <x v="6"/>
    <x v="5"/>
    <x v="0"/>
    <x v="10"/>
    <x v="2"/>
    <x v="0"/>
    <x v="15"/>
    <x v="1"/>
    <n v="48"/>
    <s v="4D2_14Sep2021_Serenoa_repens_48"/>
    <x v="0"/>
    <s v="NA"/>
    <s v="NA"/>
    <x v="0"/>
    <x v="1"/>
    <n v="15.04"/>
    <n v="8.68"/>
    <x v="0"/>
    <n v="11.51"/>
    <n v="7.55"/>
    <n v="68.251493098319955"/>
    <n v="343.53251526154372"/>
    <x v="0"/>
  </r>
  <r>
    <s v="4D2_21Dec2021"/>
    <x v="6"/>
    <x v="6"/>
    <x v="6"/>
    <x v="5"/>
    <x v="6"/>
    <x v="6"/>
    <x v="5"/>
    <x v="0"/>
    <x v="7"/>
    <x v="2"/>
    <x v="0"/>
    <x v="13"/>
    <x v="0"/>
    <n v="1"/>
    <s v="4D2_21Dec2021_Serenoa_repens_01"/>
    <x v="0"/>
    <s v="NA"/>
    <s v="NA"/>
    <x v="0"/>
    <x v="0"/>
    <n v="14.67"/>
    <n v="7.59"/>
    <x v="0"/>
    <n v="13.32"/>
    <n v="7.23"/>
    <n v="75.636670568562494"/>
    <n v="364.56875214047125"/>
    <x v="0"/>
  </r>
  <r>
    <s v="4D2_21Dec2021"/>
    <x v="6"/>
    <x v="6"/>
    <x v="6"/>
    <x v="5"/>
    <x v="6"/>
    <x v="6"/>
    <x v="5"/>
    <x v="0"/>
    <x v="7"/>
    <x v="2"/>
    <x v="0"/>
    <x v="13"/>
    <x v="0"/>
    <n v="2"/>
    <s v="4D2_21Dec2021_Serenoa_repens_02"/>
    <x v="0"/>
    <s v="NA"/>
    <s v="NA"/>
    <x v="1"/>
    <x v="1"/>
    <n v="14.74"/>
    <n v="8.23"/>
    <x v="0"/>
    <n v="12.81"/>
    <n v="7.88"/>
    <n v="79.280289728195939"/>
    <n v="416.48578870545606"/>
    <x v="0"/>
  </r>
  <r>
    <s v="4D2_21Dec2021"/>
    <x v="6"/>
    <x v="6"/>
    <x v="6"/>
    <x v="5"/>
    <x v="6"/>
    <x v="6"/>
    <x v="5"/>
    <x v="0"/>
    <x v="7"/>
    <x v="2"/>
    <x v="0"/>
    <x v="13"/>
    <x v="0"/>
    <n v="3"/>
    <s v="4D2_21Dec2021_Serenoa_repens_03"/>
    <x v="2"/>
    <n v="16.98"/>
    <n v="13.67"/>
    <x v="1"/>
    <x v="1"/>
    <n v="14.87"/>
    <n v="9.69"/>
    <x v="0"/>
    <n v="13.51"/>
    <n v="8.59"/>
    <n v="91.146163720620933"/>
    <n v="521.96369757342256"/>
    <x v="0"/>
  </r>
  <r>
    <s v="4D2_21Dec2021"/>
    <x v="6"/>
    <x v="6"/>
    <x v="6"/>
    <x v="5"/>
    <x v="6"/>
    <x v="6"/>
    <x v="5"/>
    <x v="0"/>
    <x v="7"/>
    <x v="2"/>
    <x v="0"/>
    <x v="13"/>
    <x v="0"/>
    <n v="4"/>
    <s v="4D2_21Dec2021_Serenoa_repens_04"/>
    <x v="2"/>
    <n v="23.49"/>
    <n v="14.27"/>
    <x v="1"/>
    <x v="1"/>
    <n v="19.89"/>
    <n v="11.36"/>
    <x v="0"/>
    <n v="17.149999999999999"/>
    <n v="10.77"/>
    <n v="145.06736046940736"/>
    <n v="1041.5836481703448"/>
    <x v="0"/>
  </r>
  <r>
    <s v="4D2_21Dec2021"/>
    <x v="6"/>
    <x v="6"/>
    <x v="6"/>
    <x v="5"/>
    <x v="6"/>
    <x v="6"/>
    <x v="5"/>
    <x v="0"/>
    <x v="7"/>
    <x v="2"/>
    <x v="0"/>
    <x v="13"/>
    <x v="0"/>
    <n v="5"/>
    <s v="4D2_21Dec2021_Serenoa_repens_05"/>
    <x v="2"/>
    <n v="19.559999999999999"/>
    <n v="13.04"/>
    <x v="1"/>
    <x v="0"/>
    <n v="17.7"/>
    <n v="9.8000000000000007"/>
    <x v="0"/>
    <n v="14.95"/>
    <n v="9.4"/>
    <n v="110.37200390224341"/>
    <n v="691.66455778739191"/>
    <x v="0"/>
  </r>
  <r>
    <s v="4D2_21Dec2021"/>
    <x v="6"/>
    <x v="6"/>
    <x v="6"/>
    <x v="5"/>
    <x v="6"/>
    <x v="6"/>
    <x v="5"/>
    <x v="0"/>
    <x v="7"/>
    <x v="2"/>
    <x v="0"/>
    <x v="13"/>
    <x v="0"/>
    <n v="6"/>
    <s v="4D2_21Dec2021_Serenoa_repens_06"/>
    <x v="2"/>
    <n v="18.739999999999998"/>
    <n v="14.79"/>
    <x v="1"/>
    <x v="0"/>
    <n v="13.92"/>
    <n v="9.4700000000000006"/>
    <x v="0"/>
    <n v="12.29"/>
    <n v="9.18"/>
    <n v="88.610348670459572"/>
    <n v="542.29533386321259"/>
    <x v="0"/>
  </r>
  <r>
    <s v="4D2_21Dec2021"/>
    <x v="6"/>
    <x v="6"/>
    <x v="6"/>
    <x v="5"/>
    <x v="6"/>
    <x v="6"/>
    <x v="5"/>
    <x v="0"/>
    <x v="7"/>
    <x v="2"/>
    <x v="0"/>
    <x v="13"/>
    <x v="0"/>
    <n v="7"/>
    <s v="4D2_21Dec2021_Serenoa_repens_07"/>
    <x v="2"/>
    <n v="17.88"/>
    <n v="14.29"/>
    <x v="1"/>
    <x v="1"/>
    <n v="15.25"/>
    <n v="10.26"/>
    <x v="0"/>
    <n v="13.64"/>
    <n v="9.4499999999999993"/>
    <n v="101.23625246560428"/>
    <n v="637.78839053330694"/>
    <x v="0"/>
  </r>
  <r>
    <s v="4D2_21Dec2021"/>
    <x v="6"/>
    <x v="6"/>
    <x v="6"/>
    <x v="5"/>
    <x v="6"/>
    <x v="6"/>
    <x v="5"/>
    <x v="0"/>
    <x v="7"/>
    <x v="2"/>
    <x v="0"/>
    <x v="13"/>
    <x v="0"/>
    <n v="8"/>
    <s v="4D2_21Dec2021_Serenoa_repens_08"/>
    <x v="2"/>
    <n v="16.75"/>
    <n v="13.01"/>
    <x v="1"/>
    <x v="0"/>
    <n v="13.87"/>
    <n v="9.81"/>
    <x v="0"/>
    <n v="12.35"/>
    <n v="9.51"/>
    <n v="92.243836193785199"/>
    <n v="584.82592146859815"/>
    <x v="0"/>
  </r>
  <r>
    <s v="4D2_21Dec2021"/>
    <x v="6"/>
    <x v="6"/>
    <x v="6"/>
    <x v="5"/>
    <x v="6"/>
    <x v="6"/>
    <x v="5"/>
    <x v="0"/>
    <x v="7"/>
    <x v="2"/>
    <x v="0"/>
    <x v="13"/>
    <x v="0"/>
    <n v="9"/>
    <s v="4D2_21Dec2021_Serenoa_repens_09"/>
    <x v="2"/>
    <n v="18.989999999999998"/>
    <n v="15.43"/>
    <x v="1"/>
    <x v="0"/>
    <n v="15.43"/>
    <n v="9.67"/>
    <x v="0"/>
    <n v="13.49"/>
    <n v="9.2799999999999994"/>
    <n v="98.321796960869037"/>
    <n v="608.28418386457633"/>
    <x v="0"/>
  </r>
  <r>
    <s v="4D2_21Dec2021"/>
    <x v="6"/>
    <x v="6"/>
    <x v="6"/>
    <x v="5"/>
    <x v="6"/>
    <x v="6"/>
    <x v="5"/>
    <x v="0"/>
    <x v="7"/>
    <x v="2"/>
    <x v="0"/>
    <x v="13"/>
    <x v="1"/>
    <n v="10"/>
    <s v="4D2_21Dec2021_Serenoa_repens_10"/>
    <x v="2"/>
    <n v="19.23"/>
    <n v="12.93"/>
    <x v="1"/>
    <x v="0"/>
    <n v="17.22"/>
    <n v="9.5399999999999991"/>
    <x v="0"/>
    <n v="15.25"/>
    <n v="9.07"/>
    <n v="108.63431046572656"/>
    <n v="656.87546394942649"/>
    <x v="0"/>
  </r>
  <r>
    <s v="4D2_21Dec2021"/>
    <x v="6"/>
    <x v="6"/>
    <x v="6"/>
    <x v="5"/>
    <x v="6"/>
    <x v="6"/>
    <x v="5"/>
    <x v="0"/>
    <x v="7"/>
    <x v="2"/>
    <x v="0"/>
    <x v="13"/>
    <x v="1"/>
    <n v="11"/>
    <s v="4D2_21Dec2021_Serenoa_repens_11"/>
    <x v="2"/>
    <n v="20.34"/>
    <n v="15.93"/>
    <x v="1"/>
    <x v="1"/>
    <n v="16.79"/>
    <n v="10.210000000000001"/>
    <x v="0"/>
    <n v="14.98"/>
    <n v="9.35"/>
    <n v="110.0052229599368"/>
    <n v="685.69922311693927"/>
    <x v="0"/>
  </r>
  <r>
    <s v="4D2_21Dec2021"/>
    <x v="6"/>
    <x v="6"/>
    <x v="6"/>
    <x v="5"/>
    <x v="6"/>
    <x v="6"/>
    <x v="5"/>
    <x v="0"/>
    <x v="7"/>
    <x v="2"/>
    <x v="0"/>
    <x v="13"/>
    <x v="1"/>
    <n v="12"/>
    <s v="4D2_21Dec2021_Serenoa_repens_12"/>
    <x v="2"/>
    <n v="18.52"/>
    <n v="13.81"/>
    <x v="1"/>
    <x v="0"/>
    <n v="16.73"/>
    <n v="9.7200000000000006"/>
    <x v="0"/>
    <n v="14.36"/>
    <n v="9.3699999999999992"/>
    <n v="105.67783615924954"/>
    <n v="660.13421654144531"/>
    <x v="0"/>
  </r>
  <r>
    <s v="4D2_21Dec2021"/>
    <x v="6"/>
    <x v="6"/>
    <x v="6"/>
    <x v="5"/>
    <x v="6"/>
    <x v="6"/>
    <x v="5"/>
    <x v="0"/>
    <x v="7"/>
    <x v="2"/>
    <x v="0"/>
    <x v="13"/>
    <x v="1"/>
    <n v="13"/>
    <s v="4D2_21Dec2021_Serenoa_repens_13"/>
    <x v="2"/>
    <n v="19.11"/>
    <n v="14.16"/>
    <x v="1"/>
    <x v="0"/>
    <n v="15.82"/>
    <n v="8.2899999999999991"/>
    <x v="0"/>
    <n v="14.33"/>
    <n v="7.94"/>
    <n v="89.362760110994358"/>
    <n v="473.02687685419676"/>
    <x v="0"/>
  </r>
  <r>
    <s v="4D2_21Dec2021"/>
    <x v="6"/>
    <x v="6"/>
    <x v="6"/>
    <x v="5"/>
    <x v="6"/>
    <x v="6"/>
    <x v="5"/>
    <x v="0"/>
    <x v="7"/>
    <x v="2"/>
    <x v="0"/>
    <x v="13"/>
    <x v="1"/>
    <n v="14"/>
    <s v="4D2_21Dec2021_Serenoa_repens_14"/>
    <x v="2"/>
    <n v="19.78"/>
    <n v="15.02"/>
    <x v="1"/>
    <x v="0"/>
    <n v="15.54"/>
    <n v="10.16"/>
    <x v="0"/>
    <n v="13.72"/>
    <n v="9.9600000000000009"/>
    <n v="107.32560150605741"/>
    <n v="712.64199400022108"/>
    <x v="0"/>
  </r>
  <r>
    <s v="4D2_21Dec2021"/>
    <x v="6"/>
    <x v="6"/>
    <x v="6"/>
    <x v="5"/>
    <x v="6"/>
    <x v="6"/>
    <x v="5"/>
    <x v="0"/>
    <x v="7"/>
    <x v="2"/>
    <x v="0"/>
    <x v="13"/>
    <x v="1"/>
    <n v="15"/>
    <s v="4D2_21Dec2021_Serenoa_repens_15"/>
    <x v="2"/>
    <n v="18.190000000000001"/>
    <n v="13.5"/>
    <x v="1"/>
    <x v="0"/>
    <n v="15.08"/>
    <n v="9.77"/>
    <x v="0"/>
    <n v="13.42"/>
    <n v="9.5299999999999994"/>
    <n v="100.44661315212448"/>
    <n v="638.17081555983088"/>
    <x v="0"/>
  </r>
  <r>
    <s v="4D2_21Dec2021"/>
    <x v="6"/>
    <x v="6"/>
    <x v="6"/>
    <x v="5"/>
    <x v="6"/>
    <x v="6"/>
    <x v="5"/>
    <x v="0"/>
    <x v="7"/>
    <x v="2"/>
    <x v="0"/>
    <x v="13"/>
    <x v="1"/>
    <n v="16"/>
    <s v="4D2_21Dec2021_Serenoa_repens_16"/>
    <x v="2"/>
    <n v="19.68"/>
    <n v="14.72"/>
    <x v="1"/>
    <x v="0"/>
    <n v="16.89"/>
    <n v="10.07"/>
    <x v="0"/>
    <n v="15.23"/>
    <n v="9.67"/>
    <n v="115.66880765601215"/>
    <n v="745.67824668909157"/>
    <x v="0"/>
  </r>
  <r>
    <s v="4D2_21Dec2021"/>
    <x v="6"/>
    <x v="6"/>
    <x v="6"/>
    <x v="5"/>
    <x v="6"/>
    <x v="6"/>
    <x v="5"/>
    <x v="0"/>
    <x v="7"/>
    <x v="2"/>
    <x v="0"/>
    <x v="13"/>
    <x v="1"/>
    <n v="17"/>
    <s v="4D2_21Dec2021_Serenoa_repens_17"/>
    <x v="2"/>
    <n v="19.23"/>
    <n v="14.36"/>
    <x v="1"/>
    <x v="0"/>
    <n v="17.03"/>
    <n v="9.83"/>
    <x v="0"/>
    <n v="15.23"/>
    <n v="9.57"/>
    <n v="114.47264625315783"/>
    <n v="730.33548309514697"/>
    <x v="0"/>
  </r>
  <r>
    <s v="4D2_21Dec2021"/>
    <x v="6"/>
    <x v="6"/>
    <x v="6"/>
    <x v="5"/>
    <x v="6"/>
    <x v="6"/>
    <x v="5"/>
    <x v="0"/>
    <x v="7"/>
    <x v="2"/>
    <x v="0"/>
    <x v="13"/>
    <x v="1"/>
    <n v="18"/>
    <s v="4D2_21Dec2021_Serenoa_repens_18"/>
    <x v="2"/>
    <n v="16.93"/>
    <n v="11.83"/>
    <x v="1"/>
    <x v="1"/>
    <n v="14.3"/>
    <n v="9.3000000000000007"/>
    <x v="0"/>
    <n v="12.43"/>
    <n v="8.7100000000000009"/>
    <n v="85.031367779673758"/>
    <n v="493.74880890730572"/>
    <x v="0"/>
  </r>
  <r>
    <s v="6000_08Jul2021"/>
    <x v="7"/>
    <x v="7"/>
    <x v="7"/>
    <x v="6"/>
    <x v="7"/>
    <x v="7"/>
    <x v="6"/>
    <x v="1"/>
    <x v="0"/>
    <x v="0"/>
    <x v="0"/>
    <x v="0"/>
    <x v="0"/>
    <n v="1"/>
    <s v="6000_08Jul2021_Serenoa_repens_01"/>
    <x v="0"/>
    <s v="NA"/>
    <s v="NA"/>
    <x v="0"/>
    <x v="1"/>
    <n v="13.04"/>
    <n v="9.1199999999999992"/>
    <x v="0"/>
    <n v="10.16"/>
    <n v="7.4"/>
    <n v="59.049375516873752"/>
    <n v="291.3102525499105"/>
    <x v="0"/>
  </r>
  <r>
    <s v="6000_08Jul2021"/>
    <x v="7"/>
    <x v="7"/>
    <x v="7"/>
    <x v="6"/>
    <x v="7"/>
    <x v="7"/>
    <x v="6"/>
    <x v="1"/>
    <x v="0"/>
    <x v="0"/>
    <x v="0"/>
    <x v="0"/>
    <x v="0"/>
    <n v="2"/>
    <s v="6000_08Jul2021_Serenoa_repens_02"/>
    <x v="0"/>
    <s v="NA"/>
    <s v="NA"/>
    <x v="1"/>
    <x v="0"/>
    <n v="11.99"/>
    <n v="8.3000000000000007"/>
    <x v="0"/>
    <n v="9.3699999999999992"/>
    <n v="7"/>
    <n v="51.514265537238629"/>
    <n v="240.39990584044693"/>
    <x v="0"/>
  </r>
  <r>
    <s v="6000_08Jul2021"/>
    <x v="7"/>
    <x v="7"/>
    <x v="7"/>
    <x v="6"/>
    <x v="7"/>
    <x v="7"/>
    <x v="6"/>
    <x v="1"/>
    <x v="0"/>
    <x v="0"/>
    <x v="0"/>
    <x v="0"/>
    <x v="0"/>
    <n v="3"/>
    <s v="6000_08Jul2021_Serenoa_repens_03"/>
    <x v="0"/>
    <s v="NA"/>
    <s v="NA"/>
    <x v="0"/>
    <x v="0"/>
    <n v="13"/>
    <n v="8.75"/>
    <x v="0"/>
    <n v="10.49"/>
    <n v="7.43"/>
    <n v="61.214482633911494"/>
    <n v="303.21573731330824"/>
    <x v="0"/>
  </r>
  <r>
    <s v="6000_08Jul2021"/>
    <x v="7"/>
    <x v="7"/>
    <x v="7"/>
    <x v="6"/>
    <x v="7"/>
    <x v="7"/>
    <x v="6"/>
    <x v="1"/>
    <x v="0"/>
    <x v="0"/>
    <x v="0"/>
    <x v="0"/>
    <x v="0"/>
    <n v="4"/>
    <s v="6000_08Jul2021_Serenoa_repens_04"/>
    <x v="0"/>
    <s v="NA"/>
    <s v="NA"/>
    <x v="1"/>
    <x v="0"/>
    <n v="12.48"/>
    <n v="9.2200000000000006"/>
    <x v="0"/>
    <n v="9.86"/>
    <n v="7.97"/>
    <n v="61.719886352057749"/>
    <n v="327.9383294839335"/>
    <x v="0"/>
  </r>
  <r>
    <s v="6000_08Jul2021"/>
    <x v="7"/>
    <x v="7"/>
    <x v="7"/>
    <x v="6"/>
    <x v="7"/>
    <x v="7"/>
    <x v="6"/>
    <x v="1"/>
    <x v="0"/>
    <x v="0"/>
    <x v="0"/>
    <x v="0"/>
    <x v="0"/>
    <n v="5"/>
    <s v="6000_08Jul2021_Serenoa_repens_05"/>
    <x v="0"/>
    <s v="NA"/>
    <s v="NA"/>
    <x v="0"/>
    <x v="0"/>
    <n v="12.16"/>
    <n v="8.7899999999999991"/>
    <x v="0"/>
    <n v="9.2799999999999994"/>
    <n v="7.48"/>
    <n v="54.517942273335834"/>
    <n v="271.86280546970136"/>
    <x v="0"/>
  </r>
  <r>
    <s v="6000_31Aug2021"/>
    <x v="7"/>
    <x v="7"/>
    <x v="7"/>
    <x v="6"/>
    <x v="7"/>
    <x v="7"/>
    <x v="6"/>
    <x v="1"/>
    <x v="5"/>
    <x v="0"/>
    <x v="1"/>
    <x v="3"/>
    <x v="0"/>
    <n v="1"/>
    <s v="6000_31Aug2021_Sabal_palmetto_01"/>
    <x v="1"/>
    <s v="NA"/>
    <s v="NA"/>
    <x v="0"/>
    <x v="2"/>
    <s v="NA"/>
    <s v="NA"/>
    <x v="0"/>
    <n v="5.34"/>
    <n v="6.9"/>
    <n v="28.938780728542383"/>
    <n v="133.11839135129495"/>
    <x v="0"/>
  </r>
  <r>
    <s v="6000_31Aug2021"/>
    <x v="7"/>
    <x v="7"/>
    <x v="7"/>
    <x v="6"/>
    <x v="7"/>
    <x v="7"/>
    <x v="6"/>
    <x v="1"/>
    <x v="5"/>
    <x v="0"/>
    <x v="1"/>
    <x v="3"/>
    <x v="0"/>
    <n v="2"/>
    <s v="6000_31Aug2021_Sabal_palmetto_02"/>
    <x v="1"/>
    <s v="NA"/>
    <s v="NA"/>
    <x v="0"/>
    <x v="2"/>
    <s v="NA"/>
    <s v="NA"/>
    <x v="0"/>
    <n v="5.42"/>
    <n v="7.09"/>
    <n v="30.18112354340446"/>
    <n v="142.65611061515841"/>
    <x v="0"/>
  </r>
  <r>
    <s v="6000_31Aug2021"/>
    <x v="7"/>
    <x v="7"/>
    <x v="7"/>
    <x v="6"/>
    <x v="7"/>
    <x v="7"/>
    <x v="6"/>
    <x v="1"/>
    <x v="5"/>
    <x v="0"/>
    <x v="0"/>
    <x v="11"/>
    <x v="0"/>
    <n v="1"/>
    <s v="6000_31Aug2021_Serenoa_repens_01"/>
    <x v="2"/>
    <n v="18.43"/>
    <n v="15.52"/>
    <x v="1"/>
    <x v="0"/>
    <n v="15.27"/>
    <n v="10.15"/>
    <x v="0"/>
    <n v="13.43"/>
    <n v="9.75"/>
    <n v="102.84199901067038"/>
    <n v="668.47299356935741"/>
    <x v="0"/>
  </r>
  <r>
    <s v="6000_31Aug2021"/>
    <x v="7"/>
    <x v="7"/>
    <x v="7"/>
    <x v="6"/>
    <x v="7"/>
    <x v="7"/>
    <x v="6"/>
    <x v="1"/>
    <x v="5"/>
    <x v="0"/>
    <x v="0"/>
    <x v="11"/>
    <x v="0"/>
    <n v="2"/>
    <s v="6000_31Aug2021_Serenoa_repens_02"/>
    <x v="2"/>
    <n v="17.940000000000001"/>
    <n v="13.11"/>
    <x v="1"/>
    <x v="1"/>
    <n v="14.97"/>
    <n v="9.74"/>
    <x v="0"/>
    <n v="12.75"/>
    <n v="9.44"/>
    <n v="94.530522946516868"/>
    <n v="594.91209107674604"/>
    <x v="0"/>
  </r>
  <r>
    <s v="6000_31Aug2021"/>
    <x v="7"/>
    <x v="7"/>
    <x v="7"/>
    <x v="6"/>
    <x v="7"/>
    <x v="7"/>
    <x v="6"/>
    <x v="1"/>
    <x v="5"/>
    <x v="0"/>
    <x v="0"/>
    <x v="11"/>
    <x v="0"/>
    <n v="3"/>
    <s v="6000_31Aug2021_Serenoa_repens_03"/>
    <x v="2"/>
    <n v="14.1"/>
    <n v="13.84"/>
    <x v="1"/>
    <x v="1"/>
    <n v="12.1"/>
    <n v="9.84"/>
    <x v="0"/>
    <n v="11.65"/>
    <n v="9.6199999999999992"/>
    <n v="88.021928366442211"/>
    <n v="564.51396725678262"/>
    <x v="0"/>
  </r>
  <r>
    <s v="6000_31Aug2021"/>
    <x v="7"/>
    <x v="7"/>
    <x v="7"/>
    <x v="6"/>
    <x v="7"/>
    <x v="7"/>
    <x v="6"/>
    <x v="1"/>
    <x v="5"/>
    <x v="0"/>
    <x v="0"/>
    <x v="11"/>
    <x v="0"/>
    <n v="4"/>
    <s v="6000_31Aug2021_Serenoa_repens_04"/>
    <x v="0"/>
    <s v="NA"/>
    <s v="NA"/>
    <x v="0"/>
    <x v="0"/>
    <n v="15.34"/>
    <n v="8.9"/>
    <x v="0"/>
    <n v="13.54"/>
    <n v="8.51"/>
    <n v="90.497817536736335"/>
    <n v="513.4242848250841"/>
    <x v="0"/>
  </r>
  <r>
    <s v="6000_31Aug2021"/>
    <x v="7"/>
    <x v="7"/>
    <x v="7"/>
    <x v="6"/>
    <x v="7"/>
    <x v="7"/>
    <x v="6"/>
    <x v="1"/>
    <x v="5"/>
    <x v="0"/>
    <x v="0"/>
    <x v="11"/>
    <x v="0"/>
    <n v="5"/>
    <s v="6000_31Aug2021_Serenoa_repens_05"/>
    <x v="2"/>
    <n v="16.04"/>
    <n v="12.76"/>
    <x v="1"/>
    <x v="1"/>
    <n v="13.58"/>
    <n v="9.51"/>
    <x v="0"/>
    <n v="11.56"/>
    <n v="9.09"/>
    <n v="82.529953169069231"/>
    <n v="500.13151620455949"/>
    <x v="0"/>
  </r>
  <r>
    <s v="6000_31Aug2021"/>
    <x v="7"/>
    <x v="7"/>
    <x v="7"/>
    <x v="6"/>
    <x v="7"/>
    <x v="7"/>
    <x v="6"/>
    <x v="1"/>
    <x v="5"/>
    <x v="0"/>
    <x v="0"/>
    <x v="11"/>
    <x v="0"/>
    <n v="6"/>
    <s v="6000_31Aug2021_Serenoa_repens_06"/>
    <x v="0"/>
    <s v="NA"/>
    <s v="NA"/>
    <x v="0"/>
    <x v="1"/>
    <n v="13.66"/>
    <n v="8.92"/>
    <x v="0"/>
    <n v="11.39"/>
    <n v="8.3000000000000007"/>
    <n v="74.249186173104576"/>
    <n v="410.84549682451194"/>
    <x v="0"/>
  </r>
  <r>
    <s v="6000_31Aug2021"/>
    <x v="7"/>
    <x v="7"/>
    <x v="7"/>
    <x v="6"/>
    <x v="7"/>
    <x v="7"/>
    <x v="6"/>
    <x v="1"/>
    <x v="5"/>
    <x v="0"/>
    <x v="0"/>
    <x v="11"/>
    <x v="0"/>
    <n v="7"/>
    <s v="6000_31Aug2021_Serenoa_repens_07"/>
    <x v="0"/>
    <s v="NA"/>
    <s v="NA"/>
    <x v="0"/>
    <x v="1"/>
    <n v="12.08"/>
    <n v="9.0500000000000007"/>
    <x v="0"/>
    <n v="11.04"/>
    <n v="8.85"/>
    <n v="76.736542156584278"/>
    <n v="452.74559872384719"/>
    <x v="0"/>
  </r>
  <r>
    <s v="6000_31Aug2021"/>
    <x v="7"/>
    <x v="7"/>
    <x v="7"/>
    <x v="6"/>
    <x v="7"/>
    <x v="7"/>
    <x v="6"/>
    <x v="1"/>
    <x v="5"/>
    <x v="0"/>
    <x v="0"/>
    <x v="11"/>
    <x v="0"/>
    <n v="8"/>
    <s v="6000_31Aug2021_Serenoa_repens_08"/>
    <x v="0"/>
    <s v="NA"/>
    <s v="NA"/>
    <x v="1"/>
    <x v="0"/>
    <n v="14.78"/>
    <n v="8.68"/>
    <x v="0"/>
    <n v="12.61"/>
    <n v="7.8"/>
    <n v="77.250192555446219"/>
    <n v="401.7010012883203"/>
    <x v="0"/>
  </r>
  <r>
    <s v="6000_31Aug2021"/>
    <x v="7"/>
    <x v="7"/>
    <x v="7"/>
    <x v="6"/>
    <x v="7"/>
    <x v="7"/>
    <x v="6"/>
    <x v="1"/>
    <x v="5"/>
    <x v="0"/>
    <x v="0"/>
    <x v="11"/>
    <x v="0"/>
    <n v="9"/>
    <s v="6000_31Aug2021_Serenoa_repens_09"/>
    <x v="2"/>
    <n v="14.46"/>
    <n v="12.19"/>
    <x v="1"/>
    <x v="1"/>
    <n v="12.86"/>
    <n v="9.42"/>
    <x v="0"/>
    <n v="11.43"/>
    <n v="9.06"/>
    <n v="81.332535129153484"/>
    <n v="491.24851218008695"/>
    <x v="0"/>
  </r>
  <r>
    <s v="6000_31Aug2021"/>
    <x v="7"/>
    <x v="7"/>
    <x v="7"/>
    <x v="6"/>
    <x v="7"/>
    <x v="7"/>
    <x v="6"/>
    <x v="1"/>
    <x v="5"/>
    <x v="0"/>
    <x v="0"/>
    <x v="11"/>
    <x v="1"/>
    <n v="10"/>
    <s v="6000_31Aug2021_Serenoa_repens_10"/>
    <x v="2"/>
    <n v="17.420000000000002"/>
    <n v="14.63"/>
    <x v="1"/>
    <x v="1"/>
    <n v="14.88"/>
    <n v="10.41"/>
    <x v="0"/>
    <n v="12.56"/>
    <n v="9.92"/>
    <n v="97.856841248137755"/>
    <n v="647.15991012101756"/>
    <x v="0"/>
  </r>
  <r>
    <s v="6000_31Aug2021"/>
    <x v="7"/>
    <x v="7"/>
    <x v="7"/>
    <x v="6"/>
    <x v="7"/>
    <x v="7"/>
    <x v="6"/>
    <x v="1"/>
    <x v="5"/>
    <x v="0"/>
    <x v="0"/>
    <x v="11"/>
    <x v="1"/>
    <n v="11"/>
    <s v="6000_31Aug2021_Serenoa_repens_11"/>
    <x v="0"/>
    <s v="NA"/>
    <s v="NA"/>
    <x v="1"/>
    <x v="0"/>
    <n v="16.53"/>
    <n v="8.86"/>
    <x v="0"/>
    <n v="14.65"/>
    <n v="8.5500000000000007"/>
    <n v="98.377010451755893"/>
    <n v="560.74895957500871"/>
    <x v="0"/>
  </r>
  <r>
    <s v="6000_31Aug2021"/>
    <x v="7"/>
    <x v="7"/>
    <x v="7"/>
    <x v="6"/>
    <x v="7"/>
    <x v="7"/>
    <x v="6"/>
    <x v="1"/>
    <x v="5"/>
    <x v="0"/>
    <x v="0"/>
    <x v="11"/>
    <x v="1"/>
    <n v="12"/>
    <s v="6000_31Aug2021_Serenoa_repens_12"/>
    <x v="0"/>
    <s v="NA"/>
    <s v="NA"/>
    <x v="1"/>
    <x v="0"/>
    <n v="15.13"/>
    <n v="8.81"/>
    <x v="0"/>
    <n v="13.59"/>
    <n v="8.77"/>
    <n v="93.607130325810488"/>
    <n v="547.28968863823866"/>
    <x v="0"/>
  </r>
  <r>
    <s v="79_07Oct2021"/>
    <x v="8"/>
    <x v="8"/>
    <x v="8"/>
    <x v="7"/>
    <x v="8"/>
    <x v="8"/>
    <x v="7"/>
    <x v="2"/>
    <x v="11"/>
    <x v="0"/>
    <x v="1"/>
    <x v="6"/>
    <x v="0"/>
    <n v="1"/>
    <s v="79_07Oct2021_Sabal_palmetto_01"/>
    <x v="1"/>
    <s v="NA"/>
    <s v="NA"/>
    <x v="0"/>
    <x v="2"/>
    <s v="NA"/>
    <s v="NA"/>
    <x v="0"/>
    <n v="5.35"/>
    <n v="6.46"/>
    <n v="27.14414592517921"/>
    <n v="116.90078845110511"/>
    <x v="0"/>
  </r>
  <r>
    <s v="79_07Oct2021"/>
    <x v="8"/>
    <x v="8"/>
    <x v="8"/>
    <x v="7"/>
    <x v="8"/>
    <x v="8"/>
    <x v="7"/>
    <x v="2"/>
    <x v="11"/>
    <x v="0"/>
    <x v="0"/>
    <x v="6"/>
    <x v="0"/>
    <n v="1"/>
    <s v="79_07Oct2021_Serenoa_repens_01"/>
    <x v="0"/>
    <s v="NA"/>
    <s v="NA"/>
    <x v="1"/>
    <x v="1"/>
    <n v="13.58"/>
    <n v="7.46"/>
    <x v="0"/>
    <n v="10.44"/>
    <n v="7.01"/>
    <n v="57.478893349344212"/>
    <n v="268.6180282526019"/>
    <x v="0"/>
  </r>
  <r>
    <s v="B4_14Sep2021"/>
    <x v="9"/>
    <x v="9"/>
    <x v="9"/>
    <x v="8"/>
    <x v="9"/>
    <x v="9"/>
    <x v="8"/>
    <x v="2"/>
    <x v="12"/>
    <x v="0"/>
    <x v="1"/>
    <x v="6"/>
    <x v="0"/>
    <n v="1"/>
    <s v="B4_14Sep2021_Sabal_palmetto_01"/>
    <x v="2"/>
    <n v="10.95"/>
    <n v="8.61"/>
    <x v="1"/>
    <x v="2"/>
    <s v="NA"/>
    <s v="NA"/>
    <x v="2"/>
    <n v="5.61"/>
    <n v="5.3"/>
    <n v="23.352243592296333"/>
    <n v="82.511260692780354"/>
    <x v="2"/>
  </r>
  <r>
    <s v="B4_24Aug2021"/>
    <x v="9"/>
    <x v="9"/>
    <x v="9"/>
    <x v="8"/>
    <x v="9"/>
    <x v="9"/>
    <x v="8"/>
    <x v="2"/>
    <x v="12"/>
    <x v="0"/>
    <x v="1"/>
    <x v="5"/>
    <x v="0"/>
    <n v="1"/>
    <s v="B4_24Aug2021_Sabal_palmetto_01"/>
    <x v="1"/>
    <s v="NA"/>
    <s v="NA"/>
    <x v="0"/>
    <x v="2"/>
    <s v="NA"/>
    <s v="NA"/>
    <x v="2"/>
    <n v="4.6900000000000004"/>
    <n v="5.69"/>
    <n v="20.959213928240647"/>
    <n v="79.50528483445953"/>
    <x v="0"/>
  </r>
  <r>
    <s v="B4_24Aug2021"/>
    <x v="9"/>
    <x v="9"/>
    <x v="9"/>
    <x v="8"/>
    <x v="9"/>
    <x v="9"/>
    <x v="8"/>
    <x v="2"/>
    <x v="12"/>
    <x v="0"/>
    <x v="1"/>
    <x v="5"/>
    <x v="0"/>
    <n v="2"/>
    <s v="B4_24Aug2021_Sabal_palmetto_02"/>
    <x v="1"/>
    <s v="NA"/>
    <s v="NA"/>
    <x v="0"/>
    <x v="2"/>
    <s v="NA"/>
    <s v="NA"/>
    <x v="0"/>
    <n v="4.28"/>
    <n v="4.88"/>
    <n v="16.404140199984464"/>
    <n v="53.368136117282781"/>
    <x v="0"/>
  </r>
  <r>
    <s v="B4_24Aug2021"/>
    <x v="9"/>
    <x v="9"/>
    <x v="9"/>
    <x v="8"/>
    <x v="9"/>
    <x v="9"/>
    <x v="8"/>
    <x v="2"/>
    <x v="12"/>
    <x v="0"/>
    <x v="1"/>
    <x v="5"/>
    <x v="0"/>
    <n v="3"/>
    <s v="B4_24Aug2021_Sabal_palmetto_03"/>
    <x v="1"/>
    <s v="NA"/>
    <s v="NA"/>
    <x v="0"/>
    <x v="2"/>
    <s v="NA"/>
    <s v="NA"/>
    <x v="0"/>
    <n v="5"/>
    <n v="6.09"/>
    <n v="23.915374075452299"/>
    <n v="97.096418746336326"/>
    <x v="0"/>
  </r>
  <r>
    <s v="B4_24Aug2021"/>
    <x v="9"/>
    <x v="9"/>
    <x v="9"/>
    <x v="8"/>
    <x v="9"/>
    <x v="9"/>
    <x v="8"/>
    <x v="2"/>
    <x v="12"/>
    <x v="0"/>
    <x v="1"/>
    <x v="5"/>
    <x v="0"/>
    <n v="4"/>
    <s v="B4_24Aug2021_Sabal_palmetto_04"/>
    <x v="1"/>
    <s v="NA"/>
    <s v="NA"/>
    <x v="0"/>
    <x v="2"/>
    <s v="NA"/>
    <s v="NA"/>
    <x v="0"/>
    <n v="4.75"/>
    <n v="5.44"/>
    <n v="20.294688542190062"/>
    <n v="73.602070446342637"/>
    <x v="0"/>
  </r>
  <r>
    <s v="TP01_02Nov2021"/>
    <x v="10"/>
    <x v="10"/>
    <x v="10"/>
    <x v="9"/>
    <x v="10"/>
    <x v="10"/>
    <x v="9"/>
    <x v="3"/>
    <x v="13"/>
    <x v="3"/>
    <x v="1"/>
    <x v="0"/>
    <x v="0"/>
    <n v="1"/>
    <s v="TP01_02Nov2021_Sabal_palmetto_01"/>
    <x v="1"/>
    <s v="NA"/>
    <s v="NA"/>
    <x v="0"/>
    <x v="2"/>
    <s v="NA"/>
    <s v="NA"/>
    <x v="0"/>
    <n v="6.28"/>
    <n v="7.82"/>
    <n v="38.570589645183333"/>
    <n v="201.08134068355577"/>
    <x v="0"/>
  </r>
  <r>
    <s v="TP01_02Nov2021"/>
    <x v="10"/>
    <x v="10"/>
    <x v="10"/>
    <x v="9"/>
    <x v="10"/>
    <x v="10"/>
    <x v="9"/>
    <x v="3"/>
    <x v="13"/>
    <x v="3"/>
    <x v="1"/>
    <x v="0"/>
    <x v="0"/>
    <n v="2"/>
    <s v="TP01_02Nov2021_Sabal_palmetto_02"/>
    <x v="1"/>
    <s v="NA"/>
    <s v="NA"/>
    <x v="0"/>
    <x v="2"/>
    <s v="NA"/>
    <s v="NA"/>
    <x v="0"/>
    <n v="6.44"/>
    <n v="8"/>
    <n v="40.463713378236541"/>
    <n v="215.80647135059485"/>
    <x v="0"/>
  </r>
  <r>
    <s v="TP01_02Nov2021"/>
    <x v="10"/>
    <x v="10"/>
    <x v="10"/>
    <x v="9"/>
    <x v="10"/>
    <x v="10"/>
    <x v="9"/>
    <x v="3"/>
    <x v="13"/>
    <x v="3"/>
    <x v="1"/>
    <x v="0"/>
    <x v="0"/>
    <n v="3"/>
    <s v="TP01_02Nov2021_Sabal_palmetto_03"/>
    <x v="1"/>
    <s v="NA"/>
    <s v="NA"/>
    <x v="0"/>
    <x v="2"/>
    <s v="NA"/>
    <s v="NA"/>
    <x v="0"/>
    <n v="6.08"/>
    <n v="8.32"/>
    <n v="39.72983733435796"/>
    <n v="220.36816441457216"/>
    <x v="0"/>
  </r>
  <r>
    <s v="TP01_02Nov2021"/>
    <x v="10"/>
    <x v="10"/>
    <x v="10"/>
    <x v="9"/>
    <x v="10"/>
    <x v="10"/>
    <x v="9"/>
    <x v="3"/>
    <x v="13"/>
    <x v="3"/>
    <x v="1"/>
    <x v="0"/>
    <x v="0"/>
    <n v="4"/>
    <s v="TP01_02Nov2021_Sabal_palmetto_04"/>
    <x v="1"/>
    <s v="NA"/>
    <s v="NA"/>
    <x v="0"/>
    <x v="2"/>
    <s v="NA"/>
    <s v="NA"/>
    <x v="0"/>
    <n v="5.53"/>
    <n v="6.56"/>
    <n v="28.491732093936548"/>
    <n v="124.60384169081584"/>
    <x v="0"/>
  </r>
  <r>
    <s v="TP01_02Nov2021"/>
    <x v="10"/>
    <x v="10"/>
    <x v="10"/>
    <x v="9"/>
    <x v="10"/>
    <x v="10"/>
    <x v="9"/>
    <x v="3"/>
    <x v="13"/>
    <x v="3"/>
    <x v="1"/>
    <x v="0"/>
    <x v="0"/>
    <n v="5"/>
    <s v="TP01_02Nov2021_Sabal_palmetto_05"/>
    <x v="1"/>
    <s v="NA"/>
    <s v="NA"/>
    <x v="0"/>
    <x v="2"/>
    <s v="NA"/>
    <s v="NA"/>
    <x v="0"/>
    <n v="5.9"/>
    <n v="7.49"/>
    <n v="34.707530238696641"/>
    <n v="173.30626765855854"/>
    <x v="0"/>
  </r>
  <r>
    <s v="TP01_05Aug2021"/>
    <x v="11"/>
    <x v="10"/>
    <x v="10"/>
    <x v="9"/>
    <x v="10"/>
    <x v="10"/>
    <x v="9"/>
    <x v="3"/>
    <x v="14"/>
    <x v="2"/>
    <x v="0"/>
    <x v="2"/>
    <x v="0"/>
    <n v="1"/>
    <s v="TP01_05Aug2021_Serenoa_repens_01"/>
    <x v="2"/>
    <n v="19.690000000000001"/>
    <n v="8.7799999999999994"/>
    <x v="1"/>
    <x v="0"/>
    <n v="16.43"/>
    <n v="8.0500000000000007"/>
    <x v="0"/>
    <n v="11.44"/>
    <n v="6.58"/>
    <n v="59.121003829375596"/>
    <n v="259.34413679819426"/>
    <x v="0"/>
  </r>
  <r>
    <s v="TP01_05Aug2021"/>
    <x v="11"/>
    <x v="10"/>
    <x v="10"/>
    <x v="9"/>
    <x v="10"/>
    <x v="10"/>
    <x v="9"/>
    <x v="3"/>
    <x v="14"/>
    <x v="2"/>
    <x v="0"/>
    <x v="2"/>
    <x v="0"/>
    <n v="2"/>
    <s v="TP01_05Aug2021_Serenoa_repens_02"/>
    <x v="0"/>
    <s v="NA"/>
    <s v="NA"/>
    <x v="0"/>
    <x v="0"/>
    <n v="15.22"/>
    <n v="8.76"/>
    <x v="0"/>
    <n v="11.92"/>
    <n v="7.06"/>
    <n v="66.095339520344936"/>
    <n v="311.08873134242344"/>
    <x v="0"/>
  </r>
  <r>
    <s v="TP01_05Aug2021"/>
    <x v="11"/>
    <x v="10"/>
    <x v="10"/>
    <x v="9"/>
    <x v="10"/>
    <x v="10"/>
    <x v="9"/>
    <x v="3"/>
    <x v="14"/>
    <x v="2"/>
    <x v="0"/>
    <x v="2"/>
    <x v="0"/>
    <n v="3"/>
    <s v="TP01_05Aug2021_Serenoa_repens_03"/>
    <x v="0"/>
    <s v="NA"/>
    <s v="NA"/>
    <x v="0"/>
    <x v="0"/>
    <n v="11.15"/>
    <n v="8.74"/>
    <x v="0"/>
    <n v="8.26"/>
    <n v="7.46"/>
    <n v="48.395920669285402"/>
    <n v="240.68904546191271"/>
    <x v="0"/>
  </r>
  <r>
    <s v="TP01_05Aug2021"/>
    <x v="11"/>
    <x v="10"/>
    <x v="10"/>
    <x v="9"/>
    <x v="10"/>
    <x v="10"/>
    <x v="9"/>
    <x v="3"/>
    <x v="14"/>
    <x v="2"/>
    <x v="0"/>
    <x v="2"/>
    <x v="0"/>
    <n v="4"/>
    <s v="TP01_05Aug2021_Serenoa_repens_04"/>
    <x v="2"/>
    <n v="19.350000000000001"/>
    <n v="11.23"/>
    <x v="1"/>
    <x v="0"/>
    <n v="18.36"/>
    <n v="9.02"/>
    <x v="0"/>
    <n v="13.93"/>
    <n v="6.51"/>
    <n v="71.223282668983217"/>
    <n v="309.10904678338716"/>
    <x v="0"/>
  </r>
  <r>
    <s v="TP01_05Aug2021"/>
    <x v="11"/>
    <x v="10"/>
    <x v="10"/>
    <x v="9"/>
    <x v="10"/>
    <x v="10"/>
    <x v="9"/>
    <x v="3"/>
    <x v="14"/>
    <x v="2"/>
    <x v="0"/>
    <x v="2"/>
    <x v="0"/>
    <n v="5"/>
    <s v="TP01_05Aug2021_Serenoa_repens_05"/>
    <x v="2"/>
    <n v="15.53"/>
    <n v="9.11"/>
    <x v="1"/>
    <x v="0"/>
    <n v="14.82"/>
    <n v="8.25"/>
    <x v="0"/>
    <n v="9.4700000000000006"/>
    <n v="5.34"/>
    <n v="39.71742804337628"/>
    <n v="141.39404383441956"/>
    <x v="0"/>
  </r>
  <r>
    <s v="TP01_05Aug2021"/>
    <x v="11"/>
    <x v="10"/>
    <x v="10"/>
    <x v="9"/>
    <x v="10"/>
    <x v="10"/>
    <x v="9"/>
    <x v="3"/>
    <x v="14"/>
    <x v="2"/>
    <x v="0"/>
    <x v="2"/>
    <x v="0"/>
    <n v="6"/>
    <s v="TP01_05Aug2021_Serenoa_repens_06"/>
    <x v="2"/>
    <n v="17.02"/>
    <n v="10.89"/>
    <x v="1"/>
    <x v="0"/>
    <n v="15.99"/>
    <n v="8.31"/>
    <x v="0"/>
    <n v="12.07"/>
    <n v="6.93"/>
    <n v="65.694707917195899"/>
    <n v="303.509550577445"/>
    <x v="0"/>
  </r>
  <r>
    <s v="TP01_05Aug2021"/>
    <x v="11"/>
    <x v="10"/>
    <x v="10"/>
    <x v="9"/>
    <x v="10"/>
    <x v="10"/>
    <x v="9"/>
    <x v="3"/>
    <x v="14"/>
    <x v="2"/>
    <x v="0"/>
    <x v="2"/>
    <x v="0"/>
    <n v="7"/>
    <s v="TP01_05Aug2021_Serenoa_repens_07"/>
    <x v="1"/>
    <s v="NA"/>
    <s v="NA"/>
    <x v="0"/>
    <x v="2"/>
    <s v="NA"/>
    <s v="NA"/>
    <x v="1"/>
    <n v="0"/>
    <n v="0"/>
    <n v="0"/>
    <n v="0"/>
    <x v="3"/>
  </r>
  <r>
    <s v="TP01_18Nov2021"/>
    <x v="12"/>
    <x v="10"/>
    <x v="10"/>
    <x v="9"/>
    <x v="10"/>
    <x v="10"/>
    <x v="9"/>
    <x v="3"/>
    <x v="15"/>
    <x v="3"/>
    <x v="0"/>
    <x v="6"/>
    <x v="0"/>
    <n v="1"/>
    <s v="TP01_18Nov2021_Serenoa_repens_01"/>
    <x v="0"/>
    <s v="NA"/>
    <s v="NA"/>
    <x v="1"/>
    <x v="0"/>
    <n v="16.68"/>
    <n v="8.24"/>
    <x v="0"/>
    <n v="12.72"/>
    <n v="6.88"/>
    <n v="68.733020712298938"/>
    <n v="315.25545500041108"/>
    <x v="0"/>
  </r>
  <r>
    <s v="TP02_14Oct2021"/>
    <x v="13"/>
    <x v="10"/>
    <x v="10"/>
    <x v="9"/>
    <x v="10"/>
    <x v="10"/>
    <x v="9"/>
    <x v="3"/>
    <x v="16"/>
    <x v="3"/>
    <x v="1"/>
    <x v="6"/>
    <x v="0"/>
    <n v="1"/>
    <s v="TP02_14Oct2021_Sabal_palmetto_01"/>
    <x v="1"/>
    <s v="NA"/>
    <s v="NA"/>
    <x v="0"/>
    <x v="2"/>
    <s v="NA"/>
    <s v="NA"/>
    <x v="2"/>
    <n v="5.81"/>
    <n v="6.91"/>
    <n v="31.531458605733693"/>
    <n v="145.25491931041321"/>
    <x v="0"/>
  </r>
  <r>
    <s v="TP02_14Oct2021"/>
    <x v="13"/>
    <x v="10"/>
    <x v="10"/>
    <x v="9"/>
    <x v="10"/>
    <x v="10"/>
    <x v="9"/>
    <x v="3"/>
    <x v="16"/>
    <x v="3"/>
    <x v="0"/>
    <x v="0"/>
    <x v="0"/>
    <n v="1"/>
    <s v="TP02_14Oct2021_Serenoa_repens_01"/>
    <x v="0"/>
    <s v="NA"/>
    <s v="NA"/>
    <x v="1"/>
    <x v="1"/>
    <n v="16.649999999999999"/>
    <n v="10.23"/>
    <x v="0"/>
    <n v="12.79"/>
    <n v="8.56"/>
    <n v="85.987275884344797"/>
    <n v="490.70072104666093"/>
    <x v="0"/>
  </r>
  <r>
    <s v="TP02_14Oct2021"/>
    <x v="13"/>
    <x v="10"/>
    <x v="10"/>
    <x v="9"/>
    <x v="10"/>
    <x v="10"/>
    <x v="9"/>
    <x v="3"/>
    <x v="16"/>
    <x v="3"/>
    <x v="0"/>
    <x v="0"/>
    <x v="0"/>
    <n v="2"/>
    <s v="TP02_14Oct2021_Serenoa_repens_02"/>
    <x v="0"/>
    <s v="NA"/>
    <s v="NA"/>
    <x v="0"/>
    <x v="1"/>
    <n v="14.98"/>
    <n v="10.47"/>
    <x v="0"/>
    <n v="13.36"/>
    <n v="8.89"/>
    <n v="93.282054025980287"/>
    <n v="552.85164019397655"/>
    <x v="0"/>
  </r>
  <r>
    <s v="TP02_14Oct2021"/>
    <x v="13"/>
    <x v="10"/>
    <x v="10"/>
    <x v="9"/>
    <x v="10"/>
    <x v="10"/>
    <x v="9"/>
    <x v="3"/>
    <x v="16"/>
    <x v="3"/>
    <x v="0"/>
    <x v="0"/>
    <x v="0"/>
    <n v="3"/>
    <s v="TP02_14Oct2021_Serenoa_repens_03"/>
    <x v="0"/>
    <s v="NA"/>
    <s v="NA"/>
    <x v="1"/>
    <x v="1"/>
    <n v="15.62"/>
    <n v="9.56"/>
    <x v="0"/>
    <n v="11.28"/>
    <n v="8.4499999999999993"/>
    <n v="74.861011342391166"/>
    <n v="421.71703056213687"/>
    <x v="0"/>
  </r>
  <r>
    <s v="TP02_14Oct2021"/>
    <x v="13"/>
    <x v="10"/>
    <x v="10"/>
    <x v="9"/>
    <x v="10"/>
    <x v="10"/>
    <x v="9"/>
    <x v="3"/>
    <x v="16"/>
    <x v="3"/>
    <x v="0"/>
    <x v="0"/>
    <x v="0"/>
    <n v="4"/>
    <s v="TP02_14Oct2021_Serenoa_repens_04"/>
    <x v="0"/>
    <s v="NA"/>
    <s v="NA"/>
    <x v="1"/>
    <x v="1"/>
    <n v="14.78"/>
    <n v="10.09"/>
    <x v="0"/>
    <n v="11.84"/>
    <n v="8.6199999999999992"/>
    <n v="80.158364874874295"/>
    <n v="460.64340348094407"/>
    <x v="0"/>
  </r>
  <r>
    <s v="TP02_14Oct2021"/>
    <x v="13"/>
    <x v="10"/>
    <x v="10"/>
    <x v="9"/>
    <x v="10"/>
    <x v="10"/>
    <x v="9"/>
    <x v="3"/>
    <x v="16"/>
    <x v="3"/>
    <x v="0"/>
    <x v="0"/>
    <x v="0"/>
    <n v="5"/>
    <s v="TP02_14Oct2021_Serenoa_repens_05"/>
    <x v="0"/>
    <s v="NA"/>
    <s v="NA"/>
    <x v="0"/>
    <x v="0"/>
    <n v="14.93"/>
    <n v="9.08"/>
    <x v="0"/>
    <n v="11.59"/>
    <n v="7.7"/>
    <n v="70.091288296078474"/>
    <n v="359.80194658653619"/>
    <x v="0"/>
  </r>
  <r>
    <s v="TP03_14Oct2021"/>
    <x v="14"/>
    <x v="10"/>
    <x v="10"/>
    <x v="9"/>
    <x v="10"/>
    <x v="10"/>
    <x v="9"/>
    <x v="3"/>
    <x v="17"/>
    <x v="3"/>
    <x v="0"/>
    <x v="2"/>
    <x v="0"/>
    <n v="1"/>
    <s v="TP03_14Oct2021_Serenoa_repens_01"/>
    <x v="2"/>
    <n v="19.29"/>
    <n v="13.39"/>
    <x v="1"/>
    <x v="0"/>
    <n v="15.85"/>
    <n v="10.210000000000001"/>
    <x v="0"/>
    <n v="12.58"/>
    <n v="8.8000000000000007"/>
    <n v="86.946718280751128"/>
    <n v="510.08741391373997"/>
    <x v="0"/>
  </r>
  <r>
    <s v="TP03_14Oct2021"/>
    <x v="14"/>
    <x v="10"/>
    <x v="10"/>
    <x v="9"/>
    <x v="10"/>
    <x v="10"/>
    <x v="9"/>
    <x v="3"/>
    <x v="17"/>
    <x v="3"/>
    <x v="0"/>
    <x v="2"/>
    <x v="0"/>
    <n v="2"/>
    <s v="TP03_14Oct2021_Serenoa_repens_02"/>
    <x v="2"/>
    <n v="18.97"/>
    <n v="12.58"/>
    <x v="1"/>
    <x v="0"/>
    <n v="18.02"/>
    <n v="8.64"/>
    <x v="0"/>
    <n v="13.51"/>
    <n v="6.61"/>
    <n v="70.136919929371871"/>
    <n v="309.07002715543206"/>
    <x v="0"/>
  </r>
  <r>
    <s v="TP03_14Oct2021"/>
    <x v="14"/>
    <x v="10"/>
    <x v="10"/>
    <x v="9"/>
    <x v="10"/>
    <x v="10"/>
    <x v="9"/>
    <x v="3"/>
    <x v="17"/>
    <x v="3"/>
    <x v="0"/>
    <x v="2"/>
    <x v="0"/>
    <n v="3"/>
    <s v="TP03_14Oct2021_Serenoa_repens_03"/>
    <x v="2"/>
    <n v="18.05"/>
    <n v="11.34"/>
    <x v="1"/>
    <x v="0"/>
    <n v="14.18"/>
    <n v="8.69"/>
    <x v="0"/>
    <n v="11.02"/>
    <n v="7.44"/>
    <n v="64.393852939160709"/>
    <n v="319.39351057823711"/>
    <x v="0"/>
  </r>
  <r>
    <s v="TP03_14Oct2021"/>
    <x v="14"/>
    <x v="10"/>
    <x v="10"/>
    <x v="9"/>
    <x v="10"/>
    <x v="10"/>
    <x v="9"/>
    <x v="3"/>
    <x v="17"/>
    <x v="3"/>
    <x v="0"/>
    <x v="2"/>
    <x v="0"/>
    <n v="4"/>
    <s v="TP03_14Oct2021_Serenoa_repens_04"/>
    <x v="2"/>
    <n v="16.32"/>
    <n v="11.68"/>
    <x v="1"/>
    <x v="0"/>
    <n v="14.18"/>
    <n v="9.49"/>
    <x v="0"/>
    <n v="11.2"/>
    <n v="8.59"/>
    <n v="75.561586504141701"/>
    <n v="432.71601871371814"/>
    <x v="0"/>
  </r>
  <r>
    <s v="TP03_14Oct2021"/>
    <x v="14"/>
    <x v="10"/>
    <x v="10"/>
    <x v="9"/>
    <x v="10"/>
    <x v="10"/>
    <x v="9"/>
    <x v="3"/>
    <x v="17"/>
    <x v="3"/>
    <x v="0"/>
    <x v="2"/>
    <x v="0"/>
    <n v="5"/>
    <s v="TP03_14Oct2021_Serenoa_repens_05"/>
    <x v="0"/>
    <s v="NA"/>
    <s v="NA"/>
    <x v="0"/>
    <x v="1"/>
    <n v="17.66"/>
    <n v="7.5"/>
    <x v="0"/>
    <n v="13.66"/>
    <n v="6.19"/>
    <n v="66.409655865336603"/>
    <n v="274.05051320428902"/>
    <x v="0"/>
  </r>
  <r>
    <s v="TP03_14Oct2021"/>
    <x v="14"/>
    <x v="10"/>
    <x v="10"/>
    <x v="9"/>
    <x v="10"/>
    <x v="10"/>
    <x v="9"/>
    <x v="3"/>
    <x v="17"/>
    <x v="3"/>
    <x v="0"/>
    <x v="2"/>
    <x v="0"/>
    <n v="6"/>
    <s v="TP03_14Oct2021_Serenoa_repens_06"/>
    <x v="0"/>
    <s v="NA"/>
    <s v="NA"/>
    <x v="1"/>
    <x v="1"/>
    <n v="15.96"/>
    <n v="10.55"/>
    <x v="0"/>
    <n v="12.61"/>
    <n v="8.86"/>
    <n v="87.748295646314546"/>
    <n v="518.29993295089787"/>
    <x v="0"/>
  </r>
  <r>
    <s v="TP03_14Oct2021"/>
    <x v="14"/>
    <x v="10"/>
    <x v="10"/>
    <x v="9"/>
    <x v="10"/>
    <x v="10"/>
    <x v="9"/>
    <x v="3"/>
    <x v="17"/>
    <x v="3"/>
    <x v="0"/>
    <x v="2"/>
    <x v="0"/>
    <n v="7"/>
    <s v="TP03_14Oct2021_Serenoa_repens_07"/>
    <x v="0"/>
    <s v="NA"/>
    <s v="NA"/>
    <x v="1"/>
    <x v="1"/>
    <n v="15.45"/>
    <n v="10.44"/>
    <x v="0"/>
    <n v="11.84"/>
    <n v="8.67"/>
    <n v="80.623320587605591"/>
    <n v="466.0027929963602"/>
    <x v="0"/>
  </r>
  <r>
    <s v="4D2_21Aug2022"/>
    <x v="6"/>
    <x v="6"/>
    <x v="6"/>
    <x v="5"/>
    <x v="6"/>
    <x v="6"/>
    <x v="5"/>
    <x v="0"/>
    <x v="7"/>
    <x v="2"/>
    <x v="1"/>
    <x v="4"/>
    <x v="0"/>
    <n v="1"/>
    <s v="4D2_21Aug2022_Sabal_palmetto_01"/>
    <x v="1"/>
    <s v="NA"/>
    <s v="NA"/>
    <x v="0"/>
    <x v="2"/>
    <s v="NA"/>
    <s v="NA"/>
    <x v="0"/>
    <n v="6.15"/>
    <n v="7.37"/>
    <n v="35.598564455071049"/>
    <n v="174.90761335591571"/>
    <x v="0"/>
  </r>
  <r>
    <s v="4D2_21Aug2022"/>
    <x v="6"/>
    <x v="6"/>
    <x v="6"/>
    <x v="5"/>
    <x v="6"/>
    <x v="6"/>
    <x v="5"/>
    <x v="0"/>
    <x v="7"/>
    <x v="2"/>
    <x v="1"/>
    <x v="4"/>
    <x v="0"/>
    <n v="2"/>
    <s v="4D2_21Aug2022_Sabal_palmetto_02"/>
    <x v="1"/>
    <s v="NA"/>
    <s v="NA"/>
    <x v="0"/>
    <x v="2"/>
    <s v="NA"/>
    <s v="NA"/>
    <x v="0"/>
    <n v="5.77"/>
    <n v="7.02"/>
    <n v="31.812866767678997"/>
    <n v="148.88421647273768"/>
    <x v="0"/>
  </r>
  <r>
    <s v="4D2_21Aug2022"/>
    <x v="6"/>
    <x v="6"/>
    <x v="6"/>
    <x v="5"/>
    <x v="6"/>
    <x v="6"/>
    <x v="5"/>
    <x v="0"/>
    <x v="7"/>
    <x v="2"/>
    <x v="1"/>
    <x v="4"/>
    <x v="0"/>
    <n v="3"/>
    <s v="4D2_21Aug2022_Sabal_palmetto_03"/>
    <x v="1"/>
    <s v="NA"/>
    <s v="NA"/>
    <x v="0"/>
    <x v="2"/>
    <s v="NA"/>
    <s v="NA"/>
    <x v="0"/>
    <n v="5.92"/>
    <n v="7.03"/>
    <n v="32.686386605009645"/>
    <n v="153.1901985554785"/>
    <x v="0"/>
  </r>
  <r>
    <s v="454_26Aug2022"/>
    <x v="4"/>
    <x v="4"/>
    <x v="4"/>
    <x v="4"/>
    <x v="4"/>
    <x v="4"/>
    <x v="1"/>
    <x v="1"/>
    <x v="18"/>
    <x v="0"/>
    <x v="0"/>
    <x v="6"/>
    <x v="0"/>
    <n v="1"/>
    <s v="454_26Aug2022_Serenoa_repens_01"/>
    <x v="2"/>
    <n v="11.63"/>
    <n v="8.23"/>
    <x v="1"/>
    <x v="1"/>
    <n v="9.5500000000000007"/>
    <n v="7.86"/>
    <x v="0"/>
    <n v="8.06"/>
    <n v="7.57"/>
    <n v="47.920440621164595"/>
    <n v="241.83849033481064"/>
    <x v="0"/>
  </r>
  <r>
    <s v="615_26Aug2022"/>
    <x v="15"/>
    <x v="11"/>
    <x v="11"/>
    <x v="10"/>
    <x v="11"/>
    <x v="11"/>
    <x v="10"/>
    <x v="2"/>
    <x v="19"/>
    <x v="0"/>
    <x v="0"/>
    <x v="2"/>
    <x v="0"/>
    <n v="1"/>
    <s v="615_26Aug2022_Serenoa_repens_01"/>
    <x v="2"/>
    <n v="16.23"/>
    <n v="10.220000000000001"/>
    <x v="1"/>
    <x v="0"/>
    <n v="10.25"/>
    <n v="7.78"/>
    <x v="0"/>
    <n v="8.92"/>
    <n v="7.5"/>
    <n v="52.543137131289292"/>
    <n v="262.7156856564464"/>
    <x v="0"/>
  </r>
  <r>
    <s v="615_26Aug2022"/>
    <x v="15"/>
    <x v="11"/>
    <x v="11"/>
    <x v="10"/>
    <x v="11"/>
    <x v="11"/>
    <x v="10"/>
    <x v="2"/>
    <x v="19"/>
    <x v="0"/>
    <x v="0"/>
    <x v="2"/>
    <x v="0"/>
    <n v="2"/>
    <s v="615_26Aug2022_Serenoa_repens_02"/>
    <x v="2"/>
    <n v="14.89"/>
    <n v="12.58"/>
    <x v="1"/>
    <x v="0"/>
    <n v="12.89"/>
    <n v="9.01"/>
    <x v="0"/>
    <n v="9.4"/>
    <n v="8.1199999999999992"/>
    <n v="59.947871015800423"/>
    <n v="324.51780843219962"/>
    <x v="0"/>
  </r>
  <r>
    <s v="615_26Aug2022"/>
    <x v="15"/>
    <x v="11"/>
    <x v="11"/>
    <x v="10"/>
    <x v="11"/>
    <x v="11"/>
    <x v="10"/>
    <x v="2"/>
    <x v="19"/>
    <x v="0"/>
    <x v="0"/>
    <x v="2"/>
    <x v="0"/>
    <n v="3"/>
    <s v="615_26Aug2022_Serenoa_repens_03"/>
    <x v="2"/>
    <n v="17.03"/>
    <n v="12.95"/>
    <x v="1"/>
    <x v="0"/>
    <n v="13.13"/>
    <n v="8.2899999999999991"/>
    <x v="0"/>
    <n v="11.77"/>
    <n v="7.84"/>
    <n v="72.474029244193645"/>
    <n v="378.79759284965212"/>
    <x v="0"/>
  </r>
  <r>
    <s v="615_26Aug2022"/>
    <x v="15"/>
    <x v="11"/>
    <x v="11"/>
    <x v="10"/>
    <x v="11"/>
    <x v="11"/>
    <x v="10"/>
    <x v="2"/>
    <x v="19"/>
    <x v="0"/>
    <x v="0"/>
    <x v="2"/>
    <x v="0"/>
    <n v="4"/>
    <s v="615_26Aug2022_Serenoa_repens_04"/>
    <x v="0"/>
    <s v="NA"/>
    <s v="NA"/>
    <x v="1"/>
    <x v="0"/>
    <n v="11.83"/>
    <n v="8.34"/>
    <x v="0"/>
    <n v="10.95"/>
    <n v="7.98"/>
    <n v="68.628876915832421"/>
    <n v="365.10562519222856"/>
    <x v="0"/>
  </r>
  <r>
    <s v="615_26Aug2022"/>
    <x v="15"/>
    <x v="11"/>
    <x v="11"/>
    <x v="10"/>
    <x v="11"/>
    <x v="11"/>
    <x v="10"/>
    <x v="2"/>
    <x v="19"/>
    <x v="0"/>
    <x v="0"/>
    <x v="2"/>
    <x v="0"/>
    <n v="5"/>
    <s v="615_26Aug2022_Serenoa_repens_05"/>
    <x v="0"/>
    <s v="NA"/>
    <s v="NA"/>
    <x v="1"/>
    <x v="0"/>
    <n v="10.43"/>
    <n v="7.78"/>
    <x v="0"/>
    <n v="9.23"/>
    <n v="7.57"/>
    <n v="54.876633614559452"/>
    <n v="276.94407764147672"/>
    <x v="0"/>
  </r>
  <r>
    <s v="615_26Aug2022"/>
    <x v="15"/>
    <x v="11"/>
    <x v="11"/>
    <x v="10"/>
    <x v="11"/>
    <x v="11"/>
    <x v="10"/>
    <x v="2"/>
    <x v="19"/>
    <x v="0"/>
    <x v="0"/>
    <x v="2"/>
    <x v="0"/>
    <n v="6"/>
    <s v="615_26Aug2022_Serenoa_repens_06"/>
    <x v="0"/>
    <s v="NA"/>
    <s v="NA"/>
    <x v="1"/>
    <x v="0"/>
    <n v="13.79"/>
    <n v="8.7100000000000009"/>
    <x v="0"/>
    <n v="12.12"/>
    <n v="8.35"/>
    <n v="79.483864932148549"/>
    <n v="442.46018145562692"/>
    <x v="0"/>
  </r>
  <r>
    <s v="615_26Aug2022"/>
    <x v="15"/>
    <x v="11"/>
    <x v="11"/>
    <x v="10"/>
    <x v="11"/>
    <x v="11"/>
    <x v="10"/>
    <x v="2"/>
    <x v="19"/>
    <x v="0"/>
    <x v="0"/>
    <x v="2"/>
    <x v="0"/>
    <n v="7"/>
    <s v="615_26Aug2022_Serenoa_repens_07"/>
    <x v="2"/>
    <n v="14.12"/>
    <n v="10.64"/>
    <x v="1"/>
    <x v="0"/>
    <n v="12.64"/>
    <n v="7.91"/>
    <x v="0"/>
    <n v="10.48"/>
    <n v="7.25"/>
    <n v="59.674552454938116"/>
    <n v="288.4270035322009"/>
    <x v="0"/>
  </r>
  <r>
    <s v="615_14Sep2021"/>
    <x v="15"/>
    <x v="11"/>
    <x v="11"/>
    <x v="10"/>
    <x v="11"/>
    <x v="11"/>
    <x v="10"/>
    <x v="2"/>
    <x v="20"/>
    <x v="0"/>
    <x v="0"/>
    <x v="16"/>
    <x v="0"/>
    <n v="1"/>
    <s v="615_14Sep2021_Serenoa_repens_01"/>
    <x v="0"/>
    <s v="NA"/>
    <s v="NA"/>
    <x v="1"/>
    <x v="0"/>
    <n v="10.81"/>
    <n v="8.0299999999999994"/>
    <x v="0"/>
    <n v="9.08"/>
    <n v="7.44"/>
    <n v="53.057730007947299"/>
    <n v="263.16634083941858"/>
    <x v="0"/>
  </r>
  <r>
    <s v="615_14Sep2021"/>
    <x v="15"/>
    <x v="11"/>
    <x v="11"/>
    <x v="10"/>
    <x v="11"/>
    <x v="11"/>
    <x v="10"/>
    <x v="2"/>
    <x v="20"/>
    <x v="0"/>
    <x v="0"/>
    <x v="16"/>
    <x v="0"/>
    <n v="2"/>
    <s v="615_14Sep2021_Serenoa_repens_02"/>
    <x v="0"/>
    <s v="NA"/>
    <s v="NA"/>
    <x v="1"/>
    <x v="0"/>
    <n v="11.59"/>
    <n v="7.78"/>
    <x v="0"/>
    <n v="9.41"/>
    <n v="6.93"/>
    <n v="51.216835252760021"/>
    <n v="236.62177886775123"/>
    <x v="0"/>
  </r>
  <r>
    <s v="615_14Sep2021"/>
    <x v="15"/>
    <x v="11"/>
    <x v="11"/>
    <x v="10"/>
    <x v="11"/>
    <x v="11"/>
    <x v="10"/>
    <x v="2"/>
    <x v="20"/>
    <x v="0"/>
    <x v="0"/>
    <x v="16"/>
    <x v="0"/>
    <n v="3"/>
    <s v="615_14Sep2021_Serenoa_repens_03"/>
    <x v="0"/>
    <s v="NA"/>
    <s v="NA"/>
    <x v="1"/>
    <x v="0"/>
    <n v="14.03"/>
    <n v="8.39"/>
    <x v="0"/>
    <n v="12.14"/>
    <n v="7.87"/>
    <n v="75.038354247686328"/>
    <n v="393.70123195286089"/>
    <x v="0"/>
  </r>
  <r>
    <s v="615_14Sep2021"/>
    <x v="15"/>
    <x v="11"/>
    <x v="11"/>
    <x v="10"/>
    <x v="11"/>
    <x v="11"/>
    <x v="10"/>
    <x v="2"/>
    <x v="20"/>
    <x v="0"/>
    <x v="0"/>
    <x v="16"/>
    <x v="0"/>
    <n v="4"/>
    <s v="615_14Sep2021_Serenoa_repens_04"/>
    <x v="0"/>
    <s v="NA"/>
    <s v="NA"/>
    <x v="1"/>
    <x v="0"/>
    <n v="13.07"/>
    <n v="8.81"/>
    <x v="0"/>
    <n v="11.71"/>
    <n v="8.32"/>
    <n v="76.519143944955886"/>
    <n v="424.4261850813553"/>
    <x v="0"/>
  </r>
  <r>
    <s v="615_14Sep2021"/>
    <x v="15"/>
    <x v="11"/>
    <x v="11"/>
    <x v="10"/>
    <x v="11"/>
    <x v="11"/>
    <x v="10"/>
    <x v="2"/>
    <x v="20"/>
    <x v="0"/>
    <x v="0"/>
    <x v="16"/>
    <x v="0"/>
    <n v="5"/>
    <s v="615_14Sep2021_Serenoa_repens_05"/>
    <x v="0"/>
    <s v="NA"/>
    <s v="NA"/>
    <x v="0"/>
    <x v="1"/>
    <n v="13.47"/>
    <n v="8.76"/>
    <x v="0"/>
    <n v="11.45"/>
    <n v="8.3699999999999992"/>
    <n v="75.269811086439546"/>
    <n v="420.00554586233255"/>
    <x v="0"/>
  </r>
  <r>
    <s v="615_14Sep2021"/>
    <x v="15"/>
    <x v="11"/>
    <x v="11"/>
    <x v="10"/>
    <x v="11"/>
    <x v="11"/>
    <x v="10"/>
    <x v="2"/>
    <x v="20"/>
    <x v="0"/>
    <x v="0"/>
    <x v="16"/>
    <x v="0"/>
    <n v="6"/>
    <s v="615_14Sep2021_Serenoa_repens_06"/>
    <x v="0"/>
    <s v="NA"/>
    <s v="NA"/>
    <x v="0"/>
    <x v="0"/>
    <n v="13.24"/>
    <n v="8.9"/>
    <x v="0"/>
    <n v="12.01"/>
    <n v="8.06"/>
    <n v="76.027013455771041"/>
    <n v="408.51848563567637"/>
    <x v="0"/>
  </r>
  <r>
    <s v="615_14Sep2021"/>
    <x v="15"/>
    <x v="11"/>
    <x v="11"/>
    <x v="10"/>
    <x v="11"/>
    <x v="11"/>
    <x v="10"/>
    <x v="2"/>
    <x v="20"/>
    <x v="0"/>
    <x v="0"/>
    <x v="16"/>
    <x v="0"/>
    <n v="7"/>
    <s v="615_14Sep2021_Serenoa_repens_07"/>
    <x v="0"/>
    <s v="NA"/>
    <s v="NA"/>
    <x v="0"/>
    <x v="1"/>
    <n v="9.5399999999999991"/>
    <n v="7.94"/>
    <x v="0"/>
    <n v="8.52"/>
    <n v="7.25"/>
    <n v="48.514044553060373"/>
    <n v="234.48454867312512"/>
    <x v="0"/>
  </r>
  <r>
    <s v="615_14Sep2021"/>
    <x v="15"/>
    <x v="11"/>
    <x v="11"/>
    <x v="10"/>
    <x v="11"/>
    <x v="11"/>
    <x v="10"/>
    <x v="2"/>
    <x v="20"/>
    <x v="0"/>
    <x v="0"/>
    <x v="16"/>
    <x v="0"/>
    <n v="8"/>
    <s v="615_14Sep2021_Serenoa_repens_08"/>
    <x v="0"/>
    <s v="NA"/>
    <s v="NA"/>
    <x v="0"/>
    <x v="0"/>
    <n v="13.33"/>
    <n v="8.1"/>
    <x v="0"/>
    <n v="11.7"/>
    <n v="7.52"/>
    <n v="69.102472008361076"/>
    <n v="346.43372633525019"/>
    <x v="0"/>
  </r>
  <r>
    <s v="615_14Sep2021"/>
    <x v="15"/>
    <x v="11"/>
    <x v="11"/>
    <x v="10"/>
    <x v="11"/>
    <x v="11"/>
    <x v="10"/>
    <x v="2"/>
    <x v="20"/>
    <x v="0"/>
    <x v="0"/>
    <x v="16"/>
    <x v="0"/>
    <n v="9"/>
    <s v="615_14Sep2021_Serenoa_repens_09"/>
    <x v="2"/>
    <n v="17.559999999999999"/>
    <n v="11.11"/>
    <x v="1"/>
    <x v="1"/>
    <n v="15.26"/>
    <n v="9.34"/>
    <x v="0"/>
    <n v="13.87"/>
    <n v="8.99"/>
    <n v="97.932318011640248"/>
    <n v="586.9410259497638"/>
    <x v="0"/>
  </r>
  <r>
    <s v="615_14Sep2021"/>
    <x v="15"/>
    <x v="11"/>
    <x v="11"/>
    <x v="10"/>
    <x v="11"/>
    <x v="11"/>
    <x v="10"/>
    <x v="2"/>
    <x v="20"/>
    <x v="0"/>
    <x v="0"/>
    <x v="16"/>
    <x v="1"/>
    <n v="10"/>
    <s v="615_14Sep2021_Serenoa_repens_10"/>
    <x v="2"/>
    <n v="17.079999999999998"/>
    <n v="10"/>
    <x v="1"/>
    <x v="1"/>
    <n v="12.43"/>
    <n v="8.6199999999999992"/>
    <x v="0"/>
    <n v="10.4"/>
    <n v="8.17"/>
    <n v="66.733711147554388"/>
    <n v="363.47628005034619"/>
    <x v="0"/>
  </r>
  <r>
    <s v="615_14Sep2021"/>
    <x v="15"/>
    <x v="11"/>
    <x v="11"/>
    <x v="10"/>
    <x v="11"/>
    <x v="11"/>
    <x v="10"/>
    <x v="2"/>
    <x v="20"/>
    <x v="0"/>
    <x v="0"/>
    <x v="16"/>
    <x v="1"/>
    <n v="11"/>
    <s v="615_14Sep2021_Serenoa_repens_11"/>
    <x v="2"/>
    <n v="14.46"/>
    <n v="13.84"/>
    <x v="1"/>
    <x v="0"/>
    <n v="11.82"/>
    <n v="7.97"/>
    <x v="0"/>
    <n v="10.07"/>
    <n v="7.22"/>
    <n v="57.102687629076833"/>
    <n v="274.85426978795647"/>
    <x v="0"/>
  </r>
  <r>
    <s v="615_14Sep2021"/>
    <x v="15"/>
    <x v="11"/>
    <x v="11"/>
    <x v="10"/>
    <x v="11"/>
    <x v="11"/>
    <x v="10"/>
    <x v="2"/>
    <x v="20"/>
    <x v="0"/>
    <x v="0"/>
    <x v="16"/>
    <x v="1"/>
    <n v="12"/>
    <s v="615_14Sep2021_Serenoa_repens_12"/>
    <x v="2"/>
    <n v="14.41"/>
    <n v="11.36"/>
    <x v="1"/>
    <x v="0"/>
    <n v="12.15"/>
    <n v="7.92"/>
    <x v="0"/>
    <n v="10.81"/>
    <n v="8.1"/>
    <n v="68.770248585243962"/>
    <n v="371.35934236031738"/>
    <x v="0"/>
  </r>
  <r>
    <s v="615_14Sep2021"/>
    <x v="15"/>
    <x v="11"/>
    <x v="11"/>
    <x v="10"/>
    <x v="11"/>
    <x v="11"/>
    <x v="10"/>
    <x v="2"/>
    <x v="20"/>
    <x v="0"/>
    <x v="0"/>
    <x v="16"/>
    <x v="1"/>
    <n v="13"/>
    <s v="615_14Sep2021_Serenoa_repens_13"/>
    <x v="2"/>
    <n v="16.38"/>
    <n v="12.44"/>
    <x v="1"/>
    <x v="0"/>
    <n v="13.22"/>
    <n v="8.41"/>
    <x v="0"/>
    <n v="10.62"/>
    <n v="7.51"/>
    <n v="62.64037299955956"/>
    <n v="313.6194674844615"/>
    <x v="0"/>
  </r>
  <r>
    <s v="615_14Sep2021"/>
    <x v="15"/>
    <x v="11"/>
    <x v="11"/>
    <x v="10"/>
    <x v="11"/>
    <x v="11"/>
    <x v="10"/>
    <x v="2"/>
    <x v="20"/>
    <x v="0"/>
    <x v="0"/>
    <x v="16"/>
    <x v="1"/>
    <n v="14"/>
    <s v="615_14Sep2021_Serenoa_repens_14"/>
    <x v="2"/>
    <n v="16.18"/>
    <n v="10.44"/>
    <x v="1"/>
    <x v="0"/>
    <n v="12.31"/>
    <n v="8.01"/>
    <x v="0"/>
    <n v="10.48"/>
    <n v="7.36"/>
    <n v="60.579959457702699"/>
    <n v="297.2456677391279"/>
    <x v="0"/>
  </r>
  <r>
    <s v="615_14Sep2021"/>
    <x v="15"/>
    <x v="11"/>
    <x v="11"/>
    <x v="10"/>
    <x v="11"/>
    <x v="11"/>
    <x v="10"/>
    <x v="2"/>
    <x v="20"/>
    <x v="0"/>
    <x v="0"/>
    <x v="16"/>
    <x v="1"/>
    <n v="15"/>
    <s v="615_14Sep2021_Serenoa_repens_15"/>
    <x v="2"/>
    <n v="16.14"/>
    <n v="13.03"/>
    <x v="1"/>
    <x v="0"/>
    <n v="12.31"/>
    <n v="7.96"/>
    <x v="0"/>
    <n v="9.9499999999999993"/>
    <n v="7.14"/>
    <n v="55.797041722244913"/>
    <n v="265.59391859788576"/>
    <x v="0"/>
  </r>
  <r>
    <s v="615_14Sep2021"/>
    <x v="15"/>
    <x v="11"/>
    <x v="11"/>
    <x v="10"/>
    <x v="11"/>
    <x v="11"/>
    <x v="10"/>
    <x v="2"/>
    <x v="20"/>
    <x v="0"/>
    <x v="0"/>
    <x v="16"/>
    <x v="1"/>
    <n v="16"/>
    <s v="615_14Sep2021_Serenoa_repens_16"/>
    <x v="2"/>
    <n v="17.38"/>
    <n v="12.95"/>
    <x v="1"/>
    <x v="1"/>
    <n v="13.06"/>
    <n v="8.91"/>
    <x v="0"/>
    <n v="10.71"/>
    <n v="8"/>
    <n v="67.292914639893368"/>
    <n v="358.89554474609798"/>
    <x v="0"/>
  </r>
  <r>
    <s v="615_14Sep2021"/>
    <x v="15"/>
    <x v="11"/>
    <x v="11"/>
    <x v="10"/>
    <x v="11"/>
    <x v="11"/>
    <x v="10"/>
    <x v="2"/>
    <x v="20"/>
    <x v="0"/>
    <x v="0"/>
    <x v="16"/>
    <x v="1"/>
    <n v="17"/>
    <s v="615_14Sep2021_Serenoa_repens_17"/>
    <x v="2"/>
    <n v="14.98"/>
    <n v="12.88"/>
    <x v="1"/>
    <x v="1"/>
    <n v="12.34"/>
    <n v="7.56"/>
    <x v="0"/>
    <n v="10.28"/>
    <n v="7.38"/>
    <n v="59.585331223576162"/>
    <n v="293.1598296199947"/>
    <x v="0"/>
  </r>
  <r>
    <s v="615_14Sep2021"/>
    <x v="15"/>
    <x v="11"/>
    <x v="11"/>
    <x v="10"/>
    <x v="11"/>
    <x v="11"/>
    <x v="10"/>
    <x v="2"/>
    <x v="20"/>
    <x v="0"/>
    <x v="0"/>
    <x v="16"/>
    <x v="1"/>
    <n v="18"/>
    <s v="615_14Sep2021_Serenoa_repens_18"/>
    <x v="2"/>
    <n v="16.63"/>
    <n v="12.42"/>
    <x v="1"/>
    <x v="0"/>
    <n v="14.17"/>
    <n v="8.3000000000000007"/>
    <x v="0"/>
    <n v="11.62"/>
    <n v="7.73"/>
    <n v="70.546505071583638"/>
    <n v="363.54965613556095"/>
    <x v="0"/>
  </r>
  <r>
    <s v="615_14Sep2021"/>
    <x v="15"/>
    <x v="11"/>
    <x v="11"/>
    <x v="10"/>
    <x v="11"/>
    <x v="11"/>
    <x v="10"/>
    <x v="2"/>
    <x v="20"/>
    <x v="0"/>
    <x v="0"/>
    <x v="16"/>
    <x v="1"/>
    <n v="19"/>
    <s v="615_14Sep2021_Serenoa_repens_19"/>
    <x v="2"/>
    <n v="15.06"/>
    <n v="9.76"/>
    <x v="1"/>
    <x v="0"/>
    <n v="9.89"/>
    <n v="7.75"/>
    <x v="0"/>
    <n v="8.26"/>
    <n v="6.91"/>
    <n v="44.827856812970793"/>
    <n v="206.50699371841878"/>
    <x v="0"/>
  </r>
  <r>
    <s v="615_14Sep2021"/>
    <x v="15"/>
    <x v="11"/>
    <x v="11"/>
    <x v="10"/>
    <x v="11"/>
    <x v="11"/>
    <x v="10"/>
    <x v="2"/>
    <x v="20"/>
    <x v="0"/>
    <x v="1"/>
    <x v="10"/>
    <x v="0"/>
    <n v="1"/>
    <s v="615_14Sep2021_Sabal_palmetto_01"/>
    <x v="2"/>
    <n v="7.83"/>
    <n v="8.49"/>
    <x v="1"/>
    <x v="2"/>
    <s v="NA"/>
    <s v="NA"/>
    <x v="0"/>
    <n v="6.08"/>
    <n v="8.31"/>
    <n v="39.682085126023395"/>
    <n v="219.83875159816961"/>
    <x v="2"/>
  </r>
  <r>
    <s v="615_14Sep2021"/>
    <x v="15"/>
    <x v="11"/>
    <x v="11"/>
    <x v="10"/>
    <x v="11"/>
    <x v="11"/>
    <x v="10"/>
    <x v="2"/>
    <x v="20"/>
    <x v="0"/>
    <x v="1"/>
    <x v="10"/>
    <x v="0"/>
    <n v="2"/>
    <s v="615_14Sep2021_Sabal_palmetto_02"/>
    <x v="1"/>
    <s v="NA"/>
    <s v="NA"/>
    <x v="0"/>
    <x v="2"/>
    <s v="NA"/>
    <s v="NA"/>
    <x v="0"/>
    <n v="6.28"/>
    <n v="8.19"/>
    <n v="40.395540817653639"/>
    <n v="220.55965286438885"/>
    <x v="0"/>
  </r>
  <r>
    <s v="615_14Sep2021"/>
    <x v="15"/>
    <x v="11"/>
    <x v="11"/>
    <x v="10"/>
    <x v="11"/>
    <x v="11"/>
    <x v="10"/>
    <x v="2"/>
    <x v="20"/>
    <x v="0"/>
    <x v="1"/>
    <x v="10"/>
    <x v="0"/>
    <n v="3"/>
    <s v="615_14Sep2021_Sabal_palmetto_03"/>
    <x v="1"/>
    <s v="NA"/>
    <s v="NA"/>
    <x v="0"/>
    <x v="2"/>
    <s v="NA"/>
    <s v="NA"/>
    <x v="0"/>
    <n v="6.14"/>
    <n v="8.2799999999999994"/>
    <n v="39.929014308595548"/>
    <n v="220.40815898344738"/>
    <x v="0"/>
  </r>
  <r>
    <s v="615_14Sep2021"/>
    <x v="15"/>
    <x v="11"/>
    <x v="11"/>
    <x v="10"/>
    <x v="11"/>
    <x v="11"/>
    <x v="10"/>
    <x v="2"/>
    <x v="20"/>
    <x v="0"/>
    <x v="1"/>
    <x v="10"/>
    <x v="0"/>
    <n v="4"/>
    <s v="615_14Sep2021_Sabal_palmetto_04"/>
    <x v="1"/>
    <s v="NA"/>
    <s v="NA"/>
    <x v="0"/>
    <x v="2"/>
    <s v="NA"/>
    <s v="NA"/>
    <x v="0"/>
    <n v="6.58"/>
    <n v="7.94"/>
    <n v="41.033284126332369"/>
    <n v="217.20285064205265"/>
    <x v="0"/>
  </r>
  <r>
    <s v="615_14Sep2021"/>
    <x v="15"/>
    <x v="11"/>
    <x v="11"/>
    <x v="10"/>
    <x v="11"/>
    <x v="11"/>
    <x v="10"/>
    <x v="2"/>
    <x v="20"/>
    <x v="0"/>
    <x v="1"/>
    <x v="10"/>
    <x v="0"/>
    <n v="5"/>
    <s v="615_14Sep2021_Sabal_palmetto_05"/>
    <x v="1"/>
    <s v="NA"/>
    <s v="NA"/>
    <x v="0"/>
    <x v="2"/>
    <s v="NA"/>
    <s v="NA"/>
    <x v="0"/>
    <n v="6.81"/>
    <n v="7.88"/>
    <n v="42.146664562764585"/>
    <n v="221.41047783638996"/>
    <x v="0"/>
  </r>
  <r>
    <s v="615_14Sep2021"/>
    <x v="15"/>
    <x v="11"/>
    <x v="11"/>
    <x v="10"/>
    <x v="11"/>
    <x v="11"/>
    <x v="10"/>
    <x v="2"/>
    <x v="20"/>
    <x v="0"/>
    <x v="1"/>
    <x v="10"/>
    <x v="0"/>
    <n v="6"/>
    <s v="615_14Sep2021_Sabal_palmetto_06"/>
    <x v="1"/>
    <s v="NA"/>
    <s v="NA"/>
    <x v="0"/>
    <x v="2"/>
    <s v="NA"/>
    <s v="NA"/>
    <x v="0"/>
    <n v="6.51"/>
    <n v="8.64"/>
    <n v="44.175819257718238"/>
    <n v="254.45271892445706"/>
    <x v="0"/>
  </r>
  <r>
    <s v="615_11Oct2022"/>
    <x v="15"/>
    <x v="11"/>
    <x v="11"/>
    <x v="10"/>
    <x v="11"/>
    <x v="11"/>
    <x v="10"/>
    <x v="2"/>
    <x v="19"/>
    <x v="0"/>
    <x v="0"/>
    <x v="0"/>
    <x v="0"/>
    <n v="1"/>
    <s v="615_11Oct2022_Serenoa_repens_01"/>
    <x v="2"/>
    <n v="22.41"/>
    <n v="14.55"/>
    <x v="1"/>
    <x v="0"/>
    <n v="18.12"/>
    <n v="10.15"/>
    <x v="0"/>
    <n v="16.53"/>
    <n v="9.7200000000000006"/>
    <n v="126.19117955012948"/>
    <n v="817.71884348483889"/>
    <x v="0"/>
  </r>
  <r>
    <s v="615_11Oct2022"/>
    <x v="15"/>
    <x v="11"/>
    <x v="11"/>
    <x v="10"/>
    <x v="11"/>
    <x v="11"/>
    <x v="10"/>
    <x v="2"/>
    <x v="19"/>
    <x v="0"/>
    <x v="0"/>
    <x v="0"/>
    <x v="0"/>
    <n v="2"/>
    <s v="615_11Oct2022_Serenoa_repens_02"/>
    <x v="2"/>
    <n v="16.84"/>
    <n v="10.89"/>
    <x v="1"/>
    <x v="0"/>
    <n v="14.19"/>
    <n v="9.18"/>
    <x v="0"/>
    <n v="12.92"/>
    <n v="8.6"/>
    <n v="87.267160731417263"/>
    <n v="500.33172152679225"/>
    <x v="0"/>
  </r>
  <r>
    <s v="615_11Oct2022"/>
    <x v="15"/>
    <x v="11"/>
    <x v="11"/>
    <x v="10"/>
    <x v="11"/>
    <x v="11"/>
    <x v="10"/>
    <x v="2"/>
    <x v="19"/>
    <x v="0"/>
    <x v="0"/>
    <x v="0"/>
    <x v="0"/>
    <n v="3"/>
    <s v="615_11Oct2022_Serenoa_repens_03"/>
    <x v="2"/>
    <n v="18.989999999999998"/>
    <n v="14.49"/>
    <x v="1"/>
    <x v="0"/>
    <n v="15.92"/>
    <n v="9.7799999999999994"/>
    <x v="0"/>
    <n v="15.19"/>
    <n v="9.52"/>
    <n v="113.57548593110891"/>
    <n v="720.82575070943778"/>
    <x v="0"/>
  </r>
  <r>
    <s v="615_11Oct2022"/>
    <x v="15"/>
    <x v="11"/>
    <x v="11"/>
    <x v="10"/>
    <x v="11"/>
    <x v="11"/>
    <x v="10"/>
    <x v="2"/>
    <x v="19"/>
    <x v="0"/>
    <x v="0"/>
    <x v="0"/>
    <x v="0"/>
    <n v="4"/>
    <s v="615_11Oct2022_Serenoa_repens_04"/>
    <x v="0"/>
    <s v="NA"/>
    <s v="NA"/>
    <x v="0"/>
    <x v="1"/>
    <n v="11.24"/>
    <n v="9.0500000000000007"/>
    <x v="0"/>
    <n v="9.86"/>
    <n v="8.7899999999999991"/>
    <n v="68.069987582758799"/>
    <n v="398.89012723496649"/>
    <x v="0"/>
  </r>
  <r>
    <s v="615_11Oct2022"/>
    <x v="15"/>
    <x v="11"/>
    <x v="11"/>
    <x v="10"/>
    <x v="11"/>
    <x v="11"/>
    <x v="10"/>
    <x v="2"/>
    <x v="19"/>
    <x v="0"/>
    <x v="0"/>
    <x v="0"/>
    <x v="0"/>
    <n v="5"/>
    <s v="615_11Oct2022_Serenoa_repens_05"/>
    <x v="0"/>
    <s v="NA"/>
    <s v="NA"/>
    <x v="0"/>
    <x v="0"/>
    <n v="11.54"/>
    <n v="9"/>
    <x v="0"/>
    <n v="11.04"/>
    <n v="8.76"/>
    <n v="75.95617054143257"/>
    <n v="443.58403596196621"/>
    <x v="0"/>
  </r>
  <r>
    <s v="40_26Aug2021"/>
    <x v="3"/>
    <x v="3"/>
    <x v="3"/>
    <x v="3"/>
    <x v="3"/>
    <x v="3"/>
    <x v="3"/>
    <x v="0"/>
    <x v="5"/>
    <x v="0"/>
    <x v="1"/>
    <x v="6"/>
    <x v="0"/>
    <n v="1"/>
    <s v="40_26Aug2021_Sabal_palmetto_01"/>
    <x v="1"/>
    <s v="NA"/>
    <s v="NA"/>
    <x v="0"/>
    <x v="2"/>
    <s v="NA"/>
    <s v="NA"/>
    <x v="0"/>
    <n v="6.98"/>
    <n v="9.51"/>
    <n v="52.134573006689934"/>
    <n v="330.53319286241418"/>
    <x v="0"/>
  </r>
  <r>
    <s v="40_26Aug2021"/>
    <x v="3"/>
    <x v="3"/>
    <x v="3"/>
    <x v="3"/>
    <x v="3"/>
    <x v="3"/>
    <x v="3"/>
    <x v="0"/>
    <x v="5"/>
    <x v="0"/>
    <x v="0"/>
    <x v="17"/>
    <x v="0"/>
    <n v="1"/>
    <s v="40_26Aug2021_Serenoa_repens_01"/>
    <x v="2"/>
    <n v="16.48"/>
    <n v="12.44"/>
    <x v="1"/>
    <x v="0"/>
    <n v="11.7"/>
    <n v="8.5399999999999991"/>
    <x v="0"/>
    <n v="10.220000000000001"/>
    <n v="8.18"/>
    <n v="65.65897230076132"/>
    <n v="358.06026228015168"/>
    <x v="0"/>
  </r>
  <r>
    <s v="40_26Aug2021"/>
    <x v="3"/>
    <x v="3"/>
    <x v="3"/>
    <x v="3"/>
    <x v="3"/>
    <x v="3"/>
    <x v="3"/>
    <x v="0"/>
    <x v="5"/>
    <x v="0"/>
    <x v="0"/>
    <x v="17"/>
    <x v="0"/>
    <n v="2"/>
    <s v="40_26Aug2021_Serenoa_repens_02"/>
    <x v="2"/>
    <n v="16.86"/>
    <n v="11.71"/>
    <x v="1"/>
    <x v="0"/>
    <n v="14.71"/>
    <n v="10.08"/>
    <x v="0"/>
    <n v="13.03"/>
    <n v="9.8000000000000007"/>
    <n v="100.29063307687377"/>
    <n v="655.23213610224184"/>
    <x v="0"/>
  </r>
  <r>
    <s v="40_26Aug2021"/>
    <x v="3"/>
    <x v="3"/>
    <x v="3"/>
    <x v="3"/>
    <x v="3"/>
    <x v="3"/>
    <x v="3"/>
    <x v="0"/>
    <x v="5"/>
    <x v="0"/>
    <x v="0"/>
    <x v="17"/>
    <x v="0"/>
    <n v="3"/>
    <s v="40_26Aug2021_Serenoa_repens_03"/>
    <x v="2"/>
    <n v="16.940000000000001"/>
    <n v="12.02"/>
    <x v="1"/>
    <x v="0"/>
    <n v="11.98"/>
    <n v="9.57"/>
    <x v="0"/>
    <n v="10.65"/>
    <n v="9.2200000000000006"/>
    <n v="77.120601858485657"/>
    <n v="474.03463275682509"/>
    <x v="0"/>
  </r>
  <r>
    <s v="40_26Aug2021"/>
    <x v="3"/>
    <x v="3"/>
    <x v="3"/>
    <x v="3"/>
    <x v="3"/>
    <x v="3"/>
    <x v="3"/>
    <x v="0"/>
    <x v="5"/>
    <x v="0"/>
    <x v="0"/>
    <x v="17"/>
    <x v="0"/>
    <n v="4"/>
    <s v="40_26Aug2021_Serenoa_repens_04"/>
    <x v="2"/>
    <n v="16.46"/>
    <n v="15.18"/>
    <x v="1"/>
    <x v="0"/>
    <n v="14.96"/>
    <n v="10.16"/>
    <x v="0"/>
    <n v="12.77"/>
    <n v="9.02"/>
    <n v="90.466401610200421"/>
    <n v="544.00462834933853"/>
    <x v="0"/>
  </r>
  <r>
    <s v="40_26Aug2021"/>
    <x v="3"/>
    <x v="3"/>
    <x v="3"/>
    <x v="3"/>
    <x v="3"/>
    <x v="3"/>
    <x v="3"/>
    <x v="0"/>
    <x v="5"/>
    <x v="0"/>
    <x v="0"/>
    <x v="17"/>
    <x v="0"/>
    <n v="5"/>
    <s v="40_26Aug2021_Serenoa_repens_05"/>
    <x v="2"/>
    <n v="14.17"/>
    <n v="10.65"/>
    <x v="1"/>
    <x v="0"/>
    <n v="9.36"/>
    <n v="8.0299999999999994"/>
    <x v="0"/>
    <n v="8.82"/>
    <n v="7.73"/>
    <n v="53.547347223009268"/>
    <n v="275.94732935590775"/>
    <x v="0"/>
  </r>
  <r>
    <s v="40_26Aug2021"/>
    <x v="3"/>
    <x v="3"/>
    <x v="3"/>
    <x v="3"/>
    <x v="3"/>
    <x v="3"/>
    <x v="3"/>
    <x v="0"/>
    <x v="5"/>
    <x v="0"/>
    <x v="0"/>
    <x v="17"/>
    <x v="0"/>
    <n v="6"/>
    <s v="40_26Aug2021_Serenoa_repens_06"/>
    <x v="2"/>
    <n v="16.88"/>
    <n v="16.559999999999999"/>
    <x v="1"/>
    <x v="1"/>
    <n v="14.76"/>
    <n v="10.27"/>
    <x v="0"/>
    <n v="12.45"/>
    <n v="9.4700000000000006"/>
    <n v="92.599621561804256"/>
    <n v="584.61227746019074"/>
    <x v="0"/>
  </r>
  <r>
    <s v="40_26Aug2021"/>
    <x v="3"/>
    <x v="3"/>
    <x v="3"/>
    <x v="3"/>
    <x v="3"/>
    <x v="3"/>
    <x v="3"/>
    <x v="0"/>
    <x v="5"/>
    <x v="0"/>
    <x v="0"/>
    <x v="17"/>
    <x v="0"/>
    <n v="7"/>
    <s v="40_26Aug2021_Serenoa_repens_07"/>
    <x v="2"/>
    <n v="16.93"/>
    <n v="14.96"/>
    <x v="1"/>
    <x v="1"/>
    <n v="13.72"/>
    <n v="9.69"/>
    <x v="0"/>
    <n v="11.57"/>
    <n v="8.7100000000000009"/>
    <n v="79.148264296928843"/>
    <n v="459.58758801750014"/>
    <x v="0"/>
  </r>
  <r>
    <s v="40_26Aug2021"/>
    <x v="3"/>
    <x v="3"/>
    <x v="3"/>
    <x v="3"/>
    <x v="3"/>
    <x v="3"/>
    <x v="3"/>
    <x v="0"/>
    <x v="5"/>
    <x v="0"/>
    <x v="0"/>
    <x v="17"/>
    <x v="0"/>
    <n v="8"/>
    <s v="40_26Aug2021_Serenoa_repens_08"/>
    <x v="2"/>
    <n v="16"/>
    <n v="14.91"/>
    <x v="1"/>
    <x v="0"/>
    <n v="12.14"/>
    <n v="8.64"/>
    <x v="0"/>
    <n v="10.27"/>
    <n v="8.0500000000000007"/>
    <n v="64.931615061638951"/>
    <n v="348.46633416412897"/>
    <x v="0"/>
  </r>
  <r>
    <s v="40_26Aug2021"/>
    <x v="3"/>
    <x v="3"/>
    <x v="3"/>
    <x v="3"/>
    <x v="3"/>
    <x v="3"/>
    <x v="3"/>
    <x v="0"/>
    <x v="5"/>
    <x v="0"/>
    <x v="0"/>
    <x v="17"/>
    <x v="0"/>
    <n v="9"/>
    <s v="40_26Aug2021_Serenoa_repens_09"/>
    <x v="2"/>
    <n v="13.47"/>
    <n v="11.61"/>
    <x v="1"/>
    <x v="0"/>
    <n v="12.66"/>
    <n v="8.84"/>
    <x v="0"/>
    <n v="11"/>
    <n v="8.4"/>
    <n v="72.570790297924219"/>
    <n v="406.39642566837568"/>
    <x v="0"/>
  </r>
  <r>
    <s v="40_26Aug2021"/>
    <x v="3"/>
    <x v="3"/>
    <x v="3"/>
    <x v="3"/>
    <x v="3"/>
    <x v="3"/>
    <x v="3"/>
    <x v="0"/>
    <x v="5"/>
    <x v="0"/>
    <x v="0"/>
    <x v="17"/>
    <x v="1"/>
    <n v="10"/>
    <s v="40_26Aug2021_Serenoa_repens_10"/>
    <x v="2"/>
    <n v="19.34"/>
    <n v="10.92"/>
    <x v="1"/>
    <x v="0"/>
    <n v="17.48"/>
    <n v="8.64"/>
    <x v="0"/>
    <n v="15.94"/>
    <n v="8.24"/>
    <n v="103.15859301033588"/>
    <n v="566.68453760344505"/>
    <x v="0"/>
  </r>
  <r>
    <s v="40_26Aug2021"/>
    <x v="3"/>
    <x v="3"/>
    <x v="3"/>
    <x v="3"/>
    <x v="3"/>
    <x v="3"/>
    <x v="3"/>
    <x v="0"/>
    <x v="5"/>
    <x v="0"/>
    <x v="0"/>
    <x v="17"/>
    <x v="1"/>
    <n v="11"/>
    <s v="40_26Aug2021_Serenoa_repens_11"/>
    <x v="2"/>
    <n v="23.59"/>
    <n v="13.7"/>
    <x v="1"/>
    <x v="0"/>
    <n v="17.77"/>
    <n v="8.1300000000000008"/>
    <x v="0"/>
    <n v="15.79"/>
    <n v="7.52"/>
    <n v="93.258806240343716"/>
    <n v="467.53748195158977"/>
    <x v="0"/>
  </r>
  <r>
    <s v="40_26Aug2021"/>
    <x v="3"/>
    <x v="3"/>
    <x v="3"/>
    <x v="3"/>
    <x v="3"/>
    <x v="3"/>
    <x v="3"/>
    <x v="0"/>
    <x v="5"/>
    <x v="0"/>
    <x v="0"/>
    <x v="17"/>
    <x v="1"/>
    <n v="12"/>
    <s v="40_26Aug2021_Serenoa_repens_12"/>
    <x v="2"/>
    <n v="21.43"/>
    <n v="12.97"/>
    <x v="1"/>
    <x v="0"/>
    <n v="16.010000000000002"/>
    <n v="7.94"/>
    <x v="0"/>
    <n v="14.22"/>
    <n v="7.67"/>
    <n v="85.661335646534852"/>
    <n v="438.01496293928153"/>
    <x v="0"/>
  </r>
  <r>
    <s v="40_26Aug2021"/>
    <x v="3"/>
    <x v="3"/>
    <x v="3"/>
    <x v="3"/>
    <x v="3"/>
    <x v="3"/>
    <x v="3"/>
    <x v="0"/>
    <x v="5"/>
    <x v="0"/>
    <x v="0"/>
    <x v="17"/>
    <x v="1"/>
    <n v="13"/>
    <s v="40_26Aug2021_Serenoa_repens_13"/>
    <x v="2"/>
    <n v="13.64"/>
    <n v="8.81"/>
    <x v="1"/>
    <x v="0"/>
    <n v="11.44"/>
    <n v="7.87"/>
    <x v="0"/>
    <n v="10.08"/>
    <n v="7.6"/>
    <n v="60.167782501551713"/>
    <n v="304.85009800786196"/>
    <x v="0"/>
  </r>
  <r>
    <s v="40_26Aug2021"/>
    <x v="3"/>
    <x v="3"/>
    <x v="3"/>
    <x v="3"/>
    <x v="3"/>
    <x v="3"/>
    <x v="3"/>
    <x v="0"/>
    <x v="5"/>
    <x v="0"/>
    <x v="0"/>
    <x v="17"/>
    <x v="1"/>
    <n v="14"/>
    <s v="40_26Aug2021_Serenoa_repens_14"/>
    <x v="2"/>
    <n v="15.99"/>
    <n v="13.29"/>
    <x v="1"/>
    <x v="0"/>
    <n v="13.86"/>
    <n v="9.3800000000000008"/>
    <x v="0"/>
    <n v="12.39"/>
    <n v="8.86"/>
    <n v="86.217397546220241"/>
    <n v="509.2574281730075"/>
    <x v="0"/>
  </r>
  <r>
    <s v="40_26Aug2021"/>
    <x v="3"/>
    <x v="3"/>
    <x v="3"/>
    <x v="3"/>
    <x v="3"/>
    <x v="3"/>
    <x v="3"/>
    <x v="0"/>
    <x v="5"/>
    <x v="0"/>
    <x v="0"/>
    <x v="17"/>
    <x v="1"/>
    <n v="15"/>
    <s v="40_26Aug2021_Serenoa_repens_15"/>
    <x v="0"/>
    <s v="NA"/>
    <s v="NA"/>
    <x v="1"/>
    <x v="0"/>
    <n v="11.74"/>
    <n v="8.11"/>
    <x v="0"/>
    <n v="10.47"/>
    <n v="8.08"/>
    <n v="66.442799667831977"/>
    <n v="357.90521421072151"/>
    <x v="0"/>
  </r>
  <r>
    <s v="40_26Aug2021"/>
    <x v="3"/>
    <x v="3"/>
    <x v="3"/>
    <x v="3"/>
    <x v="3"/>
    <x v="3"/>
    <x v="3"/>
    <x v="0"/>
    <x v="5"/>
    <x v="0"/>
    <x v="0"/>
    <x v="17"/>
    <x v="1"/>
    <n v="16"/>
    <s v="40_26Aug2021_Serenoa_repens_16"/>
    <x v="0"/>
    <s v="NA"/>
    <s v="NA"/>
    <x v="1"/>
    <x v="0"/>
    <n v="11.75"/>
    <n v="8.58"/>
    <x v="0"/>
    <n v="10.09"/>
    <n v="8.1"/>
    <n v="64.189806496310041"/>
    <n v="346.62495508007419"/>
    <x v="0"/>
  </r>
  <r>
    <s v="40_26Aug2021"/>
    <x v="3"/>
    <x v="3"/>
    <x v="3"/>
    <x v="3"/>
    <x v="3"/>
    <x v="3"/>
    <x v="3"/>
    <x v="0"/>
    <x v="5"/>
    <x v="0"/>
    <x v="0"/>
    <x v="17"/>
    <x v="1"/>
    <n v="17"/>
    <s v="40_26Aug2021_Serenoa_repens_17"/>
    <x v="0"/>
    <s v="NA"/>
    <s v="NA"/>
    <x v="1"/>
    <x v="0"/>
    <n v="12.29"/>
    <n v="8.85"/>
    <x v="0"/>
    <n v="10.68"/>
    <n v="8.4499999999999993"/>
    <n v="70.87904265396611"/>
    <n v="399.28527361734234"/>
    <x v="0"/>
  </r>
  <r>
    <s v="40_26Aug2021"/>
    <x v="3"/>
    <x v="3"/>
    <x v="3"/>
    <x v="3"/>
    <x v="3"/>
    <x v="3"/>
    <x v="3"/>
    <x v="0"/>
    <x v="5"/>
    <x v="0"/>
    <x v="0"/>
    <x v="17"/>
    <x v="1"/>
    <n v="18"/>
    <s v="40_26Aug2021_Serenoa_repens_18"/>
    <x v="0"/>
    <s v="NA"/>
    <s v="NA"/>
    <x v="1"/>
    <x v="0"/>
    <n v="12.55"/>
    <n v="8.57"/>
    <x v="0"/>
    <n v="10.89"/>
    <n v="8.19"/>
    <n v="70.048955335071355"/>
    <n v="382.46729612948957"/>
    <x v="0"/>
  </r>
  <r>
    <s v="40_26Aug2021"/>
    <x v="3"/>
    <x v="3"/>
    <x v="3"/>
    <x v="3"/>
    <x v="3"/>
    <x v="3"/>
    <x v="3"/>
    <x v="0"/>
    <x v="5"/>
    <x v="0"/>
    <x v="0"/>
    <x v="17"/>
    <x v="1"/>
    <n v="19"/>
    <s v="40_26Aug2021_Serenoa_repens_19"/>
    <x v="0"/>
    <s v="NA"/>
    <s v="NA"/>
    <x v="0"/>
    <x v="0"/>
    <n v="15.77"/>
    <n v="10.51"/>
    <x v="0"/>
    <n v="14.18"/>
    <n v="10"/>
    <n v="111.36945956975816"/>
    <n v="742.46306379838768"/>
    <x v="4"/>
  </r>
  <r>
    <s v="40_26Aug2021"/>
    <x v="3"/>
    <x v="3"/>
    <x v="3"/>
    <x v="3"/>
    <x v="3"/>
    <x v="3"/>
    <x v="3"/>
    <x v="0"/>
    <x v="5"/>
    <x v="0"/>
    <x v="0"/>
    <x v="17"/>
    <x v="1"/>
    <n v="20"/>
    <s v="40_26Aug2021_Serenoa_repens_20"/>
    <x v="0"/>
    <s v="NA"/>
    <s v="NA"/>
    <x v="0"/>
    <x v="1"/>
    <n v="13.22"/>
    <n v="9.7899999999999991"/>
    <x v="0"/>
    <n v="11.76"/>
    <n v="9.2899999999999991"/>
    <n v="85.805063510436568"/>
    <n v="531.41936000797045"/>
    <x v="4"/>
  </r>
  <r>
    <s v="40_26Aug2021"/>
    <x v="3"/>
    <x v="3"/>
    <x v="3"/>
    <x v="3"/>
    <x v="3"/>
    <x v="3"/>
    <x v="3"/>
    <x v="0"/>
    <x v="5"/>
    <x v="0"/>
    <x v="0"/>
    <x v="17"/>
    <x v="1"/>
    <n v="21"/>
    <s v="40_26Aug2021_Serenoa_repens_21"/>
    <x v="0"/>
    <s v="NA"/>
    <s v="NA"/>
    <x v="0"/>
    <x v="0"/>
    <n v="11.53"/>
    <n v="8.82"/>
    <x v="0"/>
    <n v="9.7799999999999994"/>
    <n v="8.26"/>
    <n v="63.446662754103379"/>
    <n v="349.37962289926259"/>
    <x v="0"/>
  </r>
  <r>
    <s v="40_26Aug2021"/>
    <x v="3"/>
    <x v="3"/>
    <x v="3"/>
    <x v="3"/>
    <x v="3"/>
    <x v="3"/>
    <x v="3"/>
    <x v="0"/>
    <x v="5"/>
    <x v="0"/>
    <x v="0"/>
    <x v="17"/>
    <x v="1"/>
    <n v="22"/>
    <s v="40_26Aug2021_Serenoa_repens_22"/>
    <x v="0"/>
    <s v="NA"/>
    <s v="NA"/>
    <x v="0"/>
    <x v="0"/>
    <n v="11.63"/>
    <n v="8.1199999999999992"/>
    <x v="0"/>
    <n v="9.94"/>
    <n v="7.64"/>
    <n v="59.644393165463654"/>
    <n v="303.78877585609484"/>
    <x v="0"/>
  </r>
  <r>
    <s v="40_26Aug2021"/>
    <x v="3"/>
    <x v="3"/>
    <x v="3"/>
    <x v="3"/>
    <x v="3"/>
    <x v="3"/>
    <x v="3"/>
    <x v="0"/>
    <x v="5"/>
    <x v="0"/>
    <x v="0"/>
    <x v="17"/>
    <x v="1"/>
    <n v="23"/>
    <s v="40_26Aug2021_Serenoa_repens_23"/>
    <x v="0"/>
    <s v="NA"/>
    <s v="NA"/>
    <x v="0"/>
    <x v="0"/>
    <n v="12.03"/>
    <n v="8.3800000000000008"/>
    <x v="0"/>
    <n v="10.14"/>
    <n v="7.79"/>
    <n v="62.039072165662482"/>
    <n v="322.18958144700713"/>
    <x v="0"/>
  </r>
  <r>
    <s v="40_26Aug2021"/>
    <x v="3"/>
    <x v="3"/>
    <x v="3"/>
    <x v="3"/>
    <x v="3"/>
    <x v="3"/>
    <x v="3"/>
    <x v="0"/>
    <x v="5"/>
    <x v="0"/>
    <x v="0"/>
    <x v="17"/>
    <x v="1"/>
    <n v="24"/>
    <s v="40_26Aug2021_Serenoa_repens_24"/>
    <x v="0"/>
    <s v="NA"/>
    <s v="NA"/>
    <x v="0"/>
    <x v="0"/>
    <n v="11.57"/>
    <n v="8.08"/>
    <x v="0"/>
    <n v="10.24"/>
    <n v="7.56"/>
    <n v="60.80112758051542"/>
    <n v="306.43768300579768"/>
    <x v="0"/>
  </r>
  <r>
    <s v="40_26Aug2021"/>
    <x v="3"/>
    <x v="3"/>
    <x v="3"/>
    <x v="3"/>
    <x v="3"/>
    <x v="3"/>
    <x v="3"/>
    <x v="0"/>
    <x v="5"/>
    <x v="0"/>
    <x v="0"/>
    <x v="17"/>
    <x v="1"/>
    <n v="25"/>
    <s v="40_26Aug2021_Serenoa_repens_25"/>
    <x v="0"/>
    <s v="NA"/>
    <s v="NA"/>
    <x v="0"/>
    <x v="0"/>
    <n v="14.14"/>
    <n v="8.64"/>
    <x v="0"/>
    <n v="13.12"/>
    <n v="8.1199999999999992"/>
    <n v="83.671922098649091"/>
    <n v="452.94400496068704"/>
    <x v="0"/>
  </r>
  <r>
    <s v="40_26Aug2021"/>
    <x v="3"/>
    <x v="3"/>
    <x v="3"/>
    <x v="3"/>
    <x v="3"/>
    <x v="3"/>
    <x v="3"/>
    <x v="0"/>
    <x v="5"/>
    <x v="0"/>
    <x v="0"/>
    <x v="17"/>
    <x v="1"/>
    <n v="26"/>
    <s v="40_26Aug2021_Serenoa_repens_26"/>
    <x v="0"/>
    <s v="NA"/>
    <s v="NA"/>
    <x v="0"/>
    <x v="0"/>
    <n v="17.079999999999998"/>
    <n v="8.18"/>
    <x v="0"/>
    <n v="15.17"/>
    <n v="7.86"/>
    <n v="93.647892490490833"/>
    <n v="490.71495665017187"/>
    <x v="0"/>
  </r>
  <r>
    <s v="40_26Aug2021"/>
    <x v="3"/>
    <x v="3"/>
    <x v="3"/>
    <x v="3"/>
    <x v="3"/>
    <x v="3"/>
    <x v="3"/>
    <x v="0"/>
    <x v="5"/>
    <x v="0"/>
    <x v="0"/>
    <x v="17"/>
    <x v="1"/>
    <n v="27"/>
    <s v="40_26Aug2021_Serenoa_repens_27"/>
    <x v="0"/>
    <s v="NA"/>
    <s v="NA"/>
    <x v="0"/>
    <x v="0"/>
    <n v="14.57"/>
    <n v="9.6199999999999992"/>
    <x v="0"/>
    <n v="12.62"/>
    <n v="9.1199999999999992"/>
    <n v="90.394930377331264"/>
    <n v="549.601176694174"/>
    <x v="4"/>
  </r>
  <r>
    <s v="40_26Aug2021"/>
    <x v="3"/>
    <x v="3"/>
    <x v="3"/>
    <x v="3"/>
    <x v="3"/>
    <x v="3"/>
    <x v="3"/>
    <x v="0"/>
    <x v="5"/>
    <x v="0"/>
    <x v="0"/>
    <x v="17"/>
    <x v="1"/>
    <n v="28"/>
    <s v="40_26Aug2021_Serenoa_repens_28"/>
    <x v="0"/>
    <s v="NA"/>
    <s v="NA"/>
    <x v="0"/>
    <x v="0"/>
    <n v="11.98"/>
    <n v="8.94"/>
    <x v="0"/>
    <n v="9.94"/>
    <n v="8.18"/>
    <n v="63.860096347315796"/>
    <n v="348.25039208069541"/>
    <x v="0"/>
  </r>
  <r>
    <s v="40_26Aug2021"/>
    <x v="3"/>
    <x v="3"/>
    <x v="3"/>
    <x v="3"/>
    <x v="3"/>
    <x v="3"/>
    <x v="3"/>
    <x v="0"/>
    <x v="5"/>
    <x v="0"/>
    <x v="0"/>
    <x v="17"/>
    <x v="1"/>
    <n v="29"/>
    <s v="40_26Aug2021_Serenoa_repens_29"/>
    <x v="0"/>
    <s v="NA"/>
    <s v="NA"/>
    <x v="0"/>
    <x v="0"/>
    <n v="11.14"/>
    <n v="8.3699999999999992"/>
    <x v="0"/>
    <n v="8.81"/>
    <n v="7.69"/>
    <n v="53.209861632197388"/>
    <n v="272.78922396773191"/>
    <x v="0"/>
  </r>
  <r>
    <s v="40_26Aug2021"/>
    <x v="3"/>
    <x v="3"/>
    <x v="3"/>
    <x v="3"/>
    <x v="3"/>
    <x v="3"/>
    <x v="3"/>
    <x v="0"/>
    <x v="5"/>
    <x v="0"/>
    <x v="0"/>
    <x v="17"/>
    <x v="1"/>
    <n v="30"/>
    <s v="40_26Aug2021_Serenoa_repens_30"/>
    <x v="0"/>
    <s v="NA"/>
    <s v="NA"/>
    <x v="0"/>
    <x v="0"/>
    <n v="11.4"/>
    <n v="7.37"/>
    <x v="0"/>
    <n v="9.65"/>
    <n v="7.03"/>
    <n v="53.281018705801195"/>
    <n v="249.71037433452159"/>
    <x v="0"/>
  </r>
  <r>
    <s v="40_05Aug2021"/>
    <x v="3"/>
    <x v="3"/>
    <x v="3"/>
    <x v="3"/>
    <x v="3"/>
    <x v="3"/>
    <x v="3"/>
    <x v="0"/>
    <x v="5"/>
    <x v="0"/>
    <x v="0"/>
    <x v="4"/>
    <x v="0"/>
    <n v="1"/>
    <s v="40_05Aug2021_Serenoa_repens_01"/>
    <x v="1"/>
    <s v="NA"/>
    <s v="NA"/>
    <x v="0"/>
    <x v="2"/>
    <s v="NA"/>
    <s v="NA"/>
    <x v="1"/>
    <n v="12.01"/>
    <n v="7.91"/>
    <n v="74.612118664410531"/>
    <n v="393.45457242365819"/>
    <x v="1"/>
  </r>
  <r>
    <s v="40_05Aug2021"/>
    <x v="3"/>
    <x v="3"/>
    <x v="3"/>
    <x v="3"/>
    <x v="3"/>
    <x v="3"/>
    <x v="3"/>
    <x v="0"/>
    <x v="5"/>
    <x v="0"/>
    <x v="0"/>
    <x v="4"/>
    <x v="0"/>
    <n v="2"/>
    <s v="40_05Aug2021_Serenoa_repens_02"/>
    <x v="2"/>
    <n v="16.05"/>
    <n v="12.46"/>
    <x v="1"/>
    <x v="1"/>
    <n v="12.31"/>
    <n v="8.86"/>
    <x v="0"/>
    <n v="10.71"/>
    <n v="8.3000000000000007"/>
    <n v="69.816398938889378"/>
    <n v="386.31740746185454"/>
    <x v="0"/>
  </r>
  <r>
    <s v="40_05Aug2021"/>
    <x v="3"/>
    <x v="3"/>
    <x v="3"/>
    <x v="3"/>
    <x v="3"/>
    <x v="3"/>
    <x v="3"/>
    <x v="0"/>
    <x v="5"/>
    <x v="0"/>
    <x v="0"/>
    <x v="4"/>
    <x v="0"/>
    <n v="3"/>
    <s v="40_05Aug2021_Serenoa_repens_03"/>
    <x v="2"/>
    <n v="15.68"/>
    <n v="13.74"/>
    <x v="1"/>
    <x v="0"/>
    <n v="12.97"/>
    <n v="9.1199999999999992"/>
    <x v="0"/>
    <n v="10.050000000000001"/>
    <n v="7.79"/>
    <n v="61.488429513304531"/>
    <n v="319.32991060576148"/>
    <x v="0"/>
  </r>
  <r>
    <s v="4D2_17Aug2021"/>
    <x v="6"/>
    <x v="6"/>
    <x v="6"/>
    <x v="5"/>
    <x v="6"/>
    <x v="6"/>
    <x v="5"/>
    <x v="0"/>
    <x v="7"/>
    <x v="2"/>
    <x v="0"/>
    <x v="18"/>
    <x v="0"/>
    <n v="1"/>
    <s v="4D2_17Aug2021_Serenoa_repens_01"/>
    <x v="0"/>
    <s v="NA"/>
    <s v="NA"/>
    <x v="0"/>
    <x v="0"/>
    <n v="15.32"/>
    <n v="8.3800000000000008"/>
    <x v="0"/>
    <n v="13.92"/>
    <n v="7.92"/>
    <n v="86.587320081180451"/>
    <n v="457.18105002863268"/>
    <x v="0"/>
  </r>
  <r>
    <s v="4D2_17Aug2021"/>
    <x v="6"/>
    <x v="6"/>
    <x v="6"/>
    <x v="5"/>
    <x v="6"/>
    <x v="6"/>
    <x v="5"/>
    <x v="0"/>
    <x v="7"/>
    <x v="2"/>
    <x v="0"/>
    <x v="18"/>
    <x v="0"/>
    <n v="2"/>
    <s v="4D2_17Aug2021_Serenoa_repens_02"/>
    <x v="0"/>
    <s v="NA"/>
    <s v="NA"/>
    <x v="0"/>
    <x v="1"/>
    <n v="17.87"/>
    <n v="10.62"/>
    <x v="0"/>
    <n v="15.91"/>
    <n v="10.31"/>
    <n v="128.83051007822658"/>
    <n v="885.49503927101068"/>
    <x v="0"/>
  </r>
  <r>
    <s v="4D2_17Aug2021"/>
    <x v="6"/>
    <x v="6"/>
    <x v="6"/>
    <x v="5"/>
    <x v="6"/>
    <x v="6"/>
    <x v="5"/>
    <x v="0"/>
    <x v="7"/>
    <x v="2"/>
    <x v="0"/>
    <x v="18"/>
    <x v="0"/>
    <n v="3"/>
    <s v="4D2_17Aug2021_Serenoa_repens_03"/>
    <x v="0"/>
    <s v="NA"/>
    <s v="NA"/>
    <x v="1"/>
    <x v="1"/>
    <n v="16.3"/>
    <n v="10.19"/>
    <x v="0"/>
    <n v="14.21"/>
    <n v="9.6199999999999992"/>
    <n v="107.36408601606387"/>
    <n v="688.5616716496894"/>
    <x v="0"/>
  </r>
  <r>
    <s v="4D2_17Aug2021"/>
    <x v="6"/>
    <x v="6"/>
    <x v="6"/>
    <x v="5"/>
    <x v="6"/>
    <x v="6"/>
    <x v="5"/>
    <x v="0"/>
    <x v="7"/>
    <x v="2"/>
    <x v="0"/>
    <x v="18"/>
    <x v="0"/>
    <n v="4"/>
    <s v="4D2_17Aug2021_Serenoa_repens_04"/>
    <x v="0"/>
    <s v="NA"/>
    <s v="NA"/>
    <x v="1"/>
    <x v="0"/>
    <n v="19.39"/>
    <n v="9.8699999999999992"/>
    <x v="0"/>
    <n v="16.940000000000001"/>
    <n v="9.3699999999999992"/>
    <n v="124.66452260011748"/>
    <n v="778.73771784206713"/>
    <x v="0"/>
  </r>
  <r>
    <s v="4D2_17Aug2021"/>
    <x v="6"/>
    <x v="6"/>
    <x v="6"/>
    <x v="5"/>
    <x v="6"/>
    <x v="6"/>
    <x v="5"/>
    <x v="0"/>
    <x v="7"/>
    <x v="2"/>
    <x v="0"/>
    <x v="18"/>
    <x v="0"/>
    <n v="5"/>
    <s v="4D2_17Aug2021_Serenoa_repens_05"/>
    <x v="0"/>
    <s v="NA"/>
    <s v="NA"/>
    <x v="1"/>
    <x v="1"/>
    <n v="19.2"/>
    <n v="10.19"/>
    <x v="0"/>
    <n v="17.100000000000001"/>
    <n v="9.8800000000000008"/>
    <n v="132.69144890967212"/>
    <n v="873.9943434850403"/>
    <x v="0"/>
  </r>
  <r>
    <s v="4D2_17Aug2021"/>
    <x v="6"/>
    <x v="6"/>
    <x v="6"/>
    <x v="5"/>
    <x v="6"/>
    <x v="6"/>
    <x v="5"/>
    <x v="0"/>
    <x v="7"/>
    <x v="2"/>
    <x v="0"/>
    <x v="18"/>
    <x v="0"/>
    <n v="6"/>
    <s v="4D2_17Aug2021_Serenoa_repens_06"/>
    <x v="0"/>
    <s v="NA"/>
    <s v="NA"/>
    <x v="1"/>
    <x v="0"/>
    <n v="20.91"/>
    <n v="9.6199999999999992"/>
    <x v="0"/>
    <n v="18.739999999999998"/>
    <n v="9.34"/>
    <n v="137.4694971765168"/>
    <n v="855.97673575244448"/>
    <x v="0"/>
  </r>
  <r>
    <s v="4D2_17Aug2021"/>
    <x v="6"/>
    <x v="6"/>
    <x v="6"/>
    <x v="5"/>
    <x v="6"/>
    <x v="6"/>
    <x v="5"/>
    <x v="0"/>
    <x v="7"/>
    <x v="2"/>
    <x v="0"/>
    <x v="18"/>
    <x v="0"/>
    <n v="7"/>
    <s v="4D2_17Aug2021_Serenoa_repens_07"/>
    <x v="2"/>
    <n v="18.95"/>
    <n v="13.61"/>
    <x v="1"/>
    <x v="0"/>
    <n v="17.600000000000001"/>
    <n v="10.029999999999999"/>
    <x v="0"/>
    <n v="15.7"/>
    <n v="9.86"/>
    <n v="121.58120649025177"/>
    <n v="799.19379732925495"/>
    <x v="0"/>
  </r>
  <r>
    <s v="4D2_17Aug2021"/>
    <x v="6"/>
    <x v="6"/>
    <x v="6"/>
    <x v="5"/>
    <x v="6"/>
    <x v="6"/>
    <x v="5"/>
    <x v="0"/>
    <x v="7"/>
    <x v="2"/>
    <x v="0"/>
    <x v="18"/>
    <x v="0"/>
    <n v="8"/>
    <s v="4D2_17Aug2021_Serenoa_repens_08"/>
    <x v="2"/>
    <n v="18.59"/>
    <n v="11.42"/>
    <x v="1"/>
    <x v="0"/>
    <n v="17.510000000000002"/>
    <n v="9.11"/>
    <x v="0"/>
    <n v="15.83"/>
    <n v="8.6999999999999993"/>
    <n v="108.16582046125997"/>
    <n v="627.36175867530767"/>
    <x v="0"/>
  </r>
  <r>
    <s v="4D2_17Aug2021"/>
    <x v="6"/>
    <x v="6"/>
    <x v="6"/>
    <x v="5"/>
    <x v="6"/>
    <x v="6"/>
    <x v="5"/>
    <x v="0"/>
    <x v="7"/>
    <x v="2"/>
    <x v="0"/>
    <x v="18"/>
    <x v="0"/>
    <n v="9"/>
    <s v="4D2_17Aug2021_Serenoa_repens_09"/>
    <x v="2"/>
    <n v="20.18"/>
    <n v="13.41"/>
    <x v="1"/>
    <x v="1"/>
    <n v="15.92"/>
    <n v="9.48"/>
    <x v="0"/>
    <n v="13.29"/>
    <n v="8.4700000000000006"/>
    <n v="88.409365280446195"/>
    <n v="499.21821595025278"/>
    <x v="0"/>
  </r>
  <r>
    <s v="4D2_17Aug2021"/>
    <x v="6"/>
    <x v="6"/>
    <x v="6"/>
    <x v="5"/>
    <x v="6"/>
    <x v="6"/>
    <x v="5"/>
    <x v="0"/>
    <x v="7"/>
    <x v="2"/>
    <x v="0"/>
    <x v="18"/>
    <x v="1"/>
    <n v="10"/>
    <s v="4D2_17Aug2021_Serenoa_repens_10"/>
    <x v="2"/>
    <n v="18.93"/>
    <n v="12.8"/>
    <x v="1"/>
    <x v="0"/>
    <n v="17.89"/>
    <n v="9.61"/>
    <x v="0"/>
    <n v="15.99"/>
    <n v="8.98"/>
    <n v="112.77547936187229"/>
    <n v="675.14920311307537"/>
    <x v="0"/>
  </r>
  <r>
    <s v="4D2_17Aug2021"/>
    <x v="6"/>
    <x v="6"/>
    <x v="6"/>
    <x v="5"/>
    <x v="6"/>
    <x v="6"/>
    <x v="5"/>
    <x v="0"/>
    <x v="7"/>
    <x v="2"/>
    <x v="0"/>
    <x v="18"/>
    <x v="1"/>
    <n v="11"/>
    <s v="4D2_17Aug2021_Serenoa_repens_11"/>
    <x v="2"/>
    <n v="23.71"/>
    <n v="11.71"/>
    <x v="1"/>
    <x v="0"/>
    <n v="19.59"/>
    <n v="10.07"/>
    <x v="0"/>
    <n v="17.399999999999999"/>
    <n v="9.15"/>
    <n v="125.04324159450773"/>
    <n v="762.76377372649711"/>
    <x v="0"/>
  </r>
  <r>
    <s v="4D2_17Aug2021"/>
    <x v="6"/>
    <x v="6"/>
    <x v="6"/>
    <x v="5"/>
    <x v="6"/>
    <x v="6"/>
    <x v="5"/>
    <x v="0"/>
    <x v="7"/>
    <x v="2"/>
    <x v="0"/>
    <x v="18"/>
    <x v="1"/>
    <n v="12"/>
    <s v="4D2_17Aug2021_Serenoa_repens_12"/>
    <x v="2"/>
    <n v="18.52"/>
    <n v="12.31"/>
    <x v="1"/>
    <x v="0"/>
    <n v="14.31"/>
    <n v="8.43"/>
    <x v="0"/>
    <n v="12.62"/>
    <n v="8.1300000000000008"/>
    <n v="80.582322803476245"/>
    <n v="436.7561895948412"/>
    <x v="0"/>
  </r>
  <r>
    <s v="4D2_17Aug2021"/>
    <x v="6"/>
    <x v="6"/>
    <x v="6"/>
    <x v="5"/>
    <x v="6"/>
    <x v="6"/>
    <x v="5"/>
    <x v="0"/>
    <x v="7"/>
    <x v="2"/>
    <x v="0"/>
    <x v="18"/>
    <x v="1"/>
    <n v="13"/>
    <s v="4D2_17Aug2021_Serenoa_repens_13"/>
    <x v="2"/>
    <n v="19.440000000000001"/>
    <n v="14.11"/>
    <x v="1"/>
    <x v="1"/>
    <n v="15.84"/>
    <n v="8.82"/>
    <x v="0"/>
    <n v="13.29"/>
    <n v="8.01"/>
    <n v="83.607912148332218"/>
    <n v="446.46625087209401"/>
    <x v="0"/>
  </r>
  <r>
    <s v="4D2_17Aug2021"/>
    <x v="6"/>
    <x v="6"/>
    <x v="6"/>
    <x v="5"/>
    <x v="6"/>
    <x v="6"/>
    <x v="5"/>
    <x v="0"/>
    <x v="7"/>
    <x v="2"/>
    <x v="0"/>
    <x v="18"/>
    <x v="1"/>
    <n v="14"/>
    <s v="4D2_17Aug2021_Serenoa_repens_14"/>
    <x v="2"/>
    <n v="22.98"/>
    <n v="12.2"/>
    <x v="1"/>
    <x v="0"/>
    <n v="19.670000000000002"/>
    <n v="9.35"/>
    <x v="0"/>
    <n v="17.22"/>
    <n v="9.19"/>
    <n v="124.29067307434029"/>
    <n v="761.48752370212469"/>
    <x v="0"/>
  </r>
  <r>
    <s v="4D2_17Aug2021"/>
    <x v="6"/>
    <x v="6"/>
    <x v="6"/>
    <x v="5"/>
    <x v="6"/>
    <x v="6"/>
    <x v="5"/>
    <x v="0"/>
    <x v="7"/>
    <x v="2"/>
    <x v="0"/>
    <x v="18"/>
    <x v="1"/>
    <n v="15"/>
    <s v="4D2_17Aug2021_Serenoa_repens_15"/>
    <x v="2"/>
    <n v="20.79"/>
    <n v="13.25"/>
    <x v="1"/>
    <x v="0"/>
    <n v="17.989999999999998"/>
    <n v="9.48"/>
    <x v="0"/>
    <n v="15.97"/>
    <n v="9.0500000000000007"/>
    <n v="113.51241845858812"/>
    <n v="684.85825803348166"/>
    <x v="0"/>
  </r>
  <r>
    <s v="4D2_17Aug2021"/>
    <x v="6"/>
    <x v="6"/>
    <x v="6"/>
    <x v="5"/>
    <x v="6"/>
    <x v="6"/>
    <x v="5"/>
    <x v="0"/>
    <x v="7"/>
    <x v="2"/>
    <x v="0"/>
    <x v="18"/>
    <x v="1"/>
    <n v="16"/>
    <s v="4D2_17Aug2021_Serenoa_repens_16"/>
    <x v="2"/>
    <n v="20.190000000000001"/>
    <n v="10.54"/>
    <x v="1"/>
    <x v="0"/>
    <n v="18.940000000000001"/>
    <n v="9.2200000000000006"/>
    <x v="0"/>
    <n v="16.54"/>
    <n v="8.5500000000000007"/>
    <n v="111.06865207317693"/>
    <n v="633.09131681710869"/>
    <x v="0"/>
  </r>
  <r>
    <s v="4D2_17Aug2021"/>
    <x v="6"/>
    <x v="6"/>
    <x v="6"/>
    <x v="5"/>
    <x v="6"/>
    <x v="6"/>
    <x v="5"/>
    <x v="0"/>
    <x v="7"/>
    <x v="2"/>
    <x v="0"/>
    <x v="18"/>
    <x v="1"/>
    <n v="17"/>
    <s v="4D2_17Aug2021_Serenoa_repens_17"/>
    <x v="2"/>
    <n v="20.94"/>
    <n v="10.37"/>
    <x v="1"/>
    <x v="0"/>
    <n v="19.29"/>
    <n v="10.220000000000001"/>
    <x v="0"/>
    <n v="17.239999999999998"/>
    <n v="9.7899999999999991"/>
    <n v="132.55918785895594"/>
    <n v="865.16963275945227"/>
    <x v="0"/>
  </r>
  <r>
    <s v="4D2_17Aug2021"/>
    <x v="6"/>
    <x v="6"/>
    <x v="6"/>
    <x v="5"/>
    <x v="6"/>
    <x v="6"/>
    <x v="5"/>
    <x v="0"/>
    <x v="7"/>
    <x v="2"/>
    <x v="0"/>
    <x v="18"/>
    <x v="1"/>
    <n v="18"/>
    <s v="4D2_17Aug2021_Serenoa_repens_18"/>
    <x v="2"/>
    <n v="21.08"/>
    <n v="11.55"/>
    <x v="1"/>
    <x v="0"/>
    <n v="20.3"/>
    <n v="9.82"/>
    <x v="0"/>
    <n v="17.43"/>
    <n v="9.14"/>
    <n v="125.12193849048018"/>
    <n v="762.40967853532584"/>
    <x v="0"/>
  </r>
  <r>
    <s v="4D2_17Aug2021"/>
    <x v="6"/>
    <x v="6"/>
    <x v="6"/>
    <x v="5"/>
    <x v="6"/>
    <x v="6"/>
    <x v="5"/>
    <x v="0"/>
    <x v="7"/>
    <x v="2"/>
    <x v="0"/>
    <x v="18"/>
    <x v="1"/>
    <n v="19"/>
    <s v="4D2_17Aug2021_Serenoa_repens_19"/>
    <x v="2"/>
    <n v="18.12"/>
    <n v="13.15"/>
    <x v="1"/>
    <x v="0"/>
    <n v="15.16"/>
    <n v="7.53"/>
    <x v="0"/>
    <n v="12.86"/>
    <n v="7.11"/>
    <n v="71.812566910980323"/>
    <n v="340.39156715804671"/>
    <x v="0"/>
  </r>
  <r>
    <s v="4D2_17Aug2021"/>
    <x v="6"/>
    <x v="6"/>
    <x v="6"/>
    <x v="5"/>
    <x v="6"/>
    <x v="6"/>
    <x v="5"/>
    <x v="0"/>
    <x v="7"/>
    <x v="2"/>
    <x v="0"/>
    <x v="18"/>
    <x v="1"/>
    <n v="20"/>
    <s v="4D2_17Aug2021_Serenoa_repens_20"/>
    <x v="2"/>
    <n v="19.28"/>
    <n v="13.09"/>
    <x v="1"/>
    <x v="0"/>
    <n v="16.579999999999998"/>
    <n v="10.71"/>
    <x v="0"/>
    <n v="15.13"/>
    <n v="10.31"/>
    <n v="122.51449512781699"/>
    <n v="842.08296317852876"/>
    <x v="0"/>
  </r>
  <r>
    <s v="4D2_17Aug2021"/>
    <x v="6"/>
    <x v="6"/>
    <x v="6"/>
    <x v="5"/>
    <x v="6"/>
    <x v="6"/>
    <x v="5"/>
    <x v="0"/>
    <x v="7"/>
    <x v="2"/>
    <x v="0"/>
    <x v="18"/>
    <x v="1"/>
    <n v="21"/>
    <s v="4D2_17Aug2021_Serenoa_repens_21"/>
    <x v="2"/>
    <n v="19.690000000000001"/>
    <n v="15.4"/>
    <x v="1"/>
    <x v="0"/>
    <n v="16.55"/>
    <n v="10.130000000000001"/>
    <x v="0"/>
    <n v="13.68"/>
    <n v="9.65"/>
    <n v="103.68198234642394"/>
    <n v="667.02075309532734"/>
    <x v="0"/>
  </r>
  <r>
    <s v="4D2_17Aug2021"/>
    <x v="6"/>
    <x v="6"/>
    <x v="6"/>
    <x v="5"/>
    <x v="6"/>
    <x v="6"/>
    <x v="5"/>
    <x v="0"/>
    <x v="7"/>
    <x v="2"/>
    <x v="0"/>
    <x v="18"/>
    <x v="1"/>
    <n v="22"/>
    <s v="4D2_17Aug2021_Serenoa_repens_22"/>
    <x v="2"/>
    <n v="17.739999999999998"/>
    <n v="12.36"/>
    <x v="1"/>
    <x v="0"/>
    <n v="13.52"/>
    <n v="7.87"/>
    <x v="0"/>
    <n v="11.67"/>
    <n v="7.34"/>
    <n v="67.275478800665937"/>
    <n v="329.20134293125864"/>
    <x v="0"/>
  </r>
  <r>
    <s v="4D2_17Aug2021"/>
    <x v="6"/>
    <x v="6"/>
    <x v="6"/>
    <x v="5"/>
    <x v="6"/>
    <x v="6"/>
    <x v="5"/>
    <x v="0"/>
    <x v="7"/>
    <x v="2"/>
    <x v="0"/>
    <x v="18"/>
    <x v="1"/>
    <n v="23"/>
    <s v="4D2_17Aug2021_Serenoa_repens_23"/>
    <x v="2"/>
    <n v="22.25"/>
    <n v="11.85"/>
    <x v="1"/>
    <x v="1"/>
    <n v="20.91"/>
    <n v="9.5399999999999991"/>
    <x v="0"/>
    <n v="18.149999999999999"/>
    <n v="8.7799999999999994"/>
    <n v="125.15869512452714"/>
    <n v="732.59556212889868"/>
    <x v="0"/>
  </r>
  <r>
    <s v="4D2_17Aug2021"/>
    <x v="6"/>
    <x v="6"/>
    <x v="6"/>
    <x v="5"/>
    <x v="6"/>
    <x v="6"/>
    <x v="5"/>
    <x v="0"/>
    <x v="7"/>
    <x v="2"/>
    <x v="0"/>
    <x v="18"/>
    <x v="1"/>
    <n v="24"/>
    <s v="4D2_17Aug2021_Serenoa_repens_24"/>
    <x v="2"/>
    <n v="21.73"/>
    <n v="12.07"/>
    <x v="1"/>
    <x v="1"/>
    <n v="19.2"/>
    <n v="9.8699999999999992"/>
    <x v="0"/>
    <n v="17.12"/>
    <n v="9.81"/>
    <n v="131.90542242774393"/>
    <n v="862.66146267744546"/>
    <x v="0"/>
  </r>
  <r>
    <s v="4D2_17Aug2021"/>
    <x v="6"/>
    <x v="6"/>
    <x v="6"/>
    <x v="5"/>
    <x v="6"/>
    <x v="6"/>
    <x v="5"/>
    <x v="0"/>
    <x v="7"/>
    <x v="2"/>
    <x v="0"/>
    <x v="18"/>
    <x v="1"/>
    <n v="25"/>
    <s v="4D2_17Aug2021_Serenoa_repens_25"/>
    <x v="2"/>
    <n v="20.57"/>
    <n v="11.09"/>
    <x v="1"/>
    <x v="1"/>
    <n v="18.73"/>
    <n v="9.61"/>
    <x v="0"/>
    <n v="16.22"/>
    <n v="8.99"/>
    <n v="114.52503231065644"/>
    <n v="686.38669364853411"/>
    <x v="0"/>
  </r>
  <r>
    <s v="491_20Jul2022"/>
    <x v="5"/>
    <x v="5"/>
    <x v="5"/>
    <x v="1"/>
    <x v="5"/>
    <x v="5"/>
    <x v="4"/>
    <x v="1"/>
    <x v="21"/>
    <x v="2"/>
    <x v="2"/>
    <x v="5"/>
    <x v="0"/>
    <n v="1"/>
    <s v="491_20Jul2022_Coccothrinax_argentatata_01"/>
    <x v="1"/>
    <s v="NA"/>
    <s v="NA"/>
    <x v="0"/>
    <x v="2"/>
    <s v="NA"/>
    <s v="NA"/>
    <x v="0"/>
    <n v="5.24"/>
    <n v="5.39"/>
    <n v="22.182471567732168"/>
    <n v="79.709014500050912"/>
    <x v="0"/>
  </r>
  <r>
    <s v="491_20Jul2022"/>
    <x v="5"/>
    <x v="5"/>
    <x v="5"/>
    <x v="1"/>
    <x v="5"/>
    <x v="5"/>
    <x v="4"/>
    <x v="1"/>
    <x v="21"/>
    <x v="2"/>
    <x v="2"/>
    <x v="5"/>
    <x v="0"/>
    <n v="2"/>
    <s v="491_20Jul2022_Coccothrinax_argentatata_02"/>
    <x v="1"/>
    <s v="NA"/>
    <s v="NA"/>
    <x v="0"/>
    <x v="2"/>
    <s v="NA"/>
    <s v="NA"/>
    <x v="0"/>
    <n v="5.75"/>
    <n v="6.42"/>
    <n v="28.992973201816802"/>
    <n v="124.0899253037759"/>
    <x v="0"/>
  </r>
  <r>
    <s v="491_20Jul2022"/>
    <x v="5"/>
    <x v="5"/>
    <x v="5"/>
    <x v="1"/>
    <x v="5"/>
    <x v="5"/>
    <x v="4"/>
    <x v="1"/>
    <x v="21"/>
    <x v="2"/>
    <x v="2"/>
    <x v="5"/>
    <x v="0"/>
    <n v="3"/>
    <s v="491_20Jul2022_Coccothrinax_argentatata_03"/>
    <x v="1"/>
    <s v="NA"/>
    <s v="NA"/>
    <x v="0"/>
    <x v="2"/>
    <s v="NA"/>
    <s v="NA"/>
    <x v="0"/>
    <n v="5.52"/>
    <n v="6.19"/>
    <n v="26.836112765494729"/>
    <n v="110.74369201227492"/>
    <x v="0"/>
  </r>
  <r>
    <s v="491_20Jul2022"/>
    <x v="5"/>
    <x v="5"/>
    <x v="5"/>
    <x v="1"/>
    <x v="5"/>
    <x v="5"/>
    <x v="4"/>
    <x v="1"/>
    <x v="21"/>
    <x v="2"/>
    <x v="2"/>
    <x v="5"/>
    <x v="0"/>
    <n v="4"/>
    <s v="491_20Jul2022_Coccothrinax_argentatata_04"/>
    <x v="1"/>
    <s v="NA"/>
    <s v="NA"/>
    <x v="0"/>
    <x v="2"/>
    <s v="NA"/>
    <s v="NA"/>
    <x v="0"/>
    <n v="5.71"/>
    <n v="6.25"/>
    <n v="28.028896956246435"/>
    <n v="116.78707065102681"/>
    <x v="0"/>
  </r>
  <r>
    <s v="589_12Aug2021"/>
    <x v="16"/>
    <x v="12"/>
    <x v="12"/>
    <x v="11"/>
    <x v="12"/>
    <x v="12"/>
    <x v="11"/>
    <x v="0"/>
    <x v="3"/>
    <x v="1"/>
    <x v="0"/>
    <x v="6"/>
    <x v="0"/>
    <n v="1"/>
    <s v="589_12Aug2021_Serenoa_repens_01"/>
    <x v="0"/>
    <s v="NA"/>
    <s v="NA"/>
    <x v="0"/>
    <x v="0"/>
    <n v="13.54"/>
    <n v="8.25"/>
    <x v="0"/>
    <n v="11.04"/>
    <n v="7.3"/>
    <n v="63.296808784527144"/>
    <n v="308.04446941803207"/>
    <x v="0"/>
  </r>
  <r>
    <s v="40_06Sep2021"/>
    <x v="3"/>
    <x v="3"/>
    <x v="3"/>
    <x v="3"/>
    <x v="3"/>
    <x v="3"/>
    <x v="3"/>
    <x v="0"/>
    <x v="22"/>
    <x v="0"/>
    <x v="1"/>
    <x v="0"/>
    <x v="0"/>
    <n v="1"/>
    <s v="40_06Sep2021_Sabal_palmetto_01"/>
    <x v="1"/>
    <s v="NA"/>
    <s v="NA"/>
    <x v="0"/>
    <x v="2"/>
    <s v="NA"/>
    <s v="NA"/>
    <x v="0"/>
    <n v="6.11"/>
    <n v="7.53"/>
    <n v="36.134834321038824"/>
    <n v="181.39686829161488"/>
    <x v="0"/>
  </r>
  <r>
    <s v="40_06Sep2021"/>
    <x v="3"/>
    <x v="3"/>
    <x v="3"/>
    <x v="3"/>
    <x v="3"/>
    <x v="3"/>
    <x v="3"/>
    <x v="0"/>
    <x v="22"/>
    <x v="0"/>
    <x v="1"/>
    <x v="0"/>
    <x v="0"/>
    <n v="2"/>
    <s v="40_06Sep2021_Sabal_palmetto_02"/>
    <x v="1"/>
    <s v="NA"/>
    <s v="NA"/>
    <x v="0"/>
    <x v="2"/>
    <s v="NA"/>
    <s v="NA"/>
    <x v="0"/>
    <n v="5.95"/>
    <n v="6.23"/>
    <n v="29.113531819898313"/>
    <n v="120.91820215864433"/>
    <x v="0"/>
  </r>
  <r>
    <s v="40_06Sep2021"/>
    <x v="3"/>
    <x v="3"/>
    <x v="3"/>
    <x v="3"/>
    <x v="3"/>
    <x v="3"/>
    <x v="3"/>
    <x v="0"/>
    <x v="22"/>
    <x v="0"/>
    <x v="1"/>
    <x v="0"/>
    <x v="0"/>
    <n v="3"/>
    <s v="40_06Sep2021_Sabal_palmetto_03"/>
    <x v="1"/>
    <s v="NA"/>
    <s v="NA"/>
    <x v="0"/>
    <x v="2"/>
    <s v="NA"/>
    <s v="NA"/>
    <x v="0"/>
    <n v="7"/>
    <n v="7.66"/>
    <n v="42.113049521371174"/>
    <n v="215.05730622246881"/>
    <x v="0"/>
  </r>
  <r>
    <s v="40_06Sep2021"/>
    <x v="3"/>
    <x v="3"/>
    <x v="3"/>
    <x v="3"/>
    <x v="3"/>
    <x v="3"/>
    <x v="3"/>
    <x v="0"/>
    <x v="22"/>
    <x v="0"/>
    <x v="1"/>
    <x v="0"/>
    <x v="0"/>
    <n v="4"/>
    <s v="40_06Sep2021_Sabal_palmetto_04"/>
    <x v="1"/>
    <s v="NA"/>
    <s v="NA"/>
    <x v="0"/>
    <x v="2"/>
    <s v="NA"/>
    <s v="NA"/>
    <x v="0"/>
    <n v="5.41"/>
    <n v="5.97"/>
    <n v="25.366554261961767"/>
    <n v="100.95888596260781"/>
    <x v="0"/>
  </r>
  <r>
    <s v="40_06Sep2021"/>
    <x v="3"/>
    <x v="3"/>
    <x v="3"/>
    <x v="3"/>
    <x v="3"/>
    <x v="3"/>
    <x v="3"/>
    <x v="0"/>
    <x v="22"/>
    <x v="0"/>
    <x v="1"/>
    <x v="0"/>
    <x v="0"/>
    <n v="5"/>
    <s v="40_06Sep2021_Sabal_palmetto_05"/>
    <x v="1"/>
    <s v="NA"/>
    <s v="NA"/>
    <x v="0"/>
    <x v="2"/>
    <s v="NA"/>
    <s v="NA"/>
    <x v="0"/>
    <n v="5.73"/>
    <n v="6.74"/>
    <n v="30.332234150042137"/>
    <n v="136.29283878085599"/>
    <x v="0"/>
  </r>
  <r>
    <s v="40_06Sep2021"/>
    <x v="3"/>
    <x v="3"/>
    <x v="3"/>
    <x v="3"/>
    <x v="3"/>
    <x v="3"/>
    <x v="3"/>
    <x v="0"/>
    <x v="22"/>
    <x v="0"/>
    <x v="0"/>
    <x v="19"/>
    <x v="0"/>
    <n v="1"/>
    <s v="40_06Sep2021_Serenoa_repens_01"/>
    <x v="2"/>
    <n v="16.97"/>
    <n v="12.01"/>
    <x v="1"/>
    <x v="0"/>
    <n v="14.47"/>
    <n v="7.92"/>
    <x v="0"/>
    <n v="12.38"/>
    <n v="7.39"/>
    <n v="71.854664252538427"/>
    <n v="354.00397921750596"/>
    <x v="0"/>
  </r>
  <r>
    <s v="40_06Sep2021"/>
    <x v="3"/>
    <x v="3"/>
    <x v="3"/>
    <x v="3"/>
    <x v="3"/>
    <x v="3"/>
    <x v="3"/>
    <x v="0"/>
    <x v="22"/>
    <x v="0"/>
    <x v="0"/>
    <x v="19"/>
    <x v="0"/>
    <n v="2"/>
    <s v="40_06Sep2021_Serenoa_repens_02"/>
    <x v="2"/>
    <n v="15.78"/>
    <n v="12.17"/>
    <x v="1"/>
    <x v="0"/>
    <n v="13.34"/>
    <n v="8.6999999999999993"/>
    <x v="0"/>
    <n v="11.51"/>
    <n v="8.16"/>
    <n v="73.765852143349775"/>
    <n v="401.28623565982281"/>
    <x v="0"/>
  </r>
  <r>
    <s v="40_06Sep2021"/>
    <x v="3"/>
    <x v="3"/>
    <x v="3"/>
    <x v="3"/>
    <x v="3"/>
    <x v="3"/>
    <x v="3"/>
    <x v="0"/>
    <x v="22"/>
    <x v="0"/>
    <x v="0"/>
    <x v="19"/>
    <x v="0"/>
    <n v="3"/>
    <s v="40_06Sep2021_Serenoa_repens_03"/>
    <x v="2"/>
    <n v="14.33"/>
    <n v="11.66"/>
    <x v="1"/>
    <x v="0"/>
    <n v="11.3"/>
    <n v="8.44"/>
    <x v="0"/>
    <n v="9.8699999999999992"/>
    <n v="7.73"/>
    <n v="59.922031416224655"/>
    <n v="308.79820189827768"/>
    <x v="0"/>
  </r>
  <r>
    <s v="40_06Sep2021"/>
    <x v="3"/>
    <x v="3"/>
    <x v="3"/>
    <x v="3"/>
    <x v="3"/>
    <x v="3"/>
    <x v="3"/>
    <x v="0"/>
    <x v="22"/>
    <x v="0"/>
    <x v="0"/>
    <x v="19"/>
    <x v="0"/>
    <n v="4"/>
    <s v="40_06Sep2021_Serenoa_repens_04"/>
    <x v="2"/>
    <n v="14.21"/>
    <n v="11.01"/>
    <x v="1"/>
    <x v="0"/>
    <n v="13.54"/>
    <n v="9.14"/>
    <x v="0"/>
    <n v="11.59"/>
    <n v="8.86"/>
    <n v="80.650495364059125"/>
    <n v="476.37559261704251"/>
    <x v="0"/>
  </r>
  <r>
    <s v="40_06Sep2021"/>
    <x v="3"/>
    <x v="3"/>
    <x v="3"/>
    <x v="3"/>
    <x v="3"/>
    <x v="3"/>
    <x v="3"/>
    <x v="0"/>
    <x v="22"/>
    <x v="0"/>
    <x v="0"/>
    <x v="19"/>
    <x v="0"/>
    <n v="5"/>
    <s v="40_06Sep2021_Serenoa_repens_05"/>
    <x v="2"/>
    <n v="16.82"/>
    <n v="11.79"/>
    <x v="1"/>
    <x v="0"/>
    <n v="12.94"/>
    <n v="9.16"/>
    <x v="0"/>
    <n v="11.48"/>
    <n v="8.8000000000000007"/>
    <n v="79.344064059063825"/>
    <n v="465.48517581317446"/>
    <x v="0"/>
  </r>
  <r>
    <s v="40_06Sep2021"/>
    <x v="3"/>
    <x v="3"/>
    <x v="3"/>
    <x v="3"/>
    <x v="3"/>
    <x v="3"/>
    <x v="3"/>
    <x v="0"/>
    <x v="22"/>
    <x v="0"/>
    <x v="0"/>
    <x v="19"/>
    <x v="0"/>
    <n v="6"/>
    <s v="40_06Sep2021_Serenoa_repens_06"/>
    <x v="2"/>
    <n v="15.06"/>
    <n v="13.61"/>
    <x v="1"/>
    <x v="0"/>
    <n v="11.98"/>
    <n v="8.75"/>
    <x v="0"/>
    <n v="10.130000000000001"/>
    <n v="7.96"/>
    <n v="63.330423825920569"/>
    <n v="336.07344910288515"/>
    <x v="0"/>
  </r>
  <r>
    <s v="40_06Sep2021"/>
    <x v="3"/>
    <x v="3"/>
    <x v="3"/>
    <x v="3"/>
    <x v="3"/>
    <x v="3"/>
    <x v="3"/>
    <x v="0"/>
    <x v="22"/>
    <x v="0"/>
    <x v="0"/>
    <x v="19"/>
    <x v="0"/>
    <n v="7"/>
    <s v="40_06Sep2021_Serenoa_repens_07"/>
    <x v="2"/>
    <n v="15.21"/>
    <n v="11.75"/>
    <x v="1"/>
    <x v="0"/>
    <n v="12.06"/>
    <n v="8.5399999999999991"/>
    <x v="0"/>
    <n v="9.81"/>
    <n v="8.0500000000000007"/>
    <n v="62.023285662578196"/>
    <n v="332.85829972250298"/>
    <x v="0"/>
  </r>
  <r>
    <s v="40_06Sep2021"/>
    <x v="3"/>
    <x v="3"/>
    <x v="3"/>
    <x v="3"/>
    <x v="3"/>
    <x v="3"/>
    <x v="3"/>
    <x v="0"/>
    <x v="22"/>
    <x v="0"/>
    <x v="0"/>
    <x v="19"/>
    <x v="0"/>
    <n v="8"/>
    <s v="40_06Sep2021_Serenoa_repens_08"/>
    <x v="2"/>
    <n v="15.52"/>
    <n v="11.27"/>
    <x v="1"/>
    <x v="0"/>
    <n v="13.06"/>
    <n v="9.82"/>
    <x v="0"/>
    <n v="11.72"/>
    <n v="9.4700000000000006"/>
    <n v="87.170085518421359"/>
    <n v="550.33380657296675"/>
    <x v="0"/>
  </r>
  <r>
    <s v="40_06Sep2021"/>
    <x v="3"/>
    <x v="3"/>
    <x v="3"/>
    <x v="3"/>
    <x v="3"/>
    <x v="3"/>
    <x v="3"/>
    <x v="0"/>
    <x v="22"/>
    <x v="0"/>
    <x v="0"/>
    <x v="19"/>
    <x v="0"/>
    <n v="9"/>
    <s v="40_06Sep2021_Serenoa_repens_09"/>
    <x v="0"/>
    <s v="NA"/>
    <s v="NA"/>
    <x v="1"/>
    <x v="0"/>
    <n v="13.45"/>
    <n v="10.07"/>
    <x v="0"/>
    <n v="11.96"/>
    <n v="9.5299999999999994"/>
    <n v="89.518740186245068"/>
    <n v="568.74239598327699"/>
    <x v="0"/>
  </r>
  <r>
    <s v="40_06Sep2021"/>
    <x v="3"/>
    <x v="3"/>
    <x v="3"/>
    <x v="3"/>
    <x v="3"/>
    <x v="3"/>
    <x v="3"/>
    <x v="0"/>
    <x v="22"/>
    <x v="0"/>
    <x v="0"/>
    <x v="19"/>
    <x v="1"/>
    <n v="10"/>
    <s v="40_06Sep2021_Serenoa_repens_10"/>
    <x v="0"/>
    <s v="NA"/>
    <s v="NA"/>
    <x v="1"/>
    <x v="0"/>
    <n v="12.84"/>
    <n v="8.51"/>
    <x v="0"/>
    <n v="11.35"/>
    <n v="8.0500000000000007"/>
    <n v="71.759866694216356"/>
    <n v="385.1112845922944"/>
    <x v="0"/>
  </r>
  <r>
    <s v="40_06Sep2021"/>
    <x v="3"/>
    <x v="3"/>
    <x v="3"/>
    <x v="3"/>
    <x v="3"/>
    <x v="3"/>
    <x v="3"/>
    <x v="0"/>
    <x v="22"/>
    <x v="0"/>
    <x v="0"/>
    <x v="19"/>
    <x v="1"/>
    <n v="11"/>
    <s v="40_06Sep2021_Serenoa_repens_11"/>
    <x v="0"/>
    <s v="NA"/>
    <s v="NA"/>
    <x v="1"/>
    <x v="0"/>
    <n v="8.2100000000000009"/>
    <n v="6.68"/>
    <x v="0"/>
    <n v="6.36"/>
    <n v="5.66"/>
    <n v="28.272448926715985"/>
    <n v="106.68137395014166"/>
    <x v="0"/>
  </r>
  <r>
    <s v="40_06Sep2021"/>
    <x v="3"/>
    <x v="3"/>
    <x v="3"/>
    <x v="3"/>
    <x v="3"/>
    <x v="3"/>
    <x v="3"/>
    <x v="0"/>
    <x v="22"/>
    <x v="0"/>
    <x v="0"/>
    <x v="19"/>
    <x v="1"/>
    <n v="12"/>
    <s v="40_06Sep2021_Serenoa_repens_12"/>
    <x v="0"/>
    <s v="NA"/>
    <s v="NA"/>
    <x v="1"/>
    <x v="1"/>
    <n v="13.26"/>
    <n v="9.49"/>
    <x v="0"/>
    <n v="12.27"/>
    <n v="9.1199999999999992"/>
    <n v="87.887939439766612"/>
    <n v="534.3586717937809"/>
    <x v="0"/>
  </r>
  <r>
    <s v="40_06Sep2021"/>
    <x v="3"/>
    <x v="3"/>
    <x v="3"/>
    <x v="3"/>
    <x v="3"/>
    <x v="3"/>
    <x v="3"/>
    <x v="0"/>
    <x v="22"/>
    <x v="0"/>
    <x v="0"/>
    <x v="19"/>
    <x v="1"/>
    <n v="13"/>
    <s v="40_06Sep2021_Serenoa_repens_13"/>
    <x v="0"/>
    <s v="NA"/>
    <s v="NA"/>
    <x v="1"/>
    <x v="0"/>
    <n v="13.95"/>
    <n v="9.34"/>
    <x v="0"/>
    <n v="12.39"/>
    <n v="8.7100000000000009"/>
    <n v="84.757735059546093"/>
    <n v="492.15991491243102"/>
    <x v="0"/>
  </r>
  <r>
    <s v="40_06Sep2021"/>
    <x v="3"/>
    <x v="3"/>
    <x v="3"/>
    <x v="3"/>
    <x v="3"/>
    <x v="3"/>
    <x v="3"/>
    <x v="0"/>
    <x v="22"/>
    <x v="0"/>
    <x v="0"/>
    <x v="19"/>
    <x v="1"/>
    <n v="14"/>
    <s v="40_06Sep2021_Serenoa_repens_14"/>
    <x v="0"/>
    <s v="NA"/>
    <s v="NA"/>
    <x v="1"/>
    <x v="0"/>
    <n v="15.26"/>
    <n v="8.66"/>
    <x v="0"/>
    <n v="12.54"/>
    <n v="8.1300000000000008"/>
    <n v="80.071499838002524"/>
    <n v="433.98752912197375"/>
    <x v="0"/>
  </r>
  <r>
    <s v="40_06Sep2021"/>
    <x v="3"/>
    <x v="3"/>
    <x v="3"/>
    <x v="3"/>
    <x v="3"/>
    <x v="3"/>
    <x v="3"/>
    <x v="0"/>
    <x v="22"/>
    <x v="0"/>
    <x v="0"/>
    <x v="19"/>
    <x v="1"/>
    <n v="15"/>
    <s v="40_06Sep2021_Serenoa_repens_15"/>
    <x v="0"/>
    <s v="NA"/>
    <s v="NA"/>
    <x v="1"/>
    <x v="0"/>
    <n v="13.26"/>
    <n v="9.0500000000000007"/>
    <x v="0"/>
    <n v="11.92"/>
    <n v="8.5399999999999991"/>
    <n v="79.951019759737363"/>
    <n v="455.18780583210463"/>
    <x v="0"/>
  </r>
  <r>
    <s v="40_06Sep2021"/>
    <x v="3"/>
    <x v="3"/>
    <x v="3"/>
    <x v="3"/>
    <x v="3"/>
    <x v="3"/>
    <x v="3"/>
    <x v="0"/>
    <x v="22"/>
    <x v="0"/>
    <x v="0"/>
    <x v="19"/>
    <x v="1"/>
    <n v="16"/>
    <s v="40_06Sep2021_Serenoa_repens_16"/>
    <x v="0"/>
    <s v="NA"/>
    <s v="NA"/>
    <x v="0"/>
    <x v="0"/>
    <n v="13.77"/>
    <n v="10.15"/>
    <x v="0"/>
    <n v="12.48"/>
    <n v="9.89"/>
    <n v="96.939496193289528"/>
    <n v="639.15441156775569"/>
    <x v="0"/>
  </r>
  <r>
    <s v="40_06Sep2021"/>
    <x v="3"/>
    <x v="3"/>
    <x v="3"/>
    <x v="3"/>
    <x v="3"/>
    <x v="3"/>
    <x v="3"/>
    <x v="0"/>
    <x v="22"/>
    <x v="0"/>
    <x v="0"/>
    <x v="19"/>
    <x v="1"/>
    <n v="17"/>
    <s v="40_06Sep2021_Serenoa_repens_17"/>
    <x v="0"/>
    <s v="NA"/>
    <s v="NA"/>
    <x v="0"/>
    <x v="0"/>
    <n v="14.63"/>
    <n v="9.15"/>
    <x v="0"/>
    <n v="12.84"/>
    <n v="8.7200000000000006"/>
    <n v="87.936948285162629"/>
    <n v="511.20679269774536"/>
    <x v="0"/>
  </r>
  <r>
    <s v="40_06Sep2021"/>
    <x v="3"/>
    <x v="3"/>
    <x v="3"/>
    <x v="3"/>
    <x v="3"/>
    <x v="3"/>
    <x v="3"/>
    <x v="0"/>
    <x v="22"/>
    <x v="0"/>
    <x v="0"/>
    <x v="19"/>
    <x v="1"/>
    <n v="18"/>
    <s v="40_06Sep2021_Serenoa_repens_18"/>
    <x v="0"/>
    <s v="NA"/>
    <s v="NA"/>
    <x v="0"/>
    <x v="0"/>
    <n v="13.31"/>
    <n v="9.77"/>
    <x v="0"/>
    <n v="11.76"/>
    <n v="9.14"/>
    <n v="84.419621150203483"/>
    <n v="514.3968915419066"/>
    <x v="0"/>
  </r>
  <r>
    <s v="40_06Sep2021"/>
    <x v="3"/>
    <x v="3"/>
    <x v="3"/>
    <x v="3"/>
    <x v="3"/>
    <x v="3"/>
    <x v="3"/>
    <x v="0"/>
    <x v="22"/>
    <x v="0"/>
    <x v="0"/>
    <x v="19"/>
    <x v="1"/>
    <n v="19"/>
    <s v="40_06Sep2021_Serenoa_repens_19"/>
    <x v="0"/>
    <s v="NA"/>
    <s v="NA"/>
    <x v="0"/>
    <x v="1"/>
    <n v="14.39"/>
    <n v="9.59"/>
    <x v="0"/>
    <n v="12.72"/>
    <n v="8.65"/>
    <n v="86.415789122294441"/>
    <n v="498.33105060523133"/>
    <x v="0"/>
  </r>
  <r>
    <s v="40_06Sep2021"/>
    <x v="3"/>
    <x v="3"/>
    <x v="3"/>
    <x v="3"/>
    <x v="3"/>
    <x v="3"/>
    <x v="3"/>
    <x v="0"/>
    <x v="22"/>
    <x v="0"/>
    <x v="0"/>
    <x v="19"/>
    <x v="1"/>
    <n v="20"/>
    <s v="40_06Sep2021_Serenoa_repens_20"/>
    <x v="0"/>
    <s v="NA"/>
    <s v="NA"/>
    <x v="0"/>
    <x v="0"/>
    <n v="14.82"/>
    <n v="10.58"/>
    <x v="0"/>
    <n v="13.16"/>
    <n v="9.98"/>
    <n v="103.15168150649799"/>
    <n v="686.30252095656658"/>
    <x v="0"/>
  </r>
  <r>
    <s v="40_06Sep2021"/>
    <x v="3"/>
    <x v="3"/>
    <x v="3"/>
    <x v="3"/>
    <x v="3"/>
    <x v="3"/>
    <x v="3"/>
    <x v="0"/>
    <x v="22"/>
    <x v="0"/>
    <x v="0"/>
    <x v="19"/>
    <x v="1"/>
    <n v="21"/>
    <s v="40_06Sep2021_Serenoa_repens_21"/>
    <x v="0"/>
    <s v="NA"/>
    <s v="NA"/>
    <x v="1"/>
    <x v="0"/>
    <n v="13.56"/>
    <n v="9.7899999999999991"/>
    <x v="0"/>
    <n v="12.26"/>
    <n v="9.3000000000000007"/>
    <n v="89.549527794250267"/>
    <n v="555.20707232435166"/>
    <x v="0"/>
  </r>
  <r>
    <s v="40_06Sep2021"/>
    <x v="3"/>
    <x v="3"/>
    <x v="3"/>
    <x v="3"/>
    <x v="3"/>
    <x v="3"/>
    <x v="3"/>
    <x v="0"/>
    <x v="22"/>
    <x v="0"/>
    <x v="0"/>
    <x v="19"/>
    <x v="1"/>
    <n v="22"/>
    <s v="40_06Sep2021_Serenoa_repens_22"/>
    <x v="0"/>
    <s v="NA"/>
    <s v="NA"/>
    <x v="0"/>
    <x v="0"/>
    <n v="13.15"/>
    <n v="8.27"/>
    <x v="0"/>
    <n v="11.67"/>
    <n v="8.02"/>
    <n v="73.508084466122725"/>
    <n v="393.02322494553613"/>
    <x v="0"/>
  </r>
  <r>
    <s v="40_06Sep2021"/>
    <x v="3"/>
    <x v="3"/>
    <x v="3"/>
    <x v="3"/>
    <x v="3"/>
    <x v="3"/>
    <x v="3"/>
    <x v="0"/>
    <x v="22"/>
    <x v="0"/>
    <x v="0"/>
    <x v="19"/>
    <x v="1"/>
    <n v="23"/>
    <s v="40_06Sep2021_Serenoa_repens_23"/>
    <x v="0"/>
    <s v="NA"/>
    <s v="NA"/>
    <x v="0"/>
    <x v="0"/>
    <n v="12.62"/>
    <n v="9.52"/>
    <x v="0"/>
    <n v="11.81"/>
    <n v="8.8800000000000008"/>
    <n v="82.366904510347922"/>
    <n v="487.61207470125981"/>
    <x v="0"/>
  </r>
  <r>
    <s v="40_06Sep2021"/>
    <x v="3"/>
    <x v="3"/>
    <x v="3"/>
    <x v="3"/>
    <x v="3"/>
    <x v="3"/>
    <x v="3"/>
    <x v="0"/>
    <x v="22"/>
    <x v="0"/>
    <x v="0"/>
    <x v="19"/>
    <x v="1"/>
    <n v="24"/>
    <s v="40_06Sep2021_Serenoa_repens_24"/>
    <x v="0"/>
    <s v="NA"/>
    <s v="NA"/>
    <x v="0"/>
    <x v="0"/>
    <n v="12.47"/>
    <n v="8.48"/>
    <x v="0"/>
    <n v="11.4"/>
    <n v="8.48"/>
    <n v="75.92601125195813"/>
    <n v="429.2350502777366"/>
    <x v="0"/>
  </r>
  <r>
    <s v="40_06Sep2021"/>
    <x v="3"/>
    <x v="3"/>
    <x v="3"/>
    <x v="3"/>
    <x v="3"/>
    <x v="3"/>
    <x v="3"/>
    <x v="0"/>
    <x v="22"/>
    <x v="0"/>
    <x v="0"/>
    <x v="19"/>
    <x v="1"/>
    <n v="25"/>
    <s v="40_06Sep2021_Serenoa_repens_25"/>
    <x v="0"/>
    <s v="NA"/>
    <s v="NA"/>
    <x v="0"/>
    <x v="0"/>
    <n v="14.11"/>
    <n v="10.029999999999999"/>
    <x v="0"/>
    <n v="12.34"/>
    <n v="9.57"/>
    <n v="92.750653628625571"/>
    <n v="591.74917015063113"/>
    <x v="0"/>
  </r>
  <r>
    <s v="40_06Sep2021"/>
    <x v="3"/>
    <x v="3"/>
    <x v="3"/>
    <x v="3"/>
    <x v="3"/>
    <x v="3"/>
    <x v="3"/>
    <x v="0"/>
    <x v="22"/>
    <x v="0"/>
    <x v="0"/>
    <x v="19"/>
    <x v="1"/>
    <n v="26"/>
    <s v="40_06Sep2021_Serenoa_repens_26"/>
    <x v="0"/>
    <s v="NA"/>
    <s v="NA"/>
    <x v="0"/>
    <x v="0"/>
    <n v="13.47"/>
    <n v="8.26"/>
    <x v="0"/>
    <n v="11.84"/>
    <n v="7.91"/>
    <n v="73.555993754089982"/>
    <n v="387.88527372990114"/>
    <x v="0"/>
  </r>
  <r>
    <s v="40_06Sep2021"/>
    <x v="3"/>
    <x v="3"/>
    <x v="3"/>
    <x v="3"/>
    <x v="3"/>
    <x v="3"/>
    <x v="3"/>
    <x v="0"/>
    <x v="22"/>
    <x v="0"/>
    <x v="0"/>
    <x v="19"/>
    <x v="1"/>
    <n v="27"/>
    <s v="40_06Sep2021_Serenoa_repens_27"/>
    <x v="0"/>
    <s v="NA"/>
    <s v="NA"/>
    <x v="1"/>
    <x v="0"/>
    <n v="14"/>
    <n v="9.64"/>
    <x v="0"/>
    <n v="13.1"/>
    <n v="9.3800000000000008"/>
    <n v="96.50815552195165"/>
    <n v="603.49766586393764"/>
    <x v="0"/>
  </r>
  <r>
    <s v="40_06Sep2021"/>
    <x v="3"/>
    <x v="3"/>
    <x v="3"/>
    <x v="3"/>
    <x v="3"/>
    <x v="3"/>
    <x v="3"/>
    <x v="0"/>
    <x v="22"/>
    <x v="0"/>
    <x v="0"/>
    <x v="19"/>
    <x v="1"/>
    <n v="28"/>
    <s v="40_06Sep2021_Serenoa_repens_28"/>
    <x v="0"/>
    <s v="NA"/>
    <s v="NA"/>
    <x v="0"/>
    <x v="0"/>
    <n v="12.76"/>
    <n v="9.64"/>
    <x v="0"/>
    <n v="11.91"/>
    <n v="9.16"/>
    <n v="85.683483874742663"/>
    <n v="523.24047486176187"/>
    <x v="0"/>
  </r>
  <r>
    <s v="40_06Sep2021"/>
    <x v="3"/>
    <x v="3"/>
    <x v="3"/>
    <x v="3"/>
    <x v="3"/>
    <x v="3"/>
    <x v="3"/>
    <x v="0"/>
    <x v="22"/>
    <x v="0"/>
    <x v="0"/>
    <x v="19"/>
    <x v="1"/>
    <n v="29"/>
    <s v="40_06Sep2021_Serenoa_repens_29"/>
    <x v="0"/>
    <s v="NA"/>
    <s v="NA"/>
    <x v="0"/>
    <x v="0"/>
    <n v="13.84"/>
    <n v="9.39"/>
    <x v="0"/>
    <n v="12.08"/>
    <n v="8.9"/>
    <n v="84.439727343186462"/>
    <n v="501.00904890290633"/>
    <x v="0"/>
  </r>
  <r>
    <s v="40_06Sep2021"/>
    <x v="3"/>
    <x v="3"/>
    <x v="3"/>
    <x v="3"/>
    <x v="3"/>
    <x v="3"/>
    <x v="3"/>
    <x v="0"/>
    <x v="22"/>
    <x v="0"/>
    <x v="0"/>
    <x v="19"/>
    <x v="1"/>
    <n v="30"/>
    <s v="40_06Sep2021_Serenoa_repens_30"/>
    <x v="0"/>
    <s v="NA"/>
    <s v="NA"/>
    <x v="0"/>
    <x v="0"/>
    <n v="12.87"/>
    <n v="9.92"/>
    <x v="0"/>
    <n v="11.45"/>
    <n v="9.18"/>
    <n v="82.553986352869174"/>
    <n v="505.23039647955932"/>
    <x v="0"/>
  </r>
  <r>
    <s v="40_06Sep2021"/>
    <x v="3"/>
    <x v="3"/>
    <x v="3"/>
    <x v="3"/>
    <x v="3"/>
    <x v="3"/>
    <x v="3"/>
    <x v="0"/>
    <x v="22"/>
    <x v="0"/>
    <x v="0"/>
    <x v="19"/>
    <x v="1"/>
    <n v="31"/>
    <s v="40_06Sep2021_Serenoa_repens_31"/>
    <x v="0"/>
    <s v="NA"/>
    <s v="NA"/>
    <x v="1"/>
    <x v="0"/>
    <n v="13.94"/>
    <n v="9.99"/>
    <x v="0"/>
    <n v="12.58"/>
    <n v="9.59"/>
    <n v="94.752162308227639"/>
    <n v="605.78215769060193"/>
    <x v="0"/>
  </r>
  <r>
    <s v="40_06Sep2021"/>
    <x v="3"/>
    <x v="3"/>
    <x v="3"/>
    <x v="3"/>
    <x v="3"/>
    <x v="3"/>
    <x v="3"/>
    <x v="0"/>
    <x v="22"/>
    <x v="0"/>
    <x v="0"/>
    <x v="19"/>
    <x v="1"/>
    <n v="32"/>
    <s v="40_06Sep2021_Serenoa_repens_32"/>
    <x v="0"/>
    <s v="NA"/>
    <s v="NA"/>
    <x v="0"/>
    <x v="1"/>
    <n v="12.52"/>
    <n v="8.26"/>
    <x v="0"/>
    <n v="10.66"/>
    <n v="8.01"/>
    <n v="67.062478818752552"/>
    <n v="358.11363689213863"/>
    <x v="0"/>
  </r>
  <r>
    <s v="40_06Sep2021"/>
    <x v="3"/>
    <x v="3"/>
    <x v="3"/>
    <x v="3"/>
    <x v="3"/>
    <x v="3"/>
    <x v="3"/>
    <x v="0"/>
    <x v="22"/>
    <x v="0"/>
    <x v="0"/>
    <x v="19"/>
    <x v="1"/>
    <n v="33"/>
    <s v="40_06Sep2021_Serenoa_repens_33"/>
    <x v="0"/>
    <s v="NA"/>
    <s v="NA"/>
    <x v="0"/>
    <x v="0"/>
    <n v="13.13"/>
    <n v="9.93"/>
    <x v="0"/>
    <n v="11.74"/>
    <n v="9.19"/>
    <n v="84.737079087848727"/>
    <n v="519.15583787821981"/>
    <x v="0"/>
  </r>
  <r>
    <s v="40_06Sep2021"/>
    <x v="3"/>
    <x v="3"/>
    <x v="3"/>
    <x v="3"/>
    <x v="3"/>
    <x v="3"/>
    <x v="3"/>
    <x v="0"/>
    <x v="22"/>
    <x v="0"/>
    <x v="0"/>
    <x v="19"/>
    <x v="1"/>
    <n v="34"/>
    <s v="40_06Sep2021_Serenoa_repens_34"/>
    <x v="0"/>
    <s v="NA"/>
    <s v="NA"/>
    <x v="1"/>
    <x v="0"/>
    <n v="14.29"/>
    <n v="9.98"/>
    <x v="0"/>
    <n v="12.64"/>
    <n v="9.32"/>
    <n v="92.523673559403719"/>
    <n v="574.88042504909515"/>
    <x v="0"/>
  </r>
  <r>
    <s v="40_06Sep2021"/>
    <x v="3"/>
    <x v="3"/>
    <x v="3"/>
    <x v="3"/>
    <x v="3"/>
    <x v="3"/>
    <x v="3"/>
    <x v="0"/>
    <x v="22"/>
    <x v="0"/>
    <x v="0"/>
    <x v="19"/>
    <x v="1"/>
    <n v="35"/>
    <s v="40_06Sep2021_Serenoa_repens_35"/>
    <x v="0"/>
    <s v="NA"/>
    <s v="NA"/>
    <x v="0"/>
    <x v="0"/>
    <n v="12.94"/>
    <n v="8.41"/>
    <x v="0"/>
    <n v="11.55"/>
    <n v="8.18"/>
    <n v="74.203633079627508"/>
    <n v="404.65714572756866"/>
    <x v="0"/>
  </r>
  <r>
    <s v="40_06Sep2021"/>
    <x v="3"/>
    <x v="3"/>
    <x v="3"/>
    <x v="3"/>
    <x v="3"/>
    <x v="3"/>
    <x v="3"/>
    <x v="0"/>
    <x v="22"/>
    <x v="0"/>
    <x v="0"/>
    <x v="19"/>
    <x v="1"/>
    <n v="36"/>
    <s v="40_06Sep2021_Serenoa_repens_36"/>
    <x v="0"/>
    <s v="NA"/>
    <s v="NA"/>
    <x v="0"/>
    <x v="1"/>
    <n v="13.81"/>
    <n v="8.85"/>
    <x v="0"/>
    <n v="11.62"/>
    <n v="8.33"/>
    <n v="76.022301066790646"/>
    <n v="422.17717859091061"/>
    <x v="0"/>
  </r>
  <r>
    <s v="40_06Sep2021"/>
    <x v="3"/>
    <x v="3"/>
    <x v="3"/>
    <x v="3"/>
    <x v="3"/>
    <x v="3"/>
    <x v="3"/>
    <x v="0"/>
    <x v="22"/>
    <x v="0"/>
    <x v="0"/>
    <x v="19"/>
    <x v="1"/>
    <n v="37"/>
    <s v="40_06Sep2021_Serenoa_repens_37"/>
    <x v="0"/>
    <s v="NA"/>
    <s v="NA"/>
    <x v="0"/>
    <x v="0"/>
    <n v="13.24"/>
    <n v="9.43"/>
    <x v="0"/>
    <n v="12"/>
    <n v="9.1"/>
    <n v="85.765479443001354"/>
    <n v="520.3105752875415"/>
    <x v="0"/>
  </r>
  <r>
    <s v="40_06Sep2021"/>
    <x v="3"/>
    <x v="3"/>
    <x v="3"/>
    <x v="3"/>
    <x v="3"/>
    <x v="3"/>
    <x v="3"/>
    <x v="0"/>
    <x v="22"/>
    <x v="0"/>
    <x v="0"/>
    <x v="19"/>
    <x v="1"/>
    <n v="38"/>
    <s v="40_06Sep2021_Serenoa_repens_38"/>
    <x v="0"/>
    <s v="NA"/>
    <s v="NA"/>
    <x v="0"/>
    <x v="0"/>
    <n v="12.45"/>
    <n v="8.33"/>
    <x v="0"/>
    <n v="10.72"/>
    <n v="8.01"/>
    <n v="67.439941176081376"/>
    <n v="360.12928588027449"/>
    <x v="0"/>
  </r>
  <r>
    <s v="40_06Sep2021"/>
    <x v="3"/>
    <x v="3"/>
    <x v="3"/>
    <x v="3"/>
    <x v="3"/>
    <x v="3"/>
    <x v="3"/>
    <x v="0"/>
    <x v="22"/>
    <x v="0"/>
    <x v="0"/>
    <x v="19"/>
    <x v="1"/>
    <n v="39"/>
    <s v="40_06Sep2021_Serenoa_repens_39"/>
    <x v="0"/>
    <s v="NA"/>
    <s v="NA"/>
    <x v="0"/>
    <x v="0"/>
    <n v="12.19"/>
    <n v="8.8699999999999992"/>
    <x v="0"/>
    <n v="11.28"/>
    <n v="8.49"/>
    <n v="75.215382993716105"/>
    <n v="425.71906774443318"/>
    <x v="0"/>
  </r>
  <r>
    <s v="40_06Sep2021"/>
    <x v="3"/>
    <x v="3"/>
    <x v="3"/>
    <x v="3"/>
    <x v="3"/>
    <x v="3"/>
    <x v="3"/>
    <x v="0"/>
    <x v="22"/>
    <x v="0"/>
    <x v="0"/>
    <x v="19"/>
    <x v="1"/>
    <n v="40"/>
    <s v="40_06Sep2021_Serenoa_repens_40"/>
    <x v="0"/>
    <s v="NA"/>
    <s v="NA"/>
    <x v="0"/>
    <x v="1"/>
    <n v="13.32"/>
    <n v="8.7200000000000006"/>
    <x v="0"/>
    <n v="11.57"/>
    <n v="8.11"/>
    <n v="73.696030246623749"/>
    <n v="398.44987020007903"/>
    <x v="0"/>
  </r>
  <r>
    <s v="40_06Sep2021"/>
    <x v="3"/>
    <x v="3"/>
    <x v="3"/>
    <x v="3"/>
    <x v="3"/>
    <x v="3"/>
    <x v="3"/>
    <x v="0"/>
    <x v="22"/>
    <x v="0"/>
    <x v="0"/>
    <x v="19"/>
    <x v="1"/>
    <n v="41"/>
    <s v="40_06Sep2021_Serenoa_repens_41"/>
    <x v="0"/>
    <s v="NA"/>
    <s v="NA"/>
    <x v="0"/>
    <x v="0"/>
    <n v="13.52"/>
    <n v="9.7899999999999991"/>
    <x v="0"/>
    <n v="12.28"/>
    <n v="9.33"/>
    <n v="89.984952536037795"/>
    <n v="559.70640477415509"/>
    <x v="0"/>
  </r>
  <r>
    <s v="40_06Sep2021"/>
    <x v="3"/>
    <x v="3"/>
    <x v="3"/>
    <x v="3"/>
    <x v="3"/>
    <x v="3"/>
    <x v="3"/>
    <x v="0"/>
    <x v="22"/>
    <x v="0"/>
    <x v="0"/>
    <x v="19"/>
    <x v="1"/>
    <n v="42"/>
    <s v="40_06Sep2021_Serenoa_repens_42"/>
    <x v="0"/>
    <s v="NA"/>
    <s v="NA"/>
    <x v="0"/>
    <x v="0"/>
    <n v="9.9600000000000009"/>
    <n v="6.86"/>
    <x v="0"/>
    <n v="8.7799999999999994"/>
    <n v="6.35"/>
    <n v="43.788303803897925"/>
    <n v="185.37048610316788"/>
    <x v="0"/>
  </r>
  <r>
    <s v="40_06Sep2021"/>
    <x v="3"/>
    <x v="3"/>
    <x v="3"/>
    <x v="3"/>
    <x v="3"/>
    <x v="3"/>
    <x v="3"/>
    <x v="0"/>
    <x v="22"/>
    <x v="0"/>
    <x v="0"/>
    <x v="19"/>
    <x v="1"/>
    <n v="43"/>
    <s v="40_06Sep2021_Serenoa_repens_43"/>
    <x v="0"/>
    <s v="NA"/>
    <s v="NA"/>
    <x v="1"/>
    <x v="0"/>
    <n v="13.7"/>
    <n v="8.48"/>
    <x v="0"/>
    <n v="11.92"/>
    <n v="8.02"/>
    <n v="75.082807783734623"/>
    <n v="401.44274561703435"/>
    <x v="0"/>
  </r>
  <r>
    <s v="40_06Sep2021"/>
    <x v="3"/>
    <x v="3"/>
    <x v="3"/>
    <x v="3"/>
    <x v="3"/>
    <x v="3"/>
    <x v="3"/>
    <x v="0"/>
    <x v="22"/>
    <x v="0"/>
    <x v="0"/>
    <x v="19"/>
    <x v="1"/>
    <n v="44"/>
    <s v="40_06Sep2021_Serenoa_repens_44"/>
    <x v="0"/>
    <s v="NA"/>
    <s v="NA"/>
    <x v="0"/>
    <x v="0"/>
    <n v="13.95"/>
    <n v="8.61"/>
    <x v="0"/>
    <n v="11.83"/>
    <n v="8.0500000000000007"/>
    <n v="74.794645197584103"/>
    <n v="401.39792922703464"/>
    <x v="0"/>
  </r>
  <r>
    <s v="40_06Sep2021"/>
    <x v="3"/>
    <x v="3"/>
    <x v="3"/>
    <x v="3"/>
    <x v="3"/>
    <x v="3"/>
    <x v="3"/>
    <x v="0"/>
    <x v="22"/>
    <x v="0"/>
    <x v="0"/>
    <x v="19"/>
    <x v="1"/>
    <n v="45"/>
    <s v="40_06Sep2021_Serenoa_repens_45"/>
    <x v="0"/>
    <s v="NA"/>
    <s v="NA"/>
    <x v="0"/>
    <x v="0"/>
    <n v="13.21"/>
    <n v="9.06"/>
    <x v="0"/>
    <n v="11.79"/>
    <n v="7.98"/>
    <n v="73.893557884718192"/>
    <n v="393.11372794670086"/>
    <x v="0"/>
  </r>
  <r>
    <s v="40_06Sep2021"/>
    <x v="3"/>
    <x v="3"/>
    <x v="3"/>
    <x v="3"/>
    <x v="3"/>
    <x v="3"/>
    <x v="3"/>
    <x v="0"/>
    <x v="22"/>
    <x v="0"/>
    <x v="0"/>
    <x v="19"/>
    <x v="1"/>
    <n v="46"/>
    <s v="40_06Sep2021_Serenoa_repens_46"/>
    <x v="0"/>
    <s v="NA"/>
    <s v="NA"/>
    <x v="0"/>
    <x v="0"/>
    <n v="13.41"/>
    <n v="9.61"/>
    <x v="0"/>
    <n v="12.04"/>
    <n v="9.1999999999999993"/>
    <n v="86.996983763208547"/>
    <n v="533.58150041434567"/>
    <x v="0"/>
  </r>
  <r>
    <s v="40_06Sep2021"/>
    <x v="3"/>
    <x v="3"/>
    <x v="3"/>
    <x v="3"/>
    <x v="3"/>
    <x v="3"/>
    <x v="3"/>
    <x v="0"/>
    <x v="22"/>
    <x v="0"/>
    <x v="0"/>
    <x v="19"/>
    <x v="1"/>
    <n v="47"/>
    <s v="40_06Sep2021_Serenoa_repens_47"/>
    <x v="0"/>
    <s v="NA"/>
    <s v="NA"/>
    <x v="0"/>
    <x v="0"/>
    <n v="13.38"/>
    <n v="8.99"/>
    <x v="0"/>
    <n v="11.98"/>
    <n v="8.64"/>
    <n v="81.294364778412373"/>
    <n v="468.25554112365529"/>
    <x v="0"/>
  </r>
  <r>
    <s v="40_06Sep2021"/>
    <x v="3"/>
    <x v="3"/>
    <x v="3"/>
    <x v="3"/>
    <x v="3"/>
    <x v="3"/>
    <x v="3"/>
    <x v="0"/>
    <x v="22"/>
    <x v="0"/>
    <x v="0"/>
    <x v="19"/>
    <x v="1"/>
    <n v="48"/>
    <s v="40_06Sep2021_Serenoa_repens_48"/>
    <x v="0"/>
    <s v="NA"/>
    <s v="NA"/>
    <x v="0"/>
    <x v="0"/>
    <n v="14.14"/>
    <n v="9.57"/>
    <x v="0"/>
    <n v="12.6"/>
    <n v="9.0299999999999994"/>
    <n v="89.361032235034855"/>
    <n v="537.95341405490979"/>
    <x v="0"/>
  </r>
  <r>
    <s v="40_06Sep2021"/>
    <x v="3"/>
    <x v="3"/>
    <x v="3"/>
    <x v="3"/>
    <x v="3"/>
    <x v="3"/>
    <x v="3"/>
    <x v="0"/>
    <x v="22"/>
    <x v="0"/>
    <x v="0"/>
    <x v="19"/>
    <x v="1"/>
    <n v="49"/>
    <s v="40_06Sep2021_Serenoa_repens_49"/>
    <x v="0"/>
    <s v="NA"/>
    <s v="NA"/>
    <x v="0"/>
    <x v="0"/>
    <n v="13.69"/>
    <n v="10.27"/>
    <x v="0"/>
    <n v="12.54"/>
    <n v="9.99"/>
    <n v="98.390440760349961"/>
    <n v="655.28033546393078"/>
    <x v="0"/>
  </r>
  <r>
    <s v="40_08Sep2021"/>
    <x v="3"/>
    <x v="3"/>
    <x v="3"/>
    <x v="3"/>
    <x v="3"/>
    <x v="3"/>
    <x v="3"/>
    <x v="0"/>
    <x v="23"/>
    <x v="0"/>
    <x v="0"/>
    <x v="3"/>
    <x v="0"/>
    <n v="1"/>
    <s v="40_08Sep2021_Serenoa_repens_01"/>
    <x v="0"/>
    <s v="NA"/>
    <s v="NA"/>
    <x v="0"/>
    <x v="1"/>
    <n v="14.78"/>
    <n v="8.34"/>
    <x v="1"/>
    <n v="0"/>
    <n v="0"/>
    <n v="0"/>
    <n v="0"/>
    <x v="5"/>
  </r>
  <r>
    <s v="40_08Sep2021"/>
    <x v="3"/>
    <x v="3"/>
    <x v="3"/>
    <x v="3"/>
    <x v="3"/>
    <x v="3"/>
    <x v="3"/>
    <x v="0"/>
    <x v="23"/>
    <x v="0"/>
    <x v="0"/>
    <x v="3"/>
    <x v="0"/>
    <n v="2"/>
    <s v="40_08Sep2021_Serenoa_repens_02"/>
    <x v="2"/>
    <n v="15.32"/>
    <n v="11.23"/>
    <x v="1"/>
    <x v="0"/>
    <n v="10.46"/>
    <n v="8.01"/>
    <x v="0"/>
    <n v="8.91"/>
    <n v="7.83"/>
    <n v="54.793538488871995"/>
    <n v="286.02227091191185"/>
    <x v="0"/>
  </r>
  <r>
    <s v="4D2_20Jan2022"/>
    <x v="6"/>
    <x v="6"/>
    <x v="6"/>
    <x v="5"/>
    <x v="6"/>
    <x v="6"/>
    <x v="5"/>
    <x v="0"/>
    <x v="7"/>
    <x v="2"/>
    <x v="0"/>
    <x v="5"/>
    <x v="0"/>
    <n v="1"/>
    <s v="4D2_20Jan2022_Serenoa_repens_01"/>
    <x v="2"/>
    <n v="21.61"/>
    <n v="11.53"/>
    <x v="1"/>
    <x v="1"/>
    <n v="18.41"/>
    <n v="8.3699999999999992"/>
    <x v="1"/>
    <n v="0"/>
    <n v="0"/>
    <n v="0"/>
    <n v="0"/>
    <x v="5"/>
  </r>
  <r>
    <s v="4D2_20Jan2022"/>
    <x v="6"/>
    <x v="6"/>
    <x v="6"/>
    <x v="5"/>
    <x v="6"/>
    <x v="6"/>
    <x v="5"/>
    <x v="0"/>
    <x v="7"/>
    <x v="2"/>
    <x v="0"/>
    <x v="5"/>
    <x v="0"/>
    <n v="2"/>
    <s v="4D2_20Jan2022_Serenoa_repens_02"/>
    <x v="2"/>
    <n v="14.92"/>
    <n v="14.07"/>
    <x v="1"/>
    <x v="1"/>
    <n v="11.91"/>
    <n v="10.17"/>
    <x v="1"/>
    <n v="0"/>
    <n v="0"/>
    <n v="0"/>
    <n v="0"/>
    <x v="5"/>
  </r>
  <r>
    <s v="4D2_20Jan2022"/>
    <x v="6"/>
    <x v="6"/>
    <x v="6"/>
    <x v="5"/>
    <x v="6"/>
    <x v="6"/>
    <x v="5"/>
    <x v="0"/>
    <x v="7"/>
    <x v="2"/>
    <x v="0"/>
    <x v="5"/>
    <x v="0"/>
    <n v="3"/>
    <s v="4D2_20Jan2022_Serenoa_repens_03"/>
    <x v="0"/>
    <s v="NA"/>
    <s v="NA"/>
    <x v="0"/>
    <x v="1"/>
    <n v="15.59"/>
    <n v="9.2200000000000006"/>
    <x v="1"/>
    <n v="0"/>
    <n v="0"/>
    <n v="0"/>
    <n v="0"/>
    <x v="5"/>
  </r>
  <r>
    <s v="4D2_20Jan2022"/>
    <x v="6"/>
    <x v="6"/>
    <x v="6"/>
    <x v="5"/>
    <x v="6"/>
    <x v="6"/>
    <x v="5"/>
    <x v="0"/>
    <x v="7"/>
    <x v="2"/>
    <x v="0"/>
    <x v="5"/>
    <x v="0"/>
    <n v="4"/>
    <s v="4D2_20Jan2022_Serenoa_repens_04"/>
    <x v="0"/>
    <s v="NA"/>
    <s v="NA"/>
    <x v="0"/>
    <x v="1"/>
    <n v="16.440000000000001"/>
    <n v="9.31"/>
    <x v="0"/>
    <n v="13.69"/>
    <n v="8.68"/>
    <n v="93.328235437988056"/>
    <n v="540.05938906782421"/>
    <x v="0"/>
  </r>
  <r>
    <s v="32_06Sep2022"/>
    <x v="17"/>
    <x v="13"/>
    <x v="13"/>
    <x v="7"/>
    <x v="13"/>
    <x v="13"/>
    <x v="12"/>
    <x v="2"/>
    <x v="24"/>
    <x v="2"/>
    <x v="0"/>
    <x v="9"/>
    <x v="0"/>
    <n v="1"/>
    <s v="32_06Sep2022_Serenoa_repens_01"/>
    <x v="2"/>
    <n v="12.53"/>
    <n v="9.49"/>
    <x v="1"/>
    <x v="0"/>
    <n v="11.5"/>
    <n v="8"/>
    <x v="0"/>
    <n v="10.039999999999999"/>
    <n v="7.72"/>
    <n v="60.875269167140132"/>
    <n v="313.30471864688121"/>
    <x v="0"/>
  </r>
  <r>
    <s v="32_06Sep2022"/>
    <x v="17"/>
    <x v="13"/>
    <x v="13"/>
    <x v="7"/>
    <x v="13"/>
    <x v="13"/>
    <x v="12"/>
    <x v="2"/>
    <x v="24"/>
    <x v="2"/>
    <x v="0"/>
    <x v="9"/>
    <x v="0"/>
    <n v="2"/>
    <s v="32_06Sep2022_Serenoa_repens_02"/>
    <x v="2"/>
    <n v="12.9"/>
    <n v="9.36"/>
    <x v="1"/>
    <x v="0"/>
    <n v="10.5"/>
    <n v="7.11"/>
    <x v="0"/>
    <n v="9.64"/>
    <n v="6.68"/>
    <n v="50.575871811611364"/>
    <n v="225.23121580104257"/>
    <x v="0"/>
  </r>
  <r>
    <s v="32_06Sep2022"/>
    <x v="17"/>
    <x v="13"/>
    <x v="13"/>
    <x v="7"/>
    <x v="13"/>
    <x v="13"/>
    <x v="12"/>
    <x v="2"/>
    <x v="24"/>
    <x v="2"/>
    <x v="0"/>
    <x v="9"/>
    <x v="0"/>
    <n v="3"/>
    <s v="32_06Sep2022_Serenoa_repens_03"/>
    <x v="2"/>
    <n v="16.510000000000002"/>
    <n v="11.4"/>
    <x v="1"/>
    <x v="1"/>
    <n v="12.14"/>
    <n v="8.24"/>
    <x v="2"/>
    <n v="10.119999999999999"/>
    <n v="7.35"/>
    <n v="58.419486189828994"/>
    <n v="286.25548233016201"/>
    <x v="0"/>
  </r>
  <r>
    <s v="32_06Sep2022"/>
    <x v="17"/>
    <x v="13"/>
    <x v="13"/>
    <x v="7"/>
    <x v="13"/>
    <x v="13"/>
    <x v="12"/>
    <x v="2"/>
    <x v="24"/>
    <x v="2"/>
    <x v="0"/>
    <x v="9"/>
    <x v="0"/>
    <n v="4"/>
    <s v="32_06Sep2022_Serenoa_repens_04"/>
    <x v="2"/>
    <n v="13.78"/>
    <n v="9.15"/>
    <x v="1"/>
    <x v="0"/>
    <n v="10.29"/>
    <n v="7.6"/>
    <x v="0"/>
    <n v="8.82"/>
    <n v="7.32"/>
    <n v="50.707190384531415"/>
    <n v="247.45108907651331"/>
    <x v="0"/>
  </r>
  <r>
    <s v="32_06Sep2022"/>
    <x v="17"/>
    <x v="13"/>
    <x v="13"/>
    <x v="7"/>
    <x v="13"/>
    <x v="13"/>
    <x v="12"/>
    <x v="2"/>
    <x v="24"/>
    <x v="2"/>
    <x v="0"/>
    <x v="9"/>
    <x v="0"/>
    <n v="5"/>
    <s v="32_06Sep2022_Serenoa_repens_05"/>
    <x v="2"/>
    <n v="17.89"/>
    <n v="10.16"/>
    <x v="1"/>
    <x v="1"/>
    <n v="14.14"/>
    <n v="8.8699999999999992"/>
    <x v="0"/>
    <n v="12.03"/>
    <n v="8.18"/>
    <n v="77.287420428391243"/>
    <n v="421.47406606949352"/>
    <x v="0"/>
  </r>
  <r>
    <s v="32_06Sep2022"/>
    <x v="17"/>
    <x v="13"/>
    <x v="13"/>
    <x v="7"/>
    <x v="13"/>
    <x v="13"/>
    <x v="12"/>
    <x v="2"/>
    <x v="24"/>
    <x v="2"/>
    <x v="0"/>
    <x v="9"/>
    <x v="0"/>
    <n v="6"/>
    <s v="32_06Sep2022_Serenoa_repens_06"/>
    <x v="2"/>
    <n v="15.38"/>
    <n v="9.73"/>
    <x v="1"/>
    <x v="0"/>
    <n v="11.58"/>
    <n v="7.59"/>
    <x v="0"/>
    <n v="9.09"/>
    <n v="7.1"/>
    <n v="50.688812067507911"/>
    <n v="239.92704378620411"/>
    <x v="0"/>
  </r>
  <r>
    <s v="32_06Sep2022"/>
    <x v="17"/>
    <x v="13"/>
    <x v="13"/>
    <x v="7"/>
    <x v="13"/>
    <x v="13"/>
    <x v="12"/>
    <x v="2"/>
    <x v="24"/>
    <x v="2"/>
    <x v="0"/>
    <x v="9"/>
    <x v="0"/>
    <n v="7"/>
    <s v="32_06Sep2022_Serenoa_repens_07"/>
    <x v="0"/>
    <s v="NA"/>
    <s v="NA"/>
    <x v="0"/>
    <x v="1"/>
    <n v="16.55"/>
    <n v="9.8699999999999992"/>
    <x v="0"/>
    <n v="14.75"/>
    <n v="9.77"/>
    <n v="113.18176583179778"/>
    <n v="737.19056811777614"/>
    <x v="0"/>
  </r>
  <r>
    <s v="32_06Sep2022"/>
    <x v="17"/>
    <x v="13"/>
    <x v="13"/>
    <x v="7"/>
    <x v="13"/>
    <x v="13"/>
    <x v="12"/>
    <x v="2"/>
    <x v="24"/>
    <x v="2"/>
    <x v="0"/>
    <x v="9"/>
    <x v="0"/>
    <n v="8"/>
    <s v="32_06Sep2022_Serenoa_repens_08"/>
    <x v="0"/>
    <s v="NA"/>
    <s v="NA"/>
    <x v="1"/>
    <x v="0"/>
    <n v="14.54"/>
    <n v="9.14"/>
    <x v="0"/>
    <n v="12.58"/>
    <n v="8.66"/>
    <n v="85.563475035375532"/>
    <n v="493.986462537568"/>
    <x v="0"/>
  </r>
  <r>
    <s v="32_06Sep2022"/>
    <x v="17"/>
    <x v="13"/>
    <x v="13"/>
    <x v="7"/>
    <x v="13"/>
    <x v="13"/>
    <x v="12"/>
    <x v="2"/>
    <x v="24"/>
    <x v="2"/>
    <x v="0"/>
    <x v="9"/>
    <x v="0"/>
    <n v="9"/>
    <s v="32_06Sep2022_Serenoa_repens_09"/>
    <x v="0"/>
    <s v="NA"/>
    <s v="NA"/>
    <x v="1"/>
    <x v="0"/>
    <n v="9.2100000000000009"/>
    <n v="7.12"/>
    <x v="0"/>
    <n v="8.4"/>
    <n v="6.52"/>
    <n v="43.014686612951444"/>
    <n v="186.97050447762894"/>
    <x v="0"/>
  </r>
  <r>
    <s v="32_06Sep2022"/>
    <x v="17"/>
    <x v="13"/>
    <x v="13"/>
    <x v="7"/>
    <x v="13"/>
    <x v="13"/>
    <x v="12"/>
    <x v="2"/>
    <x v="24"/>
    <x v="2"/>
    <x v="0"/>
    <x v="9"/>
    <x v="1"/>
    <n v="10"/>
    <s v="32_06Sep2022_Serenoa_repens_10"/>
    <x v="0"/>
    <s v="NA"/>
    <s v="NA"/>
    <x v="0"/>
    <x v="0"/>
    <n v="12.69"/>
    <n v="8.09"/>
    <x v="0"/>
    <n v="10.94"/>
    <n v="7.77"/>
    <n v="66.76182840180401"/>
    <n v="345.82627112134469"/>
    <x v="0"/>
  </r>
  <r>
    <s v="32_06Sep2022"/>
    <x v="17"/>
    <x v="13"/>
    <x v="13"/>
    <x v="7"/>
    <x v="13"/>
    <x v="13"/>
    <x v="12"/>
    <x v="2"/>
    <x v="24"/>
    <x v="2"/>
    <x v="0"/>
    <x v="9"/>
    <x v="1"/>
    <n v="11"/>
    <s v="32_06Sep2022_Serenoa_repens_11"/>
    <x v="0"/>
    <s v="NA"/>
    <s v="NA"/>
    <x v="0"/>
    <x v="0"/>
    <n v="12.99"/>
    <n v="8.74"/>
    <x v="0"/>
    <n v="11.9"/>
    <n v="8.32"/>
    <n v="77.760701361654554"/>
    <n v="431.3126902193107"/>
    <x v="0"/>
  </r>
  <r>
    <s v="92_02Nov2022"/>
    <x v="18"/>
    <x v="14"/>
    <x v="14"/>
    <x v="12"/>
    <x v="14"/>
    <x v="14"/>
    <x v="13"/>
    <x v="2"/>
    <x v="25"/>
    <x v="0"/>
    <x v="1"/>
    <x v="10"/>
    <x v="0"/>
    <n v="1"/>
    <s v="92_02Nov2022_Sabal_palmetto_01"/>
    <x v="1"/>
    <s v="NA"/>
    <s v="NA"/>
    <x v="0"/>
    <x v="2"/>
    <s v="NA"/>
    <s v="NA"/>
    <x v="2"/>
    <n v="5.89"/>
    <n v="7.36"/>
    <n v="34.047324542544743"/>
    <n v="167.05887242208618"/>
    <x v="0"/>
  </r>
  <r>
    <s v="92_02Nov2022"/>
    <x v="18"/>
    <x v="14"/>
    <x v="14"/>
    <x v="12"/>
    <x v="14"/>
    <x v="14"/>
    <x v="13"/>
    <x v="2"/>
    <x v="25"/>
    <x v="0"/>
    <x v="1"/>
    <x v="10"/>
    <x v="0"/>
    <n v="2"/>
    <s v="92_02Nov2022_Sabal_palmetto_02"/>
    <x v="1"/>
    <s v="NA"/>
    <s v="NA"/>
    <x v="0"/>
    <x v="2"/>
    <s v="NA"/>
    <s v="NA"/>
    <x v="0"/>
    <n v="5.74"/>
    <n v="6.37"/>
    <n v="28.717141366831623"/>
    <n v="121.95212700447827"/>
    <x v="0"/>
  </r>
  <r>
    <s v="92_02Nov2022"/>
    <x v="18"/>
    <x v="14"/>
    <x v="14"/>
    <x v="12"/>
    <x v="14"/>
    <x v="14"/>
    <x v="13"/>
    <x v="2"/>
    <x v="25"/>
    <x v="0"/>
    <x v="1"/>
    <x v="10"/>
    <x v="0"/>
    <n v="3"/>
    <s v="92_02Nov2022_Sabal_palmetto_03"/>
    <x v="1"/>
    <s v="NA"/>
    <s v="NA"/>
    <x v="0"/>
    <x v="2"/>
    <s v="NA"/>
    <s v="NA"/>
    <x v="0"/>
    <n v="6.84"/>
    <n v="8.9600000000000009"/>
    <n v="48.13422600124138"/>
    <n v="287.52177664741521"/>
    <x v="0"/>
  </r>
  <r>
    <s v="92_02Nov2022"/>
    <x v="18"/>
    <x v="14"/>
    <x v="14"/>
    <x v="12"/>
    <x v="14"/>
    <x v="14"/>
    <x v="13"/>
    <x v="2"/>
    <x v="25"/>
    <x v="0"/>
    <x v="1"/>
    <x v="10"/>
    <x v="0"/>
    <n v="4"/>
    <s v="92_02Nov2022_Sabal_palmetto_04"/>
    <x v="1"/>
    <s v="NA"/>
    <s v="NA"/>
    <x v="0"/>
    <x v="2"/>
    <s v="NA"/>
    <s v="NA"/>
    <x v="0"/>
    <n v="5.95"/>
    <n v="8.3699999999999992"/>
    <n v="39.114006634438013"/>
    <n v="218.2561570201641"/>
    <x v="0"/>
  </r>
  <r>
    <s v="92_02Nov2022"/>
    <x v="18"/>
    <x v="14"/>
    <x v="14"/>
    <x v="12"/>
    <x v="14"/>
    <x v="14"/>
    <x v="13"/>
    <x v="2"/>
    <x v="25"/>
    <x v="0"/>
    <x v="1"/>
    <x v="10"/>
    <x v="0"/>
    <n v="5"/>
    <s v="92_02Nov2022_Sabal_palmetto_05"/>
    <x v="1"/>
    <s v="NA"/>
    <s v="NA"/>
    <x v="0"/>
    <x v="2"/>
    <s v="NA"/>
    <s v="NA"/>
    <x v="0"/>
    <n v="5.7"/>
    <n v="6.9"/>
    <n v="30.889709766421646"/>
    <n v="142.09266492553957"/>
    <x v="0"/>
  </r>
  <r>
    <s v="92_02Nov2022"/>
    <x v="18"/>
    <x v="14"/>
    <x v="14"/>
    <x v="12"/>
    <x v="14"/>
    <x v="14"/>
    <x v="13"/>
    <x v="2"/>
    <x v="25"/>
    <x v="0"/>
    <x v="1"/>
    <x v="10"/>
    <x v="0"/>
    <n v="6"/>
    <s v="92_02Nov2022_Sabal_palmetto_06"/>
    <x v="1"/>
    <s v="NA"/>
    <s v="NA"/>
    <x v="0"/>
    <x v="2"/>
    <s v="NA"/>
    <s v="NA"/>
    <x v="0"/>
    <n v="6.46"/>
    <n v="8.83"/>
    <n v="44.800524956884566"/>
    <n v="263.72575691286045"/>
    <x v="0"/>
  </r>
  <r>
    <m/>
    <x v="19"/>
    <x v="15"/>
    <x v="15"/>
    <x v="13"/>
    <x v="15"/>
    <x v="15"/>
    <x v="14"/>
    <x v="4"/>
    <x v="26"/>
    <x v="4"/>
    <x v="3"/>
    <x v="20"/>
    <x v="2"/>
    <m/>
    <m/>
    <x v="3"/>
    <m/>
    <m/>
    <x v="2"/>
    <x v="3"/>
    <m/>
    <m/>
    <x v="3"/>
    <m/>
    <m/>
    <m/>
    <m/>
    <x v="0"/>
  </r>
  <r>
    <m/>
    <x v="19"/>
    <x v="15"/>
    <x v="15"/>
    <x v="13"/>
    <x v="15"/>
    <x v="15"/>
    <x v="14"/>
    <x v="4"/>
    <x v="26"/>
    <x v="4"/>
    <x v="3"/>
    <x v="20"/>
    <x v="2"/>
    <m/>
    <m/>
    <x v="3"/>
    <m/>
    <m/>
    <x v="2"/>
    <x v="3"/>
    <m/>
    <m/>
    <x v="3"/>
    <m/>
    <m/>
    <m/>
    <m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0">
  <r>
    <s v="B4_11May2021"/>
    <d v="2021-05-11T00:00:00"/>
    <s v="Spring"/>
    <s v="May"/>
    <n v="5"/>
    <x v="0"/>
    <s v="B4"/>
    <s v="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90_13May2021"/>
    <d v="2021-05-13T00:00:00"/>
    <s v="Spring"/>
    <s v="May"/>
    <n v="5"/>
    <x v="0"/>
    <n v="490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300_18May2021"/>
    <d v="2021-05-18T00:00:00"/>
    <s v="Spring"/>
    <s v="May"/>
    <n v="5"/>
    <x v="1"/>
    <n v="300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91_18May2021"/>
    <d v="2021-05-18T00:00:00"/>
    <s v="Spring"/>
    <s v="May"/>
    <n v="5"/>
    <x v="1"/>
    <n v="491"/>
    <s v="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54_27May2021"/>
    <d v="2021-05-27T00:00:00"/>
    <s v="Spring"/>
    <s v="May"/>
    <n v="5"/>
    <x v="2"/>
    <n v="454"/>
    <s v="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1_08Jun2021"/>
    <d v="2021-06-08T00:00:00"/>
    <s v="Spring"/>
    <s v="Jun"/>
    <n v="6"/>
    <x v="3"/>
    <n v="21"/>
    <s v="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0_08Jun2021"/>
    <d v="2021-06-08T00:00:00"/>
    <s v="Spring"/>
    <s v="Jun"/>
    <n v="6"/>
    <x v="3"/>
    <n v="40"/>
    <s v="W"/>
    <n v="0.2"/>
    <n v="0"/>
    <n v="0"/>
    <n v="0"/>
    <n v="0"/>
    <n v="0"/>
    <n v="0"/>
    <n v="0"/>
    <n v="0"/>
    <n v="0"/>
    <n v="0.1"/>
    <n v="0"/>
    <n v="0"/>
    <n v="0"/>
    <n v="0"/>
    <n v="0.1"/>
    <n v="0"/>
    <n v="1"/>
    <n v="2"/>
    <n v="0"/>
    <n v="0"/>
    <n v="0"/>
    <n v="0"/>
    <n v="0"/>
    <n v="0"/>
    <n v="0"/>
    <n v="0"/>
    <n v="0"/>
    <n v="1"/>
    <n v="0"/>
    <n v="0"/>
    <n v="0"/>
    <n v="0"/>
    <n v="1"/>
    <n v="0"/>
  </r>
  <r>
    <s v="Scuteless_08Jun2021"/>
    <d v="2021-06-08T00:00:00"/>
    <s v="Spring"/>
    <s v="Jun"/>
    <n v="6"/>
    <x v="3"/>
    <s v="Scuteless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300_10Jun2021"/>
    <d v="2021-06-10T00:00:00"/>
    <s v="Spring"/>
    <s v="Jun"/>
    <n v="6"/>
    <x v="3"/>
    <n v="300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D2_10Jun2021"/>
    <d v="2021-06-10T00:00:00"/>
    <s v="Spring"/>
    <s v="Jun"/>
    <n v="6"/>
    <x v="3"/>
    <s v="4D2"/>
    <s v="S"/>
    <n v="0.15"/>
    <n v="0.15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300_15Jun2021"/>
    <d v="2021-06-15T00:00:00"/>
    <s v="Spring"/>
    <s v="Jun"/>
    <n v="6"/>
    <x v="4"/>
    <n v="300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91_15Jun2021"/>
    <d v="2021-06-15T00:00:00"/>
    <s v="Spring"/>
    <s v="Jun"/>
    <n v="6"/>
    <x v="4"/>
    <n v="491"/>
    <s v="S"/>
    <n v="0.2"/>
    <n v="0.05"/>
    <n v="0"/>
    <n v="0"/>
    <n v="0"/>
    <n v="0"/>
    <n v="0"/>
    <n v="0"/>
    <n v="0"/>
    <n v="0"/>
    <n v="0"/>
    <n v="0"/>
    <n v="0"/>
    <n v="0"/>
    <n v="0"/>
    <n v="0.15"/>
    <n v="0"/>
    <n v="1"/>
    <n v="2"/>
    <n v="1"/>
    <n v="0"/>
    <n v="0"/>
    <n v="0"/>
    <n v="0"/>
    <n v="0"/>
    <n v="0"/>
    <n v="0"/>
    <n v="0"/>
    <n v="0"/>
    <n v="0"/>
    <n v="0"/>
    <n v="0"/>
    <n v="0"/>
    <n v="1"/>
    <n v="0"/>
  </r>
  <r>
    <s v="589_15Jun2021"/>
    <d v="2021-06-15T00:00:00"/>
    <s v="Spring"/>
    <s v="Jun"/>
    <n v="6"/>
    <x v="4"/>
    <n v="589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90_17Jun2021"/>
    <d v="2021-06-17T00:00:00"/>
    <s v="Spring"/>
    <s v="Jun"/>
    <n v="6"/>
    <x v="4"/>
    <n v="490"/>
    <s v="E"/>
    <n v="0.01"/>
    <n v="0"/>
    <n v="0"/>
    <n v="0"/>
    <n v="0"/>
    <n v="0"/>
    <n v="0"/>
    <n v="0"/>
    <n v="0.01"/>
    <n v="0"/>
    <n v="0"/>
    <n v="0"/>
    <n v="0"/>
    <n v="0"/>
    <n v="0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</r>
  <r>
    <s v="40_24Jun2021"/>
    <d v="2021-06-24T00:00:00"/>
    <s v="Summer"/>
    <s v="Jun"/>
    <n v="6"/>
    <x v="5"/>
    <n v="40"/>
    <s v="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54_24Jun2021"/>
    <d v="2021-06-24T00:00:00"/>
    <s v="Summer"/>
    <s v="Jun"/>
    <n v="6"/>
    <x v="5"/>
    <n v="454"/>
    <s v="W"/>
    <n v="0.01"/>
    <n v="0.0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4D2_01Jul2021"/>
    <d v="2021-07-01T00:00:00"/>
    <s v="Summer"/>
    <s v="Jul"/>
    <n v="7"/>
    <x v="6"/>
    <s v="4D2"/>
    <s v="S"/>
    <n v="0.48"/>
    <n v="0.48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21_08Jul2021"/>
    <d v="2021-07-08T00:00:00"/>
    <s v="Summer"/>
    <s v="Jul"/>
    <n v="7"/>
    <x v="7"/>
    <n v="21"/>
    <s v="W"/>
    <n v="0.01"/>
    <n v="0"/>
    <n v="0"/>
    <n v="0"/>
    <n v="0"/>
    <n v="0"/>
    <n v="0"/>
    <n v="0"/>
    <n v="0"/>
    <n v="0"/>
    <n v="0"/>
    <n v="0.01"/>
    <n v="0"/>
    <n v="0"/>
    <n v="0"/>
    <n v="0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</r>
  <r>
    <s v="606_08Jul2021"/>
    <d v="2021-07-08T00:00:00"/>
    <s v="Summer"/>
    <s v="Jul"/>
    <n v="7"/>
    <x v="7"/>
    <n v="606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6000_08Jul2021"/>
    <d v="2021-07-08T00:00:00"/>
    <s v="Summer"/>
    <s v="Jul"/>
    <n v="7"/>
    <x v="7"/>
    <n v="6000"/>
    <s v="W"/>
    <n v="0.15"/>
    <n v="0"/>
    <n v="0"/>
    <n v="0"/>
    <n v="0"/>
    <n v="0"/>
    <n v="0"/>
    <n v="0"/>
    <n v="0"/>
    <n v="0"/>
    <n v="0"/>
    <n v="0"/>
    <n v="0"/>
    <n v="0"/>
    <n v="0"/>
    <n v="0.15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</r>
  <r>
    <s v="4D2_13Jul2021"/>
    <d v="2021-07-13T00:00:00"/>
    <s v="Summer"/>
    <s v="Jul"/>
    <n v="7"/>
    <x v="8"/>
    <s v="4D2"/>
    <s v="S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cuteless_13Jul2021"/>
    <d v="2021-07-13T00:00:00"/>
    <s v="Summer"/>
    <s v="Jul"/>
    <n v="7"/>
    <x v="8"/>
    <s v="Scuteless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589_15Jul2021"/>
    <d v="2021-07-15T00:00:00"/>
    <s v="Summer"/>
    <s v="Jul"/>
    <n v="7"/>
    <x v="8"/>
    <n v="589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300_20Jul2021"/>
    <d v="2021-07-20T00:00:00"/>
    <s v="Summer"/>
    <s v="Jul"/>
    <n v="7"/>
    <x v="9"/>
    <n v="300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0_27Jul2021"/>
    <d v="2021-07-27T00:00:00"/>
    <s v="Summer"/>
    <s v="Jul"/>
    <n v="7"/>
    <x v="10"/>
    <n v="40"/>
    <s v="W"/>
    <n v="0.21000000000000002"/>
    <n v="0"/>
    <n v="0"/>
    <n v="0.15"/>
    <n v="0"/>
    <n v="0"/>
    <n v="0"/>
    <n v="0"/>
    <n v="0.05"/>
    <n v="0"/>
    <n v="0"/>
    <n v="0"/>
    <n v="0"/>
    <n v="0"/>
    <n v="0"/>
    <n v="0"/>
    <n v="0.01"/>
    <n v="1"/>
    <n v="3"/>
    <n v="0"/>
    <n v="0"/>
    <n v="1"/>
    <n v="0"/>
    <n v="0"/>
    <n v="0"/>
    <n v="0"/>
    <n v="1"/>
    <n v="0"/>
    <n v="0"/>
    <n v="0"/>
    <n v="0"/>
    <n v="0"/>
    <n v="0"/>
    <n v="0"/>
    <n v="1"/>
  </r>
  <r>
    <s v="40_05Aug2021"/>
    <d v="2021-08-05T00:00:00"/>
    <s v="Summer"/>
    <s v="Aug"/>
    <n v="8"/>
    <x v="11"/>
    <n v="40"/>
    <s v="W"/>
    <n v="0.57000000000000006"/>
    <n v="0"/>
    <n v="0"/>
    <n v="0"/>
    <n v="0"/>
    <n v="0"/>
    <n v="0"/>
    <n v="0.05"/>
    <n v="0"/>
    <n v="0.01"/>
    <n v="0"/>
    <n v="0.3"/>
    <n v="0.01"/>
    <n v="0"/>
    <n v="0"/>
    <n v="0.2"/>
    <n v="0"/>
    <n v="1"/>
    <n v="5"/>
    <n v="0"/>
    <n v="0"/>
    <n v="0"/>
    <n v="0"/>
    <n v="0"/>
    <n v="0"/>
    <n v="1"/>
    <n v="0"/>
    <n v="1"/>
    <n v="0"/>
    <n v="1"/>
    <n v="1"/>
    <n v="0"/>
    <n v="0"/>
    <n v="1"/>
    <n v="0"/>
  </r>
  <r>
    <s v="606_05Aug2021"/>
    <d v="2021-08-05T00:00:00"/>
    <s v="Summer"/>
    <s v="Aug"/>
    <n v="8"/>
    <x v="11"/>
    <n v="606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1_10Aug2021"/>
    <d v="2021-08-10T00:00:00"/>
    <s v="Summer"/>
    <s v="Aug"/>
    <n v="8"/>
    <x v="12"/>
    <n v="21"/>
    <s v="W"/>
    <n v="0.11000000000000001"/>
    <n v="0"/>
    <n v="0"/>
    <n v="0"/>
    <n v="0"/>
    <n v="0"/>
    <n v="0"/>
    <n v="0.01"/>
    <n v="0"/>
    <n v="0"/>
    <n v="0"/>
    <n v="0"/>
    <n v="0"/>
    <n v="0"/>
    <n v="0.05"/>
    <n v="0.05"/>
    <n v="0"/>
    <n v="1"/>
    <n v="3"/>
    <n v="0"/>
    <n v="0"/>
    <n v="0"/>
    <n v="0"/>
    <n v="0"/>
    <n v="0"/>
    <n v="1"/>
    <n v="0"/>
    <n v="0"/>
    <n v="0"/>
    <n v="0"/>
    <n v="0"/>
    <n v="0"/>
    <n v="1"/>
    <n v="1"/>
    <n v="0"/>
  </r>
  <r>
    <s v="589_12Aug2021"/>
    <d v="2021-08-12T00:00:00"/>
    <s v="Summer"/>
    <s v="Aug"/>
    <n v="8"/>
    <x v="12"/>
    <n v="589"/>
    <s v="E"/>
    <n v="0.01"/>
    <n v="0"/>
    <n v="0"/>
    <n v="0"/>
    <n v="0"/>
    <n v="0"/>
    <n v="0"/>
    <n v="0"/>
    <n v="0"/>
    <n v="0"/>
    <n v="0"/>
    <n v="0"/>
    <n v="0"/>
    <n v="0"/>
    <n v="0"/>
    <n v="0.01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</r>
  <r>
    <s v="Scuteless_12Aug2021"/>
    <d v="2021-08-12T00:00:00"/>
    <s v="Summer"/>
    <s v="Aug"/>
    <n v="8"/>
    <x v="12"/>
    <s v="Scuteless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D2_17Aug2021"/>
    <d v="2021-08-17T00:00:00"/>
    <s v="Summer"/>
    <s v="Aug"/>
    <n v="8"/>
    <x v="13"/>
    <s v="4D2"/>
    <s v="S"/>
    <n v="0.59"/>
    <n v="0"/>
    <n v="0"/>
    <n v="0"/>
    <n v="0"/>
    <n v="0"/>
    <n v="0"/>
    <n v="0"/>
    <n v="0"/>
    <n v="0"/>
    <n v="0"/>
    <n v="0"/>
    <n v="0"/>
    <n v="0"/>
    <n v="0"/>
    <n v="0.59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</r>
  <r>
    <s v="300_19Aug2021"/>
    <d v="2021-08-19T00:00:00"/>
    <s v="Summer"/>
    <s v="Aug"/>
    <n v="8"/>
    <x v="13"/>
    <n v="300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4_24Aug2021"/>
    <d v="2021-08-24T00:00:00"/>
    <s v="Summer"/>
    <s v="Aug"/>
    <n v="8"/>
    <x v="14"/>
    <s v="B4"/>
    <s v="W"/>
    <n v="0.1"/>
    <n v="0"/>
    <n v="0"/>
    <n v="0"/>
    <n v="0"/>
    <n v="0"/>
    <n v="0"/>
    <n v="0"/>
    <n v="0"/>
    <n v="0"/>
    <n v="0"/>
    <n v="0"/>
    <n v="0"/>
    <n v="0"/>
    <n v="0.1"/>
    <n v="0"/>
    <n v="0"/>
    <n v="1"/>
    <n v="1"/>
    <n v="0"/>
    <n v="0"/>
    <n v="0"/>
    <n v="0"/>
    <n v="0"/>
    <n v="0"/>
    <n v="0"/>
    <n v="0"/>
    <n v="0"/>
    <n v="0"/>
    <n v="0"/>
    <n v="0"/>
    <n v="0"/>
    <n v="1"/>
    <n v="0"/>
    <n v="0"/>
  </r>
  <r>
    <s v="40_26Aug2021"/>
    <d v="2021-08-26T00:00:00"/>
    <s v="Summer"/>
    <s v="Aug"/>
    <n v="8"/>
    <x v="14"/>
    <n v="40"/>
    <s v="W"/>
    <n v="0.60000000000000009"/>
    <n v="0"/>
    <n v="0"/>
    <n v="0"/>
    <n v="0"/>
    <n v="0"/>
    <n v="0"/>
    <n v="0"/>
    <n v="0"/>
    <n v="0"/>
    <n v="0"/>
    <n v="0"/>
    <n v="0"/>
    <n v="0"/>
    <n v="0.05"/>
    <n v="0.55000000000000004"/>
    <n v="0"/>
    <n v="1"/>
    <n v="2"/>
    <n v="0"/>
    <n v="0"/>
    <n v="0"/>
    <n v="0"/>
    <n v="0"/>
    <n v="0"/>
    <n v="0"/>
    <n v="0"/>
    <n v="0"/>
    <n v="0"/>
    <n v="0"/>
    <n v="0"/>
    <n v="0"/>
    <n v="1"/>
    <n v="1"/>
    <n v="0"/>
  </r>
  <r>
    <s v="454_26Aug2021"/>
    <d v="2021-08-26T00:00:00"/>
    <s v="Summer"/>
    <s v="Aug"/>
    <n v="8"/>
    <x v="14"/>
    <n v="454"/>
    <s v="W"/>
    <n v="0.76"/>
    <n v="0"/>
    <n v="0.01"/>
    <n v="0"/>
    <n v="0"/>
    <n v="0"/>
    <n v="0"/>
    <n v="0"/>
    <n v="0"/>
    <n v="0"/>
    <n v="0"/>
    <n v="0"/>
    <n v="0"/>
    <n v="0"/>
    <n v="0"/>
    <n v="0.75"/>
    <n v="0"/>
    <n v="1"/>
    <n v="2"/>
    <n v="0"/>
    <n v="1"/>
    <n v="0"/>
    <n v="0"/>
    <n v="0"/>
    <n v="0"/>
    <n v="0"/>
    <n v="0"/>
    <n v="0"/>
    <n v="0"/>
    <n v="0"/>
    <n v="0"/>
    <n v="0"/>
    <n v="0"/>
    <n v="1"/>
    <n v="0"/>
  </r>
  <r>
    <s v="490_26Aug2021"/>
    <d v="2021-08-26T00:00:00"/>
    <s v="Summer"/>
    <s v="Aug"/>
    <n v="8"/>
    <x v="14"/>
    <n v="490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4_26Aug2021"/>
    <d v="2021-08-26T00:00:00"/>
    <s v="Summer"/>
    <s v="Aug"/>
    <n v="8"/>
    <x v="14"/>
    <s v="B4"/>
    <s v="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6000_31Aug2021"/>
    <d v="2021-08-31T00:00:00"/>
    <s v="Summer"/>
    <s v="Aug"/>
    <n v="8"/>
    <x v="15"/>
    <n v="6000"/>
    <s v="W"/>
    <n v="0.69"/>
    <n v="0"/>
    <n v="0"/>
    <n v="0"/>
    <n v="0"/>
    <n v="0"/>
    <n v="0"/>
    <n v="0"/>
    <n v="0"/>
    <n v="0"/>
    <n v="0"/>
    <n v="0"/>
    <n v="0"/>
    <n v="0"/>
    <n v="0.2"/>
    <n v="0.49"/>
    <n v="0"/>
    <n v="1"/>
    <n v="2"/>
    <n v="0"/>
    <n v="0"/>
    <n v="0"/>
    <n v="0"/>
    <n v="0"/>
    <n v="0"/>
    <n v="0"/>
    <n v="0"/>
    <n v="0"/>
    <n v="0"/>
    <n v="0"/>
    <n v="0"/>
    <n v="0"/>
    <n v="1"/>
    <n v="1"/>
    <n v="0"/>
  </r>
  <r>
    <s v="606_02Sep2021"/>
    <d v="2021-09-02T00:00:00"/>
    <s v="Summer"/>
    <s v="Sep"/>
    <n v="9"/>
    <x v="15"/>
    <n v="606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1_07Sep2021"/>
    <d v="2021-09-07T00:00:00"/>
    <s v="Summer"/>
    <s v="Sep"/>
    <n v="9"/>
    <x v="16"/>
    <n v="21"/>
    <s v="W"/>
    <n v="0.99"/>
    <n v="0"/>
    <n v="0"/>
    <n v="0"/>
    <n v="0"/>
    <n v="0"/>
    <n v="0"/>
    <n v="0"/>
    <n v="0"/>
    <n v="0"/>
    <n v="0"/>
    <n v="0"/>
    <n v="0"/>
    <n v="0"/>
    <n v="0"/>
    <n v="0.99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</r>
  <r>
    <s v="Scuteless_07Sep2021"/>
    <d v="2021-09-07T00:00:00"/>
    <s v="Summer"/>
    <s v="Sep"/>
    <n v="9"/>
    <x v="16"/>
    <s v="Scuteless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589_09Sep2021"/>
    <d v="2021-09-09T00:00:00"/>
    <s v="Summer"/>
    <s v="Sep"/>
    <n v="9"/>
    <x v="16"/>
    <n v="589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349_14Sep2021"/>
    <d v="2021-09-14T00:00:00"/>
    <s v="Summer"/>
    <s v="Sep"/>
    <n v="9"/>
    <x v="17"/>
    <n v="349"/>
    <s v="E"/>
    <n v="0.55000000000000004"/>
    <n v="0"/>
    <n v="0"/>
    <n v="0"/>
    <n v="0"/>
    <n v="0"/>
    <n v="0"/>
    <n v="0"/>
    <n v="0"/>
    <n v="0"/>
    <n v="0"/>
    <n v="0.1"/>
    <n v="0"/>
    <n v="0"/>
    <n v="0.2"/>
    <n v="0.25"/>
    <n v="0"/>
    <n v="1"/>
    <n v="3"/>
    <n v="0"/>
    <n v="0"/>
    <n v="0"/>
    <n v="0"/>
    <n v="0"/>
    <n v="0"/>
    <n v="0"/>
    <n v="0"/>
    <n v="0"/>
    <n v="0"/>
    <n v="1"/>
    <n v="0"/>
    <n v="0"/>
    <n v="1"/>
    <n v="1"/>
    <n v="0"/>
  </r>
  <r>
    <s v="615_14Sep2021"/>
    <d v="2021-09-14T00:00:00"/>
    <s v="Summer"/>
    <s v="Sep"/>
    <n v="9"/>
    <x v="17"/>
    <n v="615"/>
    <s v="W"/>
    <n v="0.74"/>
    <n v="0"/>
    <n v="0"/>
    <n v="0"/>
    <n v="0"/>
    <n v="0"/>
    <n v="0"/>
    <n v="0"/>
    <n v="0"/>
    <n v="0"/>
    <n v="0"/>
    <n v="0"/>
    <n v="0"/>
    <n v="0"/>
    <n v="0.1"/>
    <n v="0.64"/>
    <n v="0"/>
    <n v="1"/>
    <n v="2"/>
    <n v="0"/>
    <n v="0"/>
    <n v="0"/>
    <n v="0"/>
    <n v="0"/>
    <n v="0"/>
    <n v="0"/>
    <n v="0"/>
    <n v="0"/>
    <n v="0"/>
    <n v="0"/>
    <n v="0"/>
    <n v="0"/>
    <n v="1"/>
    <n v="1"/>
    <n v="0"/>
  </r>
  <r>
    <s v="4D2_14Sep2021"/>
    <d v="2021-09-14T00:00:00"/>
    <s v="Summer"/>
    <s v="Sep"/>
    <n v="9"/>
    <x v="17"/>
    <s v="4D2"/>
    <s v="S"/>
    <n v="0.95"/>
    <n v="0"/>
    <n v="0"/>
    <n v="0"/>
    <n v="0"/>
    <n v="0"/>
    <n v="0"/>
    <n v="0"/>
    <n v="0"/>
    <n v="0"/>
    <n v="0"/>
    <n v="0"/>
    <n v="0"/>
    <n v="0"/>
    <n v="0"/>
    <n v="0.95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</r>
  <r>
    <s v="B4_14Sep2021"/>
    <d v="2021-09-14T00:00:00"/>
    <s v="Summer"/>
    <s v="Sep"/>
    <n v="9"/>
    <x v="17"/>
    <s v="B4"/>
    <s v="W"/>
    <n v="0.05"/>
    <n v="0"/>
    <n v="0"/>
    <n v="0"/>
    <n v="0"/>
    <n v="0"/>
    <n v="0"/>
    <n v="0"/>
    <n v="0"/>
    <n v="0"/>
    <n v="0"/>
    <n v="0"/>
    <n v="0"/>
    <n v="0"/>
    <n v="0.05"/>
    <n v="0"/>
    <n v="0"/>
    <n v="1"/>
    <n v="1"/>
    <n v="0"/>
    <n v="0"/>
    <n v="0"/>
    <n v="0"/>
    <n v="0"/>
    <n v="0"/>
    <n v="0"/>
    <n v="0"/>
    <n v="0"/>
    <n v="0"/>
    <n v="0"/>
    <n v="0"/>
    <n v="0"/>
    <n v="1"/>
    <n v="0"/>
    <n v="0"/>
  </r>
  <r>
    <s v="300_21Sep2021"/>
    <d v="2021-09-21T00:00:00"/>
    <s v="Summer"/>
    <s v="Sep"/>
    <n v="9"/>
    <x v="18"/>
    <n v="300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0_28Sep2021"/>
    <d v="2021-09-28T00:00:00"/>
    <s v="Fall"/>
    <s v="Sep"/>
    <n v="9"/>
    <x v="19"/>
    <n v="40"/>
    <s v="W"/>
    <n v="0.44"/>
    <n v="0"/>
    <n v="0"/>
    <n v="0"/>
    <n v="0"/>
    <n v="0"/>
    <n v="0"/>
    <n v="0"/>
    <n v="0"/>
    <n v="0"/>
    <n v="0"/>
    <n v="0"/>
    <n v="0"/>
    <n v="0"/>
    <n v="0.05"/>
    <n v="0.39"/>
    <n v="0"/>
    <n v="1"/>
    <n v="2"/>
    <n v="0"/>
    <n v="0"/>
    <n v="0"/>
    <n v="0"/>
    <n v="0"/>
    <n v="0"/>
    <n v="0"/>
    <n v="0"/>
    <n v="0"/>
    <n v="0"/>
    <n v="0"/>
    <n v="0"/>
    <n v="0"/>
    <n v="1"/>
    <n v="1"/>
    <n v="0"/>
  </r>
  <r>
    <s v="454_28Sep2021"/>
    <d v="2021-09-28T00:00:00"/>
    <s v="Fall"/>
    <s v="Sep"/>
    <n v="9"/>
    <x v="19"/>
    <n v="454"/>
    <s v="W"/>
    <n v="0.95"/>
    <n v="0"/>
    <n v="0"/>
    <n v="0"/>
    <n v="0.01"/>
    <n v="0"/>
    <n v="0"/>
    <n v="0"/>
    <n v="0"/>
    <n v="0"/>
    <n v="0"/>
    <n v="0"/>
    <n v="0"/>
    <n v="0"/>
    <n v="0"/>
    <n v="0.94"/>
    <n v="0"/>
    <n v="1"/>
    <n v="2"/>
    <n v="0"/>
    <n v="0"/>
    <n v="0"/>
    <n v="1"/>
    <n v="0"/>
    <n v="0"/>
    <n v="0"/>
    <n v="0"/>
    <n v="0"/>
    <n v="0"/>
    <n v="0"/>
    <n v="0"/>
    <n v="0"/>
    <n v="0"/>
    <n v="1"/>
    <n v="0"/>
  </r>
  <r>
    <s v="21_07Oct2021"/>
    <d v="2021-10-07T00:00:00"/>
    <s v="Fall"/>
    <s v="Oct"/>
    <n v="10"/>
    <x v="20"/>
    <n v="21"/>
    <s v="W"/>
    <n v="0.05"/>
    <n v="0"/>
    <n v="0"/>
    <n v="0"/>
    <n v="0"/>
    <n v="0"/>
    <n v="0"/>
    <n v="0"/>
    <n v="0"/>
    <n v="0"/>
    <n v="0"/>
    <n v="0"/>
    <n v="0"/>
    <n v="0"/>
    <n v="0"/>
    <n v="0.05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</r>
  <r>
    <s v="79_07Oct2021"/>
    <d v="2021-10-07T00:00:00"/>
    <s v="Fall"/>
    <s v="Oct"/>
    <n v="10"/>
    <x v="20"/>
    <n v="79"/>
    <s v="W"/>
    <n v="6.0000000000000005E-2"/>
    <n v="0"/>
    <n v="0"/>
    <n v="0"/>
    <n v="0"/>
    <n v="0"/>
    <n v="0"/>
    <n v="0"/>
    <n v="0"/>
    <n v="0"/>
    <n v="0"/>
    <n v="0"/>
    <n v="0"/>
    <n v="0"/>
    <n v="0.01"/>
    <n v="0.05"/>
    <n v="0"/>
    <n v="1"/>
    <n v="2"/>
    <n v="0"/>
    <n v="0"/>
    <n v="0"/>
    <n v="0"/>
    <n v="0"/>
    <n v="0"/>
    <n v="0"/>
    <n v="0"/>
    <n v="0"/>
    <n v="0"/>
    <n v="0"/>
    <n v="0"/>
    <n v="0"/>
    <n v="1"/>
    <n v="1"/>
    <n v="0"/>
  </r>
  <r>
    <s v="606_07Oct2021"/>
    <d v="2021-10-07T00:00:00"/>
    <s v="Fall"/>
    <s v="Oct"/>
    <n v="10"/>
    <x v="20"/>
    <n v="606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0_12Oct2021"/>
    <d v="2021-10-12T00:00:00"/>
    <s v="Fall"/>
    <s v="Oct"/>
    <n v="10"/>
    <x v="21"/>
    <n v="40"/>
    <s v="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589_12Oct2021"/>
    <d v="2021-10-12T00:00:00"/>
    <s v="Fall"/>
    <s v="Oct"/>
    <n v="10"/>
    <x v="21"/>
    <n v="589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cuteless_12Oct2021"/>
    <d v="2021-10-12T00:00:00"/>
    <s v="Fall"/>
    <s v="Oct"/>
    <n v="10"/>
    <x v="21"/>
    <s v="Scuteless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D2_14Oct2021"/>
    <d v="2021-10-14T00:00:00"/>
    <s v="Fall"/>
    <s v="Oct"/>
    <n v="10"/>
    <x v="21"/>
    <s v="4D2"/>
    <s v="S"/>
    <n v="0.81"/>
    <n v="0"/>
    <n v="0"/>
    <n v="0"/>
    <n v="0"/>
    <n v="0"/>
    <n v="0"/>
    <n v="0"/>
    <n v="0"/>
    <n v="0"/>
    <n v="0"/>
    <n v="0"/>
    <n v="0.01"/>
    <n v="0"/>
    <n v="0"/>
    <n v="0.8"/>
    <n v="0"/>
    <n v="1"/>
    <n v="2"/>
    <n v="0"/>
    <n v="0"/>
    <n v="0"/>
    <n v="0"/>
    <n v="0"/>
    <n v="0"/>
    <n v="0"/>
    <n v="0"/>
    <n v="0"/>
    <n v="0"/>
    <n v="0"/>
    <n v="1"/>
    <n v="0"/>
    <n v="0"/>
    <n v="1"/>
    <n v="0"/>
  </r>
  <r>
    <s v="300_19Oct2021"/>
    <d v="2021-10-19T00:00:00"/>
    <s v="Fall"/>
    <s v="Oct"/>
    <n v="10"/>
    <x v="22"/>
    <n v="300"/>
    <s v="E"/>
    <n v="0.01"/>
    <n v="0"/>
    <n v="0"/>
    <n v="0"/>
    <n v="0"/>
    <n v="0"/>
    <n v="0"/>
    <n v="0"/>
    <n v="0"/>
    <n v="0"/>
    <n v="0"/>
    <n v="0.01"/>
    <n v="0"/>
    <n v="0"/>
    <n v="0"/>
    <n v="0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</r>
  <r>
    <s v="349_19Oct2022"/>
    <d v="2021-10-19T00:00:00"/>
    <s v="Fall"/>
    <s v="Oct"/>
    <n v="10"/>
    <x v="22"/>
    <n v="349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0_21Oct2021"/>
    <d v="2021-10-21T00:00:00"/>
    <s v="Fall"/>
    <s v="Oct"/>
    <n v="10"/>
    <x v="22"/>
    <n v="40"/>
    <s v="W"/>
    <n v="0.15000000000000002"/>
    <n v="0"/>
    <n v="0"/>
    <n v="0"/>
    <n v="0"/>
    <n v="0"/>
    <n v="0"/>
    <n v="0"/>
    <n v="0"/>
    <n v="0"/>
    <n v="0"/>
    <n v="0.1"/>
    <n v="0"/>
    <n v="0.05"/>
    <n v="0"/>
    <n v="0"/>
    <n v="0"/>
    <n v="1"/>
    <n v="2"/>
    <n v="0"/>
    <n v="0"/>
    <n v="0"/>
    <n v="0"/>
    <n v="0"/>
    <n v="0"/>
    <n v="0"/>
    <n v="0"/>
    <n v="0"/>
    <n v="0"/>
    <n v="1"/>
    <n v="0"/>
    <n v="1"/>
    <n v="0"/>
    <n v="0"/>
    <n v="0"/>
  </r>
  <r>
    <s v="454_21Oct2021"/>
    <d v="2021-10-21T00:00:00"/>
    <s v="Fall"/>
    <s v="Oct"/>
    <n v="10"/>
    <x v="22"/>
    <n v="454"/>
    <s v="W"/>
    <n v="0.69"/>
    <n v="0"/>
    <n v="0"/>
    <n v="0"/>
    <n v="0.25"/>
    <n v="0"/>
    <n v="0"/>
    <n v="0.01"/>
    <n v="0"/>
    <n v="0"/>
    <n v="0"/>
    <n v="0"/>
    <n v="0"/>
    <n v="0"/>
    <n v="0.01"/>
    <n v="0.42"/>
    <n v="0"/>
    <n v="1"/>
    <n v="4"/>
    <n v="0"/>
    <n v="0"/>
    <n v="0"/>
    <n v="1"/>
    <n v="0"/>
    <n v="0"/>
    <n v="1"/>
    <n v="0"/>
    <n v="0"/>
    <n v="0"/>
    <n v="0"/>
    <n v="0"/>
    <n v="0"/>
    <n v="1"/>
    <n v="1"/>
    <n v="0"/>
  </r>
  <r>
    <s v="21_02Nov2021"/>
    <d v="2021-11-02T00:00:00"/>
    <s v="Fall"/>
    <s v="Nov"/>
    <n v="11"/>
    <x v="23"/>
    <n v="21"/>
    <s v="W"/>
    <n v="0.59"/>
    <n v="0"/>
    <n v="0"/>
    <n v="0"/>
    <n v="0"/>
    <n v="0"/>
    <n v="0"/>
    <n v="0"/>
    <n v="0"/>
    <n v="0"/>
    <n v="0"/>
    <n v="0"/>
    <n v="0"/>
    <n v="0"/>
    <n v="0.1"/>
    <n v="0.49"/>
    <n v="0"/>
    <n v="1"/>
    <n v="2"/>
    <n v="0"/>
    <n v="0"/>
    <n v="0"/>
    <n v="0"/>
    <n v="0"/>
    <n v="0"/>
    <n v="0"/>
    <n v="0"/>
    <n v="0"/>
    <n v="0"/>
    <n v="0"/>
    <n v="0"/>
    <n v="0"/>
    <n v="1"/>
    <n v="1"/>
    <n v="0"/>
  </r>
  <r>
    <s v="606_02Nov2021"/>
    <d v="2021-11-02T00:00:00"/>
    <s v="Fall"/>
    <s v="Nov"/>
    <n v="11"/>
    <x v="23"/>
    <n v="606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10_09Nov2021"/>
    <d v="2021-11-09T00:00:00"/>
    <s v="Fall"/>
    <s v="Nov"/>
    <n v="11"/>
    <x v="24"/>
    <n v="210"/>
    <s v="E"/>
    <n v="0.05"/>
    <n v="0"/>
    <n v="0"/>
    <n v="0"/>
    <n v="0"/>
    <n v="0"/>
    <n v="0"/>
    <n v="0"/>
    <n v="0"/>
    <n v="0"/>
    <n v="0"/>
    <n v="0"/>
    <n v="0"/>
    <n v="0"/>
    <n v="0.05"/>
    <n v="0"/>
    <n v="0"/>
    <n v="1"/>
    <n v="1"/>
    <n v="0"/>
    <n v="0"/>
    <n v="0"/>
    <n v="0"/>
    <n v="0"/>
    <n v="0"/>
    <n v="0"/>
    <n v="0"/>
    <n v="0"/>
    <n v="0"/>
    <n v="0"/>
    <n v="0"/>
    <n v="0"/>
    <n v="1"/>
    <n v="0"/>
    <n v="0"/>
  </r>
  <r>
    <s v="490_09Nov2021"/>
    <d v="2021-11-09T00:00:00"/>
    <s v="Fall"/>
    <s v="Nov"/>
    <n v="11"/>
    <x v="24"/>
    <n v="490"/>
    <s v="E"/>
    <n v="0.1"/>
    <n v="0"/>
    <n v="0"/>
    <n v="0"/>
    <n v="0"/>
    <n v="0"/>
    <n v="0"/>
    <n v="0"/>
    <n v="0"/>
    <n v="0"/>
    <n v="0"/>
    <n v="0.1"/>
    <n v="0"/>
    <n v="0"/>
    <n v="0"/>
    <n v="0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</r>
  <r>
    <s v="Scuteless_09Nov2021"/>
    <d v="2021-11-09T00:00:00"/>
    <s v="Fall"/>
    <s v="Nov"/>
    <n v="11"/>
    <x v="24"/>
    <s v="Scuteless"/>
    <s v="E"/>
    <n v="0.2"/>
    <n v="0"/>
    <n v="0"/>
    <n v="0"/>
    <n v="0"/>
    <n v="0.2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</r>
  <r>
    <s v="589_11Nov2021"/>
    <d v="2021-11-11T00:00:00"/>
    <s v="Fall"/>
    <s v="Nov"/>
    <n v="11"/>
    <x v="24"/>
    <n v="589"/>
    <s v="E"/>
    <n v="0.01"/>
    <n v="0"/>
    <n v="0"/>
    <n v="0"/>
    <n v="0"/>
    <n v="0"/>
    <n v="0"/>
    <n v="0"/>
    <n v="0"/>
    <n v="0"/>
    <n v="0"/>
    <n v="0.01"/>
    <n v="0"/>
    <n v="0"/>
    <n v="0"/>
    <n v="0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</r>
  <r>
    <s v="4D2_11Nov2021"/>
    <d v="2021-11-11T00:00:00"/>
    <s v="Fall"/>
    <s v="Nov"/>
    <n v="11"/>
    <x v="24"/>
    <s v="4D2"/>
    <s v="S"/>
    <n v="0.4"/>
    <n v="0"/>
    <n v="0"/>
    <n v="0"/>
    <n v="0"/>
    <n v="0"/>
    <n v="0"/>
    <n v="0"/>
    <n v="0"/>
    <n v="0"/>
    <n v="0"/>
    <n v="0"/>
    <n v="0"/>
    <n v="0"/>
    <n v="0"/>
    <n v="0.4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</r>
  <r>
    <s v="349_16Nov2021"/>
    <d v="2021-11-16T00:00:00"/>
    <s v="Fall"/>
    <s v="Nov"/>
    <n v="11"/>
    <x v="25"/>
    <n v="349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90_16Nov2021"/>
    <d v="2021-11-16T00:00:00"/>
    <s v="Fall"/>
    <s v="Nov"/>
    <n v="11"/>
    <x v="25"/>
    <n v="490"/>
    <s v="E"/>
    <n v="0.01"/>
    <n v="0"/>
    <n v="0"/>
    <n v="0"/>
    <n v="0"/>
    <n v="0"/>
    <n v="0"/>
    <n v="0"/>
    <n v="0"/>
    <n v="0"/>
    <n v="0"/>
    <n v="0.01"/>
    <n v="0"/>
    <n v="0"/>
    <n v="0"/>
    <n v="0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</r>
  <r>
    <s v="40_22Nov2021"/>
    <d v="2021-11-22T00:00:00"/>
    <s v="Fall"/>
    <s v="Nov"/>
    <n v="11"/>
    <x v="26"/>
    <n v="40"/>
    <s v="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1_02Dec2021"/>
    <d v="2021-12-02T00:00:00"/>
    <s v="Fall"/>
    <s v="Dec"/>
    <n v="12"/>
    <x v="27"/>
    <n v="21"/>
    <s v="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606_07Dec2021"/>
    <d v="2021-12-07T00:00:00"/>
    <s v="Fall"/>
    <s v="Dec"/>
    <n v="12"/>
    <x v="28"/>
    <n v="606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cuteless_07Dec2021"/>
    <d v="2021-12-07T00:00:00"/>
    <s v="Fall"/>
    <s v="Dec"/>
    <n v="12"/>
    <x v="28"/>
    <s v="Scuteless"/>
    <s v="E"/>
    <n v="0.01"/>
    <n v="0"/>
    <n v="0"/>
    <n v="0"/>
    <n v="0"/>
    <n v="0.01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</r>
  <r>
    <s v="21_21Dec2021"/>
    <d v="2021-12-21T00:00:00"/>
    <s v="Winter"/>
    <s v="Dec"/>
    <n v="12"/>
    <x v="29"/>
    <n v="21"/>
    <s v="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589_21Dec2021"/>
    <d v="2021-12-21T00:00:00"/>
    <s v="Winter"/>
    <s v="Dec"/>
    <n v="12"/>
    <x v="29"/>
    <n v="589"/>
    <s v="E"/>
    <n v="0.01"/>
    <n v="0"/>
    <n v="0.01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</r>
  <r>
    <s v="4D2_21Dec2021"/>
    <d v="2021-12-21T00:00:00"/>
    <s v="Winter"/>
    <s v="Dec"/>
    <n v="12"/>
    <x v="29"/>
    <s v="4D2"/>
    <s v="S"/>
    <n v="0.57999999999999996"/>
    <n v="0"/>
    <n v="0"/>
    <n v="0"/>
    <n v="0"/>
    <n v="0"/>
    <n v="0"/>
    <n v="0"/>
    <n v="0"/>
    <n v="0"/>
    <n v="0"/>
    <n v="0"/>
    <n v="0"/>
    <n v="0"/>
    <n v="0"/>
    <n v="0.57999999999999996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</r>
  <r>
    <s v="300_23Dec2021"/>
    <d v="2021-12-23T00:00:00"/>
    <s v="Winter"/>
    <s v="Dec"/>
    <n v="12"/>
    <x v="29"/>
    <n v="300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606_18Jan2022"/>
    <d v="2022-01-18T00:00:00"/>
    <s v="Winter"/>
    <s v="Jan"/>
    <n v="1"/>
    <x v="30"/>
    <n v="606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cuteless_18Jan2022"/>
    <d v="2022-01-18T00:00:00"/>
    <s v="Winter"/>
    <s v="Jan"/>
    <n v="1"/>
    <x v="30"/>
    <s v="Scuteless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D2_20Jan2022"/>
    <d v="2022-01-20T00:00:00"/>
    <s v="Winter"/>
    <s v="Jan"/>
    <n v="1"/>
    <x v="30"/>
    <s v="4D2"/>
    <s v="S"/>
    <n v="0.1"/>
    <n v="0"/>
    <n v="0"/>
    <n v="0"/>
    <n v="0"/>
    <n v="0"/>
    <n v="0"/>
    <n v="0"/>
    <n v="0"/>
    <n v="0"/>
    <n v="0"/>
    <n v="0"/>
    <n v="0"/>
    <n v="0"/>
    <n v="0"/>
    <n v="0.1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</r>
  <r>
    <s v="40_25Jan2022"/>
    <d v="2022-01-25T00:00:00"/>
    <s v="Winter"/>
    <s v="Jan"/>
    <n v="1"/>
    <x v="31"/>
    <n v="40"/>
    <s v="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54_25Jan2022"/>
    <d v="2022-01-25T00:00:00"/>
    <s v="Winter"/>
    <s v="Jan"/>
    <n v="1"/>
    <x v="31"/>
    <n v="454"/>
    <s v="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300_27Jan2022"/>
    <d v="2022-01-27T00:00:00"/>
    <s v="Winter"/>
    <s v="Jan"/>
    <n v="1"/>
    <x v="31"/>
    <n v="300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589_27Jan2022"/>
    <d v="2022-01-27T00:00:00"/>
    <s v="Winter"/>
    <s v="Jan"/>
    <n v="1"/>
    <x v="31"/>
    <n v="589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1_03Feb2022"/>
    <d v="2022-02-03T00:00:00"/>
    <s v="Winter"/>
    <s v="Feb"/>
    <n v="2"/>
    <x v="32"/>
    <n v="21"/>
    <s v="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94_03Feb2022"/>
    <d v="2022-02-03T00:00:00"/>
    <s v="Winter"/>
    <s v="Feb"/>
    <n v="2"/>
    <x v="32"/>
    <n v="494"/>
    <s v="W"/>
    <n v="0.01"/>
    <n v="0"/>
    <n v="0"/>
    <n v="0"/>
    <n v="0"/>
    <n v="0"/>
    <n v="0"/>
    <n v="0"/>
    <n v="0"/>
    <n v="0"/>
    <n v="0"/>
    <n v="0"/>
    <n v="0"/>
    <n v="0.01"/>
    <n v="0"/>
    <n v="0"/>
    <n v="0"/>
    <n v="1"/>
    <n v="1"/>
    <n v="0"/>
    <n v="0"/>
    <n v="0"/>
    <n v="0"/>
    <n v="0"/>
    <n v="0"/>
    <n v="0"/>
    <n v="0"/>
    <n v="0"/>
    <n v="0"/>
    <n v="0"/>
    <n v="0"/>
    <n v="1"/>
    <n v="0"/>
    <n v="0"/>
    <n v="0"/>
  </r>
  <r>
    <s v="491_08Feb2022"/>
    <d v="2022-02-08T00:00:00"/>
    <s v="Winter"/>
    <s v="Feb"/>
    <n v="2"/>
    <x v="33"/>
    <n v="491"/>
    <s v="S"/>
    <n v="0.01"/>
    <n v="0"/>
    <n v="0"/>
    <n v="0"/>
    <n v="0"/>
    <n v="0"/>
    <n v="0"/>
    <n v="0"/>
    <n v="0"/>
    <n v="0"/>
    <n v="0"/>
    <n v="0"/>
    <n v="0"/>
    <n v="0.01"/>
    <n v="0"/>
    <n v="0"/>
    <n v="0"/>
    <n v="1"/>
    <n v="1"/>
    <n v="0"/>
    <n v="0"/>
    <n v="0"/>
    <n v="0"/>
    <n v="0"/>
    <n v="0"/>
    <n v="0"/>
    <n v="0"/>
    <n v="0"/>
    <n v="0"/>
    <n v="0"/>
    <n v="0"/>
    <n v="1"/>
    <n v="0"/>
    <n v="0"/>
    <n v="0"/>
  </r>
  <r>
    <s v="Scuteless_10Feb2022"/>
    <d v="2022-02-10T00:00:00"/>
    <s v="Winter"/>
    <s v="Feb"/>
    <n v="2"/>
    <x v="33"/>
    <s v="Scuteless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D2_15Feb2022"/>
    <d v="2022-02-15T00:00:00"/>
    <s v="Winter"/>
    <s v="Feb"/>
    <n v="2"/>
    <x v="34"/>
    <s v="4D2"/>
    <s v="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606_17Feb2022"/>
    <d v="2022-02-17T00:00:00"/>
    <s v="Winter"/>
    <s v="Feb"/>
    <n v="2"/>
    <x v="34"/>
    <n v="606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0_22Feb2022"/>
    <d v="2022-02-22T00:00:00"/>
    <s v="Winter"/>
    <s v="Feb"/>
    <n v="2"/>
    <x v="35"/>
    <n v="40"/>
    <s v="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54_22Feb2022"/>
    <d v="2022-02-22T00:00:00"/>
    <s v="Winter"/>
    <s v="Feb"/>
    <n v="2"/>
    <x v="35"/>
    <n v="454"/>
    <s v="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1_24Feb2022"/>
    <d v="2022-02-24T00:00:00"/>
    <s v="Winter"/>
    <s v="Feb"/>
    <n v="2"/>
    <x v="35"/>
    <n v="21"/>
    <s v="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0_24Feb2022"/>
    <d v="2022-02-24T00:00:00"/>
    <s v="Winter"/>
    <s v="Feb"/>
    <n v="2"/>
    <x v="35"/>
    <n v="40"/>
    <s v="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6000_01Mar2022"/>
    <d v="2022-03-01T00:00:00"/>
    <s v="Winter"/>
    <s v="Mar"/>
    <n v="3"/>
    <x v="36"/>
    <n v="6000"/>
    <s v="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589_03Mar2022"/>
    <d v="2022-03-03T00:00:00"/>
    <s v="Winter"/>
    <s v="Mar"/>
    <n v="3"/>
    <x v="36"/>
    <n v="589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300_08Mar2022"/>
    <d v="2022-03-08T00:00:00"/>
    <s v="Winter"/>
    <s v="Mar"/>
    <n v="3"/>
    <x v="37"/>
    <n v="300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1_10Mar2022"/>
    <d v="2022-03-10T00:00:00"/>
    <s v="Winter"/>
    <s v="Mar"/>
    <n v="3"/>
    <x v="37"/>
    <n v="21"/>
    <s v="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cuteless_10Mar2022"/>
    <d v="2022-03-10T00:00:00"/>
    <s v="Winter"/>
    <s v="Mar"/>
    <n v="3"/>
    <x v="37"/>
    <s v="Scuteless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606_15Mar2022"/>
    <d v="2022-03-15T00:00:00"/>
    <s v="Winter"/>
    <s v="Mar"/>
    <n v="3"/>
    <x v="38"/>
    <n v="606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D2_15Mar2022"/>
    <d v="2022-03-15T00:00:00"/>
    <s v="Winter"/>
    <s v="Mar"/>
    <n v="3"/>
    <x v="38"/>
    <s v="4D2"/>
    <s v="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54_22Mar2022"/>
    <d v="2022-03-22T00:00:00"/>
    <s v="Spring"/>
    <s v="Mar"/>
    <n v="3"/>
    <x v="39"/>
    <n v="454"/>
    <s v="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91_22Mar2022"/>
    <d v="2022-03-22T00:00:00"/>
    <s v="Spring"/>
    <s v="Mar"/>
    <n v="3"/>
    <x v="39"/>
    <n v="491"/>
    <s v="S"/>
    <n v="0.05"/>
    <n v="0"/>
    <n v="0"/>
    <n v="0"/>
    <n v="0"/>
    <n v="0"/>
    <n v="0"/>
    <n v="0"/>
    <n v="0"/>
    <n v="0"/>
    <n v="0"/>
    <n v="0.05"/>
    <n v="0"/>
    <n v="0"/>
    <n v="0"/>
    <n v="0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</r>
  <r>
    <s v="300_12Apr2022"/>
    <d v="2022-04-12T00:00:00"/>
    <s v="Spring"/>
    <s v="Apr"/>
    <n v="4"/>
    <x v="40"/>
    <n v="300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349_12Apr2022"/>
    <d v="2022-04-12T00:00:00"/>
    <s v="Spring"/>
    <s v="Apr"/>
    <n v="4"/>
    <x v="40"/>
    <n v="349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589_12Apr2022"/>
    <d v="2022-04-12T00:00:00"/>
    <s v="Spring"/>
    <s v="Apr"/>
    <n v="4"/>
    <x v="40"/>
    <n v="589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1_19Apr2022"/>
    <d v="2022-04-19T00:00:00"/>
    <s v="Spring"/>
    <s v="Apr"/>
    <n v="4"/>
    <x v="41"/>
    <n v="21"/>
    <s v="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349_19Apr2022"/>
    <d v="2022-04-19T00:00:00"/>
    <s v="Spring"/>
    <s v="Apr"/>
    <n v="4"/>
    <x v="41"/>
    <n v="349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91_19Apr2022"/>
    <d v="2022-04-19T00:00:00"/>
    <s v="Spring"/>
    <s v="Apr"/>
    <n v="4"/>
    <x v="41"/>
    <n v="491"/>
    <s v="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606_19Apr2022"/>
    <d v="2022-04-19T00:00:00"/>
    <s v="Spring"/>
    <s v="Apr"/>
    <n v="4"/>
    <x v="41"/>
    <n v="606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D2_19Apr2022"/>
    <d v="2022-04-19T00:00:00"/>
    <s v="Spring"/>
    <s v="Apr"/>
    <n v="4"/>
    <x v="41"/>
    <s v="4D2"/>
    <s v="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4_19Apr2022"/>
    <d v="2022-04-19T00:00:00"/>
    <s v="Spring"/>
    <s v="Apr"/>
    <n v="4"/>
    <x v="41"/>
    <s v="B4"/>
    <s v="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0_21Apr2022"/>
    <d v="2022-04-21T00:00:00"/>
    <s v="Spring"/>
    <s v="Apr"/>
    <n v="4"/>
    <x v="41"/>
    <n v="40"/>
    <s v="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cuteless_21Apr2022"/>
    <d v="2022-04-21T00:00:00"/>
    <s v="Spring"/>
    <s v="Apr"/>
    <n v="4"/>
    <x v="41"/>
    <s v="Scuteless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54_25Apr2022"/>
    <d v="2022-04-25T00:00:00"/>
    <s v="Spring"/>
    <s v="Apr"/>
    <n v="4"/>
    <x v="42"/>
    <n v="454"/>
    <s v="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54_29Mar2022"/>
    <d v="2022-04-29T00:00:00"/>
    <s v="Spring"/>
    <s v="Apr"/>
    <n v="4"/>
    <x v="42"/>
    <n v="454"/>
    <s v="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300_10May2022"/>
    <d v="2022-05-10T00:00:00"/>
    <s v="Spring"/>
    <s v="May"/>
    <n v="5"/>
    <x v="0"/>
    <n v="300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615_10May2022"/>
    <d v="2022-05-10T00:00:00"/>
    <s v="Spring"/>
    <s v="May"/>
    <n v="5"/>
    <x v="0"/>
    <n v="615"/>
    <s v="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6000_10May2022"/>
    <d v="2022-05-10T00:00:00"/>
    <s v="Spring"/>
    <s v="May"/>
    <n v="5"/>
    <x v="0"/>
    <n v="6000"/>
    <s v="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4_10May2022"/>
    <d v="2022-05-10T00:00:00"/>
    <s v="Spring"/>
    <s v="May"/>
    <n v="5"/>
    <x v="0"/>
    <s v="B4"/>
    <s v="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cuteless_10May2022"/>
    <d v="2022-05-10T00:00:00"/>
    <s v="Spring"/>
    <s v="May"/>
    <n v="5"/>
    <x v="0"/>
    <s v="Scuteless"/>
    <s v="E"/>
    <n v="0.01"/>
    <n v="0"/>
    <n v="0.01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</r>
  <r>
    <s v="92_12May2022"/>
    <d v="2022-05-12T00:00:00"/>
    <s v="Spring"/>
    <s v="May"/>
    <n v="5"/>
    <x v="0"/>
    <n v="92"/>
    <s v="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606_14Apr2022"/>
    <d v="2022-05-14T00:00:00"/>
    <s v="Spring"/>
    <s v="May"/>
    <n v="5"/>
    <x v="0"/>
    <n v="606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349_17May2022"/>
    <d v="2022-05-17T00:00:00"/>
    <s v="Spring"/>
    <s v="May"/>
    <n v="5"/>
    <x v="1"/>
    <n v="349"/>
    <s v="E"/>
    <n v="0.01"/>
    <n v="0"/>
    <n v="0"/>
    <n v="0"/>
    <n v="0"/>
    <n v="0.01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</r>
  <r>
    <s v="210_24May2022"/>
    <d v="2022-05-24T00:00:00"/>
    <s v="Spring"/>
    <s v="May"/>
    <n v="5"/>
    <x v="2"/>
    <n v="210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606_24May2022"/>
    <d v="2022-05-24T00:00:00"/>
    <s v="Spring"/>
    <s v="May"/>
    <n v="5"/>
    <x v="2"/>
    <n v="606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D2_24May2022"/>
    <d v="2022-05-24T00:00:00"/>
    <s v="Spring"/>
    <s v="May"/>
    <n v="5"/>
    <x v="2"/>
    <s v="4D2"/>
    <s v="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0_26May2022"/>
    <d v="2022-05-26T00:00:00"/>
    <s v="Spring"/>
    <s v="May"/>
    <n v="5"/>
    <x v="2"/>
    <n v="40"/>
    <s v="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91_26May2022"/>
    <d v="2022-05-26T00:00:00"/>
    <s v="Spring"/>
    <s v="May"/>
    <n v="5"/>
    <x v="2"/>
    <n v="491"/>
    <s v="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589_26May2022"/>
    <d v="2022-05-26T00:00:00"/>
    <s v="Spring"/>
    <s v="May"/>
    <n v="5"/>
    <x v="2"/>
    <n v="589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615_26May2022"/>
    <d v="2022-05-26T00:00:00"/>
    <s v="Spring"/>
    <s v="May"/>
    <n v="5"/>
    <x v="2"/>
    <n v="615"/>
    <s v="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300_02Jun2022"/>
    <d v="2022-06-02T00:00:00"/>
    <s v="Spring"/>
    <s v="Jun"/>
    <n v="6"/>
    <x v="43"/>
    <n v="300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54_06Jun2022"/>
    <d v="2022-06-06T00:00:00"/>
    <s v="Spring"/>
    <s v="Jun"/>
    <n v="6"/>
    <x v="3"/>
    <n v="454"/>
    <s v="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cuteless_09Jun2022"/>
    <d v="2022-06-09T00:00:00"/>
    <s v="Spring"/>
    <s v="Jun"/>
    <n v="6"/>
    <x v="3"/>
    <s v="Scuteless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54_12Jun2022"/>
    <d v="2022-06-12T00:00:00"/>
    <s v="Spring"/>
    <s v="Jun"/>
    <n v="6"/>
    <x v="4"/>
    <n v="454"/>
    <s v="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349_16Jun2022"/>
    <d v="2022-06-16T00:00:00"/>
    <s v="Spring"/>
    <s v="Jun"/>
    <n v="6"/>
    <x v="4"/>
    <n v="349"/>
    <s v="E"/>
    <n v="0.02"/>
    <n v="0"/>
    <n v="0"/>
    <n v="0"/>
    <n v="0"/>
    <n v="0"/>
    <n v="0.01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67_30Jun2022"/>
    <d v="2022-06-30T00:00:00"/>
    <s v="Summer"/>
    <s v="Jun"/>
    <n v="6"/>
    <x v="6"/>
    <n v="67"/>
    <s v="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D2_30Jun2022"/>
    <d v="2022-06-30T00:00:00"/>
    <s v="Summer"/>
    <s v="Jun"/>
    <n v="6"/>
    <x v="6"/>
    <s v="4D2"/>
    <s v="S"/>
    <n v="0.1"/>
    <n v="0.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589_07Jul2022"/>
    <d v="2022-07-07T00:00:00"/>
    <s v="Summer"/>
    <s v="Jul"/>
    <n v="7"/>
    <x v="7"/>
    <n v="589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cuteless_07Jul2022"/>
    <d v="2022-07-07T00:00:00"/>
    <s v="Summer"/>
    <s v="Jul"/>
    <n v="7"/>
    <x v="7"/>
    <s v="Scuteless"/>
    <s v="E"/>
    <n v="0.01"/>
    <n v="0"/>
    <n v="0"/>
    <n v="0"/>
    <n v="0"/>
    <n v="0.01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</r>
  <r>
    <s v="606_11Jul2022"/>
    <d v="2022-07-11T00:00:00"/>
    <s v="Summer"/>
    <s v="Jul"/>
    <n v="7"/>
    <x v="8"/>
    <n v="606"/>
    <s v="E"/>
    <n v="0.05"/>
    <n v="0"/>
    <n v="0"/>
    <n v="0"/>
    <n v="0"/>
    <n v="0.05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</r>
  <r>
    <s v="40_18Jul2022"/>
    <d v="2022-07-18T00:00:00"/>
    <s v="Summer"/>
    <s v="Jul"/>
    <n v="7"/>
    <x v="9"/>
    <n v="40"/>
    <s v="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54_18Jul2022"/>
    <d v="2022-07-18T00:00:00"/>
    <s v="Summer"/>
    <s v="Jul"/>
    <n v="7"/>
    <x v="9"/>
    <n v="454"/>
    <s v="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4_18Jul2022"/>
    <d v="2022-07-18T00:00:00"/>
    <s v="Summer"/>
    <s v="Jul"/>
    <n v="7"/>
    <x v="9"/>
    <s v="B4"/>
    <s v="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1_19Jul2022"/>
    <d v="2022-07-19T00:00:00"/>
    <s v="Summer"/>
    <s v="Jul"/>
    <n v="7"/>
    <x v="9"/>
    <n v="21"/>
    <s v="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0_19Jul2022"/>
    <d v="2022-07-19T00:00:00"/>
    <s v="Summer"/>
    <s v="Jul"/>
    <n v="7"/>
    <x v="9"/>
    <n v="40"/>
    <s v="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91_19Jul2022"/>
    <d v="2022-07-19T00:00:00"/>
    <s v="Summer"/>
    <s v="Jul"/>
    <n v="7"/>
    <x v="9"/>
    <n v="491"/>
    <s v="S"/>
    <n v="0.15"/>
    <n v="0"/>
    <n v="0"/>
    <n v="0"/>
    <n v="0"/>
    <n v="0"/>
    <n v="0"/>
    <n v="0"/>
    <n v="0"/>
    <n v="0"/>
    <n v="0"/>
    <n v="0.15"/>
    <n v="0"/>
    <n v="0"/>
    <n v="0"/>
    <n v="0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</r>
  <r>
    <s v="300_20Jul2022"/>
    <d v="2022-07-20T00:00:00"/>
    <s v="Summer"/>
    <s v="Jul"/>
    <n v="7"/>
    <x v="9"/>
    <n v="300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91_20Jul2022_Moat"/>
    <d v="2022-07-20T00:00:00"/>
    <s v="Summer"/>
    <s v="Jul"/>
    <n v="7"/>
    <x v="9"/>
    <n v="491"/>
    <s v="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91_20Jul2022"/>
    <d v="2022-07-20T00:00:00"/>
    <s v="Summer"/>
    <s v="Jul"/>
    <n v="7"/>
    <x v="9"/>
    <n v="491"/>
    <s v="S"/>
    <n v="0.25"/>
    <n v="0"/>
    <n v="0"/>
    <n v="0.05"/>
    <n v="0"/>
    <n v="0"/>
    <n v="0"/>
    <n v="0"/>
    <n v="0"/>
    <n v="0"/>
    <n v="0"/>
    <n v="0.2"/>
    <n v="0"/>
    <n v="0"/>
    <n v="0"/>
    <n v="0"/>
    <n v="0"/>
    <n v="1"/>
    <n v="2"/>
    <n v="0"/>
    <n v="0"/>
    <n v="1"/>
    <n v="0"/>
    <n v="0"/>
    <n v="0"/>
    <n v="0"/>
    <n v="0"/>
    <n v="0"/>
    <n v="0"/>
    <n v="1"/>
    <n v="0"/>
    <n v="0"/>
    <n v="0"/>
    <n v="0"/>
    <n v="0"/>
  </r>
  <r>
    <s v="300_21Jul2022"/>
    <d v="2022-07-21T00:00:00"/>
    <s v="Summer"/>
    <s v="Jul"/>
    <n v="7"/>
    <x v="9"/>
    <n v="300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6000_21Jul2022"/>
    <d v="2022-07-21T00:00:00"/>
    <s v="Summer"/>
    <s v="Jul"/>
    <n v="7"/>
    <x v="9"/>
    <n v="6000"/>
    <s v="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1_09Aug2022"/>
    <d v="2022-08-09T00:00:00"/>
    <s v="Summer"/>
    <s v="Aug"/>
    <n v="8"/>
    <x v="12"/>
    <n v="21"/>
    <s v="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cuteless_12Aug2022"/>
    <d v="2022-08-12T00:00:00"/>
    <s v="Summer"/>
    <s v="Aug"/>
    <n v="8"/>
    <x v="12"/>
    <s v="Scuteless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59_15Aug2022"/>
    <d v="2022-08-15T00:00:00"/>
    <s v="Summer"/>
    <s v="Aug"/>
    <n v="8"/>
    <x v="13"/>
    <n v="59"/>
    <s v="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54_26Aug2022"/>
    <d v="2022-08-20T00:00:00"/>
    <s v="Summer"/>
    <s v="Aug"/>
    <n v="8"/>
    <x v="13"/>
    <n v="454"/>
    <s v="W"/>
    <n v="0.2"/>
    <n v="0"/>
    <n v="0"/>
    <n v="0"/>
    <n v="0"/>
    <n v="0"/>
    <n v="0"/>
    <n v="0"/>
    <n v="0"/>
    <n v="0"/>
    <n v="0"/>
    <n v="0"/>
    <n v="0"/>
    <n v="0"/>
    <n v="0"/>
    <n v="0.2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</r>
  <r>
    <s v="4D2_21Aug2022"/>
    <d v="2022-08-21T00:00:00"/>
    <s v="Summer"/>
    <s v="Aug"/>
    <n v="8"/>
    <x v="14"/>
    <s v="4D2"/>
    <s v="S"/>
    <n v="0.05"/>
    <n v="0"/>
    <n v="0"/>
    <n v="0"/>
    <n v="0"/>
    <n v="0"/>
    <n v="0"/>
    <n v="0"/>
    <n v="0"/>
    <n v="0"/>
    <n v="0"/>
    <n v="0"/>
    <n v="0"/>
    <n v="0"/>
    <n v="0.05"/>
    <n v="0"/>
    <n v="0"/>
    <n v="1"/>
    <n v="1"/>
    <n v="0"/>
    <n v="0"/>
    <n v="0"/>
    <n v="0"/>
    <n v="0"/>
    <n v="0"/>
    <n v="0"/>
    <n v="0"/>
    <n v="0"/>
    <n v="0"/>
    <n v="0"/>
    <n v="0"/>
    <n v="0"/>
    <n v="1"/>
    <n v="0"/>
    <n v="0"/>
  </r>
  <r>
    <s v="9_24Aug2022"/>
    <d v="2022-08-24T00:00:00"/>
    <s v="Summer"/>
    <s v="Aug"/>
    <n v="8"/>
    <x v="14"/>
    <n v="9"/>
    <s v="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1_24Aug2022"/>
    <d v="2022-08-24T00:00:00"/>
    <s v="Summer"/>
    <s v="Aug"/>
    <n v="8"/>
    <x v="14"/>
    <n v="21"/>
    <s v="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606_24Aug2022"/>
    <d v="2022-08-24T00:00:00"/>
    <s v="Summer"/>
    <s v="Aug"/>
    <n v="8"/>
    <x v="14"/>
    <n v="606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60_26Aug2022"/>
    <d v="2022-08-26T00:00:00"/>
    <s v="Summer"/>
    <s v="Aug"/>
    <n v="8"/>
    <x v="14"/>
    <n v="60"/>
    <s v="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3_26Aug2022"/>
    <d v="2022-08-26T00:00:00"/>
    <s v="Summer"/>
    <s v="Aug"/>
    <n v="8"/>
    <x v="14"/>
    <n v="93"/>
    <s v="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615_26Aug2022"/>
    <d v="2022-08-26T00:00:00"/>
    <s v="Summer"/>
    <s v="Aug"/>
    <n v="8"/>
    <x v="14"/>
    <n v="615"/>
    <s v="W"/>
    <n v="0.79"/>
    <n v="0"/>
    <n v="0"/>
    <n v="0"/>
    <n v="0"/>
    <n v="0"/>
    <n v="0"/>
    <n v="0"/>
    <n v="0"/>
    <n v="0"/>
    <n v="0"/>
    <n v="0"/>
    <n v="0"/>
    <n v="0"/>
    <n v="0"/>
    <n v="0.79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</r>
  <r>
    <s v="300_30Aug2022"/>
    <d v="2022-08-30T00:00:00"/>
    <s v="Summer"/>
    <s v="Aug"/>
    <n v="8"/>
    <x v="15"/>
    <n v="300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589_30Aug2022"/>
    <d v="2022-08-30T00:00:00"/>
    <s v="Summer"/>
    <s v="Aug"/>
    <n v="8"/>
    <x v="15"/>
    <n v="589"/>
    <s v="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D2_30Aug2022"/>
    <d v="2022-08-30T00:00:00"/>
    <s v="Summer"/>
    <s v="Aug"/>
    <n v="8"/>
    <x v="15"/>
    <s v="4D2"/>
    <s v="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32_06Sep2022"/>
    <d v="2022-09-06T00:00:00"/>
    <s v="Summer"/>
    <s v="Sep"/>
    <n v="9"/>
    <x v="16"/>
    <n v="32"/>
    <s v="W"/>
    <n v="0.5"/>
    <n v="0"/>
    <n v="0"/>
    <n v="0"/>
    <n v="0"/>
    <n v="0"/>
    <n v="0"/>
    <n v="0"/>
    <n v="0"/>
    <n v="0"/>
    <n v="0"/>
    <n v="0"/>
    <n v="0"/>
    <n v="0"/>
    <n v="0"/>
    <n v="0.5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</r>
  <r>
    <s v="40_06Sep2022"/>
    <d v="2022-09-06T00:00:00"/>
    <s v="Summer"/>
    <s v="Sep"/>
    <n v="9"/>
    <x v="16"/>
    <n v="40"/>
    <s v="W"/>
    <n v="0.9"/>
    <n v="0"/>
    <n v="0"/>
    <n v="0"/>
    <n v="0"/>
    <n v="0"/>
    <n v="0"/>
    <n v="0"/>
    <n v="0"/>
    <n v="0"/>
    <n v="0"/>
    <n v="0"/>
    <n v="0"/>
    <n v="0"/>
    <n v="0.1"/>
    <n v="0.8"/>
    <n v="0"/>
    <n v="1"/>
    <n v="2"/>
    <n v="0"/>
    <n v="0"/>
    <n v="0"/>
    <n v="0"/>
    <n v="0"/>
    <n v="0"/>
    <n v="0"/>
    <n v="0"/>
    <n v="0"/>
    <n v="0"/>
    <n v="0"/>
    <n v="0"/>
    <n v="0"/>
    <n v="1"/>
    <n v="1"/>
    <n v="0"/>
  </r>
  <r>
    <s v="40_08Sep2022"/>
    <d v="2022-09-08T00:00:00"/>
    <s v="Summer"/>
    <s v="Sep"/>
    <n v="9"/>
    <x v="16"/>
    <n v="40"/>
    <s v="W"/>
    <n v="0.05"/>
    <n v="0"/>
    <n v="0"/>
    <n v="0"/>
    <n v="0"/>
    <n v="0"/>
    <n v="0"/>
    <n v="0"/>
    <n v="0"/>
    <n v="0"/>
    <n v="0"/>
    <n v="0"/>
    <n v="0"/>
    <n v="0"/>
    <n v="0"/>
    <n v="0.05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</r>
  <r>
    <s v="Scuteless_14Sep2022"/>
    <d v="2022-09-14T00:00:00"/>
    <s v="Summer"/>
    <s v="Sep"/>
    <n v="9"/>
    <x v="17"/>
    <s v="Scuteless"/>
    <s v="E"/>
    <n v="0.01"/>
    <n v="0"/>
    <n v="0"/>
    <n v="0"/>
    <n v="0"/>
    <n v="0.01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</r>
  <r>
    <s v="606_21Sep2022"/>
    <d v="2022-09-21T00:00:00"/>
    <s v="Summer"/>
    <s v="Sep"/>
    <n v="9"/>
    <x v="18"/>
    <n v="606"/>
    <s v="E"/>
    <n v="0.01"/>
    <n v="0"/>
    <n v="0"/>
    <n v="0"/>
    <n v="0"/>
    <n v="0.01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</r>
  <r>
    <s v="4D2_21Sep2022"/>
    <d v="2022-09-21T00:00:00"/>
    <s v="Summer"/>
    <s v="Sep"/>
    <n v="9"/>
    <x v="18"/>
    <s v="4D2"/>
    <s v="S"/>
    <n v="0.05"/>
    <n v="0.05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21_22Sep2022"/>
    <d v="2022-09-22T00:00:00"/>
    <s v="Fall"/>
    <s v="Sep"/>
    <n v="9"/>
    <x v="18"/>
    <n v="21"/>
    <s v="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4D2_05Oct2022"/>
    <d v="2022-10-05T00:00:00"/>
    <s v="Fall"/>
    <s v="Oct"/>
    <n v="10"/>
    <x v="20"/>
    <s v="4D2"/>
    <s v="S"/>
    <n v="0.1"/>
    <n v="0"/>
    <n v="0"/>
    <n v="0"/>
    <n v="0.1"/>
    <n v="0"/>
    <n v="0"/>
    <n v="0"/>
    <n v="0"/>
    <n v="0"/>
    <n v="0"/>
    <n v="0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</r>
  <r>
    <s v="40_06Oct2022"/>
    <d v="2022-10-06T00:00:00"/>
    <s v="Fall"/>
    <s v="Oct"/>
    <n v="10"/>
    <x v="20"/>
    <n v="40"/>
    <s v="W"/>
    <n v="0.05"/>
    <n v="0"/>
    <n v="0"/>
    <n v="0"/>
    <n v="0"/>
    <n v="0"/>
    <n v="0"/>
    <n v="0"/>
    <n v="0"/>
    <n v="0"/>
    <n v="0.05"/>
    <n v="0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</r>
  <r>
    <s v="615_11Oct2022"/>
    <d v="2022-10-11T00:00:00"/>
    <s v="Fall"/>
    <s v="Oct"/>
    <n v="10"/>
    <x v="21"/>
    <n v="615"/>
    <s v="W"/>
    <n v="0.99"/>
    <n v="0"/>
    <n v="0"/>
    <n v="0"/>
    <n v="0"/>
    <n v="0"/>
    <n v="0"/>
    <n v="0"/>
    <n v="0"/>
    <n v="0"/>
    <n v="0"/>
    <n v="0"/>
    <n v="0"/>
    <n v="0"/>
    <n v="0"/>
    <n v="0.99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</r>
  <r>
    <s v="491_25Oct2022"/>
    <d v="2022-10-25T00:00:00"/>
    <s v="Fall"/>
    <s v="Oct"/>
    <n v="10"/>
    <x v="44"/>
    <n v="491"/>
    <s v="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2_02Nov2022"/>
    <d v="2022-11-02T00:00:00"/>
    <s v="Fall"/>
    <s v="Nov"/>
    <n v="11"/>
    <x v="23"/>
    <n v="92"/>
    <s v="W"/>
    <n v="0.6"/>
    <n v="0"/>
    <n v="0"/>
    <n v="0"/>
    <n v="0"/>
    <n v="0"/>
    <n v="0"/>
    <n v="0"/>
    <n v="0"/>
    <n v="0"/>
    <n v="0"/>
    <n v="0"/>
    <n v="0"/>
    <n v="0"/>
    <n v="0.6"/>
    <n v="0"/>
    <n v="0"/>
    <n v="1"/>
    <n v="1"/>
    <n v="0"/>
    <n v="0"/>
    <n v="0"/>
    <n v="0"/>
    <n v="0"/>
    <n v="0"/>
    <n v="0"/>
    <n v="0"/>
    <n v="0"/>
    <n v="0"/>
    <n v="0"/>
    <n v="0"/>
    <n v="0"/>
    <n v="1"/>
    <n v="0"/>
    <n v="0"/>
  </r>
  <r>
    <s v="589_09Nov2022"/>
    <d v="2022-11-09T00:00:00"/>
    <s v="Fall"/>
    <s v="Nov"/>
    <n v="11"/>
    <x v="24"/>
    <n v="589"/>
    <s v="E"/>
    <n v="0.01"/>
    <n v="0"/>
    <n v="0"/>
    <n v="0"/>
    <n v="0"/>
    <n v="0"/>
    <n v="0"/>
    <n v="0"/>
    <n v="0"/>
    <n v="0"/>
    <n v="0"/>
    <n v="0"/>
    <n v="0"/>
    <n v="0"/>
    <n v="0"/>
    <n v="0"/>
    <n v="0.01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cuteless_09Nov2022"/>
    <d v="2022-11-09T00:00:00"/>
    <s v="Fall"/>
    <s v="Nov"/>
    <n v="11"/>
    <x v="24"/>
    <s v="Scuteless"/>
    <s v="E"/>
    <n v="0.01"/>
    <n v="0"/>
    <n v="0"/>
    <n v="0"/>
    <n v="0"/>
    <n v="0.01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1">
  <r>
    <s v="B4_11May2021"/>
    <s v="B4"/>
    <s v="03/20/2021"/>
    <d v="2021-05-11T00:00:00"/>
    <d v="2021-05-11T00:00:00"/>
    <s v="Spring"/>
    <s v="May"/>
    <n v="-52"/>
    <x v="0"/>
    <n v="131"/>
    <n v="53"/>
    <n v="11"/>
    <n v="1"/>
    <s v="0511"/>
    <n v="-40"/>
    <n v="79.5"/>
    <n v="0.03"/>
    <s v="J"/>
    <m/>
    <s v="J"/>
    <s v="B4"/>
    <s v="B4"/>
    <n v="33.299999999999997"/>
    <n v="0.67180000000000006"/>
    <n v="17.3"/>
    <n v="12.8"/>
    <s v="W"/>
    <s v="B4_11May2021"/>
    <n v="25.614444989999999"/>
    <n v="-80.402031960000002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9.6875"/>
    <n v="0"/>
    <n v="0"/>
    <n v="1.5714285714285716"/>
    <n v="0"/>
    <n v="32.25"/>
    <n v="0"/>
    <n v="0"/>
    <n v="0"/>
    <n v="0"/>
    <n v="8.0645161290322578E-2"/>
    <n v="6.6666666666666666E-2"/>
    <n v="9.0909090909090912E-2"/>
    <n v="7.7519379844961239E-3"/>
    <n v="0"/>
  </r>
  <r>
    <s v="490_13May2021"/>
    <n v="490"/>
    <s v="03/20/2021"/>
    <d v="2021-05-13T00:00:00"/>
    <d v="2021-05-11T00:00:00"/>
    <s v="Spring"/>
    <s v="May"/>
    <n v="-52"/>
    <x v="0"/>
    <n v="133"/>
    <n v="55"/>
    <n v="13"/>
    <n v="3"/>
    <s v="0513"/>
    <n v="-40"/>
    <n v="81.5"/>
    <n v="0.05"/>
    <s v="A"/>
    <s v="M"/>
    <s v="M"/>
    <n v="490"/>
    <n v="490"/>
    <n v="42.584725332177044"/>
    <n v="2.7814285714285711"/>
    <n v="24.3"/>
    <n v="17.600000000000001"/>
    <s v="E"/>
    <s v="Burrow 133"/>
    <n v="25.616534999999999"/>
    <n v="-80.390473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6875"/>
    <n v="0"/>
    <n v="0"/>
    <n v="1.5714285714285716"/>
    <n v="0"/>
    <n v="32.25"/>
    <n v="0"/>
    <n v="0"/>
    <n v="0"/>
    <n v="0"/>
    <n v="8.0645161290322578E-2"/>
    <n v="6.6666666666666666E-2"/>
    <n v="9.0909090909090912E-2"/>
    <n v="7.7519379844961239E-3"/>
    <n v="0"/>
  </r>
  <r>
    <s v="300_18May2021"/>
    <n v="300"/>
    <s v="03/20/2021"/>
    <d v="2021-05-18T00:00:00"/>
    <d v="2021-05-11T00:00:00"/>
    <s v="Spring"/>
    <s v="May"/>
    <n v="-52"/>
    <x v="1"/>
    <n v="138"/>
    <n v="60"/>
    <n v="18"/>
    <n v="8"/>
    <s v="0518"/>
    <n v="-40"/>
    <n v="77.5"/>
    <n v="0"/>
    <s v="A"/>
    <s v="M"/>
    <s v="M"/>
    <n v="300"/>
    <n v="300"/>
    <n v="46.5"/>
    <n v="3.3135294117647058"/>
    <n v="26.9"/>
    <n v="19.899999999999999"/>
    <s v="E"/>
    <s v="Burrow 134"/>
    <n v="25.616745000000002"/>
    <n v="-80.390912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9.6875"/>
    <n v="0"/>
    <n v="0"/>
    <n v="1.5714285714285716"/>
    <n v="0"/>
    <n v="32.25"/>
    <n v="0"/>
    <n v="4.329004329004329E-3"/>
    <n v="0"/>
    <n v="0"/>
    <n v="8.0645161290322578E-2"/>
    <n v="6.6666666666666666E-2"/>
    <n v="9.0909090909090912E-2"/>
    <n v="7.7519379844961239E-3"/>
    <n v="0"/>
  </r>
  <r>
    <s v="491_18May2021"/>
    <n v="491"/>
    <s v="03/20/2021"/>
    <d v="2021-05-18T00:00:00"/>
    <d v="2021-05-11T00:00:00"/>
    <s v="Spring"/>
    <s v="May"/>
    <n v="-52"/>
    <x v="1"/>
    <n v="138"/>
    <n v="60"/>
    <n v="18"/>
    <n v="8"/>
    <s v="0518"/>
    <n v="-40"/>
    <n v="77.5"/>
    <n v="0"/>
    <s v="A"/>
    <s v="M"/>
    <s v="M"/>
    <n v="491"/>
    <n v="491"/>
    <n v="49.2"/>
    <n v="4.2805263157894728"/>
    <n v="27.1"/>
    <n v="20.3"/>
    <s v="S"/>
    <s v="Burrow 132"/>
    <n v="25.600580000000001"/>
    <n v="-80.40013399999999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9.6875"/>
    <n v="0"/>
    <n v="0"/>
    <n v="1.5714285714285716"/>
    <n v="0"/>
    <n v="32.25"/>
    <n v="0"/>
    <n v="4.329004329004329E-3"/>
    <n v="0"/>
    <n v="0"/>
    <n v="8.0645161290322578E-2"/>
    <n v="6.6666666666666666E-2"/>
    <n v="9.0909090909090912E-2"/>
    <n v="7.7519379844961239E-3"/>
    <n v="0"/>
  </r>
  <r>
    <s v="454_27May2021"/>
    <n v="454"/>
    <s v="03/20/2021"/>
    <d v="2021-05-27T00:00:00"/>
    <d v="2021-05-11T00:00:00"/>
    <s v="Spring"/>
    <s v="May"/>
    <n v="-52"/>
    <x v="2"/>
    <n v="147"/>
    <n v="69"/>
    <n v="27"/>
    <n v="17"/>
    <s v="0527"/>
    <n v="-40"/>
    <n v="76"/>
    <n v="0"/>
    <s v="A"/>
    <s v="M"/>
    <s v="M"/>
    <n v="454"/>
    <n v="454"/>
    <n v="49.8"/>
    <n v="4.1033333333333344"/>
    <n v="27.8"/>
    <n v="20.7"/>
    <s v="W"/>
    <s v="Slab Burrow"/>
    <n v="25.613371000000001"/>
    <n v="-80.407824000000005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9.6875"/>
    <n v="0"/>
    <n v="0"/>
    <n v="1.5714285714285716"/>
    <n v="0"/>
    <n v="32.25"/>
    <n v="0"/>
    <n v="3.787878787878788E-3"/>
    <n v="0"/>
    <n v="0"/>
    <n v="8.0645161290322578E-2"/>
    <n v="6.6666666666666666E-2"/>
    <n v="9.0909090909090912E-2"/>
    <n v="7.7519379844961239E-3"/>
    <n v="0"/>
  </r>
  <r>
    <s v="21_08Jun2021"/>
    <n v="21"/>
    <s v="03/20/2021"/>
    <d v="2021-06-08T00:00:00"/>
    <d v="2021-05-11T00:00:00"/>
    <s v="Spring"/>
    <s v="Jun"/>
    <n v="-52"/>
    <x v="3"/>
    <n v="159"/>
    <n v="81"/>
    <n v="8"/>
    <n v="29"/>
    <s v="0608"/>
    <n v="-40"/>
    <n v="80"/>
    <n v="0.53"/>
    <s v="A"/>
    <s v="F"/>
    <s v="F"/>
    <n v="21"/>
    <n v="21"/>
    <n v="47.7"/>
    <n v="5.5711111111111116"/>
    <n v="31.7"/>
    <n v="21.5"/>
    <s v="W"/>
    <s v="Burrow 11"/>
    <n v="25.613794970000001"/>
    <n v="-80.406096009999999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18"/>
    <n v="0"/>
    <n v="0"/>
    <n v="0"/>
    <n v="0"/>
    <n v="0"/>
    <n v="0"/>
    <n v="2.3148148148148147E-3"/>
    <n v="0"/>
    <n v="5.375"/>
    <n v="0.32142857142857145"/>
    <n v="0.16"/>
    <n v="0"/>
    <n v="0"/>
    <n v="2.3255813953488372E-2"/>
  </r>
  <r>
    <s v="40_08Jun2021"/>
    <n v="40"/>
    <s v="03/20/2021"/>
    <d v="2021-06-08T00:00:00"/>
    <d v="2021-05-11T00:00:00"/>
    <s v="Spring"/>
    <s v="Jun"/>
    <n v="-52"/>
    <x v="3"/>
    <n v="159"/>
    <n v="81"/>
    <n v="8"/>
    <n v="29"/>
    <s v="0608"/>
    <n v="-40"/>
    <n v="80"/>
    <n v="0.53"/>
    <s v="A"/>
    <s v="F"/>
    <s v="F"/>
    <n v="40"/>
    <n v="40"/>
    <n v="49.5"/>
    <n v="5.4148459400000002"/>
    <n v="29.9"/>
    <n v="21.6"/>
    <s v="W"/>
    <s v="Burrow 12"/>
    <n v="25.613995970000001"/>
    <n v="-80.406042029999995"/>
    <n v="0.2"/>
    <n v="0"/>
    <n v="0"/>
    <n v="0"/>
    <n v="0"/>
    <n v="0"/>
    <n v="0"/>
    <n v="0"/>
    <n v="0"/>
    <n v="0"/>
    <n v="0.1"/>
    <n v="0"/>
    <n v="0"/>
    <n v="0"/>
    <n v="0"/>
    <n v="0.1"/>
    <n v="0"/>
    <n v="8"/>
    <n v="0"/>
    <n v="0"/>
    <n v="18"/>
    <n v="0"/>
    <n v="0"/>
    <n v="0"/>
    <n v="0"/>
    <n v="0"/>
    <n v="4"/>
    <n v="2.3148148148148147E-3"/>
    <n v="0"/>
    <n v="5.375"/>
    <n v="0.32142857142857145"/>
    <n v="0.16"/>
    <n v="0"/>
    <n v="0"/>
    <n v="2.3255813953488372E-2"/>
  </r>
  <r>
    <s v="Scuteless_08Jun2021"/>
    <s v="Scuteless"/>
    <s v="03/20/2021"/>
    <d v="2021-06-08T00:00:00"/>
    <d v="2021-05-11T00:00:00"/>
    <s v="Spring"/>
    <s v="Jun"/>
    <n v="-52"/>
    <x v="3"/>
    <n v="159"/>
    <n v="81"/>
    <n v="8"/>
    <n v="29"/>
    <s v="0608"/>
    <n v="-40"/>
    <n v="80"/>
    <n v="0.53"/>
    <s v="A"/>
    <s v="F"/>
    <s v="F"/>
    <s v="Scuteless"/>
    <s v="Scuteless"/>
    <n v="55.1"/>
    <n v="6.6241176470588234"/>
    <n v="33.4"/>
    <n v="23.4"/>
    <s v="E"/>
    <s v="Burrow 139"/>
    <n v="25.616444000000001"/>
    <n v="-80.390439000000001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18"/>
    <n v="0"/>
    <n v="0"/>
    <n v="0"/>
    <n v="0"/>
    <n v="0"/>
    <n v="0"/>
    <n v="2.3148148148148147E-3"/>
    <n v="0"/>
    <n v="5.375"/>
    <n v="0.32142857142857145"/>
    <n v="0.16"/>
    <n v="0"/>
    <n v="0"/>
    <n v="2.3255813953488372E-2"/>
  </r>
  <r>
    <s v="300_10Jun2021"/>
    <n v="300"/>
    <s v="03/20/2021"/>
    <d v="2021-06-10T00:00:00"/>
    <d v="2021-05-11T00:00:00"/>
    <s v="Spring"/>
    <s v="Jun"/>
    <n v="-52"/>
    <x v="3"/>
    <n v="161"/>
    <n v="83"/>
    <n v="10"/>
    <n v="31"/>
    <s v="0610"/>
    <n v="-40"/>
    <n v="80.5"/>
    <n v="0"/>
    <s v="A"/>
    <s v="M"/>
    <s v="M"/>
    <n v="300"/>
    <n v="300"/>
    <n v="46.5"/>
    <n v="3.3135294117647058"/>
    <n v="26.9"/>
    <n v="19.899999999999999"/>
    <s v="E"/>
    <s v="Burrow 134"/>
    <n v="25.616745000000002"/>
    <n v="-80.39091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8"/>
    <n v="0"/>
    <n v="0"/>
    <n v="0"/>
    <n v="0"/>
    <n v="0"/>
    <n v="0"/>
    <n v="2.3148148148148147E-3"/>
    <n v="0"/>
    <n v="5.375"/>
    <n v="0.32142857142857145"/>
    <n v="0.16"/>
    <n v="0"/>
    <n v="0"/>
    <n v="2.3255813953488372E-2"/>
  </r>
  <r>
    <s v="4D2_10Jun2021"/>
    <s v="4D2"/>
    <s v="03/20/2021"/>
    <d v="2021-06-10T00:00:00"/>
    <d v="2021-05-11T00:00:00"/>
    <s v="Spring"/>
    <s v="Jun"/>
    <n v="-52"/>
    <x v="3"/>
    <n v="161"/>
    <n v="83"/>
    <n v="10"/>
    <n v="31"/>
    <s v="0610"/>
    <n v="-40"/>
    <n v="80.5"/>
    <n v="0"/>
    <s v="A"/>
    <s v="F"/>
    <s v="F"/>
    <s v="4D2"/>
    <s v="4D2"/>
    <n v="46.9"/>
    <n v="4.1657142857142855"/>
    <n v="27.5"/>
    <n v="20.5"/>
    <s v="S"/>
    <s v="Sears House"/>
    <n v="25.601564"/>
    <n v="-80.397042999999996"/>
    <n v="0.15"/>
    <n v="0.15"/>
    <n v="0"/>
    <n v="0"/>
    <n v="0"/>
    <n v="0"/>
    <n v="0"/>
    <n v="0"/>
    <n v="0"/>
    <n v="0"/>
    <n v="0"/>
    <n v="0"/>
    <n v="0"/>
    <n v="0"/>
    <n v="0"/>
    <n v="0"/>
    <n v="0"/>
    <n v="7"/>
    <n v="0"/>
    <n v="80"/>
    <n v="18"/>
    <n v="0"/>
    <n v="0"/>
    <n v="0"/>
    <n v="0"/>
    <n v="0"/>
    <n v="0"/>
    <n v="2.3148148148148147E-3"/>
    <n v="0"/>
    <n v="5.375"/>
    <n v="0.32142857142857145"/>
    <n v="0.16"/>
    <n v="0"/>
    <n v="0"/>
    <n v="2.3255813953488372E-2"/>
  </r>
  <r>
    <s v="300_15Jun2021"/>
    <n v="300"/>
    <s v="03/20/2021"/>
    <d v="2021-06-15T00:00:00"/>
    <d v="2021-05-11T00:00:00"/>
    <s v="Spring"/>
    <s v="Jun"/>
    <n v="-52"/>
    <x v="4"/>
    <n v="166"/>
    <n v="88"/>
    <n v="15"/>
    <n v="36"/>
    <s v="0615"/>
    <n v="-40"/>
    <n v="77.5"/>
    <n v="0.46"/>
    <s v="A"/>
    <s v="M"/>
    <s v="M"/>
    <n v="300"/>
    <n v="300"/>
    <n v="46.5"/>
    <n v="3.3135294117647058"/>
    <n v="26.9"/>
    <n v="19.899999999999999"/>
    <s v="E"/>
    <s v="300 15June2021"/>
    <n v="25.617236999999999"/>
    <n v="-80.39028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8"/>
    <n v="0"/>
    <n v="0"/>
    <n v="0"/>
    <n v="0"/>
    <n v="0"/>
    <n v="0"/>
    <n v="8.8888888888888889E-3"/>
    <n v="4.4444444444444444E-3"/>
    <n v="5.375"/>
    <n v="0.32142857142857145"/>
    <n v="0.16"/>
    <n v="0"/>
    <n v="0"/>
    <n v="2.3255813953488372E-2"/>
  </r>
  <r>
    <s v="491_15Jun2021"/>
    <n v="491"/>
    <s v="03/20/2021"/>
    <d v="2021-06-15T00:00:00"/>
    <d v="2021-05-11T00:00:00"/>
    <s v="Spring"/>
    <s v="Jun"/>
    <n v="-52"/>
    <x v="4"/>
    <n v="166"/>
    <n v="88"/>
    <n v="15"/>
    <n v="36"/>
    <s v="0615"/>
    <n v="-40"/>
    <n v="77.5"/>
    <n v="0.46"/>
    <s v="A"/>
    <s v="M"/>
    <s v="M"/>
    <n v="491"/>
    <n v="491"/>
    <n v="49.2"/>
    <n v="4.2805263157894728"/>
    <n v="27.1"/>
    <n v="20.3"/>
    <s v="S"/>
    <s v="Burrow 132"/>
    <n v="25.600580000000001"/>
    <n v="-80.400133999999994"/>
    <n v="0.2"/>
    <n v="0.05"/>
    <n v="0"/>
    <n v="0"/>
    <n v="0"/>
    <n v="0"/>
    <n v="0"/>
    <n v="0"/>
    <n v="0"/>
    <n v="0"/>
    <n v="0"/>
    <n v="0"/>
    <n v="0"/>
    <n v="0"/>
    <n v="0"/>
    <n v="0.15"/>
    <n v="0"/>
    <n v="7"/>
    <n v="1"/>
    <n v="1"/>
    <n v="18"/>
    <n v="0"/>
    <n v="0"/>
    <n v="0"/>
    <n v="0"/>
    <n v="0"/>
    <n v="4"/>
    <n v="8.8888888888888889E-3"/>
    <n v="4.4444444444444444E-3"/>
    <n v="5.375"/>
    <n v="0.32142857142857145"/>
    <n v="0.16"/>
    <n v="0"/>
    <n v="0"/>
    <n v="2.3255813953488372E-2"/>
  </r>
  <r>
    <s v="589_15Jun2021"/>
    <n v="589"/>
    <s v="03/20/2021"/>
    <d v="2021-06-15T00:00:00"/>
    <d v="2021-05-11T00:00:00"/>
    <s v="Spring"/>
    <s v="Jun"/>
    <n v="-52"/>
    <x v="4"/>
    <n v="166"/>
    <n v="88"/>
    <n v="15"/>
    <n v="36"/>
    <s v="0615"/>
    <n v="-40"/>
    <n v="77.5"/>
    <n v="0.46"/>
    <s v="A"/>
    <s v="F"/>
    <s v="F"/>
    <n v="589"/>
    <n v="589"/>
    <n v="51.1"/>
    <n v="5.242857142857142"/>
    <n v="29.4"/>
    <n v="22.2"/>
    <s v="E"/>
    <s v="Burrow 79"/>
    <n v="25.621460970000001"/>
    <n v="-80.392425959999997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1"/>
    <n v="0"/>
    <n v="18"/>
    <n v="0"/>
    <n v="0"/>
    <n v="0"/>
    <n v="0"/>
    <n v="0"/>
    <n v="0"/>
    <n v="8.8888888888888889E-3"/>
    <n v="4.4444444444444444E-3"/>
    <n v="5.375"/>
    <n v="0.32142857142857145"/>
    <n v="0.16"/>
    <n v="0"/>
    <n v="0"/>
    <n v="2.3255813953488372E-2"/>
  </r>
  <r>
    <s v="490_17Jun2021"/>
    <n v="490"/>
    <s v="03/20/2021"/>
    <d v="2021-06-17T00:00:00"/>
    <d v="2021-05-11T00:00:00"/>
    <s v="Spring"/>
    <s v="Jun"/>
    <n v="-52"/>
    <x v="4"/>
    <n v="168"/>
    <n v="90"/>
    <n v="17"/>
    <n v="38"/>
    <s v="0617"/>
    <n v="-40"/>
    <n v="77.5"/>
    <n v="3.13"/>
    <s v="A"/>
    <s v="M"/>
    <s v="M"/>
    <n v="490"/>
    <n v="490"/>
    <n v="42.584725332177044"/>
    <n v="2.7814285714285711"/>
    <n v="24.3"/>
    <n v="17.600000000000001"/>
    <s v="E"/>
    <s v="Burrow 82"/>
    <n v="25.616584970000002"/>
    <n v="-80.390300980000006"/>
    <n v="0.01"/>
    <n v="0"/>
    <n v="0"/>
    <n v="0"/>
    <n v="0"/>
    <n v="0"/>
    <n v="0"/>
    <n v="0"/>
    <n v="0.01"/>
    <n v="0"/>
    <n v="0"/>
    <n v="0"/>
    <n v="0"/>
    <n v="0"/>
    <n v="0"/>
    <n v="0"/>
    <n v="0"/>
    <n v="4"/>
    <n v="1"/>
    <n v="0"/>
    <n v="18"/>
    <n v="0"/>
    <n v="0"/>
    <n v="0"/>
    <n v="0"/>
    <n v="0"/>
    <n v="0"/>
    <n v="8.8888888888888889E-3"/>
    <n v="4.4444444444444444E-3"/>
    <n v="5.375"/>
    <n v="0.32142857142857145"/>
    <n v="0.16"/>
    <n v="0"/>
    <n v="0"/>
    <n v="2.3255813953488372E-2"/>
  </r>
  <r>
    <s v="40_24Jun2021"/>
    <n v="40"/>
    <s v="06/20/2021"/>
    <d v="2021-06-24T00:00:00"/>
    <d v="2021-05-11T00:00:00"/>
    <s v="Summer"/>
    <s v="Jun"/>
    <n v="40"/>
    <x v="5"/>
    <n v="175"/>
    <n v="5"/>
    <n v="24"/>
    <n v="45"/>
    <s v="0624"/>
    <n v="-40"/>
    <n v="82"/>
    <n v="0"/>
    <s v="A"/>
    <s v="F"/>
    <s v="F"/>
    <n v="40"/>
    <n v="40"/>
    <n v="49.5"/>
    <n v="5.4148459400000002"/>
    <n v="29.9"/>
    <n v="21.6"/>
    <s v="W"/>
    <s v="Burrow 12"/>
    <n v="25.613995970000001"/>
    <n v="-80.406042029999995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18"/>
    <n v="0"/>
    <n v="0"/>
    <n v="0"/>
    <n v="0"/>
    <n v="0"/>
    <n v="0"/>
    <n v="5.4945054945054949E-3"/>
    <n v="0"/>
    <n v="5.375"/>
    <n v="0.32142857142857145"/>
    <n v="0.16"/>
    <n v="0"/>
    <n v="0"/>
    <n v="2.3255813953488372E-2"/>
  </r>
  <r>
    <s v="454_24Jun2021"/>
    <n v="454"/>
    <s v="06/20/2021"/>
    <d v="2021-06-24T00:00:00"/>
    <d v="2021-05-11T00:00:00"/>
    <s v="Summer"/>
    <s v="Jun"/>
    <n v="40"/>
    <x v="5"/>
    <n v="175"/>
    <n v="5"/>
    <n v="24"/>
    <n v="45"/>
    <s v="0624"/>
    <n v="-40"/>
    <n v="82"/>
    <n v="0"/>
    <s v="A"/>
    <s v="M"/>
    <s v="M"/>
    <n v="454"/>
    <n v="454"/>
    <n v="49.8"/>
    <n v="4.1033333333333344"/>
    <n v="27.8"/>
    <n v="20.7"/>
    <s v="W"/>
    <s v="Burrow 18"/>
    <n v="25.613923969999998"/>
    <n v="-80.407107030000006"/>
    <n v="0.01"/>
    <n v="0.01"/>
    <n v="0"/>
    <n v="0"/>
    <n v="0"/>
    <n v="0"/>
    <n v="0"/>
    <n v="0"/>
    <n v="0"/>
    <n v="0"/>
    <n v="0"/>
    <n v="0"/>
    <n v="0"/>
    <n v="0"/>
    <n v="0"/>
    <n v="0"/>
    <n v="0"/>
    <n v="4"/>
    <n v="0"/>
    <n v="1"/>
    <n v="18"/>
    <n v="0"/>
    <n v="0"/>
    <n v="0"/>
    <n v="0"/>
    <n v="0"/>
    <n v="0"/>
    <n v="5.4945054945054949E-3"/>
    <n v="0"/>
    <n v="5.375"/>
    <n v="0.32142857142857145"/>
    <n v="0.16"/>
    <n v="0"/>
    <n v="0"/>
    <n v="2.3255813953488372E-2"/>
  </r>
  <r>
    <s v="4D2_01Jul2021"/>
    <s v="4D2"/>
    <s v="06/20/2021"/>
    <d v="2021-07-01T00:00:00"/>
    <d v="2021-05-11T00:00:00"/>
    <s v="Summer"/>
    <s v="Jul"/>
    <n v="40"/>
    <x v="6"/>
    <n v="182"/>
    <n v="12"/>
    <n v="1"/>
    <n v="52"/>
    <s v="0701"/>
    <n v="51"/>
    <n v="77"/>
    <n v="0.33"/>
    <s v="A"/>
    <s v="F"/>
    <s v="F"/>
    <s v="4D2"/>
    <s v="4D2"/>
    <n v="46.9"/>
    <n v="4.1657142857142855"/>
    <n v="27.5"/>
    <n v="20.5"/>
    <s v="S"/>
    <s v="Sears House"/>
    <n v="25.601564"/>
    <n v="-80.397042999999996"/>
    <n v="0.48"/>
    <n v="0.48"/>
    <n v="0"/>
    <n v="0"/>
    <n v="0"/>
    <n v="0"/>
    <n v="0"/>
    <n v="0"/>
    <n v="0"/>
    <n v="0"/>
    <n v="0"/>
    <n v="0"/>
    <n v="0"/>
    <n v="0"/>
    <n v="0"/>
    <n v="0"/>
    <n v="0"/>
    <n v="3"/>
    <n v="0"/>
    <n v="354"/>
    <n v="5.6666666666666661"/>
    <n v="0"/>
    <n v="0"/>
    <n v="3.3333333333333339"/>
    <n v="0"/>
    <n v="24.375"/>
    <n v="0"/>
    <n v="4.6296296296296294E-3"/>
    <n v="0"/>
    <n v="19.8"/>
    <n v="0.11764705882352941"/>
    <n v="0.2857142857142857"/>
    <n v="0.4"/>
    <n v="4.6153846153846156E-2"/>
    <n v="9.0909090909090912E-2"/>
  </r>
  <r>
    <s v="21_08Jul2021"/>
    <n v="21"/>
    <s v="06/20/2021"/>
    <d v="2021-07-08T00:00:00"/>
    <d v="2021-05-11T00:00:00"/>
    <s v="Summer"/>
    <s v="Jul"/>
    <n v="40"/>
    <x v="7"/>
    <n v="189"/>
    <n v="19"/>
    <n v="8"/>
    <n v="59"/>
    <s v="0708"/>
    <n v="51"/>
    <n v="81"/>
    <m/>
    <s v="A"/>
    <s v="F"/>
    <s v="F"/>
    <n v="21"/>
    <n v="21"/>
    <n v="47.7"/>
    <n v="5.5711111111111116"/>
    <n v="31.7"/>
    <n v="21.5"/>
    <s v="W"/>
    <s v="Burrow 18"/>
    <n v="25.613923969999998"/>
    <n v="-80.407107030000006"/>
    <n v="0.01"/>
    <n v="0"/>
    <n v="0"/>
    <n v="0"/>
    <n v="0"/>
    <n v="0"/>
    <n v="0"/>
    <n v="0"/>
    <n v="0"/>
    <n v="0"/>
    <n v="0"/>
    <n v="0.01"/>
    <n v="0"/>
    <n v="0"/>
    <n v="0"/>
    <n v="0"/>
    <n v="0"/>
    <n v="5"/>
    <n v="0"/>
    <n v="0"/>
    <n v="5.6666666666666661"/>
    <n v="0"/>
    <n v="2"/>
    <n v="3.3333333333333339"/>
    <n v="0"/>
    <n v="24.375"/>
    <n v="0"/>
    <n v="5.9523809523809521E-3"/>
    <n v="0"/>
    <n v="19.8"/>
    <n v="0.11764705882352941"/>
    <n v="0.2857142857142857"/>
    <n v="0.4"/>
    <n v="4.6153846153846156E-2"/>
    <n v="9.0909090909090912E-2"/>
  </r>
  <r>
    <s v="606_08Jul2021"/>
    <n v="606"/>
    <s v="06/20/2021"/>
    <d v="2021-07-08T00:00:00"/>
    <d v="2021-05-11T00:00:00"/>
    <s v="Summer"/>
    <s v="Jul"/>
    <n v="40"/>
    <x v="7"/>
    <n v="189"/>
    <n v="19"/>
    <n v="8"/>
    <n v="59"/>
    <s v="0708"/>
    <n v="51"/>
    <n v="81"/>
    <m/>
    <s v="A"/>
    <s v="F"/>
    <s v="F"/>
    <n v="606"/>
    <n v="606"/>
    <n v="52.4"/>
    <n v="7.5842105263157888"/>
    <n v="32.9"/>
    <n v="25.1"/>
    <s v="E"/>
    <s v="Burrow 73"/>
    <n v="25.616734000000001"/>
    <n v="-80.390617989999996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5.6666666666666661"/>
    <n v="0"/>
    <n v="0"/>
    <n v="3.3333333333333339"/>
    <n v="0"/>
    <n v="24.375"/>
    <n v="0"/>
    <n v="5.9523809523809521E-3"/>
    <n v="0"/>
    <n v="19.8"/>
    <n v="0.11764705882352941"/>
    <n v="0.2857142857142857"/>
    <n v="0.4"/>
    <n v="4.6153846153846156E-2"/>
    <n v="9.0909090909090912E-2"/>
  </r>
  <r>
    <s v="6000_08Jul2021"/>
    <n v="6000"/>
    <s v="06/20/2021"/>
    <d v="2021-07-08T00:00:00"/>
    <d v="2021-05-11T00:00:00"/>
    <s v="Summer"/>
    <s v="Jul"/>
    <n v="40"/>
    <x v="7"/>
    <n v="189"/>
    <n v="19"/>
    <n v="8"/>
    <n v="59"/>
    <s v="0708"/>
    <n v="51"/>
    <n v="81"/>
    <m/>
    <s v="A"/>
    <s v="M"/>
    <s v="M"/>
    <n v="6000"/>
    <n v="6000"/>
    <n v="42.8"/>
    <n v="2.7341666666666669"/>
    <n v="23.6"/>
    <n v="17.8"/>
    <s v="W"/>
    <s v="Burrow 11"/>
    <n v="25.613794970000001"/>
    <n v="-80.406096009999999"/>
    <n v="0.15"/>
    <n v="0"/>
    <n v="0"/>
    <n v="0"/>
    <n v="0"/>
    <n v="0"/>
    <n v="0"/>
    <n v="0"/>
    <n v="0"/>
    <n v="0"/>
    <n v="0"/>
    <n v="0"/>
    <n v="0"/>
    <n v="0"/>
    <n v="0"/>
    <n v="0.15"/>
    <n v="0"/>
    <n v="5"/>
    <n v="0"/>
    <n v="0"/>
    <n v="5.6666666666666661"/>
    <n v="0"/>
    <n v="0"/>
    <n v="3.3333333333333339"/>
    <n v="0"/>
    <n v="24.375"/>
    <n v="5"/>
    <n v="5.9523809523809521E-3"/>
    <n v="0"/>
    <n v="19.8"/>
    <n v="0.11764705882352941"/>
    <n v="0.2857142857142857"/>
    <n v="0.4"/>
    <n v="4.6153846153846156E-2"/>
    <n v="9.0909090909090912E-2"/>
  </r>
  <r>
    <s v="4D2_13Jul2021"/>
    <s v="4D2"/>
    <s v="06/20/2021"/>
    <d v="2021-07-13T00:00:00"/>
    <d v="2021-05-11T00:00:00"/>
    <s v="Summer"/>
    <s v="Jul"/>
    <n v="40"/>
    <x v="8"/>
    <n v="194"/>
    <n v="24"/>
    <n v="13"/>
    <n v="64"/>
    <s v="0713"/>
    <n v="51"/>
    <n v="80"/>
    <n v="0.57999999999999996"/>
    <s v="A"/>
    <s v="F"/>
    <s v="F"/>
    <s v="4D2"/>
    <s v="4D2"/>
    <n v="46.9"/>
    <n v="4.1657142857142855"/>
    <n v="27.5"/>
    <n v="20.5"/>
    <s v="S"/>
    <s v="Burrow 132"/>
    <n v="25.600580000000001"/>
    <n v="-80.400133999999994"/>
    <n v="0"/>
    <n v="0.25"/>
    <n v="0"/>
    <n v="0"/>
    <n v="0"/>
    <n v="0"/>
    <n v="0"/>
    <n v="0"/>
    <n v="0"/>
    <n v="0"/>
    <n v="0"/>
    <n v="0"/>
    <n v="0"/>
    <n v="0"/>
    <n v="0"/>
    <n v="0"/>
    <n v="0"/>
    <n v="5"/>
    <n v="0"/>
    <n v="30"/>
    <n v="5.6666666666666661"/>
    <n v="0"/>
    <n v="0"/>
    <n v="3.3333333333333339"/>
    <n v="0"/>
    <n v="24.375"/>
    <n v="0"/>
    <n v="1.1494252873563218E-2"/>
    <n v="1.1494252873563218E-2"/>
    <n v="19.8"/>
    <n v="0.11764705882352941"/>
    <n v="0.2857142857142857"/>
    <n v="0.4"/>
    <n v="4.6153846153846156E-2"/>
    <n v="9.0909090909090912E-2"/>
  </r>
  <r>
    <s v="Scuteless_13Jul2021"/>
    <s v="Scuteless"/>
    <s v="06/20/2021"/>
    <d v="2021-07-13T00:00:00"/>
    <d v="2021-05-11T00:00:00"/>
    <s v="Summer"/>
    <s v="Jul"/>
    <n v="40"/>
    <x v="8"/>
    <n v="194"/>
    <n v="24"/>
    <n v="13"/>
    <n v="64"/>
    <s v="0713"/>
    <n v="51"/>
    <n v="80"/>
    <n v="0.57999999999999996"/>
    <s v="A"/>
    <s v="F"/>
    <s v="F"/>
    <s v="Scuteless"/>
    <s v="Scuteless"/>
    <n v="55.1"/>
    <n v="6.6241176470588234"/>
    <n v="33.4"/>
    <n v="23.4"/>
    <s v="E"/>
    <s v="Burrow 139"/>
    <n v="25.616444000000001"/>
    <n v="-80.390439000000001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5.6666666666666661"/>
    <n v="0"/>
    <n v="0"/>
    <n v="3.3333333333333339"/>
    <n v="0"/>
    <n v="24.375"/>
    <n v="0"/>
    <n v="1.1494252873563218E-2"/>
    <n v="1.1494252873563218E-2"/>
    <n v="19.8"/>
    <n v="0.11764705882352941"/>
    <n v="0.2857142857142857"/>
    <n v="0.4"/>
    <n v="4.6153846153846156E-2"/>
    <n v="9.0909090909090912E-2"/>
  </r>
  <r>
    <s v="589_15Jul2021"/>
    <n v="589"/>
    <s v="06/20/2021"/>
    <d v="2021-07-15T00:00:00"/>
    <d v="2021-05-11T00:00:00"/>
    <s v="Summer"/>
    <s v="Jul"/>
    <n v="40"/>
    <x v="8"/>
    <n v="196"/>
    <n v="26"/>
    <n v="15"/>
    <n v="66"/>
    <s v="0715"/>
    <n v="51"/>
    <n v="81"/>
    <n v="0.27"/>
    <s v="A"/>
    <s v="F"/>
    <s v="F"/>
    <n v="589"/>
    <n v="589"/>
    <n v="51.1"/>
    <n v="5.242857142857142"/>
    <n v="29.4"/>
    <n v="22.2"/>
    <s v="E"/>
    <s v="Burrow 79"/>
    <n v="25.621460970000001"/>
    <n v="-80.392425959999997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5.6666666666666661"/>
    <n v="0"/>
    <n v="0"/>
    <n v="3.3333333333333339"/>
    <n v="0"/>
    <n v="24.375"/>
    <n v="0"/>
    <n v="1.1494252873563218E-2"/>
    <n v="1.1494252873563218E-2"/>
    <n v="19.8"/>
    <n v="0.11764705882352941"/>
    <n v="0.2857142857142857"/>
    <n v="0.4"/>
    <n v="4.6153846153846156E-2"/>
    <n v="9.0909090909090912E-2"/>
  </r>
  <r>
    <s v="300_20Jul2021"/>
    <n v="300"/>
    <s v="06/20/2021"/>
    <d v="2021-07-20T00:00:00"/>
    <d v="2021-05-11T00:00:00"/>
    <s v="Summer"/>
    <s v="Jul"/>
    <n v="40"/>
    <x v="9"/>
    <n v="201"/>
    <n v="31"/>
    <n v="20"/>
    <n v="71"/>
    <s v="0720"/>
    <n v="51"/>
    <n v="82"/>
    <n v="0"/>
    <s v="A"/>
    <s v="M"/>
    <s v="M"/>
    <n v="300"/>
    <n v="300"/>
    <n v="46.5"/>
    <n v="3.3135294117647058"/>
    <n v="26.9"/>
    <n v="19.899999999999999"/>
    <s v="E"/>
    <s v="Burrow 127"/>
    <n v="25.616564"/>
    <n v="-80.390597999999997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"/>
    <n v="0"/>
    <n v="5.6666666666666661"/>
    <n v="0"/>
    <n v="0"/>
    <n v="3.3333333333333339"/>
    <n v="0"/>
    <n v="24.375"/>
    <n v="0"/>
    <n v="5.5555555555555558E-3"/>
    <n v="5.5555555555555558E-3"/>
    <n v="19.8"/>
    <n v="0.11764705882352941"/>
    <n v="0.2857142857142857"/>
    <n v="0.4"/>
    <n v="4.6153846153846156E-2"/>
    <n v="9.0909090909090912E-2"/>
  </r>
  <r>
    <s v="40_27Jul2021"/>
    <n v="40"/>
    <s v="06/20/2021"/>
    <d v="2021-07-27T00:00:00"/>
    <d v="2021-05-11T00:00:00"/>
    <s v="Summer"/>
    <s v="Jul"/>
    <n v="40"/>
    <x v="10"/>
    <n v="208"/>
    <n v="38"/>
    <n v="27"/>
    <n v="78"/>
    <s v="0727"/>
    <n v="51"/>
    <n v="81.5"/>
    <n v="0.2"/>
    <s v="A"/>
    <s v="F"/>
    <s v="F"/>
    <n v="40"/>
    <n v="40"/>
    <n v="49.5"/>
    <n v="5.4148459400000002"/>
    <n v="29.9"/>
    <n v="21.6"/>
    <s v="W"/>
    <s v="Burrow 12"/>
    <n v="25.613995970000001"/>
    <n v="-80.406042029999995"/>
    <n v="0.21000000000000002"/>
    <n v="0"/>
    <n v="0"/>
    <n v="0.15"/>
    <n v="0"/>
    <n v="0"/>
    <n v="0"/>
    <n v="0"/>
    <n v="0.05"/>
    <n v="0"/>
    <n v="0"/>
    <n v="0"/>
    <n v="0"/>
    <n v="0"/>
    <n v="0"/>
    <n v="0"/>
    <n v="0.01"/>
    <n v="10"/>
    <n v="1"/>
    <n v="0"/>
    <n v="5.6666666666666661"/>
    <n v="31"/>
    <n v="0"/>
    <n v="3.3333333333333339"/>
    <n v="0"/>
    <n v="24.375"/>
    <n v="0"/>
    <n v="4.9627791563275434E-3"/>
    <n v="2.4813895781637717E-3"/>
    <n v="19.8"/>
    <n v="0.11764705882352941"/>
    <n v="0.2857142857142857"/>
    <n v="0.4"/>
    <n v="4.6153846153846156E-2"/>
    <n v="9.0909090909090912E-2"/>
  </r>
  <r>
    <s v="40_05Aug2021"/>
    <n v="40"/>
    <s v="06/20/2021"/>
    <d v="2021-08-05T00:00:00"/>
    <d v="2021-05-11T00:00:00"/>
    <s v="Summer"/>
    <s v="Aug"/>
    <n v="40"/>
    <x v="11"/>
    <n v="217"/>
    <n v="47"/>
    <n v="5"/>
    <n v="87"/>
    <s v="0805"/>
    <n v="51"/>
    <n v="82"/>
    <n v="0.05"/>
    <s v="A"/>
    <s v="F"/>
    <s v="F"/>
    <n v="40"/>
    <n v="40"/>
    <n v="49.5"/>
    <n v="5.4148459400000002"/>
    <n v="29.9"/>
    <n v="21.6"/>
    <s v="W"/>
    <s v="Burrow 11"/>
    <n v="25.613794970000001"/>
    <n v="-80.406096009999999"/>
    <n v="0.57000000000000006"/>
    <n v="0"/>
    <n v="0"/>
    <n v="0"/>
    <n v="0"/>
    <n v="0"/>
    <n v="0"/>
    <n v="0.05"/>
    <n v="0"/>
    <n v="0.01"/>
    <n v="0"/>
    <n v="0.3"/>
    <n v="0.01"/>
    <n v="0"/>
    <n v="0"/>
    <n v="0.2"/>
    <n v="0"/>
    <n v="10"/>
    <n v="0"/>
    <n v="0"/>
    <n v="8"/>
    <n v="0"/>
    <n v="60"/>
    <n v="3.3333333333333339"/>
    <n v="0"/>
    <n v="11.555555555555557"/>
    <n v="3"/>
    <n v="0"/>
    <n v="0"/>
    <n v="20"/>
    <n v="0.125"/>
    <n v="0.1111111111111111"/>
    <n v="0.4"/>
    <n v="3.8461538461538464E-2"/>
    <n v="0.1"/>
  </r>
  <r>
    <s v="606_05Aug2021"/>
    <n v="606"/>
    <s v="06/20/2021"/>
    <d v="2021-08-05T00:00:00"/>
    <d v="2021-05-11T00:00:00"/>
    <s v="Summer"/>
    <s v="Aug"/>
    <n v="40"/>
    <x v="11"/>
    <n v="217"/>
    <n v="47"/>
    <n v="5"/>
    <n v="87"/>
    <s v="0805"/>
    <n v="51"/>
    <n v="82"/>
    <n v="0.05"/>
    <s v="A"/>
    <s v="F"/>
    <s v="F"/>
    <n v="606"/>
    <n v="606"/>
    <n v="52.4"/>
    <n v="7.5842105263157888"/>
    <n v="32.9"/>
    <n v="25.1"/>
    <s v="E"/>
    <s v="Burrow 82"/>
    <n v="25.616584970000002"/>
    <n v="-80.390300980000006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0"/>
    <n v="0"/>
    <n v="8"/>
    <n v="0"/>
    <n v="0"/>
    <n v="3.3333333333333339"/>
    <n v="0"/>
    <n v="11.555555555555557"/>
    <n v="0"/>
    <n v="0"/>
    <n v="0"/>
    <n v="20"/>
    <n v="0.125"/>
    <n v="0.1111111111111111"/>
    <n v="0.4"/>
    <n v="3.8461538461538464E-2"/>
    <n v="0.1"/>
  </r>
  <r>
    <s v="21_10Aug2021"/>
    <n v="21"/>
    <s v="06/20/2021"/>
    <d v="2021-08-10T00:00:00"/>
    <d v="2021-05-11T00:00:00"/>
    <s v="Summer"/>
    <s v="Aug"/>
    <n v="40"/>
    <x v="12"/>
    <n v="222"/>
    <n v="52"/>
    <n v="10"/>
    <n v="92"/>
    <s v="0810"/>
    <n v="51"/>
    <n v="83.5"/>
    <m/>
    <s v="A"/>
    <s v="F"/>
    <s v="F"/>
    <n v="21"/>
    <n v="21"/>
    <n v="47.7"/>
    <n v="5.5711111111111116"/>
    <n v="31.7"/>
    <n v="21.5"/>
    <s v="W"/>
    <s v="Burrow 64"/>
    <n v="25.613045960000001"/>
    <n v="-80.407091030000004"/>
    <n v="0.11000000000000001"/>
    <n v="0"/>
    <n v="0"/>
    <n v="0"/>
    <n v="0"/>
    <n v="0"/>
    <n v="0"/>
    <n v="0.01"/>
    <n v="0"/>
    <n v="0"/>
    <n v="0"/>
    <n v="0"/>
    <n v="0"/>
    <n v="0"/>
    <n v="0.05"/>
    <n v="0.05"/>
    <n v="0"/>
    <n v="10"/>
    <n v="0"/>
    <n v="0"/>
    <n v="8"/>
    <n v="0"/>
    <n v="0"/>
    <n v="3.3333333333333339"/>
    <n v="7"/>
    <n v="11.555555555555557"/>
    <n v="2"/>
    <n v="6.0606060606060606E-3"/>
    <n v="6.0606060606060606E-3"/>
    <n v="20"/>
    <n v="0.125"/>
    <n v="0.1111111111111111"/>
    <n v="0.4"/>
    <n v="3.8461538461538464E-2"/>
    <n v="0.1"/>
  </r>
  <r>
    <s v="589_12Aug2021"/>
    <n v="589"/>
    <s v="06/20/2021"/>
    <d v="2021-08-12T00:00:00"/>
    <d v="2021-05-11T00:00:00"/>
    <s v="Summer"/>
    <s v="Aug"/>
    <n v="40"/>
    <x v="12"/>
    <n v="224"/>
    <n v="54"/>
    <n v="12"/>
    <n v="94"/>
    <s v="0812"/>
    <n v="51"/>
    <n v="83.5"/>
    <n v="0.16"/>
    <s v="A"/>
    <s v="F"/>
    <s v="F"/>
    <n v="589"/>
    <n v="589"/>
    <n v="51.1"/>
    <n v="5.242857142857142"/>
    <n v="29.4"/>
    <n v="22.2"/>
    <s v="E"/>
    <s v="Burrow 73"/>
    <n v="25.616734000000001"/>
    <n v="-80.390617989999996"/>
    <n v="0.01"/>
    <n v="0"/>
    <n v="0"/>
    <n v="0"/>
    <n v="0"/>
    <n v="0"/>
    <n v="0"/>
    <n v="0"/>
    <n v="0"/>
    <n v="0"/>
    <n v="0"/>
    <n v="0"/>
    <n v="0"/>
    <n v="0"/>
    <n v="0"/>
    <n v="0.01"/>
    <n v="0"/>
    <n v="3"/>
    <n v="1"/>
    <n v="0"/>
    <n v="8"/>
    <n v="0"/>
    <n v="0"/>
    <n v="3.3333333333333339"/>
    <n v="0"/>
    <n v="11.555555555555557"/>
    <n v="1"/>
    <n v="6.0606060606060606E-3"/>
    <n v="6.0606060606060606E-3"/>
    <n v="20"/>
    <n v="0.125"/>
    <n v="0.1111111111111111"/>
    <n v="0.4"/>
    <n v="3.8461538461538464E-2"/>
    <n v="0.1"/>
  </r>
  <r>
    <s v="Scuteless_12Aug2021"/>
    <s v="Scuteless"/>
    <s v="06/20/2021"/>
    <d v="2021-08-12T00:00:00"/>
    <d v="2021-05-11T00:00:00"/>
    <s v="Summer"/>
    <s v="Aug"/>
    <n v="40"/>
    <x v="12"/>
    <n v="224"/>
    <n v="54"/>
    <n v="12"/>
    <n v="94"/>
    <s v="0812"/>
    <n v="51"/>
    <n v="83.5"/>
    <n v="0.16"/>
    <s v="A"/>
    <s v="F"/>
    <s v="F"/>
    <s v="Scuteless"/>
    <s v="Scuteless"/>
    <n v="55.1"/>
    <n v="6.6241176470588234"/>
    <n v="33.4"/>
    <n v="23.4"/>
    <s v="E"/>
    <s v="Burrow 139"/>
    <n v="25.616444000000001"/>
    <n v="-80.390439000000001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1"/>
    <n v="0"/>
    <n v="8"/>
    <n v="0"/>
    <n v="0"/>
    <n v="3.3333333333333339"/>
    <n v="0"/>
    <n v="11.555555555555557"/>
    <n v="0"/>
    <n v="6.0606060606060606E-3"/>
    <n v="6.0606060606060606E-3"/>
    <n v="20"/>
    <n v="0.125"/>
    <n v="0.1111111111111111"/>
    <n v="0.4"/>
    <n v="3.8461538461538464E-2"/>
    <n v="0.1"/>
  </r>
  <r>
    <s v="4D2_17Aug2021"/>
    <s v="4D2"/>
    <s v="06/20/2021"/>
    <d v="2021-08-17T00:00:00"/>
    <d v="2021-05-11T00:00:00"/>
    <s v="Summer"/>
    <s v="Aug"/>
    <n v="40"/>
    <x v="13"/>
    <n v="229"/>
    <n v="59"/>
    <n v="17"/>
    <n v="99"/>
    <s v="0817"/>
    <n v="51"/>
    <n v="83"/>
    <m/>
    <s v="A"/>
    <s v="F"/>
    <s v="F"/>
    <s v="4D2"/>
    <s v="4D2"/>
    <n v="46.9"/>
    <n v="4.1657142857142855"/>
    <n v="27.5"/>
    <n v="20.5"/>
    <s v="S"/>
    <s v="Burrow 132"/>
    <n v="25.600580000000001"/>
    <n v="-80.400133999999994"/>
    <n v="0.59"/>
    <n v="0"/>
    <n v="0"/>
    <n v="0"/>
    <n v="0"/>
    <n v="0"/>
    <n v="0"/>
    <n v="0"/>
    <n v="0"/>
    <n v="0"/>
    <n v="0"/>
    <n v="0"/>
    <n v="0"/>
    <n v="0"/>
    <n v="0"/>
    <n v="0.59"/>
    <n v="0"/>
    <n v="3"/>
    <n v="1"/>
    <n v="0"/>
    <n v="8"/>
    <n v="0"/>
    <n v="0"/>
    <n v="3.3333333333333339"/>
    <n v="0"/>
    <n v="11.555555555555557"/>
    <n v="25"/>
    <n v="0"/>
    <n v="0"/>
    <n v="20"/>
    <n v="0.125"/>
    <n v="0.1111111111111111"/>
    <n v="0.4"/>
    <n v="3.8461538461538464E-2"/>
    <n v="0.1"/>
  </r>
  <r>
    <s v="300_19Aug2021"/>
    <n v="300"/>
    <s v="06/20/2021"/>
    <d v="2021-08-19T00:00:00"/>
    <d v="2021-05-11T00:00:00"/>
    <s v="Summer"/>
    <s v="Aug"/>
    <n v="40"/>
    <x v="13"/>
    <n v="231"/>
    <n v="61"/>
    <n v="19"/>
    <n v="101"/>
    <s v="0819"/>
    <n v="51"/>
    <n v="83"/>
    <n v="0"/>
    <s v="A"/>
    <s v="M"/>
    <s v="M"/>
    <n v="300"/>
    <n v="300"/>
    <n v="46.5"/>
    <n v="3.3135294117647058"/>
    <n v="26.9"/>
    <n v="19.899999999999999"/>
    <s v="E"/>
    <s v="Burrow 127"/>
    <n v="25.616564"/>
    <n v="-80.390597999999997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8"/>
    <n v="0"/>
    <n v="0"/>
    <n v="3.3333333333333339"/>
    <n v="0"/>
    <n v="11.555555555555557"/>
    <n v="0"/>
    <n v="0"/>
    <n v="0"/>
    <n v="20"/>
    <n v="0.125"/>
    <n v="0.1111111111111111"/>
    <n v="0.4"/>
    <n v="3.8461538461538464E-2"/>
    <n v="0.1"/>
  </r>
  <r>
    <s v="B4_24Aug2021"/>
    <s v="B4"/>
    <s v="06/20/2021"/>
    <d v="2021-08-24T00:00:00"/>
    <d v="2021-05-11T00:00:00"/>
    <s v="Summer"/>
    <s v="Aug"/>
    <n v="40"/>
    <x v="14"/>
    <n v="236"/>
    <n v="66"/>
    <n v="24"/>
    <n v="106"/>
    <s v="0824"/>
    <n v="51"/>
    <n v="85.5"/>
    <n v="0"/>
    <s v="J"/>
    <m/>
    <s v="J"/>
    <s v="B4"/>
    <s v="B4"/>
    <n v="33.299999999999997"/>
    <n v="0.67180000000000006"/>
    <n v="17.3"/>
    <n v="12.8"/>
    <s v="W"/>
    <s v="Boulder Burrow"/>
    <n v="25.615161000000001"/>
    <n v="-80.402187999999995"/>
    <n v="0.1"/>
    <n v="0"/>
    <n v="0"/>
    <n v="0"/>
    <n v="0"/>
    <n v="0"/>
    <n v="0"/>
    <n v="0"/>
    <n v="0"/>
    <n v="0"/>
    <n v="0"/>
    <n v="0"/>
    <n v="0"/>
    <n v="0"/>
    <n v="0.1"/>
    <n v="0"/>
    <n v="0"/>
    <n v="2"/>
    <n v="1"/>
    <n v="0"/>
    <n v="8"/>
    <n v="0"/>
    <n v="0"/>
    <n v="3.3333333333333339"/>
    <n v="4"/>
    <n v="11.555555555555557"/>
    <n v="0"/>
    <n v="4.7619047619047623E-3"/>
    <n v="4.7619047619047623E-3"/>
    <n v="20"/>
    <n v="0.125"/>
    <n v="0.1111111111111111"/>
    <n v="0.4"/>
    <n v="3.8461538461538464E-2"/>
    <n v="0.1"/>
  </r>
  <r>
    <s v="40_26Aug2021"/>
    <n v="40"/>
    <s v="06/20/2021"/>
    <d v="2021-08-26T00:00:00"/>
    <d v="2021-05-11T00:00:00"/>
    <s v="Summer"/>
    <s v="Aug"/>
    <n v="40"/>
    <x v="14"/>
    <n v="238"/>
    <n v="68"/>
    <n v="26"/>
    <n v="108"/>
    <s v="0826"/>
    <n v="51"/>
    <n v="81"/>
    <n v="0.35"/>
    <s v="A"/>
    <s v="F"/>
    <s v="F"/>
    <n v="40"/>
    <n v="40"/>
    <n v="49.5"/>
    <n v="5.4148459400000002"/>
    <n v="29.9"/>
    <n v="21.6"/>
    <s v="W"/>
    <s v="Burrow 11"/>
    <n v="25.613794970000001"/>
    <n v="-80.406096009999999"/>
    <n v="0.60000000000000009"/>
    <n v="0"/>
    <n v="0"/>
    <n v="0"/>
    <n v="0"/>
    <n v="0"/>
    <n v="0"/>
    <n v="0"/>
    <n v="0"/>
    <n v="0"/>
    <n v="0"/>
    <n v="0"/>
    <n v="0"/>
    <n v="0"/>
    <n v="0.05"/>
    <n v="0.55000000000000004"/>
    <n v="0"/>
    <n v="3"/>
    <n v="0"/>
    <n v="0"/>
    <n v="8"/>
    <n v="0"/>
    <n v="0"/>
    <n v="3.3333333333333339"/>
    <n v="1"/>
    <n v="11.555555555555557"/>
    <n v="30"/>
    <n v="4.7619047619047623E-3"/>
    <n v="4.7619047619047623E-3"/>
    <n v="20"/>
    <n v="0.125"/>
    <n v="0.1111111111111111"/>
    <n v="0.4"/>
    <n v="3.8461538461538464E-2"/>
    <n v="0.1"/>
  </r>
  <r>
    <s v="454_26Aug2021"/>
    <n v="454"/>
    <s v="06/20/2021"/>
    <d v="2021-08-26T00:00:00"/>
    <d v="2021-05-11T00:00:00"/>
    <s v="Summer"/>
    <s v="Aug"/>
    <n v="40"/>
    <x v="14"/>
    <n v="238"/>
    <n v="68"/>
    <n v="26"/>
    <n v="108"/>
    <s v="0826"/>
    <n v="51"/>
    <n v="81"/>
    <n v="0.35"/>
    <s v="A"/>
    <s v="M"/>
    <s v="M"/>
    <n v="454"/>
    <n v="454"/>
    <n v="49.8"/>
    <n v="4.1033333333333344"/>
    <n v="27.8"/>
    <n v="20.7"/>
    <s v="W"/>
    <s v="Burrow 64"/>
    <n v="25.613045960000001"/>
    <n v="-80.407091030000004"/>
    <n v="0.76"/>
    <n v="0"/>
    <n v="0.01"/>
    <n v="0"/>
    <n v="0"/>
    <n v="0"/>
    <n v="0"/>
    <n v="0"/>
    <n v="0"/>
    <n v="0"/>
    <n v="0"/>
    <n v="0"/>
    <n v="0"/>
    <n v="0"/>
    <n v="0"/>
    <n v="0.75"/>
    <n v="0"/>
    <n v="5"/>
    <n v="0"/>
    <n v="0"/>
    <n v="8"/>
    <n v="0"/>
    <n v="0"/>
    <n v="3.3333333333333339"/>
    <n v="0"/>
    <n v="11.555555555555557"/>
    <n v="32"/>
    <n v="4.7619047619047623E-3"/>
    <n v="4.7619047619047623E-3"/>
    <n v="20"/>
    <n v="0.125"/>
    <n v="0.1111111111111111"/>
    <n v="0.4"/>
    <n v="3.8461538461538464E-2"/>
    <n v="0.1"/>
  </r>
  <r>
    <s v="490_26Aug2021"/>
    <n v="490"/>
    <s v="06/20/2021"/>
    <d v="2021-08-26T00:00:00"/>
    <d v="2021-05-11T00:00:00"/>
    <s v="Summer"/>
    <s v="Aug"/>
    <n v="40"/>
    <x v="14"/>
    <n v="238"/>
    <n v="68"/>
    <n v="26"/>
    <n v="108"/>
    <s v="0826"/>
    <n v="51"/>
    <n v="81"/>
    <n v="0.35"/>
    <s v="A"/>
    <s v="M"/>
    <s v="M"/>
    <n v="490"/>
    <n v="490"/>
    <n v="42.584725332177044"/>
    <n v="2.7814285714285711"/>
    <n v="24.3"/>
    <n v="17.600000000000001"/>
    <s v="E"/>
    <s v="Burrow 82"/>
    <n v="25.616584970000002"/>
    <n v="-80.390300980000006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8"/>
    <n v="0"/>
    <n v="0"/>
    <n v="3.3333333333333339"/>
    <n v="0"/>
    <n v="11.555555555555557"/>
    <n v="0"/>
    <n v="4.7619047619047623E-3"/>
    <n v="4.7619047619047623E-3"/>
    <n v="20"/>
    <n v="0.125"/>
    <n v="0.1111111111111111"/>
    <n v="0.4"/>
    <n v="3.8461538461538464E-2"/>
    <n v="0.1"/>
  </r>
  <r>
    <s v="B4_26Aug2021"/>
    <s v="B4"/>
    <s v="06/20/2021"/>
    <d v="2021-08-26T00:00:00"/>
    <d v="2021-05-11T00:00:00"/>
    <s v="Summer"/>
    <s v="Aug"/>
    <n v="40"/>
    <x v="14"/>
    <n v="238"/>
    <n v="68"/>
    <n v="26"/>
    <n v="108"/>
    <s v="0826"/>
    <n v="51"/>
    <n v="81"/>
    <n v="0.35"/>
    <s v="J"/>
    <m/>
    <s v="J"/>
    <s v="B4"/>
    <s v="B4"/>
    <n v="33.299999999999997"/>
    <n v="0.67180000000000006"/>
    <n v="17.3"/>
    <n v="12.8"/>
    <s v="W"/>
    <s v="Boulder Burrow"/>
    <n v="25.615161000000001"/>
    <n v="-80.402187999999995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8"/>
    <n v="0"/>
    <n v="0"/>
    <n v="3.3333333333333339"/>
    <n v="0"/>
    <n v="11.555555555555557"/>
    <n v="0"/>
    <n v="4.7619047619047623E-3"/>
    <n v="4.7619047619047623E-3"/>
    <n v="20"/>
    <n v="0.125"/>
    <n v="0.1111111111111111"/>
    <n v="0.4"/>
    <n v="3.8461538461538464E-2"/>
    <n v="0.1"/>
  </r>
  <r>
    <s v="6000_31Aug2021"/>
    <n v="6000"/>
    <s v="06/20/2021"/>
    <d v="2021-08-31T00:00:00"/>
    <d v="2021-05-11T00:00:00"/>
    <s v="Summer"/>
    <s v="Aug"/>
    <n v="40"/>
    <x v="15"/>
    <n v="243"/>
    <n v="73"/>
    <n v="31"/>
    <n v="113"/>
    <s v="0831"/>
    <n v="51"/>
    <n v="81"/>
    <n v="0.33"/>
    <s v="A"/>
    <s v="M"/>
    <s v="M"/>
    <n v="6000"/>
    <n v="6000"/>
    <n v="42.8"/>
    <n v="2.7341666666666669"/>
    <n v="23.6"/>
    <n v="17.8"/>
    <s v="W"/>
    <s v="Burrow 12"/>
    <n v="25.613995970000001"/>
    <n v="-80.406042029999995"/>
    <n v="0.69"/>
    <n v="0"/>
    <n v="0"/>
    <n v="0"/>
    <n v="0"/>
    <n v="0"/>
    <n v="0"/>
    <n v="0"/>
    <n v="0"/>
    <n v="0"/>
    <n v="0"/>
    <n v="0"/>
    <n v="0"/>
    <n v="0"/>
    <n v="0.2"/>
    <n v="0.49"/>
    <n v="0"/>
    <n v="4"/>
    <n v="0"/>
    <n v="0"/>
    <n v="8"/>
    <n v="0"/>
    <n v="0"/>
    <n v="3.3333333333333339"/>
    <n v="2"/>
    <n v="11.555555555555557"/>
    <n v="12"/>
    <n v="0"/>
    <n v="0"/>
    <n v="20"/>
    <n v="0.125"/>
    <n v="0.1111111111111111"/>
    <n v="0.4"/>
    <n v="3.8461538461538464E-2"/>
    <n v="0.1"/>
  </r>
  <r>
    <s v="606_02Sep2021"/>
    <n v="606"/>
    <s v="06/20/2021"/>
    <d v="2021-09-02T00:00:00"/>
    <d v="2021-05-11T00:00:00"/>
    <s v="Summer"/>
    <s v="Sep"/>
    <n v="40"/>
    <x v="15"/>
    <n v="245"/>
    <n v="75"/>
    <n v="2"/>
    <n v="115"/>
    <s v="0902"/>
    <n v="51"/>
    <n v="84"/>
    <m/>
    <s v="A"/>
    <s v="F"/>
    <s v="F"/>
    <n v="606"/>
    <n v="606"/>
    <n v="52.4"/>
    <n v="7.5842105263157888"/>
    <n v="32.9"/>
    <n v="25.1"/>
    <s v="E"/>
    <s v="Burrow 82"/>
    <n v="25.616584970000002"/>
    <n v="-80.390300980000006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0"/>
    <n v="0"/>
    <n v="0"/>
    <n v="0"/>
    <n v="3"/>
    <n v="0"/>
    <n v="68.333333333333343"/>
    <n v="0"/>
    <n v="0"/>
    <n v="0"/>
    <n v="33"/>
    <n v="0"/>
    <n v="0"/>
    <n v="0.33333333333333331"/>
    <n v="6.097560975609756E-2"/>
    <n v="3.0303030303030304E-2"/>
  </r>
  <r>
    <s v="21_07Sep2021"/>
    <n v="21"/>
    <s v="06/20/2021"/>
    <d v="2021-09-07T00:00:00"/>
    <d v="2021-05-11T00:00:00"/>
    <s v="Summer"/>
    <s v="Sep"/>
    <n v="40"/>
    <x v="16"/>
    <n v="250"/>
    <n v="80"/>
    <n v="7"/>
    <n v="120"/>
    <s v="0907"/>
    <n v="51"/>
    <n v="81"/>
    <n v="2.3199999999999998"/>
    <s v="A"/>
    <s v="F"/>
    <s v="F"/>
    <n v="21"/>
    <n v="21"/>
    <n v="47.7"/>
    <n v="5.5711111111111116"/>
    <n v="31.7"/>
    <n v="21.5"/>
    <s v="W"/>
    <s v="Burrow 146"/>
    <n v="25.612480000000001"/>
    <n v="-80.407797000000002"/>
    <n v="0.99"/>
    <n v="0"/>
    <n v="0"/>
    <n v="0"/>
    <n v="0"/>
    <n v="0"/>
    <n v="0"/>
    <n v="0"/>
    <n v="0"/>
    <n v="0"/>
    <n v="0"/>
    <n v="0"/>
    <n v="0"/>
    <n v="0"/>
    <n v="0"/>
    <n v="0.99"/>
    <n v="0"/>
    <n v="1"/>
    <n v="0"/>
    <n v="0"/>
    <n v="0"/>
    <n v="0"/>
    <n v="0"/>
    <n v="3"/>
    <n v="0"/>
    <n v="68.333333333333343"/>
    <n v="31"/>
    <n v="2.7027027027027029E-3"/>
    <n v="2.7027027027027029E-3"/>
    <n v="33"/>
    <n v="0"/>
    <n v="0"/>
    <n v="0.33333333333333331"/>
    <n v="6.097560975609756E-2"/>
    <n v="3.0303030303030304E-2"/>
  </r>
  <r>
    <s v="Scuteless_07Sep2021"/>
    <s v="Scuteless"/>
    <s v="06/20/2021"/>
    <d v="2021-09-07T00:00:00"/>
    <d v="2021-05-11T00:00:00"/>
    <s v="Summer"/>
    <s v="Sep"/>
    <n v="40"/>
    <x v="16"/>
    <n v="250"/>
    <n v="80"/>
    <n v="7"/>
    <n v="120"/>
    <s v="0907"/>
    <n v="51"/>
    <n v="81"/>
    <n v="2.3199999999999998"/>
    <s v="A"/>
    <s v="F"/>
    <s v="F"/>
    <s v="Scuteless"/>
    <s v="Scuteless"/>
    <n v="55.1"/>
    <n v="6.6241176470588234"/>
    <n v="33.4"/>
    <n v="23.4"/>
    <s v="E"/>
    <s v="Burrow 139"/>
    <n v="25.616444000000001"/>
    <n v="-80.390439000000001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3"/>
    <n v="0"/>
    <n v="68.333333333333343"/>
    <n v="0"/>
    <n v="2.7027027027027029E-3"/>
    <n v="2.7027027027027029E-3"/>
    <n v="33"/>
    <n v="0"/>
    <n v="0"/>
    <n v="0.33333333333333331"/>
    <n v="6.097560975609756E-2"/>
    <n v="3.0303030303030304E-2"/>
  </r>
  <r>
    <s v="589_09Sep2021"/>
    <n v="589"/>
    <s v="06/20/2021"/>
    <d v="2021-09-09T00:00:00"/>
    <d v="2021-05-11T00:00:00"/>
    <s v="Summer"/>
    <s v="Sep"/>
    <n v="40"/>
    <x v="16"/>
    <n v="252"/>
    <n v="82"/>
    <n v="9"/>
    <n v="122"/>
    <s v="0909"/>
    <n v="51"/>
    <n v="81.5"/>
    <n v="0.95"/>
    <s v="A"/>
    <s v="F"/>
    <s v="F"/>
    <n v="589"/>
    <n v="589"/>
    <n v="51.1"/>
    <n v="5.242857142857142"/>
    <n v="29.4"/>
    <n v="22.2"/>
    <s v="E"/>
    <s v="Burrow 147"/>
    <n v="25.620331"/>
    <n v="-80.391169000000005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3"/>
    <n v="0"/>
    <n v="68.333333333333343"/>
    <n v="0"/>
    <n v="2.7027027027027029E-3"/>
    <n v="2.7027027027027029E-3"/>
    <n v="33"/>
    <n v="0"/>
    <n v="0"/>
    <n v="0.33333333333333331"/>
    <n v="6.097560975609756E-2"/>
    <n v="3.0303030303030304E-2"/>
  </r>
  <r>
    <s v="349_14Sep2021"/>
    <n v="349"/>
    <s v="06/20/2021"/>
    <d v="2021-09-14T00:00:00"/>
    <d v="2021-05-11T00:00:00"/>
    <s v="Summer"/>
    <s v="Sep"/>
    <n v="40"/>
    <x v="17"/>
    <n v="257"/>
    <n v="87"/>
    <n v="14"/>
    <n v="127"/>
    <s v="0914"/>
    <n v="51"/>
    <n v="79.5"/>
    <n v="0.13"/>
    <s v="A"/>
    <s v="F"/>
    <s v="F"/>
    <n v="349"/>
    <n v="349"/>
    <n v="50.3"/>
    <n v="4.4509090909090911"/>
    <n v="28.1"/>
    <n v="20"/>
    <s v="E"/>
    <s v="349 14Sep2021"/>
    <n v="25.623023029999999"/>
    <n v="-80.393597"/>
    <n v="0.55000000000000004"/>
    <n v="0"/>
    <n v="0"/>
    <n v="0"/>
    <n v="0"/>
    <n v="0"/>
    <n v="0"/>
    <n v="0"/>
    <n v="0"/>
    <n v="0"/>
    <n v="0"/>
    <n v="0.1"/>
    <n v="0"/>
    <n v="0"/>
    <n v="0.2"/>
    <n v="0.25"/>
    <n v="0"/>
    <n v="5"/>
    <n v="1"/>
    <n v="0"/>
    <n v="0"/>
    <n v="0"/>
    <n v="13"/>
    <n v="3"/>
    <n v="4"/>
    <n v="68.333333333333343"/>
    <n v="1"/>
    <n v="0"/>
    <n v="0"/>
    <n v="33"/>
    <n v="0"/>
    <n v="0"/>
    <n v="0.33333333333333331"/>
    <n v="6.097560975609756E-2"/>
    <n v="3.0303030303030304E-2"/>
  </r>
  <r>
    <s v="615_14Sep2021"/>
    <n v="615"/>
    <s v="06/20/2021"/>
    <d v="2021-09-14T00:00:00"/>
    <d v="2021-05-11T00:00:00"/>
    <s v="Summer"/>
    <s v="Sep"/>
    <n v="40"/>
    <x v="17"/>
    <n v="257"/>
    <n v="87"/>
    <n v="14"/>
    <n v="127"/>
    <s v="0914"/>
    <n v="51"/>
    <n v="79.5"/>
    <n v="0.13"/>
    <s v="J"/>
    <m/>
    <s v="J"/>
    <n v="615"/>
    <n v="615"/>
    <n v="42.2"/>
    <n v="1.464"/>
    <n v="20.8"/>
    <n v="15"/>
    <s v="W"/>
    <s v="615 14Sep2021"/>
    <n v="25.614193029999999"/>
    <n v="-80.407581030000003"/>
    <n v="0.74"/>
    <n v="0"/>
    <n v="0"/>
    <n v="0"/>
    <n v="0"/>
    <n v="0"/>
    <n v="0"/>
    <n v="0"/>
    <n v="0"/>
    <n v="0"/>
    <n v="0"/>
    <n v="0"/>
    <n v="0"/>
    <n v="0"/>
    <n v="0.1"/>
    <n v="0.64"/>
    <n v="0"/>
    <n v="5"/>
    <n v="1"/>
    <n v="0"/>
    <n v="0"/>
    <n v="0"/>
    <n v="0"/>
    <n v="3"/>
    <n v="6"/>
    <n v="68.333333333333343"/>
    <n v="19"/>
    <n v="0"/>
    <n v="0"/>
    <n v="33"/>
    <n v="0"/>
    <n v="0"/>
    <n v="0.33333333333333331"/>
    <n v="6.097560975609756E-2"/>
    <n v="3.0303030303030304E-2"/>
  </r>
  <r>
    <s v="4D2_14Sep2021"/>
    <s v="4D2"/>
    <s v="06/20/2021"/>
    <d v="2021-09-14T00:00:00"/>
    <d v="2021-05-11T00:00:00"/>
    <s v="Summer"/>
    <s v="Sep"/>
    <n v="40"/>
    <x v="17"/>
    <n v="257"/>
    <n v="87"/>
    <n v="14"/>
    <n v="127"/>
    <s v="0914"/>
    <n v="51"/>
    <n v="79.5"/>
    <n v="0.13"/>
    <s v="A"/>
    <s v="F"/>
    <s v="F"/>
    <s v="4D2"/>
    <s v="4D2"/>
    <n v="46.9"/>
    <n v="4.1657142857142855"/>
    <n v="27.5"/>
    <n v="20.5"/>
    <s v="S"/>
    <s v="Burrow 137"/>
    <n v="25.600850000000001"/>
    <n v="-80.399775000000005"/>
    <n v="0.95"/>
    <n v="0"/>
    <n v="0"/>
    <n v="0"/>
    <n v="0"/>
    <n v="0"/>
    <n v="0"/>
    <n v="0"/>
    <n v="0"/>
    <n v="0"/>
    <n v="0"/>
    <n v="0"/>
    <n v="0"/>
    <n v="0"/>
    <n v="0"/>
    <n v="0.95"/>
    <n v="0"/>
    <n v="4"/>
    <n v="1"/>
    <n v="0"/>
    <n v="0"/>
    <n v="0"/>
    <n v="0"/>
    <n v="3"/>
    <n v="0"/>
    <n v="68.333333333333343"/>
    <n v="48"/>
    <n v="0"/>
    <n v="0"/>
    <n v="33"/>
    <n v="0"/>
    <n v="0"/>
    <n v="0.33333333333333331"/>
    <n v="6.097560975609756E-2"/>
    <n v="3.0303030303030304E-2"/>
  </r>
  <r>
    <s v="B4_14Sep2021"/>
    <s v="B4"/>
    <s v="06/20/2021"/>
    <d v="2021-09-14T00:00:00"/>
    <d v="2021-05-11T00:00:00"/>
    <s v="Summer"/>
    <s v="Sep"/>
    <n v="40"/>
    <x v="17"/>
    <n v="257"/>
    <n v="87"/>
    <n v="14"/>
    <n v="127"/>
    <s v="0914"/>
    <n v="51"/>
    <n v="79.5"/>
    <n v="0.13"/>
    <s v="J"/>
    <m/>
    <s v="J"/>
    <s v="B4"/>
    <s v="B4"/>
    <n v="33.299999999999997"/>
    <n v="0.67180000000000006"/>
    <n v="17.3"/>
    <n v="12.8"/>
    <s v="W"/>
    <s v="Boulder Burrow"/>
    <n v="25.615161000000001"/>
    <n v="-80.402187999999995"/>
    <n v="0.05"/>
    <n v="0"/>
    <n v="0"/>
    <n v="0"/>
    <n v="0"/>
    <n v="0"/>
    <n v="0"/>
    <n v="0"/>
    <n v="0"/>
    <n v="0"/>
    <n v="0"/>
    <n v="0"/>
    <n v="0"/>
    <n v="0"/>
    <n v="0.05"/>
    <n v="0"/>
    <n v="0"/>
    <n v="5"/>
    <n v="1"/>
    <n v="0"/>
    <n v="0"/>
    <n v="0"/>
    <n v="0"/>
    <n v="3"/>
    <n v="1"/>
    <n v="68.333333333333343"/>
    <n v="0"/>
    <n v="0"/>
    <n v="0"/>
    <n v="33"/>
    <n v="0"/>
    <n v="0"/>
    <n v="0.33333333333333331"/>
    <n v="6.097560975609756E-2"/>
    <n v="3.0303030303030304E-2"/>
  </r>
  <r>
    <s v="300_21Sep2021"/>
    <n v="300"/>
    <s v="06/20/2021"/>
    <d v="2021-09-21T00:00:00"/>
    <d v="2021-05-11T00:00:00"/>
    <s v="Summer"/>
    <s v="Sep"/>
    <n v="40"/>
    <x v="18"/>
    <n v="264"/>
    <n v="94"/>
    <n v="21"/>
    <n v="134"/>
    <s v="0921"/>
    <n v="51"/>
    <n v="82"/>
    <n v="0.11"/>
    <s v="A"/>
    <s v="M"/>
    <s v="M"/>
    <n v="300"/>
    <n v="300"/>
    <n v="46.5"/>
    <n v="3.3135294117647058"/>
    <n v="26.9"/>
    <n v="19.899999999999999"/>
    <s v="E"/>
    <s v="Burrow 126"/>
    <n v="25.616636"/>
    <n v="-80.39068000000000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3"/>
    <n v="0"/>
    <n v="68.333333333333343"/>
    <n v="0"/>
    <n v="0"/>
    <n v="0"/>
    <n v="33"/>
    <n v="0"/>
    <n v="0"/>
    <n v="0.33333333333333331"/>
    <n v="6.097560975609756E-2"/>
    <n v="3.0303030303030304E-2"/>
  </r>
  <r>
    <s v="40_28Sep2021"/>
    <n v="40"/>
    <s v="09/22/2021"/>
    <d v="2021-09-28T00:00:00"/>
    <d v="2021-05-11T00:00:00"/>
    <s v="Fall"/>
    <s v="Sep"/>
    <n v="134"/>
    <x v="19"/>
    <n v="271"/>
    <n v="7"/>
    <n v="28"/>
    <n v="141"/>
    <s v="0928"/>
    <n v="51"/>
    <n v="78.5"/>
    <n v="0"/>
    <s v="A"/>
    <s v="F"/>
    <s v="F"/>
    <n v="40"/>
    <n v="40"/>
    <n v="49.5"/>
    <n v="5.4148459400000002"/>
    <n v="29.9"/>
    <n v="21.6"/>
    <s v="W"/>
    <s v="Burrow 12"/>
    <n v="25.613995970000001"/>
    <n v="-80.406042029999995"/>
    <n v="0.44"/>
    <n v="0"/>
    <n v="0"/>
    <n v="0"/>
    <n v="0"/>
    <n v="0"/>
    <n v="0"/>
    <n v="0"/>
    <n v="0"/>
    <n v="0"/>
    <n v="0"/>
    <n v="0"/>
    <n v="0"/>
    <n v="0"/>
    <n v="0.05"/>
    <n v="0.39"/>
    <n v="0"/>
    <n v="4"/>
    <n v="1"/>
    <n v="0"/>
    <n v="0"/>
    <n v="0"/>
    <n v="0"/>
    <n v="3"/>
    <n v="3"/>
    <n v="68.333333333333343"/>
    <n v="24"/>
    <n v="0"/>
    <n v="0"/>
    <n v="33"/>
    <n v="0"/>
    <n v="0"/>
    <n v="0.33333333333333331"/>
    <n v="6.097560975609756E-2"/>
    <n v="3.0303030303030304E-2"/>
  </r>
  <r>
    <s v="454_28Sep2021"/>
    <n v="454"/>
    <s v="09/22/2021"/>
    <d v="2021-09-28T00:00:00"/>
    <d v="2021-05-11T00:00:00"/>
    <s v="Fall"/>
    <s v="Sep"/>
    <n v="134"/>
    <x v="19"/>
    <n v="271"/>
    <n v="7"/>
    <n v="28"/>
    <n v="141"/>
    <s v="0928"/>
    <n v="51"/>
    <n v="78.5"/>
    <n v="0"/>
    <s v="A"/>
    <s v="M"/>
    <s v="M"/>
    <n v="454"/>
    <n v="454"/>
    <n v="49.8"/>
    <n v="4.1033333333333344"/>
    <n v="27.8"/>
    <n v="20.7"/>
    <s v="W"/>
    <s v="Slab Burrow"/>
    <n v="25.613371000000001"/>
    <n v="-80.407824000000005"/>
    <n v="0.95"/>
    <n v="0"/>
    <n v="0"/>
    <n v="0"/>
    <n v="0.01"/>
    <n v="0"/>
    <n v="0"/>
    <n v="0"/>
    <n v="0"/>
    <n v="0"/>
    <n v="0"/>
    <n v="0"/>
    <n v="0"/>
    <n v="0"/>
    <n v="0"/>
    <n v="0.94"/>
    <n v="0"/>
    <n v="2"/>
    <n v="1"/>
    <n v="0"/>
    <n v="0"/>
    <n v="0"/>
    <n v="0"/>
    <n v="3"/>
    <n v="0"/>
    <n v="68.333333333333343"/>
    <n v="8"/>
    <n v="0"/>
    <n v="0"/>
    <n v="33"/>
    <n v="0"/>
    <n v="0"/>
    <n v="0.33333333333333331"/>
    <n v="6.097560975609756E-2"/>
    <n v="3.0303030303030304E-2"/>
  </r>
  <r>
    <s v="21_07Oct2021"/>
    <n v="21"/>
    <s v="09/22/2021"/>
    <d v="2021-10-07T00:00:00"/>
    <d v="2021-05-11T00:00:00"/>
    <s v="Fall"/>
    <s v="Oct"/>
    <n v="134"/>
    <x v="20"/>
    <n v="280"/>
    <n v="16"/>
    <n v="7"/>
    <n v="150"/>
    <s v="1007"/>
    <n v="143"/>
    <n v="80.5"/>
    <n v="0.02"/>
    <s v="A"/>
    <s v="F"/>
    <s v="F"/>
    <n v="21"/>
    <n v="21"/>
    <n v="47.7"/>
    <n v="5.5711111111111116"/>
    <n v="31.7"/>
    <n v="21.5"/>
    <s v="W"/>
    <s v="Burrow 11"/>
    <n v="25.613794970000001"/>
    <n v="-80.406096009999999"/>
    <n v="0.05"/>
    <n v="0"/>
    <n v="0"/>
    <n v="0"/>
    <n v="0"/>
    <n v="0"/>
    <n v="0"/>
    <n v="0"/>
    <n v="0"/>
    <n v="0"/>
    <n v="0"/>
    <n v="0"/>
    <n v="0"/>
    <n v="0"/>
    <n v="0"/>
    <n v="0.05"/>
    <n v="0"/>
    <n v="3"/>
    <n v="0"/>
    <n v="0"/>
    <n v="0"/>
    <n v="0"/>
    <n v="0"/>
    <n v="8"/>
    <n v="0"/>
    <n v="89.166666666666657"/>
    <n v="5"/>
    <n v="0"/>
    <n v="0"/>
    <n v="39"/>
    <n v="0"/>
    <n v="0"/>
    <n v="0.375"/>
    <n v="4.6728971962616821E-2"/>
    <n v="2.5000000000000001E-2"/>
  </r>
  <r>
    <s v="79_07Oct2021"/>
    <n v="79"/>
    <s v="09/22/2021"/>
    <d v="2021-10-07T00:00:00"/>
    <d v="2021-05-11T00:00:00"/>
    <s v="Fall"/>
    <s v="Oct"/>
    <n v="134"/>
    <x v="20"/>
    <n v="280"/>
    <n v="16"/>
    <n v="7"/>
    <n v="150"/>
    <s v="1007"/>
    <n v="143"/>
    <n v="80.5"/>
    <n v="0.02"/>
    <s v="J"/>
    <m/>
    <s v="J"/>
    <m/>
    <n v="79"/>
    <n v="31.136281352349314"/>
    <n v="0.59356999999999993"/>
    <n v="14.4"/>
    <n v="11.7"/>
    <s v="W"/>
    <s v="Burrow 56"/>
    <n v="25.614700970000001"/>
    <n v="-80.406765980000003"/>
    <n v="6.0000000000000005E-2"/>
    <n v="0"/>
    <n v="0"/>
    <n v="0"/>
    <n v="0"/>
    <n v="0"/>
    <n v="0"/>
    <n v="0"/>
    <n v="0"/>
    <n v="0"/>
    <n v="0"/>
    <n v="0"/>
    <n v="0"/>
    <n v="0"/>
    <n v="0.01"/>
    <n v="0.05"/>
    <n v="0"/>
    <n v="4"/>
    <n v="0"/>
    <n v="0"/>
    <n v="0"/>
    <n v="0"/>
    <n v="0"/>
    <n v="8"/>
    <n v="1"/>
    <n v="89.166666666666657"/>
    <n v="1"/>
    <n v="0"/>
    <n v="0"/>
    <n v="39"/>
    <n v="0"/>
    <n v="0"/>
    <n v="0.375"/>
    <n v="4.6728971962616821E-2"/>
    <n v="2.5000000000000001E-2"/>
  </r>
  <r>
    <s v="606_07Oct2021"/>
    <n v="606"/>
    <s v="09/22/2021"/>
    <d v="2021-10-07T00:00:00"/>
    <d v="2021-05-11T00:00:00"/>
    <s v="Fall"/>
    <s v="Oct"/>
    <n v="134"/>
    <x v="20"/>
    <n v="280"/>
    <n v="16"/>
    <n v="7"/>
    <n v="150"/>
    <s v="1007"/>
    <n v="143"/>
    <n v="80.5"/>
    <n v="0.02"/>
    <s v="A"/>
    <s v="F"/>
    <s v="F"/>
    <n v="606"/>
    <n v="606"/>
    <n v="52.4"/>
    <n v="7.5842105263157888"/>
    <n v="32.9"/>
    <n v="25.1"/>
    <s v="E"/>
    <s v="Burrow 82"/>
    <n v="25.616584970000002"/>
    <n v="-80.390300980000006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0"/>
    <n v="0"/>
    <n v="0"/>
    <n v="0"/>
    <n v="0"/>
    <n v="8"/>
    <n v="0"/>
    <n v="89.166666666666657"/>
    <n v="0"/>
    <n v="0"/>
    <n v="0"/>
    <n v="39"/>
    <n v="0"/>
    <n v="0"/>
    <n v="0.375"/>
    <n v="4.6728971962616821E-2"/>
    <n v="2.5000000000000001E-2"/>
  </r>
  <r>
    <s v="40_12Oct2021"/>
    <n v="40"/>
    <s v="09/22/2021"/>
    <d v="2021-10-12T00:00:00"/>
    <d v="2021-05-11T00:00:00"/>
    <s v="Fall"/>
    <s v="Oct"/>
    <n v="134"/>
    <x v="21"/>
    <n v="285"/>
    <n v="21"/>
    <n v="12"/>
    <n v="155"/>
    <s v="1012"/>
    <n v="143"/>
    <n v="78"/>
    <n v="0"/>
    <s v="A"/>
    <s v="F"/>
    <s v="F"/>
    <n v="40"/>
    <n v="40"/>
    <n v="49.5"/>
    <n v="5.4148459400000002"/>
    <n v="29.9"/>
    <n v="21.6"/>
    <s v="W"/>
    <s v="Burrow 125"/>
    <n v="25.617004000000001"/>
    <n v="-80.391223999999994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8"/>
    <n v="0"/>
    <n v="89.166666666666657"/>
    <n v="0"/>
    <n v="1.5873015873015873E-3"/>
    <n v="1.5873015873015873E-3"/>
    <n v="39"/>
    <n v="0"/>
    <n v="0"/>
    <n v="0.375"/>
    <n v="4.6728971962616821E-2"/>
    <n v="2.5000000000000001E-2"/>
  </r>
  <r>
    <s v="589_12Oct2021"/>
    <n v="589"/>
    <s v="09/22/2021"/>
    <d v="2021-10-12T00:00:00"/>
    <d v="2021-05-11T00:00:00"/>
    <s v="Fall"/>
    <s v="Oct"/>
    <n v="134"/>
    <x v="21"/>
    <n v="285"/>
    <n v="21"/>
    <n v="12"/>
    <n v="155"/>
    <s v="1012"/>
    <n v="143"/>
    <n v="78"/>
    <n v="0"/>
    <s v="A"/>
    <s v="F"/>
    <s v="F"/>
    <n v="589"/>
    <n v="589"/>
    <n v="51.1"/>
    <n v="5.242857142857142"/>
    <n v="29.4"/>
    <n v="22.2"/>
    <s v="E"/>
    <s v="Burrow 79"/>
    <n v="25.621460970000001"/>
    <n v="-80.392425959999997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8"/>
    <n v="0"/>
    <n v="89.166666666666657"/>
    <n v="0"/>
    <n v="1.5873015873015873E-3"/>
    <n v="1.5873015873015873E-3"/>
    <n v="39"/>
    <n v="0"/>
    <n v="0"/>
    <n v="0.375"/>
    <n v="4.6728971962616821E-2"/>
    <n v="2.5000000000000001E-2"/>
  </r>
  <r>
    <s v="Scuteless_12Oct2021"/>
    <s v="Scuteless"/>
    <s v="09/22/2021"/>
    <d v="2021-10-12T00:00:00"/>
    <d v="2021-05-11T00:00:00"/>
    <s v="Fall"/>
    <s v="Oct"/>
    <n v="134"/>
    <x v="21"/>
    <n v="285"/>
    <n v="21"/>
    <n v="12"/>
    <n v="155"/>
    <s v="1012"/>
    <n v="143"/>
    <n v="78"/>
    <n v="0"/>
    <s v="A"/>
    <s v="F"/>
    <s v="F"/>
    <s v="Scuteless"/>
    <s v="Scuteless"/>
    <n v="55.1"/>
    <n v="6.6241176470588234"/>
    <n v="33.4"/>
    <n v="23.4"/>
    <s v="E"/>
    <s v="Burrow 139"/>
    <n v="25.616444000000001"/>
    <n v="-80.39043900000000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8"/>
    <n v="0"/>
    <n v="89.166666666666657"/>
    <n v="0"/>
    <n v="1.5873015873015873E-3"/>
    <n v="1.5873015873015873E-3"/>
    <n v="39"/>
    <n v="0"/>
    <n v="0"/>
    <n v="0.375"/>
    <n v="4.6728971962616821E-2"/>
    <n v="2.5000000000000001E-2"/>
  </r>
  <r>
    <s v="4D2_14Oct2021"/>
    <s v="4D2"/>
    <s v="09/22/2021"/>
    <d v="2021-10-14T00:00:00"/>
    <d v="2021-05-11T00:00:00"/>
    <s v="Fall"/>
    <s v="Oct"/>
    <n v="134"/>
    <x v="21"/>
    <n v="287"/>
    <n v="23"/>
    <n v="14"/>
    <n v="157"/>
    <s v="1014"/>
    <n v="143"/>
    <n v="80"/>
    <n v="0"/>
    <s v="A"/>
    <s v="F"/>
    <s v="F"/>
    <s v="4D2"/>
    <s v="4D2"/>
    <n v="46.9"/>
    <n v="4.1657142857142855"/>
    <n v="27.5"/>
    <n v="20.5"/>
    <s v="S"/>
    <s v="Burrow 148"/>
    <n v="25.600572"/>
    <n v="-80.399984000000003"/>
    <n v="0.81"/>
    <n v="0"/>
    <n v="0"/>
    <n v="0"/>
    <n v="0"/>
    <n v="0"/>
    <n v="0"/>
    <n v="0"/>
    <n v="0"/>
    <n v="0"/>
    <n v="0"/>
    <n v="0"/>
    <n v="0.01"/>
    <n v="0"/>
    <n v="0"/>
    <n v="0.8"/>
    <n v="0"/>
    <n v="5"/>
    <n v="0"/>
    <n v="0"/>
    <n v="0"/>
    <n v="0"/>
    <n v="0"/>
    <n v="8"/>
    <n v="0"/>
    <n v="89.166666666666657"/>
    <n v="73"/>
    <n v="1.5873015873015873E-3"/>
    <n v="1.5873015873015873E-3"/>
    <n v="39"/>
    <n v="0"/>
    <n v="0"/>
    <n v="0.375"/>
    <n v="4.6728971962616821E-2"/>
    <n v="2.5000000000000001E-2"/>
  </r>
  <r>
    <s v="300_19Oct2021"/>
    <n v="300"/>
    <s v="09/22/2021"/>
    <d v="2021-10-19T00:00:00"/>
    <d v="2021-05-11T00:00:00"/>
    <s v="Fall"/>
    <s v="Oct"/>
    <n v="134"/>
    <x v="22"/>
    <n v="292"/>
    <n v="28"/>
    <n v="19"/>
    <n v="162"/>
    <s v="1019"/>
    <n v="143"/>
    <n v="75"/>
    <n v="0"/>
    <s v="A"/>
    <s v="M"/>
    <s v="M"/>
    <n v="300"/>
    <n v="300"/>
    <n v="46.5"/>
    <n v="3.3135294117647058"/>
    <n v="26.9"/>
    <n v="19.899999999999999"/>
    <s v="E"/>
    <s v="Burrow 127"/>
    <n v="25.616564"/>
    <n v="-80.390597999999997"/>
    <n v="0.01"/>
    <n v="0"/>
    <n v="0"/>
    <n v="0"/>
    <n v="0"/>
    <n v="0"/>
    <n v="0"/>
    <n v="0"/>
    <n v="0"/>
    <n v="0"/>
    <n v="0"/>
    <n v="0.01"/>
    <n v="0"/>
    <n v="0"/>
    <n v="0"/>
    <n v="0"/>
    <n v="0"/>
    <n v="4"/>
    <n v="0"/>
    <n v="0"/>
    <n v="0"/>
    <n v="0"/>
    <n v="7"/>
    <n v="8"/>
    <n v="0"/>
    <n v="89.166666666666657"/>
    <n v="0"/>
    <n v="0"/>
    <n v="0"/>
    <n v="39"/>
    <n v="0"/>
    <n v="0"/>
    <n v="0.375"/>
    <n v="4.6728971962616821E-2"/>
    <n v="2.5000000000000001E-2"/>
  </r>
  <r>
    <s v="349_19Oct2022"/>
    <n v="349"/>
    <s v="09/22/2021"/>
    <d v="2021-10-19T00:00:00"/>
    <d v="2021-05-11T00:00:00"/>
    <s v="Fall"/>
    <s v="Oct"/>
    <n v="134"/>
    <x v="22"/>
    <n v="292"/>
    <n v="28"/>
    <n v="19"/>
    <n v="162"/>
    <s v="1019"/>
    <n v="143"/>
    <n v="75"/>
    <n v="0"/>
    <s v="A"/>
    <s v="F"/>
    <s v="F"/>
    <n v="349"/>
    <n v="349"/>
    <n v="50.3"/>
    <n v="4.4509090909090911"/>
    <n v="28.1"/>
    <n v="20"/>
    <s v="E"/>
    <s v="349 19Oct2021 Foraging"/>
    <n v="25.621725000000001"/>
    <n v="-80.392066970000002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8"/>
    <n v="0"/>
    <n v="89.166666666666657"/>
    <n v="0"/>
    <n v="0"/>
    <n v="0"/>
    <n v="39"/>
    <n v="0"/>
    <n v="0"/>
    <n v="0.375"/>
    <n v="4.6728971962616821E-2"/>
    <n v="2.5000000000000001E-2"/>
  </r>
  <r>
    <s v="40_21Oct2021"/>
    <n v="40"/>
    <s v="09/22/2021"/>
    <d v="2021-10-21T00:00:00"/>
    <d v="2021-05-11T00:00:00"/>
    <s v="Fall"/>
    <s v="Oct"/>
    <n v="134"/>
    <x v="22"/>
    <n v="294"/>
    <n v="30"/>
    <n v="21"/>
    <n v="164"/>
    <s v="1021"/>
    <n v="143"/>
    <n v="78.5"/>
    <n v="0"/>
    <s v="A"/>
    <s v="F"/>
    <s v="F"/>
    <n v="40"/>
    <n v="40"/>
    <n v="49.5"/>
    <n v="5.4148459400000002"/>
    <n v="29.9"/>
    <n v="21.6"/>
    <s v="W"/>
    <s v="Burrow 12"/>
    <n v="25.613995970000001"/>
    <n v="-80.406042029999995"/>
    <n v="0.15000000000000002"/>
    <n v="0"/>
    <n v="0"/>
    <n v="0"/>
    <n v="0"/>
    <n v="0"/>
    <n v="0"/>
    <n v="0"/>
    <n v="0"/>
    <n v="0"/>
    <n v="0"/>
    <n v="0.1"/>
    <n v="0"/>
    <n v="0.05"/>
    <n v="0"/>
    <n v="0"/>
    <n v="0"/>
    <n v="8"/>
    <n v="0"/>
    <n v="0"/>
    <n v="0"/>
    <n v="0"/>
    <n v="71"/>
    <n v="8"/>
    <n v="0"/>
    <n v="89.166666666666657"/>
    <n v="0"/>
    <n v="0"/>
    <n v="0"/>
    <n v="39"/>
    <n v="0"/>
    <n v="0"/>
    <n v="0.375"/>
    <n v="4.6728971962616821E-2"/>
    <n v="2.5000000000000001E-2"/>
  </r>
  <r>
    <s v="454_21Oct2021"/>
    <n v="454"/>
    <s v="09/22/2021"/>
    <d v="2021-10-21T00:00:00"/>
    <d v="2021-05-11T00:00:00"/>
    <s v="Fall"/>
    <s v="Oct"/>
    <n v="134"/>
    <x v="22"/>
    <n v="294"/>
    <n v="30"/>
    <n v="21"/>
    <n v="164"/>
    <s v="1021"/>
    <n v="143"/>
    <n v="78.5"/>
    <n v="0"/>
    <s v="A"/>
    <s v="M"/>
    <s v="M"/>
    <n v="454"/>
    <n v="454"/>
    <n v="49.8"/>
    <n v="4.1033333333333344"/>
    <n v="27.8"/>
    <n v="20.7"/>
    <s v="W"/>
    <s v="Burrow 11"/>
    <n v="25.613794970000001"/>
    <n v="-80.406096009999999"/>
    <n v="0.69"/>
    <n v="0"/>
    <n v="0"/>
    <n v="0"/>
    <n v="0.25"/>
    <n v="0"/>
    <n v="0"/>
    <n v="0.01"/>
    <n v="0"/>
    <n v="0"/>
    <n v="0"/>
    <n v="0"/>
    <n v="0"/>
    <n v="0"/>
    <n v="0.01"/>
    <n v="0.42"/>
    <n v="0"/>
    <n v="7"/>
    <n v="0"/>
    <n v="0"/>
    <n v="0"/>
    <n v="0"/>
    <n v="0"/>
    <n v="8"/>
    <n v="1"/>
    <n v="89.166666666666657"/>
    <n v="11"/>
    <n v="0"/>
    <n v="0"/>
    <n v="39"/>
    <n v="0"/>
    <n v="0"/>
    <n v="0.375"/>
    <n v="4.6728971962616821E-2"/>
    <n v="2.5000000000000001E-2"/>
  </r>
  <r>
    <s v="21_02Nov2021"/>
    <n v="21"/>
    <s v="09/22/2021"/>
    <d v="2021-11-02T00:00:00"/>
    <d v="2021-05-11T00:00:00"/>
    <s v="Fall"/>
    <s v="Nov"/>
    <n v="134"/>
    <x v="23"/>
    <n v="306"/>
    <n v="42"/>
    <n v="2"/>
    <n v="176"/>
    <s v="1102"/>
    <n v="143"/>
    <n v="74"/>
    <n v="0"/>
    <s v="A"/>
    <s v="F"/>
    <s v="F"/>
    <n v="21"/>
    <n v="21"/>
    <n v="47.7"/>
    <n v="5.5711111111111116"/>
    <n v="31.7"/>
    <n v="21.5"/>
    <s v="W"/>
    <s v="Burrow 11"/>
    <n v="25.613794970000001"/>
    <n v="-80.406096009999999"/>
    <n v="0.59"/>
    <n v="0"/>
    <n v="0"/>
    <n v="0"/>
    <n v="0"/>
    <n v="0"/>
    <n v="0"/>
    <n v="0"/>
    <n v="0"/>
    <n v="0"/>
    <n v="0"/>
    <n v="0"/>
    <n v="0"/>
    <n v="0"/>
    <n v="0.1"/>
    <n v="0.49"/>
    <n v="0"/>
    <n v="4"/>
    <n v="1"/>
    <n v="0"/>
    <n v="0"/>
    <n v="0"/>
    <n v="0"/>
    <n v="3.5"/>
    <n v="12"/>
    <n v="144"/>
    <n v="21"/>
    <n v="7.4074074074074077E-3"/>
    <n v="7.4074074074074077E-3"/>
    <n v="63"/>
    <n v="0"/>
    <n v="0"/>
    <n v="0.42857142857142855"/>
    <n v="5.113636363636364E-2"/>
    <n v="3.1746031746031744E-2"/>
  </r>
  <r>
    <s v="606_02Nov2021"/>
    <n v="606"/>
    <s v="09/22/2021"/>
    <d v="2021-11-02T00:00:00"/>
    <d v="2021-05-11T00:00:00"/>
    <s v="Fall"/>
    <s v="Nov"/>
    <n v="134"/>
    <x v="23"/>
    <n v="306"/>
    <n v="42"/>
    <n v="2"/>
    <n v="176"/>
    <s v="1102"/>
    <n v="143"/>
    <n v="74"/>
    <n v="0"/>
    <s v="A"/>
    <s v="F"/>
    <s v="F"/>
    <n v="606"/>
    <n v="606"/>
    <n v="52.4"/>
    <n v="7.5842105263157888"/>
    <n v="32.9"/>
    <n v="25.1"/>
    <s v="E"/>
    <s v="Burrow 82"/>
    <n v="25.616584970000002"/>
    <n v="-80.390300980000006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1"/>
    <n v="0"/>
    <n v="0"/>
    <n v="0"/>
    <n v="0"/>
    <n v="3.5"/>
    <n v="0"/>
    <n v="144"/>
    <n v="0"/>
    <n v="7.4074074074074077E-3"/>
    <n v="7.4074074074074077E-3"/>
    <n v="63"/>
    <n v="0"/>
    <n v="0"/>
    <n v="0.42857142857142855"/>
    <n v="5.113636363636364E-2"/>
    <n v="3.1746031746031744E-2"/>
  </r>
  <r>
    <s v="210_09Nov2021"/>
    <n v="210"/>
    <s v="09/22/2021"/>
    <d v="2021-11-09T00:00:00"/>
    <d v="2021-05-11T00:00:00"/>
    <s v="Fall"/>
    <s v="Nov"/>
    <n v="134"/>
    <x v="24"/>
    <n v="313"/>
    <n v="49"/>
    <n v="9"/>
    <n v="183"/>
    <s v="1109"/>
    <n v="143"/>
    <n v="68.5"/>
    <n v="0"/>
    <s v="A"/>
    <s v="M"/>
    <s v="M"/>
    <m/>
    <n v="210"/>
    <n v="49.8"/>
    <n v="4.3600000000000003"/>
    <n v="27.9"/>
    <n v="20.3"/>
    <s v="E"/>
    <s v="Burrow 73"/>
    <n v="25.616734000000001"/>
    <n v="-80.390617989999996"/>
    <n v="0.05"/>
    <n v="0"/>
    <n v="0"/>
    <n v="0"/>
    <n v="0"/>
    <n v="0"/>
    <n v="0"/>
    <n v="0"/>
    <n v="0"/>
    <n v="0"/>
    <n v="0"/>
    <n v="0"/>
    <n v="0"/>
    <n v="0"/>
    <n v="0.05"/>
    <n v="0"/>
    <n v="0"/>
    <n v="6"/>
    <n v="0"/>
    <n v="0"/>
    <n v="0"/>
    <n v="0"/>
    <n v="0"/>
    <n v="3.5"/>
    <n v="3"/>
    <n v="144"/>
    <n v="0"/>
    <n v="0"/>
    <n v="0"/>
    <n v="63"/>
    <n v="0"/>
    <n v="0"/>
    <n v="0.42857142857142855"/>
    <n v="5.113636363636364E-2"/>
    <n v="3.1746031746031744E-2"/>
  </r>
  <r>
    <s v="490_09Nov2021"/>
    <n v="490"/>
    <s v="09/22/2021"/>
    <d v="2021-11-09T00:00:00"/>
    <d v="2021-05-11T00:00:00"/>
    <s v="Fall"/>
    <s v="Nov"/>
    <n v="134"/>
    <x v="24"/>
    <n v="313"/>
    <n v="49"/>
    <n v="9"/>
    <n v="183"/>
    <s v="1109"/>
    <n v="143"/>
    <n v="68.5"/>
    <n v="0"/>
    <s v="A"/>
    <s v="M"/>
    <s v="M"/>
    <n v="490"/>
    <n v="490"/>
    <n v="42.584725332177044"/>
    <n v="2.7814285714285711"/>
    <n v="24.3"/>
    <n v="17.600000000000001"/>
    <s v="E"/>
    <s v="Burrow 133"/>
    <n v="25.616534999999999"/>
    <n v="-80.390473999999998"/>
    <n v="0.1"/>
    <n v="0"/>
    <n v="0"/>
    <n v="0"/>
    <n v="0"/>
    <n v="0"/>
    <n v="0"/>
    <n v="0"/>
    <n v="0"/>
    <n v="0"/>
    <n v="0"/>
    <n v="0.1"/>
    <n v="0"/>
    <n v="0"/>
    <n v="0"/>
    <n v="0"/>
    <n v="0"/>
    <n v="3"/>
    <n v="0"/>
    <n v="0"/>
    <n v="0"/>
    <n v="0"/>
    <n v="18"/>
    <n v="3.5"/>
    <n v="0"/>
    <n v="144"/>
    <n v="0"/>
    <n v="0"/>
    <n v="0"/>
    <n v="63"/>
    <n v="0"/>
    <n v="0"/>
    <n v="0.42857142857142855"/>
    <n v="5.113636363636364E-2"/>
    <n v="3.1746031746031744E-2"/>
  </r>
  <r>
    <s v="Scuteless_09Nov2021"/>
    <s v="Scuteless"/>
    <s v="09/22/2021"/>
    <d v="2021-11-09T00:00:00"/>
    <d v="2021-05-11T00:00:00"/>
    <s v="Fall"/>
    <s v="Nov"/>
    <n v="134"/>
    <x v="24"/>
    <n v="313"/>
    <n v="49"/>
    <n v="9"/>
    <n v="183"/>
    <s v="1109"/>
    <n v="143"/>
    <n v="68.5"/>
    <n v="0"/>
    <s v="A"/>
    <s v="F"/>
    <s v="F"/>
    <s v="Scuteless"/>
    <s v="Scuteless"/>
    <n v="55.1"/>
    <n v="6.6241176470588234"/>
    <n v="33.4"/>
    <n v="23.4"/>
    <s v="E"/>
    <s v="Burrow 139"/>
    <n v="25.616444000000001"/>
    <n v="-80.390439000000001"/>
    <n v="0.2"/>
    <n v="0"/>
    <n v="0"/>
    <n v="0"/>
    <n v="0"/>
    <n v="0.2"/>
    <n v="0"/>
    <n v="0"/>
    <n v="0"/>
    <n v="0"/>
    <n v="0"/>
    <n v="0"/>
    <n v="0"/>
    <n v="0"/>
    <n v="0"/>
    <n v="0"/>
    <n v="0"/>
    <n v="8"/>
    <n v="0"/>
    <n v="0"/>
    <n v="0"/>
    <n v="0"/>
    <n v="0"/>
    <n v="3.5"/>
    <n v="0"/>
    <n v="144"/>
    <n v="0"/>
    <n v="0"/>
    <n v="0"/>
    <n v="63"/>
    <n v="0"/>
    <n v="0"/>
    <n v="0.42857142857142855"/>
    <n v="5.113636363636364E-2"/>
    <n v="3.1746031746031744E-2"/>
  </r>
  <r>
    <s v="589_11Nov2021"/>
    <n v="589"/>
    <s v="09/22/2021"/>
    <d v="2021-11-11T00:00:00"/>
    <d v="2021-05-11T00:00:00"/>
    <s v="Fall"/>
    <s v="Nov"/>
    <n v="134"/>
    <x v="24"/>
    <n v="315"/>
    <n v="51"/>
    <n v="11"/>
    <n v="185"/>
    <s v="1111"/>
    <n v="143"/>
    <n v="74.5"/>
    <n v="0.03"/>
    <s v="A"/>
    <s v="F"/>
    <s v="F"/>
    <n v="589"/>
    <n v="589"/>
    <n v="51.1"/>
    <n v="5.242857142857142"/>
    <n v="29.4"/>
    <n v="22.2"/>
    <s v="E"/>
    <s v="Burrow 79"/>
    <n v="25.621460970000001"/>
    <n v="-80.392425959999997"/>
    <n v="0.01"/>
    <n v="0"/>
    <n v="0"/>
    <n v="0"/>
    <n v="0"/>
    <n v="0"/>
    <n v="0"/>
    <n v="0"/>
    <n v="0"/>
    <n v="0"/>
    <n v="0"/>
    <n v="0.01"/>
    <n v="0"/>
    <n v="0"/>
    <n v="0"/>
    <n v="0"/>
    <n v="0"/>
    <n v="4"/>
    <n v="0"/>
    <n v="0"/>
    <n v="0"/>
    <n v="0"/>
    <n v="6"/>
    <n v="3.5"/>
    <n v="0"/>
    <n v="144"/>
    <n v="0"/>
    <n v="0"/>
    <n v="0"/>
    <n v="63"/>
    <n v="0"/>
    <n v="0"/>
    <n v="0.42857142857142855"/>
    <n v="5.113636363636364E-2"/>
    <n v="3.1746031746031744E-2"/>
  </r>
  <r>
    <s v="4D2_11Nov2021"/>
    <s v="4D2"/>
    <s v="09/22/2021"/>
    <d v="2021-11-11T00:00:00"/>
    <d v="2021-05-11T00:00:00"/>
    <s v="Fall"/>
    <s v="Nov"/>
    <n v="134"/>
    <x v="24"/>
    <n v="315"/>
    <n v="51"/>
    <n v="11"/>
    <n v="185"/>
    <s v="1111"/>
    <n v="143"/>
    <n v="74.5"/>
    <n v="0.03"/>
    <s v="A"/>
    <s v="F"/>
    <s v="F"/>
    <s v="4D2"/>
    <s v="4D2"/>
    <n v="46.9"/>
    <n v="4.1657142857142855"/>
    <n v="27.5"/>
    <n v="20.5"/>
    <s v="S"/>
    <s v="Burrow 138"/>
    <n v="25.600892000000002"/>
    <n v="-80.399327"/>
    <n v="0.4"/>
    <n v="0"/>
    <n v="0"/>
    <n v="0"/>
    <n v="0"/>
    <n v="0"/>
    <n v="0"/>
    <n v="0"/>
    <n v="0"/>
    <n v="0"/>
    <n v="0"/>
    <n v="0"/>
    <n v="0"/>
    <n v="0"/>
    <n v="0"/>
    <n v="0.4"/>
    <n v="0"/>
    <n v="9"/>
    <n v="0"/>
    <n v="0"/>
    <n v="0"/>
    <n v="0"/>
    <n v="0"/>
    <n v="3.5"/>
    <n v="0"/>
    <n v="144"/>
    <n v="18"/>
    <n v="0"/>
    <n v="0"/>
    <n v="63"/>
    <n v="0"/>
    <n v="0"/>
    <n v="0.42857142857142855"/>
    <n v="5.113636363636364E-2"/>
    <n v="3.1746031746031744E-2"/>
  </r>
  <r>
    <s v="349_16Nov2021"/>
    <n v="349"/>
    <s v="09/22/2021"/>
    <d v="2021-11-16T00:00:00"/>
    <d v="2021-05-11T00:00:00"/>
    <s v="Fall"/>
    <s v="Nov"/>
    <n v="134"/>
    <x v="25"/>
    <n v="320"/>
    <n v="56"/>
    <n v="16"/>
    <n v="190"/>
    <s v="1116"/>
    <n v="143"/>
    <n v="69"/>
    <n v="0"/>
    <s v="A"/>
    <s v="F"/>
    <s v="F"/>
    <n v="349"/>
    <n v="349"/>
    <n v="50.3"/>
    <n v="4.4509090909090911"/>
    <n v="28.1"/>
    <n v="20"/>
    <s v="E"/>
    <s v="Burrow 78"/>
    <n v="25.621822000000002"/>
    <n v="-80.392408000000003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3.5"/>
    <n v="0"/>
    <n v="144"/>
    <n v="0"/>
    <n v="0"/>
    <n v="0"/>
    <n v="63"/>
    <n v="0"/>
    <n v="0"/>
    <n v="0.42857142857142855"/>
    <n v="5.113636363636364E-2"/>
    <n v="3.1746031746031744E-2"/>
  </r>
  <r>
    <s v="490_16Nov2021"/>
    <n v="490"/>
    <s v="09/22/2021"/>
    <d v="2021-11-16T00:00:00"/>
    <d v="2021-05-11T00:00:00"/>
    <s v="Fall"/>
    <s v="Nov"/>
    <n v="134"/>
    <x v="25"/>
    <n v="320"/>
    <n v="56"/>
    <n v="16"/>
    <n v="190"/>
    <s v="1116"/>
    <n v="143"/>
    <n v="69"/>
    <n v="0"/>
    <s v="A"/>
    <s v="M"/>
    <s v="M"/>
    <n v="490"/>
    <n v="490"/>
    <n v="42.584725332177044"/>
    <n v="2.7814285714285711"/>
    <n v="24.3"/>
    <n v="17.600000000000001"/>
    <s v="E"/>
    <s v="Burrow 133"/>
    <n v="25.616307030000002"/>
    <n v="-80.390258990000007"/>
    <n v="0.01"/>
    <n v="0"/>
    <n v="0"/>
    <n v="0"/>
    <n v="0"/>
    <n v="0"/>
    <n v="0"/>
    <n v="0"/>
    <n v="0"/>
    <n v="0"/>
    <n v="0"/>
    <n v="0.01"/>
    <n v="0"/>
    <n v="0"/>
    <n v="0"/>
    <n v="0"/>
    <n v="0"/>
    <n v="2"/>
    <n v="0"/>
    <n v="0"/>
    <n v="0"/>
    <n v="0"/>
    <n v="9"/>
    <n v="3.5"/>
    <n v="0"/>
    <n v="144"/>
    <n v="0"/>
    <n v="0"/>
    <n v="0"/>
    <n v="63"/>
    <n v="0"/>
    <n v="0"/>
    <n v="0.42857142857142855"/>
    <n v="5.113636363636364E-2"/>
    <n v="3.1746031746031744E-2"/>
  </r>
  <r>
    <s v="40_22Nov2021"/>
    <n v="40"/>
    <s v="09/22/2021"/>
    <d v="2021-11-22T00:00:00"/>
    <d v="2021-05-11T00:00:00"/>
    <s v="Fall"/>
    <s v="Nov"/>
    <n v="134"/>
    <x v="26"/>
    <n v="326"/>
    <n v="62"/>
    <n v="22"/>
    <n v="196"/>
    <s v="1122"/>
    <n v="143"/>
    <n v="75.5"/>
    <n v="0.01"/>
    <s v="A"/>
    <s v="F"/>
    <s v="F"/>
    <n v="40"/>
    <n v="40"/>
    <n v="49.5"/>
    <n v="5.4148459400000002"/>
    <n v="29.9"/>
    <n v="21.6"/>
    <s v="W"/>
    <s v="Burrow 12"/>
    <n v="25.613995970000001"/>
    <n v="-80.406042029999995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3.5"/>
    <n v="0"/>
    <n v="144"/>
    <n v="0"/>
    <n v="0"/>
    <n v="0"/>
    <n v="63"/>
    <n v="0"/>
    <n v="0"/>
    <n v="0.42857142857142855"/>
    <n v="5.113636363636364E-2"/>
    <n v="3.1746031746031744E-2"/>
  </r>
  <r>
    <s v="21_02Dec2021"/>
    <n v="21"/>
    <s v="09/22/2021"/>
    <d v="2021-12-02T00:00:00"/>
    <d v="2021-05-11T00:00:00"/>
    <s v="Fall"/>
    <s v="Dec"/>
    <n v="134"/>
    <x v="27"/>
    <n v="336"/>
    <n v="72"/>
    <n v="2"/>
    <n v="206"/>
    <s v="1202"/>
    <n v="143"/>
    <n v="66.5"/>
    <n v="0"/>
    <s v="A"/>
    <s v="F"/>
    <s v="F"/>
    <n v="21"/>
    <n v="21"/>
    <n v="47.7"/>
    <n v="5.5711111111111116"/>
    <n v="31.7"/>
    <n v="21.5"/>
    <s v="W"/>
    <s v="Burrow 11"/>
    <n v="25.613794970000001"/>
    <n v="-80.406096009999999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"/>
    <n v="0"/>
    <n v="0"/>
    <n v="0"/>
    <n v="0"/>
    <n v="3"/>
    <n v="0"/>
    <n v="59"/>
    <n v="0"/>
    <n v="0"/>
    <n v="0"/>
    <n v="43"/>
    <n v="0"/>
    <n v="0"/>
    <n v="0.66666666666666663"/>
    <n v="8.4745762711864403E-2"/>
    <n v="2.3255813953488372E-2"/>
  </r>
  <r>
    <s v="606_07Dec2021"/>
    <n v="606"/>
    <s v="09/22/2021"/>
    <d v="2021-12-07T00:00:00"/>
    <d v="2021-05-11T00:00:00"/>
    <s v="Fall"/>
    <s v="Dec"/>
    <n v="134"/>
    <x v="28"/>
    <n v="341"/>
    <n v="77"/>
    <n v="7"/>
    <n v="211"/>
    <s v="1207"/>
    <n v="143"/>
    <n v="71.5"/>
    <n v="0.15"/>
    <s v="A"/>
    <s v="F"/>
    <s v="F"/>
    <n v="606"/>
    <n v="606"/>
    <n v="52.4"/>
    <n v="7.5842105263157888"/>
    <n v="32.9"/>
    <n v="25.1"/>
    <s v="E"/>
    <s v="Burrow 82"/>
    <n v="25.616584970000002"/>
    <n v="-80.390300980000006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3"/>
    <n v="0"/>
    <n v="59"/>
    <n v="0"/>
    <n v="0"/>
    <n v="0"/>
    <n v="43"/>
    <n v="0"/>
    <n v="0"/>
    <n v="0.66666666666666663"/>
    <n v="8.4745762711864403E-2"/>
    <n v="2.3255813953488372E-2"/>
  </r>
  <r>
    <s v="Scuteless_07Dec2021"/>
    <s v="Scuteless"/>
    <s v="09/22/2021"/>
    <d v="2021-12-07T00:00:00"/>
    <d v="2021-05-11T00:00:00"/>
    <s v="Fall"/>
    <s v="Dec"/>
    <n v="134"/>
    <x v="28"/>
    <n v="341"/>
    <n v="77"/>
    <n v="7"/>
    <n v="211"/>
    <s v="1207"/>
    <n v="143"/>
    <n v="71.5"/>
    <n v="0.15"/>
    <s v="A"/>
    <s v="F"/>
    <s v="F"/>
    <s v="Scuteless"/>
    <s v="Scuteless"/>
    <n v="55.1"/>
    <n v="6.6241176470588234"/>
    <n v="33.4"/>
    <n v="23.4"/>
    <s v="E"/>
    <s v="Burrow 139"/>
    <n v="25.616444000000001"/>
    <n v="-80.390439000000001"/>
    <n v="0.01"/>
    <n v="0"/>
    <n v="0"/>
    <n v="0"/>
    <n v="0"/>
    <n v="0.01"/>
    <n v="0"/>
    <n v="0"/>
    <n v="0"/>
    <n v="0"/>
    <n v="0"/>
    <n v="0"/>
    <n v="0"/>
    <n v="0"/>
    <n v="0"/>
    <n v="0"/>
    <n v="0"/>
    <n v="4"/>
    <n v="0"/>
    <n v="0"/>
    <n v="0"/>
    <n v="0"/>
    <n v="0"/>
    <n v="3"/>
    <n v="0"/>
    <n v="59"/>
    <n v="0"/>
    <n v="0"/>
    <n v="0"/>
    <n v="43"/>
    <n v="0"/>
    <n v="0"/>
    <n v="0.66666666666666663"/>
    <n v="8.4745762711864403E-2"/>
    <n v="2.3255813953488372E-2"/>
  </r>
  <r>
    <s v="21_21Dec2021"/>
    <n v="21"/>
    <s v="12/21/2021"/>
    <d v="2021-12-21T00:00:00"/>
    <d v="2021-05-11T00:00:00"/>
    <s v="Winter"/>
    <s v="Dec"/>
    <n v="224"/>
    <x v="29"/>
    <n v="355"/>
    <n v="1"/>
    <n v="21"/>
    <n v="225"/>
    <s v="1221"/>
    <n v="143"/>
    <n v="75"/>
    <m/>
    <s v="A"/>
    <s v="F"/>
    <s v="F"/>
    <n v="21"/>
    <n v="21"/>
    <n v="47.7"/>
    <n v="5.5711111111111116"/>
    <n v="31.7"/>
    <n v="21.5"/>
    <s v="W"/>
    <s v="Burrow 11"/>
    <n v="25.613794970000001"/>
    <n v="-80.406096009999999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3"/>
    <n v="0"/>
    <n v="59"/>
    <n v="0"/>
    <n v="1.4792899408284023E-3"/>
    <n v="1.4792899408284023E-3"/>
    <n v="43"/>
    <n v="0"/>
    <n v="0"/>
    <n v="0.66666666666666663"/>
    <n v="8.4745762711864403E-2"/>
    <n v="2.3255813953488372E-2"/>
  </r>
  <r>
    <s v="589_21Dec2021"/>
    <n v="589"/>
    <s v="12/21/2021"/>
    <d v="2021-12-21T00:00:00"/>
    <d v="2021-05-11T00:00:00"/>
    <s v="Winter"/>
    <s v="Dec"/>
    <n v="224"/>
    <x v="29"/>
    <n v="355"/>
    <n v="1"/>
    <n v="21"/>
    <n v="225"/>
    <s v="1221"/>
    <n v="143"/>
    <n v="75"/>
    <m/>
    <s v="A"/>
    <s v="F"/>
    <s v="F"/>
    <n v="589"/>
    <n v="589"/>
    <n v="51.1"/>
    <n v="5.242857142857142"/>
    <n v="29.4"/>
    <n v="22.2"/>
    <s v="E"/>
    <s v="Burrow 79"/>
    <n v="25.621460970000001"/>
    <n v="-80.392425959999997"/>
    <n v="0.01"/>
    <n v="0"/>
    <n v="0.0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3"/>
    <n v="0"/>
    <n v="59"/>
    <n v="0"/>
    <n v="1.4792899408284023E-3"/>
    <n v="1.4792899408284023E-3"/>
    <n v="43"/>
    <n v="0"/>
    <n v="0"/>
    <n v="0.66666666666666663"/>
    <n v="8.4745762711864403E-2"/>
    <n v="2.3255813953488372E-2"/>
  </r>
  <r>
    <s v="4D2_21Dec2021"/>
    <s v="4D2"/>
    <s v="12/21/2021"/>
    <d v="2021-12-21T00:00:00"/>
    <d v="2021-05-11T00:00:00"/>
    <s v="Winter"/>
    <s v="Dec"/>
    <n v="224"/>
    <x v="29"/>
    <n v="355"/>
    <n v="1"/>
    <n v="21"/>
    <n v="225"/>
    <s v="1221"/>
    <n v="143"/>
    <n v="75"/>
    <m/>
    <s v="A"/>
    <s v="F"/>
    <s v="F"/>
    <s v="4D2"/>
    <s v="4D2"/>
    <n v="46.9"/>
    <n v="4.1657142857142855"/>
    <n v="27.5"/>
    <n v="20.5"/>
    <s v="S"/>
    <s v="Burrow 132"/>
    <n v="25.600580000000001"/>
    <n v="-80.400133999999994"/>
    <n v="0.57999999999999996"/>
    <n v="0"/>
    <n v="0"/>
    <n v="0"/>
    <n v="0"/>
    <n v="0"/>
    <n v="0"/>
    <n v="0"/>
    <n v="0"/>
    <n v="0"/>
    <n v="0"/>
    <n v="0"/>
    <n v="0"/>
    <n v="0"/>
    <n v="0"/>
    <n v="0.57999999999999996"/>
    <n v="0"/>
    <n v="3"/>
    <n v="0"/>
    <n v="0"/>
    <n v="0"/>
    <n v="0"/>
    <n v="0"/>
    <n v="3"/>
    <n v="0"/>
    <n v="59"/>
    <n v="18"/>
    <n v="1.4792899408284023E-3"/>
    <n v="1.4792899408284023E-3"/>
    <n v="43"/>
    <n v="0"/>
    <n v="0"/>
    <n v="0.66666666666666663"/>
    <n v="8.4745762711864403E-2"/>
    <n v="2.3255813953488372E-2"/>
  </r>
  <r>
    <s v="300_23Dec2021"/>
    <n v="300"/>
    <s v="12/21/2021"/>
    <d v="2021-12-23T00:00:00"/>
    <d v="2021-05-11T00:00:00"/>
    <s v="Winter"/>
    <s v="Dec"/>
    <n v="224"/>
    <x v="29"/>
    <n v="357"/>
    <n v="3"/>
    <n v="23"/>
    <n v="227"/>
    <s v="1223"/>
    <n v="143"/>
    <n v="60.5"/>
    <n v="0.01"/>
    <s v="A"/>
    <s v="M"/>
    <s v="M"/>
    <n v="300"/>
    <n v="300"/>
    <n v="46.5"/>
    <n v="3.3135294117647058"/>
    <n v="26.9"/>
    <n v="19.899999999999999"/>
    <s v="E"/>
    <s v="Burrow 133"/>
    <n v="25.616534999999999"/>
    <n v="-80.390473999999998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3"/>
    <n v="0"/>
    <n v="59"/>
    <n v="0"/>
    <n v="1.4792899408284023E-3"/>
    <n v="1.4792899408284023E-3"/>
    <n v="43"/>
    <n v="0"/>
    <n v="0"/>
    <n v="0.66666666666666663"/>
    <n v="8.4745762711864403E-2"/>
    <n v="2.3255813953488372E-2"/>
  </r>
  <r>
    <s v="606_18Jan2022"/>
    <n v="606"/>
    <d v="2021-12-21T00:00:00"/>
    <d v="2022-01-18T00:00:00"/>
    <d v="2021-05-11T00:00:00"/>
    <s v="Winter"/>
    <s v="Jan"/>
    <n v="224"/>
    <x v="30"/>
    <n v="18"/>
    <n v="29"/>
    <n v="18"/>
    <n v="253"/>
    <s v="0118"/>
    <n v="235"/>
    <n v="59.5"/>
    <m/>
    <s v="A"/>
    <s v="F"/>
    <s v="F"/>
    <n v="606"/>
    <n v="606"/>
    <n v="52.4"/>
    <n v="7.5842105263157888"/>
    <n v="32.9"/>
    <n v="25.1"/>
    <s v="E"/>
    <s v="Burrow 139"/>
    <n v="25.616444000000001"/>
    <n v="-80.39043900000000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7"/>
    <n v="0"/>
    <n v="105"/>
    <n v="0"/>
    <n v="0"/>
    <n v="0"/>
    <n v="0"/>
    <n v="0"/>
    <n v="0.1"/>
    <n v="0.2857142857142857"/>
    <n v="8.5714285714285715E-2"/>
    <n v="0"/>
  </r>
  <r>
    <s v="Scuteless_18Jan2022"/>
    <s v="Scuteless"/>
    <d v="2021-12-21T00:00:00"/>
    <d v="2022-01-18T00:00:00"/>
    <d v="2021-05-11T00:00:00"/>
    <s v="Winter"/>
    <s v="Jan"/>
    <n v="224"/>
    <x v="30"/>
    <n v="18"/>
    <n v="29"/>
    <n v="18"/>
    <n v="253"/>
    <s v="0118"/>
    <n v="235"/>
    <n v="59.5"/>
    <m/>
    <s v="A"/>
    <s v="F"/>
    <s v="F"/>
    <s v="Scuteless"/>
    <s v="Scuteless"/>
    <n v="55.1"/>
    <n v="6.6241176470588234"/>
    <n v="33.4"/>
    <n v="23.4"/>
    <s v="E"/>
    <s v="Burrow 127"/>
    <n v="25.616564"/>
    <n v="-80.390597999999997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7"/>
    <n v="0"/>
    <n v="105"/>
    <n v="0"/>
    <n v="0"/>
    <n v="0"/>
    <n v="0"/>
    <n v="0"/>
    <n v="0.1"/>
    <n v="0.2857142857142857"/>
    <n v="8.5714285714285715E-2"/>
    <n v="0"/>
  </r>
  <r>
    <s v="4D2_20Jan2022"/>
    <s v="4D2"/>
    <d v="2021-12-21T00:00:00"/>
    <d v="2022-01-20T00:00:00"/>
    <d v="2021-05-11T00:00:00"/>
    <s v="Winter"/>
    <s v="Jan"/>
    <n v="224"/>
    <x v="30"/>
    <n v="20"/>
    <n v="31"/>
    <n v="20"/>
    <n v="255"/>
    <s v="0120"/>
    <n v="235"/>
    <n v="64"/>
    <n v="0"/>
    <s v="A"/>
    <s v="F"/>
    <s v="F"/>
    <s v="4D2"/>
    <s v="4D2"/>
    <n v="46.9"/>
    <n v="4.1657142857142855"/>
    <n v="27.5"/>
    <n v="20.5"/>
    <s v="S"/>
    <s v="Burrow 132"/>
    <n v="25.600580000000001"/>
    <n v="-80.400133999999994"/>
    <n v="0.1"/>
    <n v="0"/>
    <n v="0"/>
    <n v="0"/>
    <n v="0"/>
    <n v="0"/>
    <n v="0"/>
    <n v="0"/>
    <n v="0"/>
    <n v="0"/>
    <n v="0"/>
    <n v="0"/>
    <n v="0"/>
    <n v="0"/>
    <n v="0"/>
    <n v="0.1"/>
    <n v="0"/>
    <n v="6"/>
    <n v="0"/>
    <n v="0"/>
    <n v="0"/>
    <n v="0"/>
    <n v="0"/>
    <n v="7"/>
    <n v="0"/>
    <n v="105"/>
    <n v="4"/>
    <n v="0"/>
    <n v="0"/>
    <n v="0"/>
    <n v="0"/>
    <n v="0.1"/>
    <n v="0.2857142857142857"/>
    <n v="8.5714285714285715E-2"/>
    <n v="0"/>
  </r>
  <r>
    <s v="40_25Jan2022"/>
    <n v="40"/>
    <d v="2021-12-21T00:00:00"/>
    <d v="2022-01-25T00:00:00"/>
    <d v="2021-05-11T00:00:00"/>
    <s v="Winter"/>
    <s v="Jan"/>
    <n v="224"/>
    <x v="31"/>
    <n v="25"/>
    <n v="36"/>
    <n v="25"/>
    <n v="260"/>
    <s v="0125"/>
    <n v="235"/>
    <n v="54"/>
    <n v="0"/>
    <s v="A"/>
    <s v="F"/>
    <s v="F"/>
    <n v="40"/>
    <n v="40"/>
    <n v="49.5"/>
    <n v="5.4148459400000002"/>
    <n v="29.9"/>
    <n v="21.6"/>
    <s v="W"/>
    <s v="Burrow 12"/>
    <n v="25.613995970000001"/>
    <n v="-80.406042029999995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7"/>
    <n v="0"/>
    <n v="105"/>
    <n v="0"/>
    <n v="0"/>
    <n v="0"/>
    <n v="0"/>
    <n v="0"/>
    <n v="0.1"/>
    <n v="0.2857142857142857"/>
    <n v="8.5714285714285715E-2"/>
    <n v="0"/>
  </r>
  <r>
    <s v="454_25Jan2022"/>
    <n v="454"/>
    <d v="2021-12-21T00:00:00"/>
    <d v="2022-01-25T00:00:00"/>
    <d v="2021-05-11T00:00:00"/>
    <s v="Winter"/>
    <s v="Jan"/>
    <n v="224"/>
    <x v="31"/>
    <n v="25"/>
    <n v="36"/>
    <n v="25"/>
    <n v="260"/>
    <s v="0125"/>
    <n v="235"/>
    <n v="54"/>
    <n v="0"/>
    <s v="A"/>
    <s v="M"/>
    <s v="M"/>
    <n v="454"/>
    <n v="454"/>
    <n v="49.8"/>
    <n v="4.1033333333333344"/>
    <n v="27.8"/>
    <n v="20.7"/>
    <s v="W"/>
    <s v="Burrow 17"/>
    <n v="25.61387401"/>
    <n v="-80.406140010000001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0"/>
    <n v="0"/>
    <n v="0"/>
    <n v="0"/>
    <n v="0"/>
    <n v="7"/>
    <n v="0"/>
    <n v="105"/>
    <n v="0"/>
    <n v="0"/>
    <n v="0"/>
    <n v="0"/>
    <n v="0"/>
    <n v="0.1"/>
    <n v="0.2857142857142857"/>
    <n v="8.5714285714285715E-2"/>
    <n v="0"/>
  </r>
  <r>
    <s v="300_27Jan2022"/>
    <n v="300"/>
    <d v="2021-12-21T00:00:00"/>
    <d v="2022-01-27T00:00:00"/>
    <d v="2021-05-11T00:00:00"/>
    <s v="Winter"/>
    <s v="Jan"/>
    <n v="224"/>
    <x v="31"/>
    <n v="27"/>
    <n v="38"/>
    <n v="27"/>
    <n v="262"/>
    <s v="0127"/>
    <n v="235"/>
    <n v="73"/>
    <n v="0.09"/>
    <s v="A"/>
    <s v="M"/>
    <s v="M"/>
    <n v="300"/>
    <n v="300"/>
    <n v="46.5"/>
    <n v="3.3135294117647058"/>
    <n v="26.9"/>
    <n v="19.899999999999999"/>
    <s v="E"/>
    <s v="Burrow 126"/>
    <n v="25.616636"/>
    <n v="-80.390680000000003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7"/>
    <n v="0"/>
    <n v="105"/>
    <n v="0"/>
    <n v="0"/>
    <n v="0"/>
    <n v="0"/>
    <n v="0"/>
    <n v="0.1"/>
    <n v="0.2857142857142857"/>
    <n v="8.5714285714285715E-2"/>
    <n v="0"/>
  </r>
  <r>
    <s v="589_27Jan2022"/>
    <n v="589"/>
    <d v="2021-12-21T00:00:00"/>
    <d v="2022-01-27T00:00:00"/>
    <d v="2021-05-11T00:00:00"/>
    <s v="Winter"/>
    <s v="Jan"/>
    <n v="224"/>
    <x v="31"/>
    <n v="27"/>
    <n v="38"/>
    <n v="27"/>
    <n v="262"/>
    <s v="0127"/>
    <n v="235"/>
    <n v="73"/>
    <n v="0.09"/>
    <s v="A"/>
    <s v="F"/>
    <s v="F"/>
    <n v="589"/>
    <n v="589"/>
    <n v="51.1"/>
    <n v="5.242857142857142"/>
    <n v="29.4"/>
    <n v="22.2"/>
    <s v="E"/>
    <s v="Burrow 79"/>
    <n v="25.621460970000001"/>
    <n v="-80.392425959999997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7"/>
    <n v="0"/>
    <n v="105"/>
    <n v="0"/>
    <n v="0"/>
    <n v="0"/>
    <n v="0"/>
    <n v="0"/>
    <n v="0.1"/>
    <n v="0.2857142857142857"/>
    <n v="8.5714285714285715E-2"/>
    <n v="0"/>
  </r>
  <r>
    <s v="21_03Feb2022"/>
    <n v="21"/>
    <d v="2021-12-21T00:00:00"/>
    <d v="2022-02-03T00:00:00"/>
    <d v="2021-05-11T00:00:00"/>
    <s v="Winter"/>
    <s v="Feb"/>
    <n v="224"/>
    <x v="32"/>
    <n v="34"/>
    <n v="45"/>
    <n v="3"/>
    <n v="269"/>
    <s v="0203"/>
    <n v="235"/>
    <n v="72"/>
    <n v="0"/>
    <s v="A"/>
    <s v="F"/>
    <s v="F"/>
    <n v="21"/>
    <n v="21"/>
    <n v="47.7"/>
    <n v="5.5711111111111116"/>
    <n v="31.7"/>
    <n v="21.5"/>
    <s v="W"/>
    <s v="21 03Feb2022"/>
    <n v="25.613581"/>
    <n v="-80.406135000000006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11.5"/>
    <n v="0"/>
    <n v="0"/>
    <n v="6"/>
    <n v="0"/>
    <n v="70.5"/>
    <n v="0"/>
    <n v="2.3809523809523808E-2"/>
    <n v="0"/>
    <n v="0"/>
    <n v="2.1739130434782608E-2"/>
    <n v="0"/>
    <n v="0.16666666666666666"/>
    <n v="3.1914893617021274E-2"/>
    <n v="0"/>
  </r>
  <r>
    <s v="494_03Feb2022"/>
    <n v="494"/>
    <d v="2021-12-21T00:00:00"/>
    <d v="2022-02-03T00:00:00"/>
    <d v="2021-05-11T00:00:00"/>
    <s v="Winter"/>
    <s v="Feb"/>
    <n v="224"/>
    <x v="32"/>
    <n v="34"/>
    <n v="45"/>
    <n v="3"/>
    <n v="269"/>
    <s v="0203"/>
    <n v="235"/>
    <n v="72"/>
    <n v="0"/>
    <s v="J"/>
    <m/>
    <s v="J"/>
    <m/>
    <n v="494"/>
    <m/>
    <m/>
    <m/>
    <m/>
    <s v="W"/>
    <s v="Burrow 59"/>
    <n v="25.614341970000002"/>
    <n v="-80.407350030000003"/>
    <n v="0.01"/>
    <n v="0"/>
    <n v="0"/>
    <n v="0"/>
    <n v="0"/>
    <n v="0"/>
    <n v="0"/>
    <n v="0"/>
    <n v="0"/>
    <n v="0"/>
    <n v="0"/>
    <n v="0"/>
    <n v="0"/>
    <n v="0.01"/>
    <n v="0"/>
    <n v="0"/>
    <n v="0"/>
    <n v="2"/>
    <n v="0"/>
    <n v="0"/>
    <n v="11.5"/>
    <n v="0"/>
    <n v="0"/>
    <n v="6"/>
    <n v="0"/>
    <n v="70.5"/>
    <n v="0"/>
    <n v="2.3809523809523808E-2"/>
    <n v="0"/>
    <n v="0"/>
    <n v="2.1739130434782608E-2"/>
    <n v="0"/>
    <n v="0.16666666666666666"/>
    <n v="3.1914893617021274E-2"/>
    <n v="0"/>
  </r>
  <r>
    <s v="491_08Feb2022"/>
    <n v="491"/>
    <d v="2021-12-21T00:00:00"/>
    <d v="2022-02-08T00:00:00"/>
    <d v="2021-05-11T00:00:00"/>
    <s v="Winter"/>
    <s v="Feb"/>
    <n v="224"/>
    <x v="33"/>
    <n v="39"/>
    <n v="50"/>
    <n v="8"/>
    <n v="274"/>
    <s v="0208"/>
    <n v="235"/>
    <n v="70.5"/>
    <n v="0"/>
    <s v="A"/>
    <s v="M"/>
    <s v="M"/>
    <n v="491"/>
    <n v="491"/>
    <n v="49.2"/>
    <n v="4.2805263157894728"/>
    <n v="27.1"/>
    <n v="20.3"/>
    <s v="S"/>
    <s v="491 08Feb2022 TP"/>
    <n v="25.602049999999998"/>
    <n v="-80.397990039999996"/>
    <n v="0.01"/>
    <n v="0"/>
    <n v="0"/>
    <n v="0"/>
    <n v="0"/>
    <n v="0"/>
    <n v="0"/>
    <n v="0"/>
    <n v="0"/>
    <n v="0"/>
    <n v="0"/>
    <n v="0"/>
    <n v="0"/>
    <n v="0.01"/>
    <n v="0"/>
    <n v="0"/>
    <n v="0"/>
    <n v="4"/>
    <n v="0"/>
    <n v="0"/>
    <n v="11.5"/>
    <n v="0"/>
    <n v="0"/>
    <n v="6"/>
    <n v="0"/>
    <n v="70.5"/>
    <n v="0"/>
    <n v="0"/>
    <n v="0"/>
    <n v="0"/>
    <n v="2.1739130434782608E-2"/>
    <n v="0"/>
    <n v="0.16666666666666666"/>
    <n v="3.1914893617021274E-2"/>
    <n v="0"/>
  </r>
  <r>
    <s v="Scuteless_10Feb2022"/>
    <s v="Scuteless"/>
    <d v="2021-12-21T00:00:00"/>
    <d v="2022-02-10T00:00:00"/>
    <d v="2021-05-11T00:00:00"/>
    <s v="Winter"/>
    <s v="Feb"/>
    <n v="224"/>
    <x v="33"/>
    <n v="41"/>
    <n v="52"/>
    <n v="10"/>
    <n v="276"/>
    <s v="0210"/>
    <n v="235"/>
    <n v="58"/>
    <n v="0.28999999999999998"/>
    <s v="A"/>
    <s v="F"/>
    <s v="F"/>
    <s v="Scuteless"/>
    <s v="Scuteless"/>
    <n v="55.1"/>
    <n v="6.6241176470588234"/>
    <n v="33.4"/>
    <n v="23.4"/>
    <s v="E"/>
    <s v="Burrow 139"/>
    <n v="25.616444000000001"/>
    <n v="-80.390439000000001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11.5"/>
    <n v="0"/>
    <n v="0"/>
    <n v="6"/>
    <n v="0"/>
    <n v="70.5"/>
    <n v="0"/>
    <n v="0"/>
    <n v="0"/>
    <n v="0"/>
    <n v="2.1739130434782608E-2"/>
    <n v="0"/>
    <n v="0.16666666666666666"/>
    <n v="3.1914893617021274E-2"/>
    <n v="0"/>
  </r>
  <r>
    <s v="4D2_15Feb2022"/>
    <s v="4D2"/>
    <d v="2021-12-21T00:00:00"/>
    <d v="2022-02-15T00:00:00"/>
    <d v="2021-05-11T00:00:00"/>
    <s v="Winter"/>
    <s v="Feb"/>
    <n v="224"/>
    <x v="34"/>
    <n v="46"/>
    <n v="57"/>
    <n v="15"/>
    <n v="281"/>
    <s v="0215"/>
    <n v="235"/>
    <n v="60.5"/>
    <m/>
    <s v="A"/>
    <s v="F"/>
    <s v="F"/>
    <s v="4D2"/>
    <s v="4D2"/>
    <n v="46.9"/>
    <n v="4.1657142857142855"/>
    <n v="27.5"/>
    <n v="20.5"/>
    <s v="S"/>
    <s v="Burrow 132"/>
    <n v="25.600580000000001"/>
    <n v="-80.400133999999994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11.5"/>
    <n v="0"/>
    <n v="0"/>
    <n v="6"/>
    <n v="0"/>
    <n v="70.5"/>
    <n v="0"/>
    <n v="0"/>
    <n v="0"/>
    <n v="0"/>
    <n v="2.1739130434782608E-2"/>
    <n v="0"/>
    <n v="0.16666666666666666"/>
    <n v="3.1914893617021274E-2"/>
    <n v="0"/>
  </r>
  <r>
    <s v="606_17Feb2022"/>
    <n v="606"/>
    <d v="2021-12-21T00:00:00"/>
    <d v="2022-02-17T00:00:00"/>
    <d v="2021-05-11T00:00:00"/>
    <s v="Winter"/>
    <s v="Feb"/>
    <n v="224"/>
    <x v="34"/>
    <n v="48"/>
    <n v="59"/>
    <n v="17"/>
    <n v="283"/>
    <s v="0217"/>
    <n v="235"/>
    <n v="74.5"/>
    <n v="0.02"/>
    <s v="A"/>
    <s v="F"/>
    <s v="F"/>
    <n v="606"/>
    <n v="606"/>
    <n v="52.4"/>
    <n v="7.5842105263157888"/>
    <n v="32.9"/>
    <n v="25.1"/>
    <s v="E"/>
    <s v="Burrow 139"/>
    <n v="25.616444000000001"/>
    <n v="-80.39043900000000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1.5"/>
    <n v="0"/>
    <n v="0"/>
    <n v="6"/>
    <n v="0"/>
    <n v="70.5"/>
    <n v="0"/>
    <n v="0"/>
    <n v="0"/>
    <n v="0"/>
    <n v="2.1739130434782608E-2"/>
    <n v="0"/>
    <n v="0.16666666666666666"/>
    <n v="3.1914893617021274E-2"/>
    <n v="0"/>
  </r>
  <r>
    <s v="40_22Feb2022"/>
    <n v="40"/>
    <d v="2021-12-21T00:00:00"/>
    <d v="2022-02-22T00:00:00"/>
    <d v="2021-05-11T00:00:00"/>
    <s v="Winter"/>
    <s v="Feb"/>
    <n v="224"/>
    <x v="35"/>
    <n v="53"/>
    <n v="64"/>
    <n v="22"/>
    <n v="288"/>
    <s v="0222"/>
    <n v="235"/>
    <n v="71.5"/>
    <n v="0"/>
    <s v="A"/>
    <s v="F"/>
    <s v="F"/>
    <n v="40"/>
    <n v="40"/>
    <n v="49.5"/>
    <n v="5.4148459400000002"/>
    <n v="29.9"/>
    <n v="21.6"/>
    <s v="W"/>
    <s v="Burrow 12"/>
    <n v="25.613995970000001"/>
    <n v="-80.406042029999995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0"/>
    <n v="0"/>
    <n v="11.5"/>
    <n v="0"/>
    <n v="0"/>
    <n v="6"/>
    <n v="0"/>
    <n v="70.5"/>
    <n v="0"/>
    <n v="0"/>
    <n v="0"/>
    <n v="0"/>
    <n v="2.1739130434782608E-2"/>
    <n v="0"/>
    <n v="0.16666666666666666"/>
    <n v="3.1914893617021274E-2"/>
    <n v="0"/>
  </r>
  <r>
    <s v="454_22Feb2022"/>
    <n v="454"/>
    <d v="2021-12-21T00:00:00"/>
    <d v="2022-02-22T00:00:00"/>
    <d v="2021-05-11T00:00:00"/>
    <s v="Winter"/>
    <s v="Feb"/>
    <n v="224"/>
    <x v="35"/>
    <n v="53"/>
    <n v="64"/>
    <n v="22"/>
    <n v="288"/>
    <s v="0222"/>
    <n v="235"/>
    <n v="71.5"/>
    <n v="0"/>
    <s v="A"/>
    <s v="M"/>
    <s v="M"/>
    <n v="454"/>
    <n v="454"/>
    <n v="49.8"/>
    <n v="4.1033333333333344"/>
    <n v="27.8"/>
    <n v="20.7"/>
    <s v="W"/>
    <s v="Burrow 64"/>
    <n v="25.613045960000001"/>
    <n v="-80.407091030000004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11.5"/>
    <n v="0"/>
    <n v="0"/>
    <n v="6"/>
    <n v="0"/>
    <n v="70.5"/>
    <n v="0"/>
    <n v="0"/>
    <n v="0"/>
    <n v="0"/>
    <n v="2.1739130434782608E-2"/>
    <n v="0"/>
    <n v="0.16666666666666666"/>
    <n v="3.1914893617021274E-2"/>
    <n v="0"/>
  </r>
  <r>
    <s v="21_24Feb2022"/>
    <n v="21"/>
    <d v="2021-12-21T00:00:00"/>
    <d v="2022-02-24T00:00:00"/>
    <d v="2021-05-11T00:00:00"/>
    <s v="Winter"/>
    <s v="Feb"/>
    <n v="224"/>
    <x v="35"/>
    <n v="55"/>
    <n v="66"/>
    <n v="24"/>
    <n v="290"/>
    <s v="0224"/>
    <n v="235"/>
    <n v="71"/>
    <n v="0"/>
    <s v="A"/>
    <s v="F"/>
    <s v="F"/>
    <n v="21"/>
    <n v="21"/>
    <n v="47.7"/>
    <n v="5.5711111111111116"/>
    <n v="31.7"/>
    <n v="21.5"/>
    <s v="W"/>
    <s v="Burrow 11"/>
    <n v="25.613794970000001"/>
    <n v="-80.406096009999999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"/>
    <n v="0"/>
    <n v="11.5"/>
    <n v="0"/>
    <n v="0"/>
    <n v="6"/>
    <n v="0"/>
    <n v="70.5"/>
    <n v="0"/>
    <n v="0"/>
    <n v="0"/>
    <n v="0"/>
    <n v="2.1739130434782608E-2"/>
    <n v="0"/>
    <n v="0.16666666666666666"/>
    <n v="3.1914893617021274E-2"/>
    <n v="0"/>
  </r>
  <r>
    <s v="40_24Feb2022"/>
    <n v="40"/>
    <d v="2021-12-21T00:00:00"/>
    <d v="2022-02-24T00:00:00"/>
    <d v="2021-05-11T00:00:00"/>
    <s v="Winter"/>
    <s v="Feb"/>
    <n v="224"/>
    <x v="35"/>
    <n v="55"/>
    <n v="66"/>
    <n v="24"/>
    <n v="290"/>
    <s v="0224"/>
    <n v="235"/>
    <n v="71"/>
    <n v="0"/>
    <s v="A"/>
    <s v="F"/>
    <s v="F"/>
    <n v="40"/>
    <n v="40"/>
    <n v="49.5"/>
    <n v="5.4148459400000002"/>
    <n v="29.9"/>
    <n v="21.6"/>
    <s v="W"/>
    <s v="Burrow 12"/>
    <n v="25.613995970000001"/>
    <n v="-80.406042029999995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1"/>
    <n v="0"/>
    <n v="11.5"/>
    <n v="0"/>
    <n v="0"/>
    <n v="6"/>
    <n v="0"/>
    <n v="70.5"/>
    <n v="0"/>
    <n v="0"/>
    <n v="0"/>
    <n v="0"/>
    <n v="2.1739130434782608E-2"/>
    <n v="0"/>
    <n v="0.16666666666666666"/>
    <n v="3.1914893617021274E-2"/>
    <n v="0"/>
  </r>
  <r>
    <s v="6000_01Mar2022"/>
    <n v="6000"/>
    <d v="2021-12-21T00:00:00"/>
    <d v="2022-03-01T00:00:00"/>
    <d v="2021-05-11T00:00:00"/>
    <s v="Winter"/>
    <s v="Mar"/>
    <n v="224"/>
    <x v="36"/>
    <n v="60"/>
    <n v="71"/>
    <n v="1"/>
    <n v="295"/>
    <s v="0301"/>
    <n v="235"/>
    <n v="72.5"/>
    <n v="0"/>
    <s v="A"/>
    <s v="M"/>
    <s v="M"/>
    <n v="6000"/>
    <n v="6000"/>
    <n v="42.8"/>
    <n v="2.7341666666666669"/>
    <n v="23.6"/>
    <n v="17.8"/>
    <s v="W"/>
    <s v="Burrow 150"/>
    <n v="25.614927999999999"/>
    <n v="-80.405761999999996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20"/>
    <n v="0"/>
    <n v="0"/>
    <n v="0"/>
    <n v="30.400000000000002"/>
    <n v="0"/>
    <n v="0"/>
    <n v="0"/>
    <n v="3.3333333333333333E-2"/>
    <n v="2.6315789473684209E-2"/>
  </r>
  <r>
    <s v="589_03Mar2022"/>
    <n v="589"/>
    <d v="2021-12-21T00:00:00"/>
    <d v="2022-03-03T00:00:00"/>
    <d v="2021-05-11T00:00:00"/>
    <s v="Winter"/>
    <s v="Mar"/>
    <n v="224"/>
    <x v="36"/>
    <n v="62"/>
    <n v="73"/>
    <n v="3"/>
    <n v="297"/>
    <s v="0303"/>
    <n v="235"/>
    <n v="70.5"/>
    <n v="0.13"/>
    <s v="A"/>
    <s v="F"/>
    <s v="F"/>
    <n v="589"/>
    <n v="589"/>
    <n v="51.1"/>
    <n v="5.242857142857142"/>
    <n v="29.4"/>
    <n v="22.2"/>
    <s v="E"/>
    <s v="589 03Mar2022"/>
    <n v="25.621523"/>
    <n v="-80.39262402999999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20"/>
    <n v="0"/>
    <n v="0"/>
    <n v="0"/>
    <n v="30.400000000000002"/>
    <n v="0"/>
    <n v="0"/>
    <n v="0"/>
    <n v="3.3333333333333333E-2"/>
    <n v="2.6315789473684209E-2"/>
  </r>
  <r>
    <s v="300_08Mar2022"/>
    <n v="300"/>
    <d v="2021-12-21T00:00:00"/>
    <d v="2022-03-08T00:00:00"/>
    <d v="2021-05-11T00:00:00"/>
    <s v="Winter"/>
    <s v="Mar"/>
    <n v="224"/>
    <x v="37"/>
    <n v="67"/>
    <n v="78"/>
    <n v="8"/>
    <n v="302"/>
    <s v="0308"/>
    <n v="235"/>
    <n v="78.5"/>
    <n v="0"/>
    <s v="A"/>
    <s v="M"/>
    <s v="M"/>
    <n v="300"/>
    <n v="300"/>
    <n v="46.5"/>
    <n v="3.3135294117647058"/>
    <n v="26.9"/>
    <n v="19.899999999999999"/>
    <s v="E"/>
    <s v="Burrow 126"/>
    <n v="25.616636"/>
    <n v="-80.39068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0"/>
    <n v="0"/>
    <n v="0"/>
    <n v="0"/>
    <n v="30.400000000000002"/>
    <n v="0"/>
    <n v="0"/>
    <n v="0"/>
    <n v="3.3333333333333333E-2"/>
    <n v="2.6315789473684209E-2"/>
  </r>
  <r>
    <s v="21_10Mar2022"/>
    <n v="21"/>
    <d v="2021-12-21T00:00:00"/>
    <d v="2022-03-10T00:00:00"/>
    <d v="2021-05-11T00:00:00"/>
    <s v="Winter"/>
    <s v="Mar"/>
    <n v="224"/>
    <x v="37"/>
    <n v="69"/>
    <n v="80"/>
    <n v="10"/>
    <n v="304"/>
    <s v="0310"/>
    <n v="235"/>
    <n v="77.5"/>
    <n v="0"/>
    <s v="A"/>
    <s v="F"/>
    <s v="F"/>
    <n v="21"/>
    <n v="21"/>
    <n v="47.7"/>
    <n v="5.5711111111111116"/>
    <n v="31.7"/>
    <n v="21.5"/>
    <s v="W"/>
    <s v="Burrow 151"/>
    <n v="25.613668000000001"/>
    <n v="-80.406751999999997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120"/>
    <n v="0"/>
    <n v="0"/>
    <n v="0"/>
    <n v="30.400000000000002"/>
    <n v="0"/>
    <n v="0"/>
    <n v="0"/>
    <n v="3.3333333333333333E-2"/>
    <n v="2.6315789473684209E-2"/>
  </r>
  <r>
    <s v="Scuteless_10Mar2022"/>
    <s v="Scuteless"/>
    <d v="2021-12-21T00:00:00"/>
    <d v="2022-03-10T00:00:00"/>
    <d v="2021-05-11T00:00:00"/>
    <s v="Winter"/>
    <s v="Mar"/>
    <n v="224"/>
    <x v="37"/>
    <n v="69"/>
    <n v="80"/>
    <n v="10"/>
    <n v="304"/>
    <s v="0310"/>
    <n v="235"/>
    <n v="77.5"/>
    <n v="0"/>
    <s v="A"/>
    <s v="F"/>
    <s v="F"/>
    <s v="Scuteless"/>
    <s v="Scuteless"/>
    <n v="55.1"/>
    <n v="6.6241176470588234"/>
    <n v="33.4"/>
    <n v="23.4"/>
    <s v="E"/>
    <s v="Burrow 126"/>
    <n v="25.616636"/>
    <n v="-80.39068000000000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20"/>
    <n v="0"/>
    <n v="0"/>
    <n v="0"/>
    <n v="30.400000000000002"/>
    <n v="0"/>
    <n v="0"/>
    <n v="0"/>
    <n v="3.3333333333333333E-2"/>
    <n v="2.6315789473684209E-2"/>
  </r>
  <r>
    <s v="606_15Mar2022"/>
    <n v="606"/>
    <d v="2021-12-21T00:00:00"/>
    <d v="2022-03-15T00:00:00"/>
    <d v="2021-05-11T00:00:00"/>
    <s v="Winter"/>
    <s v="Mar"/>
    <n v="224"/>
    <x v="38"/>
    <n v="74"/>
    <n v="85"/>
    <n v="15"/>
    <n v="309"/>
    <s v="0315"/>
    <n v="235"/>
    <n v="73"/>
    <n v="0.36"/>
    <s v="A"/>
    <s v="F"/>
    <s v="F"/>
    <n v="606"/>
    <n v="606"/>
    <n v="52.4"/>
    <n v="7.5842105263157888"/>
    <n v="32.9"/>
    <n v="25.1"/>
    <s v="E"/>
    <s v="Burrow 139"/>
    <n v="25.616444000000001"/>
    <n v="-80.39043900000000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20"/>
    <n v="0"/>
    <n v="9.8039215686274508E-3"/>
    <n v="4.9019607843137254E-3"/>
    <n v="30.400000000000002"/>
    <n v="0"/>
    <n v="0"/>
    <n v="0"/>
    <n v="3.3333333333333333E-2"/>
    <n v="2.6315789473684209E-2"/>
  </r>
  <r>
    <s v="4D2_15Mar2022"/>
    <s v="4D2"/>
    <d v="2021-12-21T00:00:00"/>
    <d v="2022-03-15T00:00:00"/>
    <d v="2021-05-11T00:00:00"/>
    <s v="Winter"/>
    <s v="Mar"/>
    <n v="224"/>
    <x v="38"/>
    <n v="74"/>
    <n v="85"/>
    <n v="15"/>
    <n v="309"/>
    <s v="0315"/>
    <n v="235"/>
    <n v="73"/>
    <n v="0.36"/>
    <s v="A"/>
    <s v="F"/>
    <s v="F"/>
    <s v="4D2"/>
    <s v="4D2"/>
    <n v="46.9"/>
    <n v="4.1657142857142855"/>
    <n v="27.5"/>
    <n v="20.5"/>
    <s v="S"/>
    <s v="Burrow 137"/>
    <n v="25.600850000000001"/>
    <n v="-80.399775000000005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120"/>
    <n v="0"/>
    <n v="9.8039215686274508E-3"/>
    <n v="4.9019607843137254E-3"/>
    <n v="30.400000000000002"/>
    <n v="0"/>
    <n v="0"/>
    <n v="0"/>
    <n v="3.3333333333333333E-2"/>
    <n v="2.6315789473684209E-2"/>
  </r>
  <r>
    <s v="454_22Mar2022"/>
    <n v="454"/>
    <s v="03/20/2022"/>
    <d v="2022-03-22T00:00:00"/>
    <d v="2021-05-11T00:00:00"/>
    <s v="Spring"/>
    <s v="Mar"/>
    <n v="313"/>
    <x v="39"/>
    <n v="81"/>
    <n v="3"/>
    <n v="22"/>
    <n v="316"/>
    <s v="0322"/>
    <n v="235"/>
    <n v="75"/>
    <m/>
    <s v="A"/>
    <s v="M"/>
    <s v="M"/>
    <n v="454"/>
    <n v="454"/>
    <n v="49.8"/>
    <n v="4.1033333333333344"/>
    <n v="27.8"/>
    <n v="20.7"/>
    <s v="W"/>
    <s v="Burrow 17"/>
    <n v="25.61387401"/>
    <n v="-80.40614001000000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20"/>
    <n v="0"/>
    <n v="0"/>
    <n v="0"/>
    <n v="30.400000000000002"/>
    <n v="0"/>
    <n v="0"/>
    <n v="0"/>
    <n v="3.3333333333333333E-2"/>
    <n v="2.6315789473684209E-2"/>
  </r>
  <r>
    <s v="491_22Mar2022"/>
    <n v="491"/>
    <s v="03/20/2022"/>
    <d v="2022-03-22T00:00:00"/>
    <d v="2021-05-11T00:00:00"/>
    <s v="Spring"/>
    <s v="Mar"/>
    <n v="313"/>
    <x v="39"/>
    <n v="81"/>
    <n v="3"/>
    <n v="22"/>
    <n v="316"/>
    <s v="0322"/>
    <n v="235"/>
    <n v="75"/>
    <m/>
    <s v="A"/>
    <s v="M"/>
    <s v="M"/>
    <n v="491"/>
    <n v="491"/>
    <n v="49.2"/>
    <n v="4.2805263157894728"/>
    <n v="27.1"/>
    <n v="20.3"/>
    <s v="S"/>
    <s v="491 22Mar2022"/>
    <n v="25.60038904"/>
    <n v="-80.400565970000002"/>
    <n v="0.05"/>
    <n v="0"/>
    <n v="0"/>
    <n v="0"/>
    <n v="0"/>
    <n v="0"/>
    <n v="0"/>
    <n v="0"/>
    <n v="0"/>
    <n v="0"/>
    <n v="0"/>
    <n v="0.05"/>
    <n v="0"/>
    <n v="0"/>
    <n v="0"/>
    <n v="0"/>
    <n v="0"/>
    <n v="3"/>
    <n v="0"/>
    <n v="0"/>
    <n v="0"/>
    <n v="0"/>
    <n v="4"/>
    <n v="0"/>
    <n v="0"/>
    <n v="120"/>
    <n v="0"/>
    <n v="0"/>
    <n v="0"/>
    <n v="30.400000000000002"/>
    <n v="0"/>
    <n v="0"/>
    <n v="0"/>
    <n v="3.3333333333333333E-2"/>
    <n v="2.6315789473684209E-2"/>
  </r>
  <r>
    <s v="300_12Apr2022"/>
    <n v="300"/>
    <s v="03/20/2022"/>
    <d v="2022-04-12T00:00:00"/>
    <d v="2021-05-11T00:00:00"/>
    <s v="Spring"/>
    <s v="Apr"/>
    <n v="313"/>
    <x v="40"/>
    <n v="102"/>
    <n v="24"/>
    <n v="12"/>
    <n v="337"/>
    <s v="0412"/>
    <n v="325"/>
    <n v="70.5"/>
    <n v="0"/>
    <s v="A"/>
    <s v="M"/>
    <s v="M"/>
    <n v="300"/>
    <n v="300"/>
    <n v="46.5"/>
    <n v="3.3135294117647058"/>
    <n v="26.9"/>
    <n v="19.899999999999999"/>
    <s v="E"/>
    <s v="Burrow 133"/>
    <n v="25.616534999999999"/>
    <n v="-80.390473999999998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2.5616438356164384"/>
    <n v="0"/>
    <n v="0"/>
    <n v="1.4615384615384615"/>
    <n v="0"/>
    <n v="79.285714285714292"/>
    <n v="0"/>
    <n v="0"/>
    <n v="0"/>
    <n v="0"/>
    <n v="5.3475935828877002E-3"/>
    <n v="1.4925373134328358E-2"/>
    <n v="5.2631578947368418E-2"/>
    <n v="2.2522522522522521E-2"/>
    <n v="0"/>
  </r>
  <r>
    <s v="349_12Apr2022"/>
    <n v="349"/>
    <s v="03/20/2022"/>
    <d v="2022-04-12T00:00:00"/>
    <d v="2021-05-11T00:00:00"/>
    <s v="Spring"/>
    <s v="Apr"/>
    <n v="313"/>
    <x v="40"/>
    <n v="102"/>
    <n v="24"/>
    <n v="12"/>
    <n v="337"/>
    <s v="0412"/>
    <n v="325"/>
    <n v="70.5"/>
    <n v="0"/>
    <s v="A"/>
    <s v="F"/>
    <s v="F"/>
    <n v="349"/>
    <n v="349"/>
    <n v="50.3"/>
    <n v="4.4509090909090911"/>
    <n v="28.1"/>
    <n v="20"/>
    <s v="E"/>
    <s v="Burrow 78"/>
    <n v="25.621822000000002"/>
    <n v="-80.392408000000003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2.5616438356164384"/>
    <n v="0"/>
    <n v="0"/>
    <n v="1.4615384615384615"/>
    <n v="0"/>
    <n v="79.285714285714292"/>
    <n v="0"/>
    <n v="0"/>
    <n v="0"/>
    <n v="0"/>
    <n v="5.3475935828877002E-3"/>
    <n v="1.4925373134328358E-2"/>
    <n v="5.2631578947368418E-2"/>
    <n v="2.2522522522522521E-2"/>
    <n v="0"/>
  </r>
  <r>
    <s v="589_12Apr2022"/>
    <n v="589"/>
    <s v="03/20/2022"/>
    <d v="2022-04-12T00:00:00"/>
    <d v="2021-05-11T00:00:00"/>
    <s v="Spring"/>
    <s v="Apr"/>
    <n v="313"/>
    <x v="40"/>
    <n v="102"/>
    <n v="24"/>
    <n v="12"/>
    <n v="337"/>
    <s v="0412"/>
    <n v="325"/>
    <n v="70.5"/>
    <n v="0"/>
    <s v="A"/>
    <s v="F"/>
    <s v="F"/>
    <n v="589"/>
    <n v="589"/>
    <n v="51.1"/>
    <n v="5.242857142857142"/>
    <n v="29.4"/>
    <n v="22.2"/>
    <s v="E"/>
    <s v="Burrow 79"/>
    <n v="25.621460970000001"/>
    <n v="-80.392425959999997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2.5616438356164384"/>
    <n v="0"/>
    <n v="0"/>
    <n v="1.4615384615384615"/>
    <n v="0"/>
    <n v="79.285714285714292"/>
    <n v="0"/>
    <n v="0"/>
    <n v="0"/>
    <n v="0"/>
    <n v="5.3475935828877002E-3"/>
    <n v="1.4925373134328358E-2"/>
    <n v="5.2631578947368418E-2"/>
    <n v="2.2522522522522521E-2"/>
    <n v="0"/>
  </r>
  <r>
    <s v="21_19Apr2022"/>
    <n v="21"/>
    <s v="03/20/2022"/>
    <d v="2022-04-19T00:00:00"/>
    <d v="2021-05-11T00:00:00"/>
    <s v="Spring"/>
    <s v="Apr"/>
    <n v="313"/>
    <x v="41"/>
    <n v="109"/>
    <n v="31"/>
    <n v="19"/>
    <n v="344"/>
    <s v="0419"/>
    <n v="325"/>
    <n v="77.5"/>
    <n v="0.28999999999999998"/>
    <s v="A"/>
    <s v="F"/>
    <s v="F"/>
    <n v="21"/>
    <n v="21"/>
    <n v="47.7"/>
    <n v="5.5711111111111116"/>
    <n v="31.7"/>
    <n v="21.5"/>
    <s v="W"/>
    <s v="Burrow 11"/>
    <n v="25.613794970000001"/>
    <n v="-80.406096009999999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2.5616438356164384"/>
    <n v="0"/>
    <n v="0"/>
    <n v="1.4615384615384615"/>
    <n v="0"/>
    <n v="79.285714285714292"/>
    <n v="0"/>
    <n v="4.5248868778280547E-3"/>
    <n v="0"/>
    <n v="0"/>
    <n v="5.3475935828877002E-3"/>
    <n v="1.4925373134328358E-2"/>
    <n v="5.2631578947368418E-2"/>
    <n v="2.2522522522522521E-2"/>
    <n v="0"/>
  </r>
  <r>
    <s v="349_19Apr2022"/>
    <n v="349"/>
    <s v="03/20/2022"/>
    <d v="2022-04-19T00:00:00"/>
    <d v="2021-05-11T00:00:00"/>
    <s v="Spring"/>
    <s v="Apr"/>
    <n v="313"/>
    <x v="41"/>
    <n v="109"/>
    <n v="31"/>
    <n v="19"/>
    <n v="344"/>
    <s v="0419"/>
    <n v="325"/>
    <n v="77.5"/>
    <n v="0.28999999999999998"/>
    <s v="A"/>
    <s v="F"/>
    <s v="F"/>
    <n v="349"/>
    <n v="349"/>
    <n v="50.3"/>
    <n v="4.4509090909090911"/>
    <n v="28.1"/>
    <n v="20"/>
    <s v="E"/>
    <s v="349 19Apr2022"/>
    <n v="25.621187979999998"/>
    <n v="-80.39282996999999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.5616438356164384"/>
    <n v="0"/>
    <n v="0"/>
    <n v="1.4615384615384615"/>
    <n v="0"/>
    <n v="79.285714285714292"/>
    <n v="0"/>
    <n v="4.5248868778280547E-3"/>
    <n v="0"/>
    <n v="0"/>
    <n v="5.3475935828877002E-3"/>
    <n v="1.4925373134328358E-2"/>
    <n v="5.2631578947368418E-2"/>
    <n v="2.2522522522522521E-2"/>
    <n v="0"/>
  </r>
  <r>
    <s v="491_19Apr2022"/>
    <n v="491"/>
    <s v="03/20/2022"/>
    <d v="2022-04-19T00:00:00"/>
    <d v="2021-05-11T00:00:00"/>
    <s v="Spring"/>
    <s v="Apr"/>
    <n v="313"/>
    <x v="41"/>
    <n v="109"/>
    <n v="31"/>
    <n v="19"/>
    <n v="344"/>
    <s v="0419"/>
    <n v="325"/>
    <n v="77.5"/>
    <n v="0.28999999999999998"/>
    <s v="A"/>
    <s v="M"/>
    <s v="M"/>
    <n v="491"/>
    <n v="491"/>
    <n v="49.2"/>
    <n v="4.2805263157894728"/>
    <n v="27.1"/>
    <n v="20.3"/>
    <s v="S"/>
    <s v="Burrow 152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.5616438356164384"/>
    <n v="0"/>
    <n v="0"/>
    <n v="1.4615384615384615"/>
    <n v="0"/>
    <n v="79.285714285714292"/>
    <n v="0"/>
    <n v="4.5248868778280547E-3"/>
    <n v="0"/>
    <n v="0"/>
    <n v="5.3475935828877002E-3"/>
    <n v="1.4925373134328358E-2"/>
    <n v="5.2631578947368418E-2"/>
    <n v="2.2522522522522521E-2"/>
    <n v="0"/>
  </r>
  <r>
    <s v="606_19Apr2022"/>
    <n v="606"/>
    <s v="03/20/2022"/>
    <d v="2022-04-19T00:00:00"/>
    <d v="2021-05-11T00:00:00"/>
    <s v="Spring"/>
    <s v="Apr"/>
    <n v="313"/>
    <x v="41"/>
    <n v="109"/>
    <n v="31"/>
    <n v="19"/>
    <n v="344"/>
    <s v="0419"/>
    <n v="325"/>
    <n v="77.5"/>
    <n v="0.28999999999999998"/>
    <s v="A"/>
    <s v="F"/>
    <s v="F"/>
    <n v="606"/>
    <n v="606"/>
    <n v="52.4"/>
    <n v="7.5842105263157888"/>
    <n v="32.9"/>
    <n v="25.1"/>
    <s v="E"/>
    <s v="606 19Apr2022"/>
    <n v="25.616391010000001"/>
    <n v="-80.390301989999998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2.5616438356164384"/>
    <n v="0"/>
    <n v="0"/>
    <n v="1.4615384615384615"/>
    <n v="0"/>
    <n v="79.285714285714292"/>
    <n v="0"/>
    <n v="4.5248868778280547E-3"/>
    <n v="0"/>
    <n v="0"/>
    <n v="5.3475935828877002E-3"/>
    <n v="1.4925373134328358E-2"/>
    <n v="5.2631578947368418E-2"/>
    <n v="2.2522522522522521E-2"/>
    <n v="0"/>
  </r>
  <r>
    <s v="4D2_19Apr2022"/>
    <s v="4D2"/>
    <s v="03/20/2022"/>
    <d v="2022-04-19T00:00:00"/>
    <d v="2021-05-11T00:00:00"/>
    <s v="Spring"/>
    <s v="Apr"/>
    <n v="313"/>
    <x v="41"/>
    <n v="109"/>
    <n v="31"/>
    <n v="19"/>
    <n v="344"/>
    <s v="0419"/>
    <n v="325"/>
    <n v="77.5"/>
    <n v="0.28999999999999998"/>
    <s v="A"/>
    <s v="F"/>
    <s v="F"/>
    <s v="4D2"/>
    <s v="4D2"/>
    <n v="46.9"/>
    <n v="4.1657142857142855"/>
    <n v="27.5"/>
    <n v="20.5"/>
    <s v="S"/>
    <s v="4D2 19Apr2022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.5616438356164384"/>
    <n v="0"/>
    <n v="0"/>
    <n v="1.4615384615384615"/>
    <n v="0"/>
    <n v="79.285714285714292"/>
    <n v="0"/>
    <n v="4.5248868778280547E-3"/>
    <n v="0"/>
    <n v="0"/>
    <n v="5.3475935828877002E-3"/>
    <n v="1.4925373134328358E-2"/>
    <n v="5.2631578947368418E-2"/>
    <n v="2.2522522522522521E-2"/>
    <n v="0"/>
  </r>
  <r>
    <s v="B4_19Apr2022"/>
    <s v="B4"/>
    <s v="03/20/2022"/>
    <d v="2022-04-19T00:00:00"/>
    <d v="2021-05-11T00:00:00"/>
    <s v="Spring"/>
    <s v="Apr"/>
    <n v="313"/>
    <x v="41"/>
    <n v="109"/>
    <n v="31"/>
    <n v="19"/>
    <n v="344"/>
    <s v="0419"/>
    <n v="325"/>
    <n v="77.5"/>
    <n v="0.28999999999999998"/>
    <s v="J"/>
    <m/>
    <s v="J"/>
    <s v="B4"/>
    <s v="B4"/>
    <n v="33.299999999999997"/>
    <n v="0.67180000000000006"/>
    <n v="17.3"/>
    <n v="12.8"/>
    <s v="W"/>
    <s v="Boulder Burrow"/>
    <n v="25.615161000000001"/>
    <n v="-80.402187999999995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.5616438356164384"/>
    <n v="0"/>
    <n v="0"/>
    <n v="1.4615384615384615"/>
    <n v="0"/>
    <n v="79.285714285714292"/>
    <n v="0"/>
    <n v="4.5248868778280547E-3"/>
    <n v="0"/>
    <n v="0"/>
    <n v="5.3475935828877002E-3"/>
    <n v="1.4925373134328358E-2"/>
    <n v="5.2631578947368418E-2"/>
    <n v="2.2522522522522521E-2"/>
    <n v="0"/>
  </r>
  <r>
    <s v="40_21Apr2022"/>
    <n v="40"/>
    <s v="03/20/2022"/>
    <d v="2022-04-21T00:00:00"/>
    <d v="2021-05-11T00:00:00"/>
    <s v="Spring"/>
    <s v="Apr"/>
    <n v="313"/>
    <x v="41"/>
    <n v="111"/>
    <n v="33"/>
    <n v="21"/>
    <n v="346"/>
    <s v="0421"/>
    <n v="325"/>
    <n v="77.5"/>
    <n v="0"/>
    <s v="A"/>
    <s v="F"/>
    <s v="F"/>
    <n v="40"/>
    <n v="40"/>
    <n v="49.5"/>
    <n v="5.4148459400000002"/>
    <n v="29.9"/>
    <n v="21.6"/>
    <s v="W"/>
    <s v="Burrow 11"/>
    <n v="25.613794970000001"/>
    <n v="-80.406096009999999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0"/>
    <n v="0"/>
    <n v="2.5616438356164384"/>
    <n v="0"/>
    <n v="0"/>
    <n v="1.4615384615384615"/>
    <n v="0"/>
    <n v="79.285714285714292"/>
    <n v="0"/>
    <n v="4.5248868778280547E-3"/>
    <n v="0"/>
    <n v="0"/>
    <n v="5.3475935828877002E-3"/>
    <n v="1.4925373134328358E-2"/>
    <n v="5.2631578947368418E-2"/>
    <n v="2.2522522522522521E-2"/>
    <n v="0"/>
  </r>
  <r>
    <s v="Scuteless_21Apr2022"/>
    <s v="Scuteless"/>
    <s v="03/20/2022"/>
    <d v="2022-04-21T00:00:00"/>
    <d v="2021-05-11T00:00:00"/>
    <s v="Spring"/>
    <s v="Apr"/>
    <n v="313"/>
    <x v="41"/>
    <n v="111"/>
    <n v="33"/>
    <n v="21"/>
    <n v="346"/>
    <s v="0421"/>
    <n v="325"/>
    <n v="77.5"/>
    <n v="0"/>
    <s v="A"/>
    <s v="F"/>
    <s v="F"/>
    <s v="Scuteless"/>
    <s v="Scuteless"/>
    <n v="55.1"/>
    <n v="6.6241176470588234"/>
    <n v="33.4"/>
    <n v="23.4"/>
    <s v="E"/>
    <s v="Burrow 147"/>
    <n v="25.620331"/>
    <n v="-80.391169000000005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2.5616438356164384"/>
    <n v="0"/>
    <n v="0"/>
    <n v="1.4615384615384615"/>
    <n v="0"/>
    <n v="79.285714285714292"/>
    <n v="0"/>
    <n v="4.5248868778280547E-3"/>
    <n v="0"/>
    <n v="0"/>
    <n v="5.3475935828877002E-3"/>
    <n v="1.4925373134328358E-2"/>
    <n v="5.2631578947368418E-2"/>
    <n v="2.2522522522522521E-2"/>
    <n v="0"/>
  </r>
  <r>
    <s v="454_25Apr2022"/>
    <n v="454"/>
    <s v="03/20/2022"/>
    <d v="2022-04-25T00:00:00"/>
    <d v="2021-05-11T00:00:00"/>
    <s v="Spring"/>
    <s v="Apr"/>
    <n v="313"/>
    <x v="42"/>
    <n v="115"/>
    <n v="37"/>
    <n v="25"/>
    <n v="350"/>
    <s v="0425"/>
    <n v="325"/>
    <n v="77.5"/>
    <n v="0.11"/>
    <s v="A"/>
    <s v="M"/>
    <s v="M"/>
    <n v="454"/>
    <n v="454"/>
    <n v="49.8"/>
    <n v="4.1033333333333344"/>
    <n v="27.8"/>
    <n v="20.7"/>
    <s v="W"/>
    <s v="Burrow 64"/>
    <n v="25.613045960000001"/>
    <n v="-80.40709103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616438356164384"/>
    <n v="0"/>
    <n v="0"/>
    <n v="1.4615384615384615"/>
    <n v="0"/>
    <n v="79.285714285714292"/>
    <n v="0"/>
    <n v="1.3661202185792349E-2"/>
    <n v="0"/>
    <n v="0"/>
    <n v="5.3475935828877002E-3"/>
    <n v="1.4925373134328358E-2"/>
    <n v="5.2631578947368418E-2"/>
    <n v="2.2522522522522521E-2"/>
    <n v="0"/>
  </r>
  <r>
    <s v="454_29Mar2022"/>
    <n v="454"/>
    <s v="03/20/2022"/>
    <d v="2022-04-29T00:00:00"/>
    <d v="2021-05-11T00:00:00"/>
    <s v="Spring"/>
    <s v="Apr"/>
    <n v="313"/>
    <x v="42"/>
    <n v="119"/>
    <n v="41"/>
    <n v="29"/>
    <n v="354"/>
    <s v="0429"/>
    <n v="325"/>
    <n v="77"/>
    <n v="1.05"/>
    <s v="A"/>
    <s v="M"/>
    <s v="M"/>
    <n v="454"/>
    <n v="454"/>
    <n v="49.8"/>
    <n v="4.1033333333333344"/>
    <n v="27.8"/>
    <n v="20.7"/>
    <s v="W"/>
    <s v="Burrow 17"/>
    <n v="25.61387401"/>
    <n v="-80.40614001000000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.5616438356164384"/>
    <n v="0"/>
    <n v="0"/>
    <n v="1.4615384615384615"/>
    <n v="0"/>
    <n v="79.285714285714292"/>
    <n v="0"/>
    <n v="1.3661202185792349E-2"/>
    <n v="0"/>
    <n v="0"/>
    <n v="5.3475935828877002E-3"/>
    <n v="1.4925373134328358E-2"/>
    <n v="5.2631578947368418E-2"/>
    <n v="2.2522522522522521E-2"/>
    <n v="0"/>
  </r>
  <r>
    <s v="300_10May2022"/>
    <n v="300"/>
    <s v="03/20/2022"/>
    <d v="2022-05-10T00:00:00"/>
    <d v="2021-05-11T00:00:00"/>
    <s v="Spring"/>
    <s v="May"/>
    <n v="313"/>
    <x v="0"/>
    <n v="130"/>
    <n v="52"/>
    <n v="10"/>
    <n v="365"/>
    <s v="0510"/>
    <n v="325"/>
    <n v="76.5"/>
    <n v="0"/>
    <s v="A"/>
    <s v="M"/>
    <s v="M"/>
    <n v="300"/>
    <n v="300"/>
    <n v="46.5"/>
    <n v="3.3135294117647058"/>
    <n v="26.9"/>
    <n v="19.899999999999999"/>
    <s v="E"/>
    <s v="Burrow 133"/>
    <n v="25.616534999999999"/>
    <n v="-80.39047399999999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9.6875"/>
    <n v="0"/>
    <n v="0"/>
    <n v="1.5714285714285716"/>
    <n v="0"/>
    <n v="32.25"/>
    <n v="0"/>
    <n v="0"/>
    <n v="0"/>
    <n v="0"/>
    <n v="8.0645161290322578E-2"/>
    <n v="6.6666666666666666E-2"/>
    <n v="9.0909090909090912E-2"/>
    <n v="7.7519379844961239E-3"/>
    <n v="0"/>
  </r>
  <r>
    <s v="615_10May2022"/>
    <n v="615"/>
    <s v="03/20/2022"/>
    <d v="2022-05-10T00:00:00"/>
    <d v="2021-05-11T00:00:00"/>
    <s v="Spring"/>
    <s v="May"/>
    <n v="313"/>
    <x v="0"/>
    <n v="130"/>
    <n v="52"/>
    <n v="10"/>
    <n v="365"/>
    <s v="0510"/>
    <n v="325"/>
    <n v="76.5"/>
    <n v="0"/>
    <s v="J"/>
    <m/>
    <s v="J"/>
    <n v="615"/>
    <n v="615"/>
    <n v="42.2"/>
    <n v="1.464"/>
    <n v="20.8"/>
    <n v="15"/>
    <s v="W"/>
    <s v="Burrow 59"/>
    <n v="25.614341970000002"/>
    <n v="-80.407350030000003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1"/>
    <n v="0"/>
    <n v="9.6875"/>
    <n v="0"/>
    <n v="0"/>
    <n v="1.5714285714285716"/>
    <n v="0"/>
    <n v="32.25"/>
    <n v="0"/>
    <n v="0"/>
    <n v="0"/>
    <n v="0"/>
    <n v="8.0645161290322578E-2"/>
    <n v="6.6666666666666666E-2"/>
    <n v="9.0909090909090912E-2"/>
    <n v="7.7519379844961239E-3"/>
    <n v="0"/>
  </r>
  <r>
    <s v="6000_10May2022"/>
    <n v="6000"/>
    <s v="03/20/2022"/>
    <d v="2022-05-10T00:00:00"/>
    <d v="2021-05-11T00:00:00"/>
    <s v="Spring"/>
    <s v="May"/>
    <n v="313"/>
    <x v="0"/>
    <n v="130"/>
    <n v="52"/>
    <n v="10"/>
    <n v="365"/>
    <s v="0510"/>
    <n v="325"/>
    <n v="76.5"/>
    <n v="0"/>
    <s v="A"/>
    <s v="M"/>
    <s v="M"/>
    <n v="6000"/>
    <n v="6000"/>
    <n v="42.8"/>
    <n v="2.7341666666666669"/>
    <n v="23.6"/>
    <n v="17.8"/>
    <s v="W"/>
    <s v="Burrow 11"/>
    <n v="25.613794970000001"/>
    <n v="-80.406096009999999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0"/>
    <n v="9.6875"/>
    <n v="0"/>
    <n v="0"/>
    <n v="1.5714285714285716"/>
    <n v="0"/>
    <n v="32.25"/>
    <n v="0"/>
    <n v="0"/>
    <n v="0"/>
    <n v="0"/>
    <n v="8.0645161290322578E-2"/>
    <n v="6.6666666666666666E-2"/>
    <n v="9.0909090909090912E-2"/>
    <n v="7.7519379844961239E-3"/>
    <n v="0"/>
  </r>
  <r>
    <s v="B4_10May2022"/>
    <s v="B4"/>
    <s v="03/20/2022"/>
    <d v="2022-05-10T00:00:00"/>
    <d v="2021-05-11T00:00:00"/>
    <s v="Spring"/>
    <s v="May"/>
    <n v="313"/>
    <x v="0"/>
    <n v="130"/>
    <n v="52"/>
    <n v="10"/>
    <n v="365"/>
    <s v="0510"/>
    <n v="325"/>
    <n v="76.5"/>
    <n v="0"/>
    <s v="J"/>
    <m/>
    <s v="J"/>
    <s v="B4"/>
    <s v="B4"/>
    <n v="33.299999999999997"/>
    <n v="0.67180000000000006"/>
    <n v="17.3"/>
    <n v="12.8"/>
    <s v="W"/>
    <s v="Boulder Burrow"/>
    <n v="25.615161000000001"/>
    <n v="-80.402187999999995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"/>
    <n v="0"/>
    <n v="9.6875"/>
    <n v="0"/>
    <n v="0"/>
    <n v="1.5714285714285716"/>
    <n v="0"/>
    <n v="32.25"/>
    <n v="0"/>
    <n v="0"/>
    <n v="0"/>
    <n v="0"/>
    <n v="8.0645161290322578E-2"/>
    <n v="6.6666666666666666E-2"/>
    <n v="9.0909090909090912E-2"/>
    <n v="7.7519379844961239E-3"/>
    <n v="0"/>
  </r>
  <r>
    <s v="Scuteless_10May2022"/>
    <s v="Scuteless"/>
    <s v="03/20/2022"/>
    <d v="2022-05-10T00:00:00"/>
    <d v="2021-05-11T00:00:00"/>
    <s v="Spring"/>
    <s v="May"/>
    <n v="313"/>
    <x v="0"/>
    <n v="130"/>
    <n v="52"/>
    <n v="10"/>
    <n v="365"/>
    <s v="0510"/>
    <n v="325"/>
    <n v="76.5"/>
    <n v="0"/>
    <s v="A"/>
    <s v="F"/>
    <s v="F"/>
    <s v="Scuteless"/>
    <s v="Scuteless"/>
    <n v="55.1"/>
    <n v="6.6241176470588234"/>
    <n v="33.4"/>
    <n v="23.4"/>
    <s v="E"/>
    <s v="Burrow 139"/>
    <n v="25.616444000000001"/>
    <n v="-80.390439000000001"/>
    <n v="0.01"/>
    <n v="0"/>
    <n v="0.01"/>
    <n v="0"/>
    <n v="0"/>
    <n v="0"/>
    <n v="0"/>
    <n v="0"/>
    <n v="0"/>
    <n v="0"/>
    <n v="0"/>
    <n v="0"/>
    <n v="0"/>
    <n v="0"/>
    <n v="0"/>
    <n v="0"/>
    <n v="0"/>
    <n v="5"/>
    <n v="1"/>
    <n v="0"/>
    <n v="9.6875"/>
    <n v="0"/>
    <n v="0"/>
    <n v="1.5714285714285716"/>
    <n v="0"/>
    <n v="32.25"/>
    <n v="0"/>
    <n v="0"/>
    <n v="0"/>
    <n v="0"/>
    <n v="8.0645161290322578E-2"/>
    <n v="6.6666666666666666E-2"/>
    <n v="9.0909090909090912E-2"/>
    <n v="7.7519379844961239E-3"/>
    <n v="0"/>
  </r>
  <r>
    <s v="92_12May2022"/>
    <n v="92"/>
    <s v="03/20/2022"/>
    <d v="2022-05-12T00:00:00"/>
    <d v="2021-05-11T00:00:00"/>
    <s v="Spring"/>
    <s v="May"/>
    <n v="313"/>
    <x v="0"/>
    <n v="132"/>
    <n v="54"/>
    <n v="12"/>
    <n v="367"/>
    <s v="0512"/>
    <n v="325"/>
    <n v="74.5"/>
    <n v="0.01"/>
    <s v="J"/>
    <m/>
    <s v="J"/>
    <m/>
    <n v="92"/>
    <n v="30.360115658801675"/>
    <n v="0.70399999999999996"/>
    <n v="15.5"/>
    <n v="11.3"/>
    <s v="W"/>
    <s v="Monorail Barn"/>
    <n v="25.612666999999998"/>
    <n v="-80.403515999999996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1"/>
    <n v="0"/>
    <n v="9.6875"/>
    <n v="0"/>
    <n v="0"/>
    <n v="1.5714285714285716"/>
    <n v="0"/>
    <n v="32.25"/>
    <n v="0"/>
    <n v="0"/>
    <n v="0"/>
    <n v="0"/>
    <n v="8.0645161290322578E-2"/>
    <n v="6.6666666666666666E-2"/>
    <n v="9.0909090909090912E-2"/>
    <n v="7.7519379844961239E-3"/>
    <n v="0"/>
  </r>
  <r>
    <s v="606_14Apr2022"/>
    <n v="606"/>
    <s v="03/20/2022"/>
    <d v="2022-05-14T00:00:00"/>
    <d v="2021-05-11T00:00:00"/>
    <s v="Spring"/>
    <s v="May"/>
    <n v="313"/>
    <x v="0"/>
    <n v="134"/>
    <n v="56"/>
    <n v="14"/>
    <n v="369"/>
    <s v="0514"/>
    <n v="325"/>
    <n v="74.5"/>
    <n v="0"/>
    <s v="A"/>
    <s v="F"/>
    <s v="F"/>
    <n v="606"/>
    <n v="606"/>
    <n v="52.4"/>
    <n v="7.5842105263157888"/>
    <n v="32.9"/>
    <n v="25.1"/>
    <s v="E"/>
    <s v="Burrow 73"/>
    <n v="25.616734000000001"/>
    <n v="-80.390617989999996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9.6875"/>
    <n v="0"/>
    <n v="0"/>
    <n v="1.5714285714285716"/>
    <n v="0"/>
    <n v="32.25"/>
    <n v="0"/>
    <n v="0"/>
    <n v="0"/>
    <n v="0"/>
    <n v="8.0645161290322578E-2"/>
    <n v="6.6666666666666666E-2"/>
    <n v="9.0909090909090912E-2"/>
    <n v="7.7519379844961239E-3"/>
    <n v="0"/>
  </r>
  <r>
    <s v="349_17May2022"/>
    <n v="349"/>
    <s v="03/20/2022"/>
    <d v="2022-05-17T00:00:00"/>
    <d v="2021-05-11T00:00:00"/>
    <s v="Spring"/>
    <s v="May"/>
    <n v="313"/>
    <x v="1"/>
    <n v="137"/>
    <n v="59"/>
    <n v="17"/>
    <n v="372"/>
    <s v="0517"/>
    <n v="325"/>
    <n v="77.5"/>
    <n v="0.22"/>
    <s v="A"/>
    <s v="F"/>
    <s v="F"/>
    <n v="349"/>
    <n v="349"/>
    <n v="50.3"/>
    <n v="4.4509090909090911"/>
    <n v="28.1"/>
    <n v="20"/>
    <s v="E"/>
    <s v="Burrow 73"/>
    <n v="25.616734000000001"/>
    <n v="-80.390617989999996"/>
    <n v="0.01"/>
    <n v="0"/>
    <n v="0"/>
    <n v="0"/>
    <n v="0"/>
    <n v="0.01"/>
    <n v="0"/>
    <n v="0"/>
    <n v="0"/>
    <n v="0"/>
    <n v="0"/>
    <n v="0"/>
    <n v="0"/>
    <n v="0"/>
    <n v="0"/>
    <n v="0"/>
    <n v="0"/>
    <n v="2"/>
    <n v="0"/>
    <n v="0"/>
    <n v="9.6875"/>
    <n v="0"/>
    <n v="0"/>
    <n v="1.5714285714285716"/>
    <n v="0"/>
    <n v="32.25"/>
    <n v="0"/>
    <n v="4.329004329004329E-3"/>
    <n v="0"/>
    <n v="0"/>
    <n v="8.0645161290322578E-2"/>
    <n v="6.6666666666666666E-2"/>
    <n v="9.0909090909090912E-2"/>
    <n v="7.7519379844961239E-3"/>
    <n v="0"/>
  </r>
  <r>
    <s v="210_24May2022"/>
    <n v="210"/>
    <s v="03/20/2022"/>
    <d v="2022-05-24T00:00:00"/>
    <d v="2021-05-11T00:00:00"/>
    <s v="Spring"/>
    <s v="May"/>
    <n v="313"/>
    <x v="2"/>
    <n v="144"/>
    <n v="66"/>
    <n v="24"/>
    <n v="379"/>
    <s v="0524"/>
    <n v="325"/>
    <n v="79.5"/>
    <n v="0.19"/>
    <s v="A"/>
    <s v="M"/>
    <s v="M"/>
    <m/>
    <n v="210"/>
    <n v="49.8"/>
    <n v="4.3600000000000003"/>
    <n v="27.9"/>
    <n v="20.3"/>
    <s v="E"/>
    <s v="Burrow 155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6875"/>
    <n v="0"/>
    <n v="0"/>
    <n v="1.5714285714285716"/>
    <n v="0"/>
    <n v="32.25"/>
    <n v="0"/>
    <n v="3.787878787878788E-3"/>
    <n v="0"/>
    <n v="0"/>
    <n v="8.0645161290322578E-2"/>
    <n v="6.6666666666666666E-2"/>
    <n v="9.0909090909090912E-2"/>
    <n v="7.7519379844961239E-3"/>
    <n v="0"/>
  </r>
  <r>
    <s v="606_24May2022"/>
    <n v="606"/>
    <s v="03/20/2022"/>
    <d v="2022-05-24T00:00:00"/>
    <d v="2021-05-11T00:00:00"/>
    <s v="Spring"/>
    <s v="May"/>
    <n v="313"/>
    <x v="2"/>
    <n v="144"/>
    <n v="66"/>
    <n v="24"/>
    <n v="379"/>
    <s v="0524"/>
    <n v="325"/>
    <n v="79.5"/>
    <n v="0.19"/>
    <s v="A"/>
    <s v="F"/>
    <s v="F"/>
    <n v="606"/>
    <n v="606"/>
    <n v="52.4"/>
    <n v="7.5842105263157888"/>
    <n v="32.9"/>
    <n v="25.1"/>
    <s v="E"/>
    <s v="Burrow 82"/>
    <n v="25.616584970000002"/>
    <n v="-80.390300980000006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9.6875"/>
    <n v="0"/>
    <n v="0"/>
    <n v="1.5714285714285716"/>
    <n v="0"/>
    <n v="32.25"/>
    <n v="0"/>
    <n v="3.787878787878788E-3"/>
    <n v="0"/>
    <n v="0"/>
    <n v="8.0645161290322578E-2"/>
    <n v="6.6666666666666666E-2"/>
    <n v="9.0909090909090912E-2"/>
    <n v="7.7519379844961239E-3"/>
    <n v="0"/>
  </r>
  <r>
    <s v="4D2_24May2022"/>
    <s v="4D2"/>
    <s v="03/20/2022"/>
    <d v="2022-05-24T00:00:00"/>
    <d v="2021-05-11T00:00:00"/>
    <s v="Spring"/>
    <s v="May"/>
    <n v="313"/>
    <x v="2"/>
    <n v="144"/>
    <n v="66"/>
    <n v="24"/>
    <n v="379"/>
    <s v="0524"/>
    <n v="325"/>
    <n v="79.5"/>
    <n v="0.19"/>
    <s v="A"/>
    <s v="F"/>
    <s v="F"/>
    <s v="4D2"/>
    <s v="4D2"/>
    <n v="46.9"/>
    <n v="4.1657142857142855"/>
    <n v="27.5"/>
    <n v="20.5"/>
    <s v="S"/>
    <s v="Burrow 138"/>
    <n v="25.600892000000002"/>
    <n v="-80.399327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9.6875"/>
    <n v="0"/>
    <n v="0"/>
    <n v="1.5714285714285716"/>
    <n v="0"/>
    <n v="32.25"/>
    <n v="0"/>
    <n v="3.787878787878788E-3"/>
    <n v="0"/>
    <n v="0"/>
    <n v="8.0645161290322578E-2"/>
    <n v="6.6666666666666666E-2"/>
    <n v="9.0909090909090912E-2"/>
    <n v="7.7519379844961239E-3"/>
    <n v="0"/>
  </r>
  <r>
    <s v="40_26May2022"/>
    <n v="40"/>
    <s v="03/20/2022"/>
    <d v="2022-05-26T00:00:00"/>
    <d v="2021-05-11T00:00:00"/>
    <s v="Spring"/>
    <s v="May"/>
    <n v="313"/>
    <x v="2"/>
    <n v="146"/>
    <n v="68"/>
    <n v="26"/>
    <n v="381"/>
    <s v="0526"/>
    <n v="325"/>
    <n v="81"/>
    <n v="0.45"/>
    <s v="A"/>
    <s v="F"/>
    <s v="F"/>
    <n v="40"/>
    <n v="40"/>
    <n v="49.5"/>
    <n v="5.4148459400000002"/>
    <n v="29.9"/>
    <n v="21.6"/>
    <s v="W"/>
    <s v="Burrow 11"/>
    <n v="25.613794970000001"/>
    <n v="-80.406096009999999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0"/>
    <n v="0"/>
    <n v="9.6875"/>
    <n v="0"/>
    <n v="0"/>
    <n v="1.5714285714285716"/>
    <n v="0"/>
    <n v="32.25"/>
    <n v="0"/>
    <n v="3.787878787878788E-3"/>
    <n v="0"/>
    <n v="0"/>
    <n v="8.0645161290322578E-2"/>
    <n v="6.6666666666666666E-2"/>
    <n v="9.0909090909090912E-2"/>
    <n v="7.7519379844961239E-3"/>
    <n v="0"/>
  </r>
  <r>
    <s v="491_26May2022"/>
    <n v="491"/>
    <s v="03/20/2022"/>
    <d v="2022-05-26T00:00:00"/>
    <d v="2021-05-11T00:00:00"/>
    <s v="Spring"/>
    <s v="May"/>
    <n v="313"/>
    <x v="2"/>
    <n v="146"/>
    <n v="68"/>
    <n v="26"/>
    <n v="381"/>
    <s v="0526"/>
    <n v="325"/>
    <n v="81"/>
    <n v="0.45"/>
    <s v="A"/>
    <s v="M"/>
    <s v="M"/>
    <n v="491"/>
    <n v="491"/>
    <n v="49.2"/>
    <n v="4.2805263157894728"/>
    <n v="27.1"/>
    <n v="20.3"/>
    <s v="S"/>
    <s v="Burrow 6"/>
    <n v="25.602768999999999"/>
    <n v="-80.403212999999994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9.6875"/>
    <n v="0"/>
    <n v="0"/>
    <n v="1.5714285714285716"/>
    <n v="0"/>
    <n v="32.25"/>
    <n v="0"/>
    <n v="3.787878787878788E-3"/>
    <n v="0"/>
    <n v="0"/>
    <n v="8.0645161290322578E-2"/>
    <n v="6.6666666666666666E-2"/>
    <n v="9.0909090909090912E-2"/>
    <n v="7.7519379844961239E-3"/>
    <n v="0"/>
  </r>
  <r>
    <s v="589_26May2022"/>
    <n v="589"/>
    <s v="03/20/2022"/>
    <d v="2022-05-26T00:00:00"/>
    <d v="2021-05-11T00:00:00"/>
    <s v="Spring"/>
    <s v="May"/>
    <n v="313"/>
    <x v="2"/>
    <n v="146"/>
    <n v="68"/>
    <n v="26"/>
    <n v="381"/>
    <s v="0526"/>
    <n v="325"/>
    <n v="81"/>
    <n v="0.45"/>
    <s v="A"/>
    <s v="F"/>
    <s v="F"/>
    <n v="589"/>
    <n v="589"/>
    <n v="51.1"/>
    <n v="5.242857142857142"/>
    <n v="29.4"/>
    <n v="22.2"/>
    <s v="E"/>
    <s v="Burrow 79"/>
    <n v="25.621460970000001"/>
    <n v="-80.392425959999997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9.6875"/>
    <n v="0"/>
    <n v="0"/>
    <n v="1.5714285714285716"/>
    <n v="0"/>
    <n v="32.25"/>
    <n v="0"/>
    <n v="3.787878787878788E-3"/>
    <n v="0"/>
    <n v="0"/>
    <n v="8.0645161290322578E-2"/>
    <n v="6.6666666666666666E-2"/>
    <n v="9.0909090909090912E-2"/>
    <n v="7.7519379844961239E-3"/>
    <n v="0"/>
  </r>
  <r>
    <s v="615_26May2022"/>
    <n v="615"/>
    <s v="03/20/2022"/>
    <d v="2022-05-26T00:00:00"/>
    <d v="2021-05-11T00:00:00"/>
    <s v="Spring"/>
    <s v="May"/>
    <n v="313"/>
    <x v="2"/>
    <n v="146"/>
    <n v="68"/>
    <n v="26"/>
    <n v="381"/>
    <s v="0526"/>
    <n v="325"/>
    <n v="81"/>
    <n v="0.45"/>
    <s v="J"/>
    <m/>
    <s v="J"/>
    <n v="615"/>
    <n v="615"/>
    <n v="42.2"/>
    <n v="1.464"/>
    <n v="20.8"/>
    <n v="15"/>
    <s v="W"/>
    <s v="Burrow 59"/>
    <n v="25.614341970000002"/>
    <n v="-80.407350030000003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9.6875"/>
    <n v="0"/>
    <n v="0"/>
    <n v="1.5714285714285716"/>
    <n v="0"/>
    <n v="32.25"/>
    <n v="0"/>
    <n v="3.787878787878788E-3"/>
    <n v="0"/>
    <n v="0"/>
    <n v="8.0645161290322578E-2"/>
    <n v="6.6666666666666666E-2"/>
    <n v="9.0909090909090912E-2"/>
    <n v="7.7519379844961239E-3"/>
    <n v="0"/>
  </r>
  <r>
    <s v="300_02Jun2022"/>
    <n v="300"/>
    <s v="03/20/2022"/>
    <d v="2022-06-02T00:00:00"/>
    <d v="2021-05-11T00:00:00"/>
    <s v="Spring"/>
    <s v="Jun"/>
    <n v="313"/>
    <x v="43"/>
    <n v="153"/>
    <n v="75"/>
    <n v="2"/>
    <n v="388"/>
    <s v="0602"/>
    <n v="325"/>
    <n v="80.5"/>
    <m/>
    <s v="A"/>
    <s v="M"/>
    <s v="M"/>
    <n v="300"/>
    <n v="300"/>
    <n v="46.5"/>
    <n v="3.3135294117647058"/>
    <n v="26.9"/>
    <n v="19.899999999999999"/>
    <s v="E"/>
    <s v="Burrow 133"/>
    <n v="25.616534999999999"/>
    <n v="-80.390473999999998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0"/>
    <n v="18"/>
    <n v="0"/>
    <n v="0"/>
    <n v="0"/>
    <n v="0"/>
    <n v="0"/>
    <n v="0"/>
    <n v="1.6304347826086956E-2"/>
    <n v="0"/>
    <n v="5.375"/>
    <n v="0.32142857142857145"/>
    <n v="0.16"/>
    <n v="0"/>
    <n v="0"/>
    <n v="2.3255813953488372E-2"/>
  </r>
  <r>
    <s v="454_06Jun2022"/>
    <n v="454"/>
    <s v="03/20/2022"/>
    <d v="2022-06-06T00:00:00"/>
    <d v="2021-05-11T00:00:00"/>
    <s v="Spring"/>
    <s v="Jun"/>
    <n v="313"/>
    <x v="3"/>
    <n v="157"/>
    <n v="79"/>
    <n v="6"/>
    <n v="392"/>
    <s v="0606"/>
    <n v="325"/>
    <n v="80"/>
    <n v="0.01"/>
    <s v="A"/>
    <s v="M"/>
    <s v="M"/>
    <n v="454"/>
    <n v="454"/>
    <n v="49.8"/>
    <n v="4.1033333333333344"/>
    <n v="27.8"/>
    <n v="20.7"/>
    <s v="W"/>
    <s v="Burrow 18"/>
    <n v="25.613923969999998"/>
    <n v="-80.407107030000006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1"/>
    <n v="0"/>
    <n v="18"/>
    <n v="0"/>
    <n v="0"/>
    <n v="0"/>
    <n v="0"/>
    <n v="0"/>
    <n v="0"/>
    <n v="2.3148148148148147E-3"/>
    <n v="0"/>
    <n v="5.375"/>
    <n v="0.32142857142857145"/>
    <n v="0.16"/>
    <n v="0"/>
    <n v="0"/>
    <n v="2.3255813953488372E-2"/>
  </r>
  <r>
    <s v="Scuteless_09Jun2022"/>
    <s v="Scuteless"/>
    <s v="03/20/2022"/>
    <d v="2022-06-09T00:00:00"/>
    <d v="2021-05-11T00:00:00"/>
    <s v="Spring"/>
    <s v="Jun"/>
    <n v="313"/>
    <x v="3"/>
    <n v="160"/>
    <n v="82"/>
    <n v="9"/>
    <n v="395"/>
    <s v="0609"/>
    <n v="325"/>
    <n v="81"/>
    <n v="0.01"/>
    <s v="A"/>
    <s v="F"/>
    <s v="F"/>
    <s v="Scuteless"/>
    <s v="Scuteless"/>
    <n v="55.1"/>
    <n v="6.6241176470588234"/>
    <n v="33.4"/>
    <n v="23.4"/>
    <s v="E"/>
    <s v="Burrow 139"/>
    <n v="25.616444000000001"/>
    <n v="-80.390439000000001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18"/>
    <n v="0"/>
    <n v="0"/>
    <n v="0"/>
    <n v="0"/>
    <n v="0"/>
    <n v="0"/>
    <n v="2.3148148148148147E-3"/>
    <n v="0"/>
    <n v="5.375"/>
    <n v="0.32142857142857145"/>
    <n v="0.16"/>
    <n v="0"/>
    <n v="0"/>
    <n v="2.3255813953488372E-2"/>
  </r>
  <r>
    <s v="454_12Jun2022"/>
    <n v="454"/>
    <s v="03/20/2022"/>
    <d v="2022-06-12T00:00:00"/>
    <d v="2021-05-11T00:00:00"/>
    <s v="Spring"/>
    <s v="Jun"/>
    <n v="313"/>
    <x v="4"/>
    <n v="163"/>
    <n v="85"/>
    <n v="12"/>
    <n v="398"/>
    <s v="0612"/>
    <n v="325"/>
    <n v="79"/>
    <n v="0.01"/>
    <s v="A"/>
    <s v="M"/>
    <s v="M"/>
    <n v="454"/>
    <n v="454"/>
    <n v="49.8"/>
    <n v="4.1033333333333344"/>
    <n v="27.8"/>
    <n v="20.7"/>
    <s v="W"/>
    <s v="Slab Burrow"/>
    <n v="25.613371000000001"/>
    <n v="-80.407824000000005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0"/>
    <n v="0"/>
    <n v="18"/>
    <n v="0"/>
    <n v="0"/>
    <n v="0"/>
    <n v="0"/>
    <n v="0"/>
    <n v="0"/>
    <n v="8.8888888888888889E-3"/>
    <n v="4.4444444444444444E-3"/>
    <n v="5.375"/>
    <n v="0.32142857142857145"/>
    <n v="0.16"/>
    <n v="0"/>
    <n v="0"/>
    <n v="2.3255813953488372E-2"/>
  </r>
  <r>
    <s v="349_16Jun2022"/>
    <n v="349"/>
    <s v="03/20/2022"/>
    <d v="2022-06-16T00:00:00"/>
    <d v="2021-05-11T00:00:00"/>
    <s v="Spring"/>
    <s v="Jun"/>
    <n v="313"/>
    <x v="4"/>
    <n v="167"/>
    <n v="89"/>
    <n v="16"/>
    <n v="402"/>
    <s v="0616"/>
    <n v="325"/>
    <n v="82"/>
    <n v="0"/>
    <s v="A"/>
    <s v="F"/>
    <s v="F"/>
    <n v="349"/>
    <n v="349"/>
    <n v="50.3"/>
    <n v="4.4509090909090911"/>
    <n v="28.1"/>
    <n v="20"/>
    <s v="E"/>
    <s v="Burrow 78"/>
    <n v="25.621822000000002"/>
    <n v="-80.392408000000003"/>
    <n v="0.02"/>
    <n v="0"/>
    <n v="0"/>
    <n v="0"/>
    <n v="0"/>
    <n v="0"/>
    <n v="0.01"/>
    <n v="0"/>
    <n v="0"/>
    <n v="0"/>
    <n v="0"/>
    <n v="0"/>
    <n v="0"/>
    <n v="0"/>
    <n v="0"/>
    <n v="0"/>
    <n v="0"/>
    <n v="2"/>
    <n v="1"/>
    <n v="0"/>
    <n v="18"/>
    <n v="0"/>
    <n v="0"/>
    <n v="0"/>
    <n v="0"/>
    <n v="0"/>
    <n v="0"/>
    <n v="8.8888888888888889E-3"/>
    <n v="4.4444444444444444E-3"/>
    <n v="5.375"/>
    <n v="0.32142857142857145"/>
    <n v="0.16"/>
    <n v="0"/>
    <n v="0"/>
    <n v="2.3255813953488372E-2"/>
  </r>
  <r>
    <s v="67_30Jun2022"/>
    <n v="67"/>
    <d v="2022-06-21T00:00:00"/>
    <d v="2022-06-30T00:00:00"/>
    <d v="2021-05-11T00:00:00"/>
    <s v="Summer"/>
    <s v="Jun"/>
    <n v="406"/>
    <x v="6"/>
    <n v="181"/>
    <n v="10"/>
    <n v="30"/>
    <n v="416"/>
    <s v="0630"/>
    <n v="325"/>
    <n v="81.5"/>
    <n v="0.33"/>
    <s v="J"/>
    <m/>
    <s v="J"/>
    <m/>
    <n v="67"/>
    <n v="20"/>
    <n v="0.153"/>
    <n v="8.8800000000000008"/>
    <n v="7.33"/>
    <s v="W"/>
    <s v="Burrow 59"/>
    <n v="25.614341970000002"/>
    <n v="-80.40735003000000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8"/>
    <n v="0"/>
    <n v="0"/>
    <n v="0"/>
    <n v="0"/>
    <n v="0"/>
    <n v="0"/>
    <n v="4.6296296296296294E-3"/>
    <n v="0"/>
    <n v="5.375"/>
    <n v="0.32142857142857145"/>
    <n v="0.16"/>
    <n v="0"/>
    <n v="0"/>
    <n v="2.3255813953488372E-2"/>
  </r>
  <r>
    <s v="4D2_30Jun2022"/>
    <s v="4D2"/>
    <d v="2022-06-21T00:00:00"/>
    <d v="2022-06-30T00:00:00"/>
    <d v="2021-05-11T00:00:00"/>
    <s v="Summer"/>
    <s v="Jun"/>
    <n v="406"/>
    <x v="6"/>
    <n v="181"/>
    <n v="10"/>
    <n v="30"/>
    <n v="416"/>
    <s v="0630"/>
    <n v="325"/>
    <n v="81.5"/>
    <n v="0.33"/>
    <s v="A"/>
    <s v="F"/>
    <s v="F"/>
    <s v="4D2"/>
    <s v="4D2"/>
    <n v="46.9"/>
    <n v="4.1657142857142855"/>
    <n v="27.5"/>
    <n v="20.5"/>
    <s v="S"/>
    <s v="Burrow 132"/>
    <n v="25.600580000000001"/>
    <n v="-80.400133999999994"/>
    <n v="0.1"/>
    <n v="0.1"/>
    <n v="0"/>
    <n v="0"/>
    <n v="0"/>
    <n v="0"/>
    <n v="0"/>
    <n v="0"/>
    <n v="0"/>
    <n v="0"/>
    <n v="0"/>
    <n v="0"/>
    <n v="0"/>
    <n v="0"/>
    <n v="0"/>
    <n v="0"/>
    <n v="0"/>
    <n v="6"/>
    <n v="0"/>
    <n v="96"/>
    <n v="18"/>
    <n v="0"/>
    <n v="0"/>
    <n v="0"/>
    <n v="0"/>
    <n v="0"/>
    <n v="0"/>
    <n v="4.6296296296296294E-3"/>
    <n v="0"/>
    <n v="5.375"/>
    <n v="0.32142857142857145"/>
    <n v="0.16"/>
    <n v="0"/>
    <n v="0"/>
    <n v="2.3255813953488372E-2"/>
  </r>
  <r>
    <s v="589_07Jul2022"/>
    <n v="589"/>
    <d v="2022-06-21T00:00:00"/>
    <d v="2022-07-07T00:00:00"/>
    <d v="2021-05-11T00:00:00"/>
    <s v="Summer"/>
    <s v="Jul"/>
    <n v="406"/>
    <x v="7"/>
    <n v="188"/>
    <n v="17"/>
    <n v="7"/>
    <n v="423"/>
    <s v="0707"/>
    <n v="416"/>
    <n v="82.5"/>
    <n v="0.17"/>
    <s v="A"/>
    <s v="F"/>
    <s v="F"/>
    <n v="589"/>
    <n v="589"/>
    <n v="51.1"/>
    <n v="5.242857142857142"/>
    <n v="29.4"/>
    <n v="22.2"/>
    <s v="E"/>
    <s v="Burrow 79"/>
    <n v="25.621460970000001"/>
    <n v="-80.392425959999997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5.6666666666666661"/>
    <n v="0"/>
    <n v="0"/>
    <n v="3.3333333333333339"/>
    <n v="0"/>
    <n v="24.375"/>
    <n v="0"/>
    <n v="5.9523809523809521E-3"/>
    <n v="0"/>
    <n v="19.8"/>
    <n v="0.11764705882352941"/>
    <n v="0.2857142857142857"/>
    <n v="0.4"/>
    <n v="4.6153846153846156E-2"/>
    <n v="9.0909090909090912E-2"/>
  </r>
  <r>
    <s v="Scuteless_07Jul2022"/>
    <s v="Scuteless"/>
    <d v="2022-06-21T00:00:00"/>
    <d v="2022-07-07T00:00:00"/>
    <d v="2021-05-11T00:00:00"/>
    <s v="Summer"/>
    <s v="Jul"/>
    <n v="406"/>
    <x v="7"/>
    <n v="188"/>
    <n v="17"/>
    <n v="7"/>
    <n v="423"/>
    <s v="0707"/>
    <n v="416"/>
    <n v="82.5"/>
    <n v="0.17"/>
    <s v="A"/>
    <s v="F"/>
    <s v="F"/>
    <s v="Scuteless"/>
    <s v="Scuteless"/>
    <n v="55.1"/>
    <n v="6.6241176470588234"/>
    <n v="33.4"/>
    <n v="23.4"/>
    <s v="E"/>
    <s v="Burrow 139"/>
    <n v="25.616444000000001"/>
    <n v="-80.390439000000001"/>
    <n v="0.01"/>
    <n v="0"/>
    <n v="0"/>
    <n v="0"/>
    <n v="0"/>
    <n v="0.01"/>
    <n v="0"/>
    <n v="0"/>
    <n v="0"/>
    <n v="0"/>
    <n v="0"/>
    <n v="0"/>
    <n v="0"/>
    <n v="0"/>
    <n v="0"/>
    <n v="0"/>
    <n v="0"/>
    <n v="4"/>
    <n v="0"/>
    <n v="0"/>
    <n v="5.6666666666666661"/>
    <n v="0"/>
    <n v="0"/>
    <n v="3.3333333333333339"/>
    <n v="0"/>
    <n v="24.375"/>
    <n v="0"/>
    <n v="5.9523809523809521E-3"/>
    <n v="0"/>
    <n v="19.8"/>
    <n v="0.11764705882352941"/>
    <n v="0.2857142857142857"/>
    <n v="0.4"/>
    <n v="4.6153846153846156E-2"/>
    <n v="9.0909090909090912E-2"/>
  </r>
  <r>
    <s v="606_11Jul2022"/>
    <n v="606"/>
    <d v="2022-06-21T00:00:00"/>
    <d v="2022-07-11T00:00:00"/>
    <d v="2021-05-11T00:00:00"/>
    <s v="Summer"/>
    <s v="Jul"/>
    <n v="406"/>
    <x v="8"/>
    <n v="192"/>
    <n v="21"/>
    <n v="11"/>
    <n v="427"/>
    <s v="0711"/>
    <n v="416"/>
    <n v="84"/>
    <n v="0"/>
    <s v="A"/>
    <s v="F"/>
    <s v="F"/>
    <n v="606"/>
    <n v="606"/>
    <n v="52.4"/>
    <n v="7.5842105263157888"/>
    <n v="32.9"/>
    <n v="25.1"/>
    <s v="E"/>
    <s v="Burrow 82"/>
    <n v="25.616584970000002"/>
    <n v="-80.390300980000006"/>
    <n v="0.05"/>
    <n v="0"/>
    <n v="0"/>
    <n v="0"/>
    <n v="0"/>
    <n v="0.05"/>
    <n v="0"/>
    <n v="0"/>
    <n v="0"/>
    <n v="0"/>
    <n v="0"/>
    <n v="0"/>
    <n v="0"/>
    <n v="0"/>
    <n v="0"/>
    <n v="0"/>
    <n v="0"/>
    <n v="4"/>
    <n v="0"/>
    <n v="0"/>
    <n v="5.6666666666666661"/>
    <n v="0"/>
    <n v="0"/>
    <n v="3.3333333333333339"/>
    <n v="0"/>
    <n v="24.375"/>
    <n v="0"/>
    <n v="1.1494252873563218E-2"/>
    <n v="1.1494252873563218E-2"/>
    <n v="19.8"/>
    <n v="0.11764705882352941"/>
    <n v="0.2857142857142857"/>
    <n v="0.4"/>
    <n v="4.6153846153846156E-2"/>
    <n v="9.0909090909090912E-2"/>
  </r>
  <r>
    <s v="40_18Jul2022"/>
    <n v="40"/>
    <d v="2022-06-21T00:00:00"/>
    <d v="2022-07-18T00:00:00"/>
    <d v="2021-05-11T00:00:00"/>
    <s v="Summer"/>
    <s v="Jul"/>
    <n v="406"/>
    <x v="9"/>
    <n v="199"/>
    <n v="28"/>
    <n v="18"/>
    <n v="434"/>
    <s v="0718"/>
    <n v="416"/>
    <n v="83"/>
    <m/>
    <s v="A"/>
    <s v="F"/>
    <s v="F"/>
    <n v="40"/>
    <n v="40"/>
    <n v="49.5"/>
    <n v="5.4148459400000002"/>
    <n v="29.9"/>
    <n v="21.6"/>
    <s v="W"/>
    <s v="Burrow 11"/>
    <n v="25.613794970000001"/>
    <n v="-80.406096009999999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1"/>
    <n v="0"/>
    <n v="5.6666666666666661"/>
    <n v="0"/>
    <n v="0"/>
    <n v="3.3333333333333339"/>
    <n v="0"/>
    <n v="24.375"/>
    <n v="0"/>
    <n v="5.5555555555555558E-3"/>
    <n v="5.5555555555555558E-3"/>
    <n v="19.8"/>
    <n v="0.11764705882352941"/>
    <n v="0.2857142857142857"/>
    <n v="0.4"/>
    <n v="4.6153846153846156E-2"/>
    <n v="9.0909090909090912E-2"/>
  </r>
  <r>
    <s v="454_18Jul2022"/>
    <n v="454"/>
    <d v="2022-06-21T00:00:00"/>
    <d v="2022-07-18T00:00:00"/>
    <d v="2021-05-11T00:00:00"/>
    <s v="Summer"/>
    <s v="Jul"/>
    <n v="406"/>
    <x v="9"/>
    <n v="199"/>
    <n v="28"/>
    <n v="18"/>
    <n v="434"/>
    <s v="0718"/>
    <n v="416"/>
    <n v="83"/>
    <m/>
    <s v="A"/>
    <s v="M"/>
    <s v="M"/>
    <n v="454"/>
    <n v="454"/>
    <n v="49.8"/>
    <n v="4.1033333333333344"/>
    <n v="27.8"/>
    <n v="20.7"/>
    <s v="W"/>
    <s v="Burrow 18"/>
    <n v="25.613923969999998"/>
    <n v="-80.407107030000006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1"/>
    <n v="0"/>
    <n v="5.6666666666666661"/>
    <n v="0"/>
    <n v="0"/>
    <n v="3.3333333333333339"/>
    <n v="0"/>
    <n v="24.375"/>
    <n v="0"/>
    <n v="5.5555555555555558E-3"/>
    <n v="5.5555555555555558E-3"/>
    <n v="19.8"/>
    <n v="0.11764705882352941"/>
    <n v="0.2857142857142857"/>
    <n v="0.4"/>
    <n v="4.6153846153846156E-2"/>
    <n v="9.0909090909090912E-2"/>
  </r>
  <r>
    <s v="B4_18Jul2022"/>
    <s v="B4"/>
    <d v="2022-06-21T00:00:00"/>
    <d v="2022-07-18T00:00:00"/>
    <d v="2021-05-11T00:00:00"/>
    <s v="Summer"/>
    <s v="Jul"/>
    <n v="406"/>
    <x v="9"/>
    <n v="199"/>
    <n v="28"/>
    <n v="18"/>
    <n v="434"/>
    <s v="0718"/>
    <n v="416"/>
    <n v="83"/>
    <m/>
    <s v="J"/>
    <m/>
    <s v="J"/>
    <s v="B4"/>
    <s v="B4"/>
    <n v="33.299999999999997"/>
    <n v="0.67180000000000006"/>
    <n v="17.3"/>
    <n v="12.8"/>
    <s v="W"/>
    <s v="Boulder Burrow"/>
    <n v="25.615161000000001"/>
    <n v="-80.402187999999995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1"/>
    <n v="0"/>
    <n v="5.6666666666666661"/>
    <n v="0"/>
    <n v="0"/>
    <n v="3.3333333333333339"/>
    <n v="0"/>
    <n v="24.375"/>
    <n v="0"/>
    <n v="5.5555555555555558E-3"/>
    <n v="5.5555555555555558E-3"/>
    <n v="19.8"/>
    <n v="0.11764705882352941"/>
    <n v="0.2857142857142857"/>
    <n v="0.4"/>
    <n v="4.6153846153846156E-2"/>
    <n v="9.0909090909090912E-2"/>
  </r>
  <r>
    <s v="21_19Jul2022"/>
    <n v="21"/>
    <d v="2022-06-21T00:00:00"/>
    <d v="2022-07-19T00:00:00"/>
    <d v="2021-05-11T00:00:00"/>
    <s v="Summer"/>
    <s v="Jul"/>
    <n v="406"/>
    <x v="9"/>
    <n v="200"/>
    <n v="29"/>
    <n v="19"/>
    <n v="435"/>
    <s v="0719"/>
    <n v="416"/>
    <n v="82.5"/>
    <n v="0"/>
    <s v="A"/>
    <s v="F"/>
    <s v="F"/>
    <n v="21"/>
    <n v="21"/>
    <n v="47.7"/>
    <n v="5.5711111111111116"/>
    <n v="31.7"/>
    <n v="21.5"/>
    <s v="W"/>
    <s v="21 19Jul2022"/>
    <n v="25.61220702"/>
    <n v="-80.406457020000005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0"/>
    <n v="5.6666666666666661"/>
    <n v="0"/>
    <n v="0"/>
    <n v="3.3333333333333339"/>
    <n v="0"/>
    <n v="24.375"/>
    <n v="0"/>
    <n v="5.5555555555555558E-3"/>
    <n v="5.5555555555555558E-3"/>
    <n v="19.8"/>
    <n v="0.11764705882352941"/>
    <n v="0.2857142857142857"/>
    <n v="0.4"/>
    <n v="4.6153846153846156E-2"/>
    <n v="9.0909090909090912E-2"/>
  </r>
  <r>
    <s v="40_19Jul2022"/>
    <n v="40"/>
    <d v="2022-06-21T00:00:00"/>
    <d v="2022-07-19T00:00:00"/>
    <d v="2021-05-11T00:00:00"/>
    <s v="Summer"/>
    <s v="Jul"/>
    <n v="406"/>
    <x v="9"/>
    <n v="200"/>
    <n v="29"/>
    <n v="19"/>
    <n v="435"/>
    <s v="0719"/>
    <n v="416"/>
    <n v="82.5"/>
    <n v="0"/>
    <s v="A"/>
    <s v="F"/>
    <s v="F"/>
    <n v="40"/>
    <n v="40"/>
    <n v="49.5"/>
    <n v="5.4148459400000002"/>
    <n v="29.9"/>
    <n v="21.6"/>
    <s v="W"/>
    <s v="Burrow 12"/>
    <n v="25.613995970000001"/>
    <n v="-80.406042029999995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"/>
    <n v="0"/>
    <n v="5.6666666666666661"/>
    <n v="0"/>
    <n v="0"/>
    <n v="3.3333333333333339"/>
    <n v="0"/>
    <n v="24.375"/>
    <n v="0"/>
    <n v="5.5555555555555558E-3"/>
    <n v="5.5555555555555558E-3"/>
    <n v="19.8"/>
    <n v="0.11764705882352941"/>
    <n v="0.2857142857142857"/>
    <n v="0.4"/>
    <n v="4.6153846153846156E-2"/>
    <n v="9.0909090909090912E-2"/>
  </r>
  <r>
    <s v="491_19Jul2022"/>
    <n v="491"/>
    <d v="2022-06-21T00:00:00"/>
    <d v="2022-07-19T00:00:00"/>
    <d v="2021-05-11T00:00:00"/>
    <s v="Summer"/>
    <s v="Jul"/>
    <n v="406"/>
    <x v="9"/>
    <n v="200"/>
    <n v="29"/>
    <n v="19"/>
    <n v="435"/>
    <s v="0719"/>
    <n v="416"/>
    <n v="82.5"/>
    <n v="0"/>
    <s v="A"/>
    <s v="M"/>
    <s v="M"/>
    <n v="491"/>
    <n v="491"/>
    <n v="49.2"/>
    <n v="4.2805263157894728"/>
    <n v="27.1"/>
    <n v="20.3"/>
    <s v="S"/>
    <s v="Moat"/>
    <n v="25.60760703"/>
    <n v="-80.391023000000004"/>
    <n v="0.15"/>
    <n v="0"/>
    <n v="0"/>
    <n v="0"/>
    <n v="0"/>
    <n v="0"/>
    <n v="0"/>
    <n v="0"/>
    <n v="0"/>
    <n v="0"/>
    <n v="0"/>
    <n v="0.15"/>
    <n v="0"/>
    <n v="0"/>
    <n v="0"/>
    <n v="0"/>
    <n v="0"/>
    <n v="2"/>
    <n v="1"/>
    <n v="0"/>
    <n v="5.6666666666666661"/>
    <n v="0"/>
    <n v="20"/>
    <n v="3.3333333333333339"/>
    <n v="0"/>
    <n v="24.375"/>
    <n v="0"/>
    <n v="5.5555555555555558E-3"/>
    <n v="5.5555555555555558E-3"/>
    <n v="19.8"/>
    <n v="0.11764705882352941"/>
    <n v="0.2857142857142857"/>
    <n v="0.4"/>
    <n v="4.6153846153846156E-2"/>
    <n v="9.0909090909090912E-2"/>
  </r>
  <r>
    <s v="300_20Jul2022"/>
    <n v="300"/>
    <d v="2022-06-21T00:00:00"/>
    <d v="2022-07-20T00:00:00"/>
    <d v="2021-05-11T00:00:00"/>
    <s v="Summer"/>
    <s v="Jul"/>
    <n v="406"/>
    <x v="9"/>
    <n v="201"/>
    <n v="30"/>
    <n v="20"/>
    <n v="436"/>
    <s v="0720"/>
    <n v="416"/>
    <n v="83"/>
    <n v="0.04"/>
    <s v="A"/>
    <s v="M"/>
    <s v="M"/>
    <n v="300"/>
    <n v="300"/>
    <n v="46.5"/>
    <n v="3.3135294117647058"/>
    <n v="26.9"/>
    <n v="19.899999999999999"/>
    <s v="E"/>
    <s v="Burrow 155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0"/>
    <n v="5.6666666666666661"/>
    <n v="0"/>
    <n v="0"/>
    <n v="3.3333333333333339"/>
    <n v="0"/>
    <n v="24.375"/>
    <n v="0"/>
    <n v="5.5555555555555558E-3"/>
    <n v="5.5555555555555558E-3"/>
    <n v="19.8"/>
    <n v="0.11764705882352941"/>
    <n v="0.2857142857142857"/>
    <n v="0.4"/>
    <n v="4.6153846153846156E-2"/>
    <n v="9.0909090909090912E-2"/>
  </r>
  <r>
    <s v="491_20Jul2022_Moat"/>
    <n v="491"/>
    <d v="2022-06-21T00:00:00"/>
    <d v="2022-07-20T00:00:00"/>
    <d v="2021-05-11T00:00:00"/>
    <s v="Summer"/>
    <s v="Jul"/>
    <n v="406"/>
    <x v="9"/>
    <n v="201"/>
    <n v="30"/>
    <n v="20"/>
    <n v="436"/>
    <s v="0720"/>
    <n v="416"/>
    <n v="83"/>
    <n v="0.04"/>
    <s v="A"/>
    <s v="M"/>
    <s v="M"/>
    <n v="491"/>
    <n v="491"/>
    <n v="49.2"/>
    <n v="4.2805263157894728"/>
    <n v="27.1"/>
    <n v="20.3"/>
    <s v="S"/>
    <s v="491 Moat 20Jul2022"/>
    <n v="25.606898000000001"/>
    <n v="-80.3909970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5.6666666666666661"/>
    <n v="0"/>
    <n v="0"/>
    <n v="3.3333333333333339"/>
    <n v="0"/>
    <n v="24.375"/>
    <n v="0"/>
    <n v="5.5555555555555558E-3"/>
    <n v="5.5555555555555558E-3"/>
    <n v="19.8"/>
    <n v="0.11764705882352941"/>
    <n v="0.2857142857142857"/>
    <n v="0.4"/>
    <n v="4.6153846153846156E-2"/>
    <n v="9.0909090909090912E-2"/>
  </r>
  <r>
    <s v="491_20Jul2022"/>
    <n v="491"/>
    <d v="2022-06-21T00:00:00"/>
    <d v="2022-07-20T00:00:00"/>
    <d v="2021-05-11T00:00:00"/>
    <s v="Summer"/>
    <s v="Jul"/>
    <n v="406"/>
    <x v="9"/>
    <n v="201"/>
    <n v="30"/>
    <n v="20"/>
    <n v="436"/>
    <s v="0720"/>
    <n v="416"/>
    <n v="83"/>
    <n v="0.04"/>
    <s v="A"/>
    <s v="M"/>
    <s v="M"/>
    <n v="491"/>
    <n v="491"/>
    <n v="49.2"/>
    <n v="4.2805263157894728"/>
    <n v="27.1"/>
    <n v="20.3"/>
    <s v="S"/>
    <s v="491 20Jul2022"/>
    <n v="25.60760703"/>
    <n v="-80.391023000000004"/>
    <n v="0.25"/>
    <n v="0"/>
    <n v="0"/>
    <n v="0.05"/>
    <n v="0"/>
    <n v="0"/>
    <n v="0"/>
    <n v="0"/>
    <n v="0"/>
    <n v="0"/>
    <n v="0"/>
    <n v="0.2"/>
    <n v="0"/>
    <n v="0"/>
    <n v="0"/>
    <n v="0"/>
    <n v="0"/>
    <n v="4"/>
    <n v="1"/>
    <n v="0"/>
    <n v="5.6666666666666661"/>
    <n v="4"/>
    <n v="47"/>
    <n v="3.3333333333333339"/>
    <n v="0"/>
    <n v="24.375"/>
    <n v="0"/>
    <n v="5.5555555555555558E-3"/>
    <n v="5.5555555555555558E-3"/>
    <n v="19.8"/>
    <n v="0.11764705882352941"/>
    <n v="0.2857142857142857"/>
    <n v="0.4"/>
    <n v="4.6153846153846156E-2"/>
    <n v="9.0909090909090912E-2"/>
  </r>
  <r>
    <s v="300_21Jul2022"/>
    <n v="300"/>
    <d v="2022-06-21T00:00:00"/>
    <d v="2022-07-21T00:00:00"/>
    <d v="2021-05-11T00:00:00"/>
    <s v="Summer"/>
    <s v="Jul"/>
    <n v="406"/>
    <x v="9"/>
    <n v="202"/>
    <n v="31"/>
    <n v="21"/>
    <n v="437"/>
    <s v="0721"/>
    <n v="416"/>
    <n v="83"/>
    <m/>
    <s v="A"/>
    <s v="M"/>
    <s v="M"/>
    <n v="300"/>
    <n v="300"/>
    <n v="46.5"/>
    <n v="3.3135294117647058"/>
    <n v="26.9"/>
    <n v="19.899999999999999"/>
    <s v="E"/>
    <s v="Burrow 133"/>
    <n v="25.616534999999999"/>
    <n v="-80.390473999999998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0"/>
    <n v="5.6666666666666661"/>
    <n v="0"/>
    <n v="0"/>
    <n v="3.3333333333333339"/>
    <n v="0"/>
    <n v="24.375"/>
    <n v="0"/>
    <n v="5.5555555555555558E-3"/>
    <n v="5.5555555555555558E-3"/>
    <n v="19.8"/>
    <n v="0.11764705882352941"/>
    <n v="0.2857142857142857"/>
    <n v="0.4"/>
    <n v="4.6153846153846156E-2"/>
    <n v="9.0909090909090912E-2"/>
  </r>
  <r>
    <s v="6000_21Jul2022"/>
    <n v="6000"/>
    <d v="2022-06-21T00:00:00"/>
    <d v="2022-07-21T00:00:00"/>
    <d v="2021-05-11T00:00:00"/>
    <s v="Summer"/>
    <s v="Jul"/>
    <n v="406"/>
    <x v="9"/>
    <n v="202"/>
    <n v="31"/>
    <n v="21"/>
    <n v="437"/>
    <s v="0721"/>
    <n v="416"/>
    <n v="83"/>
    <m/>
    <s v="A"/>
    <s v="M"/>
    <s v="M"/>
    <n v="6000"/>
    <n v="6000"/>
    <n v="42.8"/>
    <n v="2.7341666666666669"/>
    <n v="23.6"/>
    <n v="17.8"/>
    <s v="W"/>
    <s v="Burrow 56"/>
    <n v="25.614700970000001"/>
    <n v="-80.406765980000003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"/>
    <n v="0"/>
    <n v="5.6666666666666661"/>
    <n v="0"/>
    <n v="0"/>
    <n v="3.3333333333333339"/>
    <n v="0"/>
    <n v="24.375"/>
    <n v="0"/>
    <n v="5.5555555555555558E-3"/>
    <n v="5.5555555555555558E-3"/>
    <n v="19.8"/>
    <n v="0.11764705882352941"/>
    <n v="0.2857142857142857"/>
    <n v="0.4"/>
    <n v="4.6153846153846156E-2"/>
    <n v="9.0909090909090912E-2"/>
  </r>
  <r>
    <s v="21_09Aug2022"/>
    <n v="21"/>
    <d v="2022-06-21T00:00:00"/>
    <d v="2022-08-09T00:00:00"/>
    <d v="2021-05-11T00:00:00"/>
    <s v="Summer"/>
    <s v="Aug"/>
    <n v="406"/>
    <x v="12"/>
    <n v="221"/>
    <n v="50"/>
    <n v="9"/>
    <n v="456"/>
    <s v="0809"/>
    <n v="416"/>
    <n v="83.5"/>
    <m/>
    <s v="A"/>
    <s v="F"/>
    <s v="F"/>
    <n v="21"/>
    <n v="21"/>
    <n v="47.7"/>
    <n v="5.5711111111111116"/>
    <n v="31.7"/>
    <n v="21.5"/>
    <s v="W"/>
    <s v="Burrow 64"/>
    <n v="25.613045960000001"/>
    <n v="-80.407091030000004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1"/>
    <n v="0"/>
    <n v="8"/>
    <n v="0"/>
    <n v="0"/>
    <n v="3.3333333333333339"/>
    <n v="0"/>
    <n v="11.555555555555557"/>
    <n v="0"/>
    <n v="6.0606060606060606E-3"/>
    <n v="6.0606060606060606E-3"/>
    <n v="20"/>
    <n v="0.125"/>
    <n v="0.1111111111111111"/>
    <n v="0.4"/>
    <n v="3.8461538461538464E-2"/>
    <n v="0.1"/>
  </r>
  <r>
    <s v="Scuteless_12Aug2022"/>
    <s v="Scuteless"/>
    <d v="2022-06-21T00:00:00"/>
    <d v="2022-08-12T00:00:00"/>
    <d v="2021-05-11T00:00:00"/>
    <s v="Summer"/>
    <s v="Aug"/>
    <n v="406"/>
    <x v="12"/>
    <n v="224"/>
    <n v="53"/>
    <n v="12"/>
    <n v="459"/>
    <s v="0812"/>
    <n v="416"/>
    <n v="81.5"/>
    <n v="0.09"/>
    <s v="A"/>
    <s v="F"/>
    <s v="F"/>
    <s v="Scuteless"/>
    <s v="Scuteless"/>
    <n v="55.1"/>
    <n v="6.6241176470588234"/>
    <n v="33.4"/>
    <n v="23.4"/>
    <s v="E"/>
    <s v="Burrow 127"/>
    <n v="25.616564"/>
    <n v="-80.390597999999997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8"/>
    <n v="0"/>
    <n v="0"/>
    <n v="3.3333333333333339"/>
    <n v="0"/>
    <n v="11.555555555555557"/>
    <n v="0"/>
    <n v="6.0606060606060606E-3"/>
    <n v="6.0606060606060606E-3"/>
    <n v="20"/>
    <n v="0.125"/>
    <n v="0.1111111111111111"/>
    <n v="0.4"/>
    <n v="3.8461538461538464E-2"/>
    <n v="0.1"/>
  </r>
  <r>
    <s v="59_15Aug2022"/>
    <n v="59"/>
    <d v="2022-06-21T00:00:00"/>
    <d v="2022-08-15T00:00:00"/>
    <d v="2021-05-11T00:00:00"/>
    <s v="Summer"/>
    <s v="Aug"/>
    <n v="406"/>
    <x v="13"/>
    <n v="227"/>
    <n v="56"/>
    <n v="15"/>
    <n v="462"/>
    <s v="0815"/>
    <n v="416"/>
    <n v="80.5"/>
    <n v="0.75"/>
    <s v="J"/>
    <m/>
    <s v="J"/>
    <m/>
    <n v="59"/>
    <n v="25.7419297821932"/>
    <n v="0.33900000000000002"/>
    <n v="11.99"/>
    <n v="8.92"/>
    <s v="S"/>
    <s v="E Service Gate"/>
    <n v="25.61187"/>
    <n v="-80.392864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0"/>
    <n v="0"/>
    <n v="3.3333333333333339"/>
    <n v="0"/>
    <n v="11.555555555555557"/>
    <n v="0"/>
    <n v="0"/>
    <n v="0"/>
    <n v="20"/>
    <n v="0.125"/>
    <n v="0.1111111111111111"/>
    <n v="0.4"/>
    <n v="3.8461538461538464E-2"/>
    <n v="0.1"/>
  </r>
  <r>
    <s v="454_26Aug2022"/>
    <n v="454"/>
    <d v="2022-06-21T00:00:00"/>
    <d v="2022-08-20T00:00:00"/>
    <d v="2021-05-11T00:00:00"/>
    <s v="Summer"/>
    <s v="Aug"/>
    <n v="406"/>
    <x v="13"/>
    <n v="232"/>
    <n v="61"/>
    <n v="20"/>
    <n v="467"/>
    <s v="0820"/>
    <n v="416"/>
    <n v="85"/>
    <n v="0"/>
    <s v="A"/>
    <s v="M"/>
    <s v="M"/>
    <n v="454"/>
    <n v="454"/>
    <n v="49.8"/>
    <n v="4.1033333333333344"/>
    <n v="27.8"/>
    <n v="20.7"/>
    <s v="W"/>
    <s v="454 26Aug2022"/>
    <n v="25.612995000000002"/>
    <n v="-80.407240979999997"/>
    <n v="0.2"/>
    <n v="0"/>
    <n v="0"/>
    <n v="0"/>
    <n v="0"/>
    <n v="0"/>
    <n v="0"/>
    <n v="0"/>
    <n v="0"/>
    <n v="0"/>
    <n v="0"/>
    <n v="0"/>
    <n v="0"/>
    <n v="0"/>
    <n v="0"/>
    <n v="0.2"/>
    <n v="0"/>
    <n v="3"/>
    <n v="0"/>
    <n v="0"/>
    <n v="8"/>
    <n v="0"/>
    <n v="0"/>
    <n v="3.3333333333333339"/>
    <n v="0"/>
    <n v="11.555555555555557"/>
    <n v="1"/>
    <n v="0"/>
    <n v="0"/>
    <n v="20"/>
    <n v="0.125"/>
    <n v="0.1111111111111111"/>
    <n v="0.4"/>
    <n v="3.8461538461538464E-2"/>
    <n v="0.1"/>
  </r>
  <r>
    <s v="4D2_21Aug2022"/>
    <s v="4D2"/>
    <d v="2022-06-21T00:00:00"/>
    <d v="2022-08-21T00:00:00"/>
    <d v="2021-05-11T00:00:00"/>
    <s v="Summer"/>
    <s v="Aug"/>
    <n v="406"/>
    <x v="14"/>
    <n v="233"/>
    <n v="62"/>
    <n v="21"/>
    <n v="468"/>
    <s v="0821"/>
    <n v="416"/>
    <n v="85"/>
    <n v="0.05"/>
    <s v="A"/>
    <s v="F"/>
    <s v="F"/>
    <s v="4D2"/>
    <s v="4D2"/>
    <n v="46.9"/>
    <n v="4.1657142857142855"/>
    <n v="27.5"/>
    <n v="20.5"/>
    <s v="S"/>
    <s v="Burrow 132"/>
    <n v="25.600580000000001"/>
    <n v="-80.400133999999994"/>
    <n v="0.05"/>
    <n v="0"/>
    <n v="0"/>
    <n v="0"/>
    <n v="0"/>
    <n v="0"/>
    <n v="0"/>
    <n v="0"/>
    <n v="0"/>
    <n v="0"/>
    <n v="0"/>
    <n v="0"/>
    <n v="0"/>
    <n v="0"/>
    <n v="0.05"/>
    <n v="0"/>
    <n v="0"/>
    <n v="7"/>
    <n v="0"/>
    <n v="0"/>
    <n v="8"/>
    <n v="0"/>
    <n v="0"/>
    <n v="3.3333333333333339"/>
    <n v="3"/>
    <n v="11.555555555555557"/>
    <n v="0"/>
    <n v="4.7619047619047623E-3"/>
    <n v="4.7619047619047623E-3"/>
    <n v="20"/>
    <n v="0.125"/>
    <n v="0.1111111111111111"/>
    <n v="0.4"/>
    <n v="3.8461538461538464E-2"/>
    <n v="0.1"/>
  </r>
  <r>
    <s v="9_24Aug2022"/>
    <n v="9"/>
    <d v="2022-06-21T00:00:00"/>
    <d v="2022-08-24T00:00:00"/>
    <d v="2021-05-11T00:00:00"/>
    <s v="Summer"/>
    <s v="Aug"/>
    <n v="406"/>
    <x v="14"/>
    <n v="236"/>
    <n v="65"/>
    <n v="24"/>
    <n v="471"/>
    <s v="0824"/>
    <n v="416"/>
    <n v="83.5"/>
    <n v="0"/>
    <s v="J"/>
    <m/>
    <s v="J"/>
    <m/>
    <n v="9"/>
    <n v="30.7"/>
    <n v="0.68799999999999994"/>
    <n v="15"/>
    <n v="11.4"/>
    <s v="W"/>
    <s v="(25.61233, -80.40659)"/>
    <n v="25.61233"/>
    <n v="-80.40658999999999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8"/>
    <n v="0"/>
    <n v="0"/>
    <n v="3.3333333333333339"/>
    <n v="0"/>
    <n v="11.555555555555557"/>
    <n v="0"/>
    <n v="4.7619047619047623E-3"/>
    <n v="4.7619047619047623E-3"/>
    <n v="20"/>
    <n v="0.125"/>
    <n v="0.1111111111111111"/>
    <n v="0.4"/>
    <n v="3.8461538461538464E-2"/>
    <n v="0.1"/>
  </r>
  <r>
    <s v="21_24Aug2022"/>
    <n v="21"/>
    <d v="2022-06-21T00:00:00"/>
    <d v="2022-08-24T00:00:00"/>
    <d v="2021-05-11T00:00:00"/>
    <s v="Summer"/>
    <s v="Aug"/>
    <n v="406"/>
    <x v="14"/>
    <n v="236"/>
    <n v="65"/>
    <n v="24"/>
    <n v="471"/>
    <s v="0824"/>
    <n v="416"/>
    <n v="83.5"/>
    <n v="0"/>
    <s v="A"/>
    <s v="F"/>
    <s v="F"/>
    <n v="21"/>
    <n v="21"/>
    <n v="47.7"/>
    <n v="5.5711111111111116"/>
    <n v="31.7"/>
    <n v="21.5"/>
    <s v="W"/>
    <s v="Burrow 11"/>
    <n v="25.613794970000001"/>
    <n v="-80.406096009999999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1"/>
    <n v="0"/>
    <n v="8"/>
    <n v="0"/>
    <n v="0"/>
    <n v="3.3333333333333339"/>
    <n v="0"/>
    <n v="11.555555555555557"/>
    <n v="0"/>
    <n v="4.7619047619047623E-3"/>
    <n v="4.7619047619047623E-3"/>
    <n v="20"/>
    <n v="0.125"/>
    <n v="0.1111111111111111"/>
    <n v="0.4"/>
    <n v="3.8461538461538464E-2"/>
    <n v="0.1"/>
  </r>
  <r>
    <s v="606_24Aug2022"/>
    <n v="606"/>
    <d v="2022-06-21T00:00:00"/>
    <d v="2022-08-24T00:00:00"/>
    <d v="2021-05-11T00:00:00"/>
    <s v="Summer"/>
    <s v="Aug"/>
    <n v="406"/>
    <x v="14"/>
    <n v="236"/>
    <n v="65"/>
    <n v="24"/>
    <n v="471"/>
    <s v="0824"/>
    <n v="416"/>
    <n v="83.5"/>
    <n v="0"/>
    <s v="A"/>
    <s v="F"/>
    <s v="F"/>
    <n v="606"/>
    <n v="606"/>
    <n v="52.4"/>
    <n v="7.5842105263157888"/>
    <n v="32.9"/>
    <n v="25.1"/>
    <s v="E"/>
    <s v="Burrow 73"/>
    <n v="25.616734000000001"/>
    <n v="-80.390617989999996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1"/>
    <n v="0"/>
    <n v="8"/>
    <n v="0"/>
    <n v="0"/>
    <n v="3.3333333333333339"/>
    <n v="0"/>
    <n v="11.555555555555557"/>
    <n v="0"/>
    <n v="4.7619047619047623E-3"/>
    <n v="4.7619047619047623E-3"/>
    <n v="20"/>
    <n v="0.125"/>
    <n v="0.1111111111111111"/>
    <n v="0.4"/>
    <n v="3.8461538461538464E-2"/>
    <n v="0.1"/>
  </r>
  <r>
    <s v="60_26Aug2022"/>
    <n v="60"/>
    <d v="2022-06-21T00:00:00"/>
    <d v="2022-08-26T00:00:00"/>
    <d v="2021-05-11T00:00:00"/>
    <s v="Summer"/>
    <s v="Aug"/>
    <n v="406"/>
    <x v="14"/>
    <n v="238"/>
    <n v="67"/>
    <n v="26"/>
    <n v="473"/>
    <s v="0826"/>
    <n v="416"/>
    <n v="84"/>
    <n v="0"/>
    <s v="J"/>
    <m/>
    <s v="J"/>
    <m/>
    <n v="60"/>
    <n v="28"/>
    <n v="0.57650000000000001"/>
    <n v="14.6"/>
    <n v="10.9"/>
    <s v="W"/>
    <s v="TBD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0"/>
    <n v="0"/>
    <n v="3.3333333333333339"/>
    <n v="0"/>
    <n v="11.555555555555557"/>
    <n v="0"/>
    <n v="4.7619047619047623E-3"/>
    <n v="4.7619047619047623E-3"/>
    <n v="20"/>
    <n v="0.125"/>
    <n v="0.1111111111111111"/>
    <n v="0.4"/>
    <n v="3.8461538461538464E-2"/>
    <n v="0.1"/>
  </r>
  <r>
    <s v="93_26Aug2022"/>
    <n v="93"/>
    <d v="2022-06-21T00:00:00"/>
    <d v="2022-08-26T00:00:00"/>
    <d v="2021-05-11T00:00:00"/>
    <s v="Summer"/>
    <s v="Aug"/>
    <n v="406"/>
    <x v="14"/>
    <n v="238"/>
    <n v="67"/>
    <n v="26"/>
    <n v="473"/>
    <s v="0826"/>
    <n v="416"/>
    <n v="84"/>
    <n v="0"/>
    <s v="J"/>
    <m/>
    <s v="J"/>
    <m/>
    <n v="93"/>
    <n v="35"/>
    <n v="0.95799999999999996"/>
    <n v="16.7"/>
    <n v="12.8"/>
    <s v="W"/>
    <s v="TBD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8"/>
    <n v="0"/>
    <n v="0"/>
    <n v="3.3333333333333339"/>
    <n v="0"/>
    <n v="11.555555555555557"/>
    <n v="0"/>
    <n v="4.7619047619047623E-3"/>
    <n v="4.7619047619047623E-3"/>
    <n v="20"/>
    <n v="0.125"/>
    <n v="0.1111111111111111"/>
    <n v="0.4"/>
    <n v="3.8461538461538464E-2"/>
    <n v="0.1"/>
  </r>
  <r>
    <s v="615_26Aug2022"/>
    <n v="615"/>
    <d v="2022-06-21T00:00:00"/>
    <d v="2022-08-26T00:00:00"/>
    <d v="2021-05-11T00:00:00"/>
    <s v="Summer"/>
    <s v="Aug"/>
    <n v="406"/>
    <x v="14"/>
    <n v="238"/>
    <n v="67"/>
    <n v="26"/>
    <n v="473"/>
    <s v="0826"/>
    <n v="416"/>
    <n v="84"/>
    <n v="0"/>
    <s v="J"/>
    <m/>
    <s v="J"/>
    <n v="615"/>
    <n v="615"/>
    <n v="42.2"/>
    <n v="1.464"/>
    <n v="20.8"/>
    <n v="15"/>
    <s v="W"/>
    <s v="Burrow 59"/>
    <n v="25.614341970000002"/>
    <n v="-80.407350030000003"/>
    <n v="0.79"/>
    <n v="0"/>
    <n v="0"/>
    <n v="0"/>
    <n v="0"/>
    <n v="0"/>
    <n v="0"/>
    <n v="0"/>
    <n v="0"/>
    <n v="0"/>
    <n v="0"/>
    <n v="0"/>
    <n v="0"/>
    <n v="0"/>
    <n v="0"/>
    <n v="0.79"/>
    <n v="0"/>
    <n v="1"/>
    <n v="0"/>
    <n v="0"/>
    <n v="8"/>
    <n v="0"/>
    <n v="0"/>
    <n v="3.3333333333333339"/>
    <n v="0"/>
    <n v="11.555555555555557"/>
    <n v="7"/>
    <n v="4.7619047619047623E-3"/>
    <n v="4.7619047619047623E-3"/>
    <n v="20"/>
    <n v="0.125"/>
    <n v="0.1111111111111111"/>
    <n v="0.4"/>
    <n v="3.8461538461538464E-2"/>
    <n v="0.1"/>
  </r>
  <r>
    <s v="300_30Aug2022"/>
    <n v="300"/>
    <d v="2022-06-21T00:00:00"/>
    <d v="2022-08-30T00:00:00"/>
    <d v="2021-05-11T00:00:00"/>
    <s v="Summer"/>
    <s v="Aug"/>
    <n v="406"/>
    <x v="15"/>
    <n v="242"/>
    <n v="71"/>
    <n v="30"/>
    <n v="477"/>
    <s v="0830"/>
    <n v="416"/>
    <n v="81.5"/>
    <n v="0.03"/>
    <s v="A"/>
    <s v="M"/>
    <s v="M"/>
    <n v="300"/>
    <n v="300"/>
    <n v="46.5"/>
    <n v="3.3135294117647058"/>
    <n v="26.9"/>
    <n v="19.899999999999999"/>
    <s v="E"/>
    <s v="Side of Road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8"/>
    <n v="0"/>
    <n v="0"/>
    <n v="3.3333333333333339"/>
    <n v="0"/>
    <n v="11.555555555555557"/>
    <n v="0"/>
    <n v="0"/>
    <n v="0"/>
    <n v="20"/>
    <n v="0.125"/>
    <n v="0.1111111111111111"/>
    <n v="0.4"/>
    <n v="3.8461538461538464E-2"/>
    <n v="0.1"/>
  </r>
  <r>
    <s v="589_30Aug2022"/>
    <n v="589"/>
    <d v="2022-06-21T00:00:00"/>
    <d v="2022-08-30T00:00:00"/>
    <d v="2021-05-11T00:00:00"/>
    <s v="Summer"/>
    <s v="Aug"/>
    <n v="406"/>
    <x v="15"/>
    <n v="242"/>
    <n v="71"/>
    <n v="30"/>
    <n v="477"/>
    <s v="0830"/>
    <n v="416"/>
    <n v="81.5"/>
    <n v="0.03"/>
    <s v="A"/>
    <s v="F"/>
    <s v="F"/>
    <n v="589"/>
    <n v="589"/>
    <n v="51.1"/>
    <n v="5.242857142857142"/>
    <n v="29.4"/>
    <n v="22.2"/>
    <s v="E"/>
    <s v="Burrow 82"/>
    <n v="25.616584970000002"/>
    <n v="-80.390300980000006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8"/>
    <n v="0"/>
    <n v="0"/>
    <n v="3.3333333333333339"/>
    <n v="0"/>
    <n v="11.555555555555557"/>
    <n v="0"/>
    <n v="0"/>
    <n v="0"/>
    <n v="20"/>
    <n v="0.125"/>
    <n v="0.1111111111111111"/>
    <n v="0.4"/>
    <n v="3.8461538461538464E-2"/>
    <n v="0.1"/>
  </r>
  <r>
    <s v="4D2_30Aug2022"/>
    <s v="4D2"/>
    <d v="2022-06-21T00:00:00"/>
    <d v="2022-08-30T00:00:00"/>
    <d v="2021-05-11T00:00:00"/>
    <s v="Summer"/>
    <s v="Aug"/>
    <n v="406"/>
    <x v="15"/>
    <n v="242"/>
    <n v="71"/>
    <n v="30"/>
    <n v="477"/>
    <s v="0830"/>
    <n v="416"/>
    <n v="81.5"/>
    <n v="0.03"/>
    <s v="A"/>
    <s v="F"/>
    <s v="F"/>
    <s v="4D2"/>
    <s v="4D2"/>
    <n v="46.9"/>
    <n v="4.1657142857142855"/>
    <n v="27.5"/>
    <n v="20.5"/>
    <s v="S"/>
    <s v="Side of Road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8"/>
    <n v="0"/>
    <n v="0"/>
    <n v="3.3333333333333339"/>
    <n v="0"/>
    <n v="11.555555555555557"/>
    <n v="0"/>
    <n v="0"/>
    <n v="0"/>
    <n v="20"/>
    <n v="0.125"/>
    <n v="0.1111111111111111"/>
    <n v="0.4"/>
    <n v="3.8461538461538464E-2"/>
    <n v="0.1"/>
  </r>
  <r>
    <s v="32_06Sep2022"/>
    <n v="32"/>
    <d v="2022-06-21T00:00:00"/>
    <d v="2022-09-06T00:00:00"/>
    <d v="2021-05-11T00:00:00"/>
    <s v="Summer"/>
    <s v="Sep"/>
    <n v="406"/>
    <x v="16"/>
    <n v="249"/>
    <n v="78"/>
    <n v="6"/>
    <n v="484"/>
    <s v="0906"/>
    <n v="416"/>
    <n v="83"/>
    <n v="0.01"/>
    <s v="J"/>
    <m/>
    <s v="J"/>
    <m/>
    <n v="32"/>
    <n v="31.136281352349314"/>
    <n v="0.74399999999999999"/>
    <n v="14.7"/>
    <n v="11.7"/>
    <s v="W"/>
    <s v="32 06Sep2022"/>
    <n v="25.613964030000002"/>
    <n v="-80.407471979999997"/>
    <n v="0.5"/>
    <n v="0"/>
    <n v="0"/>
    <n v="0"/>
    <n v="0"/>
    <n v="0"/>
    <n v="0"/>
    <n v="0"/>
    <n v="0"/>
    <n v="0"/>
    <n v="0"/>
    <n v="0"/>
    <n v="0"/>
    <n v="0"/>
    <n v="0"/>
    <n v="0.5"/>
    <n v="0"/>
    <n v="3"/>
    <n v="0"/>
    <n v="0"/>
    <n v="0"/>
    <n v="0"/>
    <n v="0"/>
    <n v="3"/>
    <n v="0"/>
    <n v="68.333333333333343"/>
    <n v="11"/>
    <n v="2.7027027027027029E-3"/>
    <n v="2.7027027027027029E-3"/>
    <n v="33"/>
    <n v="0"/>
    <n v="0"/>
    <n v="0.33333333333333331"/>
    <n v="6.097560975609756E-2"/>
    <n v="3.0303030303030304E-2"/>
  </r>
  <r>
    <s v="40_06Sep2022"/>
    <n v="40"/>
    <d v="2022-06-21T00:00:00"/>
    <d v="2022-09-06T00:00:00"/>
    <d v="2021-05-11T00:00:00"/>
    <s v="Summer"/>
    <s v="Sep"/>
    <n v="406"/>
    <x v="16"/>
    <n v="249"/>
    <n v="78"/>
    <n v="6"/>
    <n v="484"/>
    <s v="0906"/>
    <n v="416"/>
    <n v="83"/>
    <n v="0.01"/>
    <s v="A"/>
    <s v="F"/>
    <s v="F"/>
    <n v="40"/>
    <n v="40"/>
    <n v="49.5"/>
    <n v="5.4148459400000002"/>
    <n v="29.9"/>
    <n v="21.6"/>
    <s v="W"/>
    <s v="40_06Sep2022"/>
    <n v="25.61455102"/>
    <n v="-80.406958000000003"/>
    <n v="0.9"/>
    <n v="0"/>
    <n v="0"/>
    <n v="0"/>
    <n v="0"/>
    <n v="0"/>
    <n v="0"/>
    <n v="0"/>
    <n v="0"/>
    <n v="0"/>
    <n v="0"/>
    <n v="0"/>
    <n v="0"/>
    <n v="0"/>
    <n v="0.1"/>
    <n v="0.8"/>
    <n v="0"/>
    <n v="2"/>
    <n v="0"/>
    <n v="0"/>
    <n v="0"/>
    <n v="0"/>
    <n v="0"/>
    <n v="3"/>
    <n v="5"/>
    <n v="68.333333333333343"/>
    <n v="49"/>
    <n v="2.7027027027027029E-3"/>
    <n v="2.7027027027027029E-3"/>
    <n v="33"/>
    <n v="0"/>
    <n v="0"/>
    <n v="0.33333333333333331"/>
    <n v="6.097560975609756E-2"/>
    <n v="3.0303030303030304E-2"/>
  </r>
  <r>
    <s v="40_08Sep2022"/>
    <n v="40"/>
    <d v="2022-06-21T00:00:00"/>
    <d v="2022-09-08T00:00:00"/>
    <d v="2021-05-11T00:00:00"/>
    <s v="Summer"/>
    <s v="Sep"/>
    <n v="406"/>
    <x v="16"/>
    <n v="251"/>
    <n v="80"/>
    <n v="8"/>
    <n v="486"/>
    <s v="0908"/>
    <n v="416"/>
    <n v="82.5"/>
    <n v="0.06"/>
    <s v="A"/>
    <s v="F"/>
    <s v="F"/>
    <n v="40"/>
    <n v="40"/>
    <n v="49.5"/>
    <n v="5.4148459400000002"/>
    <n v="29.9"/>
    <n v="21.6"/>
    <s v="W"/>
    <s v="40_08Sep2022"/>
    <n v="25.61455102"/>
    <n v="-80.406958000000003"/>
    <n v="0.05"/>
    <n v="0"/>
    <n v="0"/>
    <n v="0"/>
    <n v="0"/>
    <n v="0"/>
    <n v="0"/>
    <n v="0"/>
    <n v="0"/>
    <n v="0"/>
    <n v="0"/>
    <n v="0"/>
    <n v="0"/>
    <n v="0"/>
    <n v="0"/>
    <n v="0.05"/>
    <n v="0"/>
    <n v="3"/>
    <n v="0"/>
    <n v="0"/>
    <n v="0"/>
    <n v="0"/>
    <n v="0"/>
    <n v="3"/>
    <n v="0"/>
    <n v="68.333333333333343"/>
    <n v="2"/>
    <n v="2.7027027027027029E-3"/>
    <n v="2.7027027027027029E-3"/>
    <n v="33"/>
    <n v="0"/>
    <n v="0"/>
    <n v="0.33333333333333331"/>
    <n v="6.097560975609756E-2"/>
    <n v="3.0303030303030304E-2"/>
  </r>
  <r>
    <s v="Scuteless_14Sep2022"/>
    <s v="Scuteless"/>
    <d v="2022-06-21T00:00:00"/>
    <d v="2022-09-14T00:00:00"/>
    <d v="2021-05-11T00:00:00"/>
    <s v="Summer"/>
    <s v="Sep"/>
    <n v="406"/>
    <x v="17"/>
    <n v="257"/>
    <n v="86"/>
    <n v="14"/>
    <n v="492"/>
    <s v="0914"/>
    <n v="416"/>
    <n v="82.5"/>
    <n v="0.08"/>
    <s v="A"/>
    <s v="F"/>
    <s v="F"/>
    <s v="Scuteless"/>
    <s v="Scuteless"/>
    <n v="55.1"/>
    <n v="6.6241176470588234"/>
    <n v="33.4"/>
    <n v="23.4"/>
    <s v="E"/>
    <s v="Burrow 82"/>
    <n v="25.616584970000002"/>
    <n v="-80.390300980000006"/>
    <n v="0.01"/>
    <n v="0"/>
    <n v="0"/>
    <n v="0"/>
    <n v="0"/>
    <n v="0.01"/>
    <n v="0"/>
    <n v="0"/>
    <n v="0"/>
    <n v="0"/>
    <n v="0"/>
    <n v="0"/>
    <n v="0"/>
    <n v="0"/>
    <n v="0"/>
    <n v="0"/>
    <n v="0"/>
    <n v="5"/>
    <n v="1"/>
    <n v="0"/>
    <n v="0"/>
    <n v="0"/>
    <n v="0"/>
    <n v="3"/>
    <n v="0"/>
    <n v="68.333333333333343"/>
    <n v="0"/>
    <n v="0"/>
    <n v="0"/>
    <n v="33"/>
    <n v="0"/>
    <n v="0"/>
    <n v="0.33333333333333331"/>
    <n v="6.097560975609756E-2"/>
    <n v="3.0303030303030304E-2"/>
  </r>
  <r>
    <s v="606_21Sep2022"/>
    <n v="606"/>
    <d v="2022-06-21T00:00:00"/>
    <d v="2022-09-21T00:00:00"/>
    <d v="2021-05-11T00:00:00"/>
    <s v="Summer"/>
    <s v="Sep"/>
    <n v="406"/>
    <x v="18"/>
    <n v="264"/>
    <n v="93"/>
    <n v="21"/>
    <n v="499"/>
    <s v="0921"/>
    <n v="416"/>
    <n v="83"/>
    <m/>
    <s v="A"/>
    <s v="F"/>
    <s v="F"/>
    <n v="606"/>
    <n v="606"/>
    <n v="52.4"/>
    <n v="7.5842105263157888"/>
    <n v="32.9"/>
    <n v="25.1"/>
    <s v="E"/>
    <s v="Burrow 82"/>
    <n v="25.616584970000002"/>
    <n v="-80.390300980000006"/>
    <n v="0.01"/>
    <n v="0"/>
    <n v="0"/>
    <n v="0"/>
    <n v="0"/>
    <n v="0.01"/>
    <n v="0"/>
    <n v="0"/>
    <n v="0"/>
    <n v="0"/>
    <n v="0"/>
    <n v="0"/>
    <n v="0"/>
    <n v="0"/>
    <n v="0"/>
    <n v="0"/>
    <n v="0"/>
    <n v="2"/>
    <n v="0"/>
    <n v="0"/>
    <n v="0"/>
    <n v="0"/>
    <n v="0"/>
    <n v="3"/>
    <n v="0"/>
    <n v="68.333333333333343"/>
    <n v="0"/>
    <n v="0"/>
    <n v="0"/>
    <n v="33"/>
    <n v="0"/>
    <n v="0"/>
    <n v="0.33333333333333331"/>
    <n v="6.097560975609756E-2"/>
    <n v="3.0303030303030304E-2"/>
  </r>
  <r>
    <s v="4D2_21Sep2022"/>
    <s v="4D2"/>
    <d v="2022-06-21T00:00:00"/>
    <d v="2022-09-21T00:00:00"/>
    <d v="2021-05-11T00:00:00"/>
    <s v="Summer"/>
    <s v="Sep"/>
    <n v="406"/>
    <x v="18"/>
    <n v="264"/>
    <n v="93"/>
    <n v="21"/>
    <n v="499"/>
    <s v="0921"/>
    <n v="416"/>
    <n v="83"/>
    <m/>
    <s v="A"/>
    <s v="F"/>
    <s v="F"/>
    <s v="4D2"/>
    <s v="4D2"/>
    <n v="46.9"/>
    <n v="4.1657142857142855"/>
    <n v="27.5"/>
    <n v="20.5"/>
    <s v="S"/>
    <s v="Burrow 132"/>
    <n v="25.600580000000001"/>
    <n v="-80.400133999999994"/>
    <n v="0.05"/>
    <n v="0.05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3"/>
    <n v="0"/>
    <n v="68.333333333333343"/>
    <n v="0"/>
    <n v="0"/>
    <n v="0"/>
    <n v="33"/>
    <n v="0"/>
    <n v="0"/>
    <n v="0.33333333333333331"/>
    <n v="6.097560975609756E-2"/>
    <n v="3.0303030303030304E-2"/>
  </r>
  <r>
    <s v="21_22Sep2022"/>
    <n v="21"/>
    <s v="09/22/2022"/>
    <d v="2022-09-22T00:00:00"/>
    <d v="2021-05-11T00:00:00"/>
    <s v="Fall"/>
    <s v="Sep"/>
    <n v="499"/>
    <x v="18"/>
    <n v="265"/>
    <n v="1"/>
    <n v="22"/>
    <n v="500"/>
    <s v="0922"/>
    <n v="416"/>
    <n v="83"/>
    <n v="0"/>
    <s v="A"/>
    <s v="F"/>
    <s v="F"/>
    <n v="21"/>
    <n v="21"/>
    <n v="47.7"/>
    <n v="5.5711111111111116"/>
    <n v="31.7"/>
    <n v="21.5"/>
    <s v="W"/>
    <s v="Burrow 18"/>
    <n v="25.613923969999998"/>
    <n v="-80.407107030000006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3"/>
    <n v="0"/>
    <n v="68.333333333333343"/>
    <n v="0"/>
    <n v="0"/>
    <n v="0"/>
    <n v="33"/>
    <n v="0"/>
    <n v="0"/>
    <n v="0.33333333333333331"/>
    <n v="6.097560975609756E-2"/>
    <n v="3.0303030303030304E-2"/>
  </r>
  <r>
    <s v="4D2_05Oct2022"/>
    <s v="4D2"/>
    <s v="09/22/2022"/>
    <d v="2022-10-05T00:00:00"/>
    <d v="2021-05-11T00:00:00"/>
    <s v="Fall"/>
    <s v="Oct"/>
    <n v="499"/>
    <x v="20"/>
    <n v="278"/>
    <n v="14"/>
    <n v="5"/>
    <n v="513"/>
    <s v="1005"/>
    <n v="508"/>
    <n v="78.5"/>
    <n v="0"/>
    <s v="A"/>
    <s v="F"/>
    <s v="F"/>
    <s v="4D2"/>
    <s v="4D2"/>
    <n v="46.9"/>
    <n v="4.1657142857142855"/>
    <n v="27.5"/>
    <n v="20.5"/>
    <s v="S"/>
    <s v="Burrow 132"/>
    <n v="25.600580000000001"/>
    <n v="-80.400133999999994"/>
    <n v="0.1"/>
    <n v="0"/>
    <n v="0"/>
    <n v="0"/>
    <n v="0.1"/>
    <n v="0"/>
    <n v="0"/>
    <n v="0"/>
    <n v="0"/>
    <n v="0"/>
    <n v="0"/>
    <n v="0"/>
    <n v="0"/>
    <n v="0"/>
    <n v="0"/>
    <n v="0"/>
    <n v="0"/>
    <n v="5"/>
    <n v="1"/>
    <n v="0"/>
    <n v="0"/>
    <n v="0"/>
    <n v="0"/>
    <n v="8"/>
    <n v="0"/>
    <n v="89.166666666666657"/>
    <n v="0"/>
    <n v="0"/>
    <n v="0"/>
    <n v="39"/>
    <n v="0"/>
    <n v="0"/>
    <n v="0.375"/>
    <n v="4.6728971962616821E-2"/>
    <n v="2.5000000000000001E-2"/>
  </r>
  <r>
    <s v="40_06Oct2022"/>
    <n v="40"/>
    <s v="09/22/2022"/>
    <d v="2022-10-06T00:00:00"/>
    <d v="2021-05-11T00:00:00"/>
    <s v="Fall"/>
    <s v="Oct"/>
    <n v="499"/>
    <x v="20"/>
    <n v="279"/>
    <n v="15"/>
    <n v="6"/>
    <n v="514"/>
    <s v="1006"/>
    <n v="508"/>
    <n v="76"/>
    <n v="0"/>
    <s v="A"/>
    <s v="F"/>
    <s v="F"/>
    <n v="40"/>
    <n v="40"/>
    <n v="49.5"/>
    <n v="5.4148459400000002"/>
    <n v="29.9"/>
    <n v="21.6"/>
    <s v="W"/>
    <s v="Burrow 11"/>
    <n v="25.613794970000001"/>
    <n v="-80.406096009999999"/>
    <n v="0.05"/>
    <n v="0"/>
    <n v="0"/>
    <n v="0"/>
    <n v="0"/>
    <n v="0"/>
    <n v="0"/>
    <n v="0"/>
    <n v="0"/>
    <n v="0"/>
    <n v="0.05"/>
    <n v="0"/>
    <n v="0"/>
    <n v="0"/>
    <n v="0"/>
    <n v="0"/>
    <n v="0"/>
    <n v="3"/>
    <n v="0"/>
    <n v="0"/>
    <n v="0"/>
    <n v="0"/>
    <n v="0"/>
    <n v="8"/>
    <n v="0"/>
    <n v="89.166666666666657"/>
    <n v="0"/>
    <n v="0"/>
    <n v="0"/>
    <n v="39"/>
    <n v="0"/>
    <n v="0"/>
    <n v="0.375"/>
    <n v="4.6728971962616821E-2"/>
    <n v="2.5000000000000001E-2"/>
  </r>
  <r>
    <s v="615_11Oct2022"/>
    <n v="615"/>
    <s v="09/22/2022"/>
    <d v="2022-10-11T00:00:00"/>
    <d v="2021-05-11T00:00:00"/>
    <s v="Fall"/>
    <s v="Oct"/>
    <n v="499"/>
    <x v="21"/>
    <n v="284"/>
    <n v="20"/>
    <n v="11"/>
    <n v="519"/>
    <s v="1011"/>
    <n v="508"/>
    <n v="80.5"/>
    <n v="0.01"/>
    <s v="J"/>
    <m/>
    <s v="J"/>
    <n v="615"/>
    <n v="615"/>
    <n v="42.2"/>
    <n v="1.464"/>
    <n v="20.8"/>
    <n v="15"/>
    <s v="W"/>
    <s v="Burrow 59"/>
    <n v="25.614341970000002"/>
    <n v="-80.407350030000003"/>
    <n v="0.99"/>
    <n v="0"/>
    <n v="0"/>
    <n v="0"/>
    <n v="0"/>
    <n v="0"/>
    <n v="0"/>
    <n v="0"/>
    <n v="0"/>
    <n v="0"/>
    <n v="0"/>
    <n v="0"/>
    <n v="0"/>
    <n v="0"/>
    <n v="0"/>
    <n v="0.99"/>
    <n v="0"/>
    <n v="1"/>
    <n v="0"/>
    <n v="0"/>
    <n v="0"/>
    <n v="0"/>
    <n v="0"/>
    <n v="8"/>
    <n v="0"/>
    <n v="89.166666666666657"/>
    <n v="5"/>
    <n v="1.5873015873015873E-3"/>
    <n v="1.5873015873015873E-3"/>
    <n v="39"/>
    <n v="0"/>
    <n v="0"/>
    <n v="0.375"/>
    <n v="4.6728971962616821E-2"/>
    <n v="2.5000000000000001E-2"/>
  </r>
  <r>
    <s v="491_25Oct2022"/>
    <n v="491"/>
    <s v="09/22/2022"/>
    <d v="2022-10-25T00:00:00"/>
    <d v="2021-05-11T00:00:00"/>
    <s v="Fall"/>
    <s v="Oct"/>
    <n v="499"/>
    <x v="44"/>
    <n v="298"/>
    <n v="34"/>
    <n v="25"/>
    <n v="533"/>
    <s v="1025"/>
    <n v="508"/>
    <n v="73"/>
    <n v="0"/>
    <s v="A"/>
    <s v="M"/>
    <s v="M"/>
    <n v="491"/>
    <n v="491"/>
    <n v="49.2"/>
    <n v="4.2805263157894728"/>
    <n v="27.1"/>
    <n v="20.3"/>
    <s v="S"/>
    <s v="491 22Oct2022"/>
    <n v="25.600892000000002"/>
    <n v="-80.399327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"/>
    <n v="0"/>
    <n v="0"/>
    <n v="0"/>
    <n v="0"/>
    <n v="8"/>
    <n v="0"/>
    <n v="89.166666666666657"/>
    <n v="0"/>
    <n v="0"/>
    <n v="0"/>
    <n v="39"/>
    <n v="0"/>
    <n v="0"/>
    <n v="0.375"/>
    <n v="4.6728971962616821E-2"/>
    <n v="2.5000000000000001E-2"/>
  </r>
  <r>
    <s v="92_02Nov2022"/>
    <n v="92"/>
    <s v="09/22/2022"/>
    <d v="2022-11-02T00:00:00"/>
    <d v="2021-05-11T00:00:00"/>
    <s v="Fall"/>
    <s v="Nov"/>
    <n v="499"/>
    <x v="23"/>
    <n v="306"/>
    <n v="42"/>
    <n v="2"/>
    <n v="541"/>
    <s v="1102"/>
    <n v="508"/>
    <n v="80.5"/>
    <n v="0.01"/>
    <s v="J"/>
    <m/>
    <s v="J"/>
    <m/>
    <n v="92"/>
    <n v="30.360115658801675"/>
    <n v="0.70399999999999996"/>
    <n v="15.5"/>
    <n v="11.3"/>
    <s v="W"/>
    <s v="Monorail Barn"/>
    <n v="25.612666999999998"/>
    <n v="-80.403515999999996"/>
    <n v="0.6"/>
    <n v="0"/>
    <n v="0"/>
    <n v="0"/>
    <n v="0"/>
    <n v="0"/>
    <n v="0"/>
    <n v="0"/>
    <n v="0"/>
    <n v="0"/>
    <n v="0"/>
    <n v="0"/>
    <n v="0"/>
    <n v="0"/>
    <n v="0.6"/>
    <n v="0"/>
    <n v="0"/>
    <n v="2"/>
    <n v="1"/>
    <n v="0"/>
    <n v="0"/>
    <n v="0"/>
    <n v="0"/>
    <n v="3.5"/>
    <n v="6"/>
    <n v="144"/>
    <n v="0"/>
    <n v="7.4074074074074077E-3"/>
    <n v="7.4074074074074077E-3"/>
    <n v="63"/>
    <n v="0"/>
    <n v="0"/>
    <n v="0.42857142857142855"/>
    <n v="5.113636363636364E-2"/>
    <n v="3.1746031746031744E-2"/>
  </r>
  <r>
    <s v="589_09Nov2022"/>
    <n v="589"/>
    <s v="09/22/2022"/>
    <d v="2022-11-09T00:00:00"/>
    <d v="2021-05-11T00:00:00"/>
    <s v="Fall"/>
    <s v="Nov"/>
    <n v="499"/>
    <x v="24"/>
    <n v="313"/>
    <n v="49"/>
    <n v="9"/>
    <n v="548"/>
    <s v="1109"/>
    <n v="508"/>
    <n v="78.5"/>
    <n v="0.36"/>
    <s v="A"/>
    <s v="F"/>
    <s v="F"/>
    <n v="589"/>
    <n v="589"/>
    <n v="51.1"/>
    <n v="5.242857142857142"/>
    <n v="29.4"/>
    <n v="22.2"/>
    <s v="E"/>
    <s v="Burrow 127"/>
    <n v="25.616564"/>
    <n v="-80.390597999999997"/>
    <n v="0.01"/>
    <n v="0"/>
    <n v="0"/>
    <n v="0"/>
    <n v="0"/>
    <n v="0"/>
    <n v="0"/>
    <n v="0"/>
    <n v="0"/>
    <n v="0"/>
    <n v="0"/>
    <n v="0"/>
    <n v="0"/>
    <n v="0"/>
    <n v="0"/>
    <n v="0"/>
    <n v="0.01"/>
    <n v="4"/>
    <n v="0"/>
    <n v="0"/>
    <n v="0"/>
    <n v="0"/>
    <n v="0"/>
    <n v="3.5"/>
    <n v="0"/>
    <n v="144"/>
    <n v="0"/>
    <n v="0"/>
    <n v="0"/>
    <n v="63"/>
    <n v="0"/>
    <n v="0"/>
    <n v="0.42857142857142855"/>
    <n v="5.113636363636364E-2"/>
    <n v="3.1746031746031744E-2"/>
  </r>
  <r>
    <s v="Scuteless_09Nov2022"/>
    <s v="Scuteless"/>
    <s v="09/22/2022"/>
    <d v="2022-11-09T00:00:00"/>
    <d v="2021-05-11T00:00:00"/>
    <s v="Fall"/>
    <s v="Nov"/>
    <n v="499"/>
    <x v="24"/>
    <n v="313"/>
    <n v="49"/>
    <n v="9"/>
    <n v="548"/>
    <s v="1109"/>
    <n v="508"/>
    <n v="78.5"/>
    <n v="0.36"/>
    <s v="A"/>
    <s v="F"/>
    <s v="F"/>
    <s v="Scuteless"/>
    <s v="Scuteless"/>
    <n v="55.1"/>
    <n v="6.6241176470588234"/>
    <n v="33.4"/>
    <n v="23.4"/>
    <s v="E"/>
    <s v="Burrow 126"/>
    <n v="25.616636"/>
    <n v="-80.390680000000003"/>
    <n v="0.01"/>
    <n v="0"/>
    <n v="0"/>
    <n v="0"/>
    <n v="0"/>
    <n v="0.01"/>
    <n v="0"/>
    <n v="0"/>
    <n v="0"/>
    <n v="0"/>
    <n v="0"/>
    <n v="0"/>
    <n v="0"/>
    <n v="0"/>
    <n v="0"/>
    <n v="0"/>
    <n v="0"/>
    <n v="5"/>
    <n v="0"/>
    <n v="0"/>
    <n v="0"/>
    <n v="0"/>
    <n v="0"/>
    <n v="3.5"/>
    <n v="0"/>
    <n v="144"/>
    <n v="0"/>
    <n v="0"/>
    <n v="0"/>
    <n v="63"/>
    <n v="0"/>
    <n v="0"/>
    <n v="0.42857142857142855"/>
    <n v="5.113636363636364E-2"/>
    <n v="3.1746031746031744E-2"/>
  </r>
  <r>
    <m/>
    <m/>
    <m/>
    <m/>
    <m/>
    <m/>
    <m/>
    <m/>
    <x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s v="B4_11May2021"/>
    <x v="0"/>
    <s v="03/20/2021"/>
    <d v="2021-05-11T00:00:00"/>
    <d v="2021-05-11T00:00:00"/>
    <s v="Spring"/>
    <s v="May"/>
    <n v="5"/>
    <n v="-52"/>
    <n v="20"/>
    <n v="131"/>
    <n v="53"/>
    <n v="11"/>
    <n v="1"/>
    <s v="0511"/>
    <n v="-40"/>
    <n v="79.5"/>
    <n v="0.03"/>
    <s v="J"/>
    <m/>
    <s v="J"/>
    <s v="B4"/>
    <s v="B4"/>
    <n v="33.299999999999997"/>
    <n v="0.67180000000000006"/>
    <n v="17.3"/>
    <n v="12.8"/>
    <x v="0"/>
    <s v="B4_11May2021"/>
    <n v="25.614444989999999"/>
    <n v="-80.402031960000002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9.6875"/>
    <n v="0"/>
    <n v="0"/>
    <n v="1.5714285714285716"/>
    <n v="0"/>
    <n v="32.25"/>
    <n v="0"/>
    <n v="0"/>
    <n v="0"/>
    <n v="0"/>
    <n v="8.0645161290322578E-2"/>
    <n v="6.6666666666666666E-2"/>
    <n v="9.0909090909090912E-2"/>
    <n v="7.7519379844961239E-3"/>
    <n v="0"/>
  </r>
  <r>
    <s v="490_13May2021"/>
    <x v="1"/>
    <s v="03/20/2021"/>
    <d v="2021-05-13T00:00:00"/>
    <d v="2021-05-11T00:00:00"/>
    <s v="Spring"/>
    <s v="May"/>
    <n v="5"/>
    <n v="-52"/>
    <n v="20"/>
    <n v="133"/>
    <n v="55"/>
    <n v="13"/>
    <n v="3"/>
    <s v="0513"/>
    <n v="-40"/>
    <n v="81.5"/>
    <n v="0.05"/>
    <s v="A"/>
    <s v="M"/>
    <s v="M"/>
    <n v="490"/>
    <n v="490"/>
    <n v="42.584725332177044"/>
    <n v="2.7814285714285711"/>
    <n v="24.3"/>
    <n v="17.600000000000001"/>
    <x v="1"/>
    <s v="Burrow 133"/>
    <n v="25.616534999999999"/>
    <n v="-80.390473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6875"/>
    <n v="0"/>
    <n v="0"/>
    <n v="1.5714285714285716"/>
    <n v="0"/>
    <n v="32.25"/>
    <n v="0"/>
    <n v="0"/>
    <n v="0"/>
    <n v="0"/>
    <n v="8.0645161290322578E-2"/>
    <n v="6.6666666666666666E-2"/>
    <n v="9.0909090909090912E-2"/>
    <n v="7.7519379844961239E-3"/>
    <n v="0"/>
  </r>
  <r>
    <s v="300_18May2021"/>
    <x v="2"/>
    <s v="03/20/2021"/>
    <d v="2021-05-18T00:00:00"/>
    <d v="2021-05-11T00:00:00"/>
    <s v="Spring"/>
    <s v="May"/>
    <n v="5"/>
    <n v="-52"/>
    <n v="21"/>
    <n v="138"/>
    <n v="60"/>
    <n v="18"/>
    <n v="8"/>
    <s v="0518"/>
    <n v="-40"/>
    <n v="77.5"/>
    <n v="0"/>
    <s v="A"/>
    <s v="M"/>
    <s v="M"/>
    <n v="300"/>
    <n v="300"/>
    <n v="46.5"/>
    <n v="3.3135294117647058"/>
    <n v="26.9"/>
    <n v="19.899999999999999"/>
    <x v="1"/>
    <s v="Burrow 134"/>
    <n v="25.616745000000002"/>
    <n v="-80.390912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9.6875"/>
    <n v="0"/>
    <n v="0"/>
    <n v="1.5714285714285716"/>
    <n v="0"/>
    <n v="32.25"/>
    <n v="0"/>
    <n v="4.329004329004329E-3"/>
    <n v="0"/>
    <n v="0"/>
    <n v="8.0645161290322578E-2"/>
    <n v="6.6666666666666666E-2"/>
    <n v="9.0909090909090912E-2"/>
    <n v="7.7519379844961239E-3"/>
    <n v="0"/>
  </r>
  <r>
    <s v="491_18May2021"/>
    <x v="3"/>
    <s v="03/20/2021"/>
    <d v="2021-05-18T00:00:00"/>
    <d v="2021-05-11T00:00:00"/>
    <s v="Spring"/>
    <s v="May"/>
    <n v="5"/>
    <n v="-52"/>
    <n v="21"/>
    <n v="138"/>
    <n v="60"/>
    <n v="18"/>
    <n v="8"/>
    <s v="0518"/>
    <n v="-40"/>
    <n v="77.5"/>
    <n v="0"/>
    <s v="A"/>
    <s v="M"/>
    <s v="M"/>
    <n v="491"/>
    <n v="491"/>
    <n v="49.2"/>
    <n v="4.2805263157894728"/>
    <n v="27.1"/>
    <n v="20.3"/>
    <x v="2"/>
    <s v="Burrow 132"/>
    <n v="25.600580000000001"/>
    <n v="-80.40013399999999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9.6875"/>
    <n v="0"/>
    <n v="0"/>
    <n v="1.5714285714285716"/>
    <n v="0"/>
    <n v="32.25"/>
    <n v="0"/>
    <n v="4.329004329004329E-3"/>
    <n v="0"/>
    <n v="0"/>
    <n v="8.0645161290322578E-2"/>
    <n v="6.6666666666666666E-2"/>
    <n v="9.0909090909090912E-2"/>
    <n v="7.7519379844961239E-3"/>
    <n v="0"/>
  </r>
  <r>
    <s v="454_27May2021"/>
    <x v="4"/>
    <s v="03/20/2021"/>
    <d v="2021-05-27T00:00:00"/>
    <d v="2021-05-11T00:00:00"/>
    <s v="Spring"/>
    <s v="May"/>
    <n v="5"/>
    <n v="-52"/>
    <n v="22"/>
    <n v="147"/>
    <n v="69"/>
    <n v="27"/>
    <n v="17"/>
    <s v="0527"/>
    <n v="-40"/>
    <n v="76"/>
    <n v="0"/>
    <s v="A"/>
    <s v="M"/>
    <s v="M"/>
    <n v="454"/>
    <n v="454"/>
    <n v="49.8"/>
    <n v="4.1033333333333344"/>
    <n v="27.8"/>
    <n v="20.7"/>
    <x v="0"/>
    <s v="Slab Burrow"/>
    <n v="25.613371000000001"/>
    <n v="-80.407824000000005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9.6875"/>
    <n v="0"/>
    <n v="0"/>
    <n v="1.5714285714285716"/>
    <n v="0"/>
    <n v="32.25"/>
    <n v="0"/>
    <n v="3.787878787878788E-3"/>
    <n v="0"/>
    <n v="0"/>
    <n v="8.0645161290322578E-2"/>
    <n v="6.6666666666666666E-2"/>
    <n v="9.0909090909090912E-2"/>
    <n v="7.7519379844961239E-3"/>
    <n v="0"/>
  </r>
  <r>
    <s v="21_08Jun2021"/>
    <x v="5"/>
    <s v="03/20/2021"/>
    <d v="2021-06-08T00:00:00"/>
    <d v="2021-05-11T00:00:00"/>
    <s v="Spring"/>
    <s v="Jun"/>
    <n v="6"/>
    <n v="-52"/>
    <n v="24"/>
    <n v="159"/>
    <n v="81"/>
    <n v="8"/>
    <n v="29"/>
    <s v="0608"/>
    <n v="-40"/>
    <n v="80"/>
    <n v="0.53"/>
    <s v="A"/>
    <s v="F"/>
    <s v="F"/>
    <n v="21"/>
    <n v="21"/>
    <n v="47.7"/>
    <n v="5.5711111111111116"/>
    <n v="31.7"/>
    <n v="21.5"/>
    <x v="0"/>
    <s v="Burrow 11"/>
    <n v="25.613794970000001"/>
    <n v="-80.406096009999999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18"/>
    <n v="0"/>
    <n v="0"/>
    <n v="0"/>
    <n v="0"/>
    <n v="0"/>
    <n v="0"/>
    <n v="2.3148148148148147E-3"/>
    <n v="0"/>
    <n v="5.375"/>
    <n v="0.32142857142857145"/>
    <n v="0.16"/>
    <n v="0"/>
    <n v="0"/>
    <n v="2.3255813953488372E-2"/>
  </r>
  <r>
    <s v="40_08Jun2021"/>
    <x v="6"/>
    <s v="03/20/2021"/>
    <d v="2021-06-08T00:00:00"/>
    <d v="2021-05-11T00:00:00"/>
    <s v="Spring"/>
    <s v="Jun"/>
    <n v="6"/>
    <n v="-52"/>
    <n v="24"/>
    <n v="159"/>
    <n v="81"/>
    <n v="8"/>
    <n v="29"/>
    <s v="0608"/>
    <n v="-40"/>
    <n v="80"/>
    <n v="0.53"/>
    <s v="A"/>
    <s v="F"/>
    <s v="F"/>
    <n v="40"/>
    <n v="40"/>
    <n v="49.5"/>
    <n v="5.4148459400000002"/>
    <n v="29.9"/>
    <n v="21.6"/>
    <x v="0"/>
    <s v="Burrow 12"/>
    <n v="25.613995970000001"/>
    <n v="-80.406042029999995"/>
    <n v="0.2"/>
    <n v="0"/>
    <n v="0"/>
    <n v="0"/>
    <n v="0"/>
    <n v="0"/>
    <n v="0"/>
    <n v="0"/>
    <n v="0"/>
    <n v="0"/>
    <n v="0.1"/>
    <n v="0"/>
    <n v="0"/>
    <n v="0"/>
    <n v="0"/>
    <n v="0.1"/>
    <n v="0"/>
    <n v="8"/>
    <n v="0"/>
    <n v="0"/>
    <n v="18"/>
    <n v="0"/>
    <n v="0"/>
    <n v="0"/>
    <n v="0"/>
    <n v="0"/>
    <n v="4"/>
    <n v="2.3148148148148147E-3"/>
    <n v="0"/>
    <n v="5.375"/>
    <n v="0.32142857142857145"/>
    <n v="0.16"/>
    <n v="0"/>
    <n v="0"/>
    <n v="2.3255813953488372E-2"/>
  </r>
  <r>
    <s v="Scuteless_08Jun2021"/>
    <x v="7"/>
    <s v="03/20/2021"/>
    <d v="2021-06-08T00:00:00"/>
    <d v="2021-05-11T00:00:00"/>
    <s v="Spring"/>
    <s v="Jun"/>
    <n v="6"/>
    <n v="-52"/>
    <n v="24"/>
    <n v="159"/>
    <n v="81"/>
    <n v="8"/>
    <n v="29"/>
    <s v="0608"/>
    <n v="-40"/>
    <n v="80"/>
    <n v="0.53"/>
    <s v="A"/>
    <s v="F"/>
    <s v="F"/>
    <s v="Scuteless"/>
    <s v="Scuteless"/>
    <n v="55.1"/>
    <n v="6.6241176470588234"/>
    <n v="33.4"/>
    <n v="23.4"/>
    <x v="1"/>
    <s v="Burrow 139"/>
    <n v="25.616444000000001"/>
    <n v="-80.390439000000001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18"/>
    <n v="0"/>
    <n v="0"/>
    <n v="0"/>
    <n v="0"/>
    <n v="0"/>
    <n v="0"/>
    <n v="2.3148148148148147E-3"/>
    <n v="0"/>
    <n v="5.375"/>
    <n v="0.32142857142857145"/>
    <n v="0.16"/>
    <n v="0"/>
    <n v="0"/>
    <n v="2.3255813953488372E-2"/>
  </r>
  <r>
    <s v="300_10Jun2021"/>
    <x v="2"/>
    <s v="03/20/2021"/>
    <d v="2021-06-10T00:00:00"/>
    <d v="2021-05-11T00:00:00"/>
    <s v="Spring"/>
    <s v="Jun"/>
    <n v="6"/>
    <n v="-52"/>
    <n v="24"/>
    <n v="161"/>
    <n v="83"/>
    <n v="10"/>
    <n v="31"/>
    <s v="0610"/>
    <n v="-40"/>
    <n v="80.5"/>
    <n v="0"/>
    <s v="A"/>
    <s v="M"/>
    <s v="M"/>
    <n v="300"/>
    <n v="300"/>
    <n v="46.5"/>
    <n v="3.3135294117647058"/>
    <n v="26.9"/>
    <n v="19.899999999999999"/>
    <x v="1"/>
    <s v="Burrow 134"/>
    <n v="25.616745000000002"/>
    <n v="-80.39091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8"/>
    <n v="0"/>
    <n v="0"/>
    <n v="0"/>
    <n v="0"/>
    <n v="0"/>
    <n v="0"/>
    <n v="2.3148148148148147E-3"/>
    <n v="0"/>
    <n v="5.375"/>
    <n v="0.32142857142857145"/>
    <n v="0.16"/>
    <n v="0"/>
    <n v="0"/>
    <n v="2.3255813953488372E-2"/>
  </r>
  <r>
    <s v="4D2_10Jun2021"/>
    <x v="8"/>
    <s v="03/20/2021"/>
    <d v="2021-06-10T00:00:00"/>
    <d v="2021-05-11T00:00:00"/>
    <s v="Spring"/>
    <s v="Jun"/>
    <n v="6"/>
    <n v="-52"/>
    <n v="24"/>
    <n v="161"/>
    <n v="83"/>
    <n v="10"/>
    <n v="31"/>
    <s v="0610"/>
    <n v="-40"/>
    <n v="80.5"/>
    <n v="0"/>
    <s v="A"/>
    <s v="F"/>
    <s v="F"/>
    <s v="4D2"/>
    <s v="4D2"/>
    <n v="46.9"/>
    <n v="4.1657142857142855"/>
    <n v="27.5"/>
    <n v="20.5"/>
    <x v="2"/>
    <s v="Sears House"/>
    <n v="25.601564"/>
    <n v="-80.397042999999996"/>
    <n v="0.15"/>
    <n v="0.15"/>
    <n v="0"/>
    <n v="0"/>
    <n v="0"/>
    <n v="0"/>
    <n v="0"/>
    <n v="0"/>
    <n v="0"/>
    <n v="0"/>
    <n v="0"/>
    <n v="0"/>
    <n v="0"/>
    <n v="0"/>
    <n v="0"/>
    <n v="0"/>
    <n v="0"/>
    <n v="7"/>
    <n v="0"/>
    <n v="80"/>
    <n v="18"/>
    <n v="0"/>
    <n v="0"/>
    <n v="0"/>
    <n v="0"/>
    <n v="0"/>
    <n v="0"/>
    <n v="2.3148148148148147E-3"/>
    <n v="0"/>
    <n v="5.375"/>
    <n v="0.32142857142857145"/>
    <n v="0.16"/>
    <n v="0"/>
    <n v="0"/>
    <n v="2.3255813953488372E-2"/>
  </r>
  <r>
    <s v="300_15Jun2021"/>
    <x v="2"/>
    <s v="03/20/2021"/>
    <d v="2021-06-15T00:00:00"/>
    <d v="2021-05-11T00:00:00"/>
    <s v="Spring"/>
    <s v="Jun"/>
    <n v="6"/>
    <n v="-52"/>
    <n v="25"/>
    <n v="166"/>
    <n v="88"/>
    <n v="15"/>
    <n v="36"/>
    <s v="0615"/>
    <n v="-40"/>
    <n v="77.5"/>
    <n v="0.46"/>
    <s v="A"/>
    <s v="M"/>
    <s v="M"/>
    <n v="300"/>
    <n v="300"/>
    <n v="46.5"/>
    <n v="3.3135294117647058"/>
    <n v="26.9"/>
    <n v="19.899999999999999"/>
    <x v="1"/>
    <s v="300 15June2021"/>
    <n v="25.617236999999999"/>
    <n v="-80.39028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8"/>
    <n v="0"/>
    <n v="0"/>
    <n v="0"/>
    <n v="0"/>
    <n v="0"/>
    <n v="0"/>
    <n v="8.8888888888888889E-3"/>
    <n v="4.4444444444444444E-3"/>
    <n v="5.375"/>
    <n v="0.32142857142857145"/>
    <n v="0.16"/>
    <n v="0"/>
    <n v="0"/>
    <n v="2.3255813953488372E-2"/>
  </r>
  <r>
    <s v="491_15Jun2021"/>
    <x v="3"/>
    <s v="03/20/2021"/>
    <d v="2021-06-15T00:00:00"/>
    <d v="2021-05-11T00:00:00"/>
    <s v="Spring"/>
    <s v="Jun"/>
    <n v="6"/>
    <n v="-52"/>
    <n v="25"/>
    <n v="166"/>
    <n v="88"/>
    <n v="15"/>
    <n v="36"/>
    <s v="0615"/>
    <n v="-40"/>
    <n v="77.5"/>
    <n v="0.46"/>
    <s v="A"/>
    <s v="M"/>
    <s v="M"/>
    <n v="491"/>
    <n v="491"/>
    <n v="49.2"/>
    <n v="4.2805263157894728"/>
    <n v="27.1"/>
    <n v="20.3"/>
    <x v="2"/>
    <s v="Burrow 132"/>
    <n v="25.600580000000001"/>
    <n v="-80.400133999999994"/>
    <n v="0.2"/>
    <n v="0.05"/>
    <n v="0"/>
    <n v="0"/>
    <n v="0"/>
    <n v="0"/>
    <n v="0"/>
    <n v="0"/>
    <n v="0"/>
    <n v="0"/>
    <n v="0"/>
    <n v="0"/>
    <n v="0"/>
    <n v="0"/>
    <n v="0"/>
    <n v="0.15"/>
    <n v="0"/>
    <n v="7"/>
    <n v="1"/>
    <n v="1"/>
    <n v="18"/>
    <n v="0"/>
    <n v="0"/>
    <n v="0"/>
    <n v="0"/>
    <n v="0"/>
    <n v="4"/>
    <n v="8.8888888888888889E-3"/>
    <n v="4.4444444444444444E-3"/>
    <n v="5.375"/>
    <n v="0.32142857142857145"/>
    <n v="0.16"/>
    <n v="0"/>
    <n v="0"/>
    <n v="2.3255813953488372E-2"/>
  </r>
  <r>
    <s v="589_15Jun2021"/>
    <x v="9"/>
    <s v="03/20/2021"/>
    <d v="2021-06-15T00:00:00"/>
    <d v="2021-05-11T00:00:00"/>
    <s v="Spring"/>
    <s v="Jun"/>
    <n v="6"/>
    <n v="-52"/>
    <n v="25"/>
    <n v="166"/>
    <n v="88"/>
    <n v="15"/>
    <n v="36"/>
    <s v="0615"/>
    <n v="-40"/>
    <n v="77.5"/>
    <n v="0.46"/>
    <s v="A"/>
    <s v="F"/>
    <s v="F"/>
    <n v="589"/>
    <n v="589"/>
    <n v="51.1"/>
    <n v="5.242857142857142"/>
    <n v="29.4"/>
    <n v="22.2"/>
    <x v="1"/>
    <s v="Burrow 79"/>
    <n v="25.621460970000001"/>
    <n v="-80.392425959999997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1"/>
    <n v="0"/>
    <n v="18"/>
    <n v="0"/>
    <n v="0"/>
    <n v="0"/>
    <n v="0"/>
    <n v="0"/>
    <n v="0"/>
    <n v="8.8888888888888889E-3"/>
    <n v="4.4444444444444444E-3"/>
    <n v="5.375"/>
    <n v="0.32142857142857145"/>
    <n v="0.16"/>
    <n v="0"/>
    <n v="0"/>
    <n v="2.3255813953488372E-2"/>
  </r>
  <r>
    <s v="490_17Jun2021"/>
    <x v="1"/>
    <s v="03/20/2021"/>
    <d v="2021-06-17T00:00:00"/>
    <d v="2021-05-11T00:00:00"/>
    <s v="Spring"/>
    <s v="Jun"/>
    <n v="6"/>
    <n v="-52"/>
    <n v="25"/>
    <n v="168"/>
    <n v="90"/>
    <n v="17"/>
    <n v="38"/>
    <s v="0617"/>
    <n v="-40"/>
    <n v="77.5"/>
    <n v="3.13"/>
    <s v="A"/>
    <s v="M"/>
    <s v="M"/>
    <n v="490"/>
    <n v="490"/>
    <n v="42.584725332177044"/>
    <n v="2.7814285714285711"/>
    <n v="24.3"/>
    <n v="17.600000000000001"/>
    <x v="1"/>
    <s v="Burrow 82"/>
    <n v="25.616584970000002"/>
    <n v="-80.390300980000006"/>
    <n v="0.01"/>
    <n v="0"/>
    <n v="0"/>
    <n v="0"/>
    <n v="0"/>
    <n v="0"/>
    <n v="0"/>
    <n v="0"/>
    <n v="0.01"/>
    <n v="0"/>
    <n v="0"/>
    <n v="0"/>
    <n v="0"/>
    <n v="0"/>
    <n v="0"/>
    <n v="0"/>
    <n v="0"/>
    <n v="4"/>
    <n v="1"/>
    <n v="0"/>
    <n v="18"/>
    <n v="0"/>
    <n v="0"/>
    <n v="0"/>
    <n v="0"/>
    <n v="0"/>
    <n v="0"/>
    <n v="8.8888888888888889E-3"/>
    <n v="4.4444444444444444E-3"/>
    <n v="5.375"/>
    <n v="0.32142857142857145"/>
    <n v="0.16"/>
    <n v="0"/>
    <n v="0"/>
    <n v="2.3255813953488372E-2"/>
  </r>
  <r>
    <s v="40_24Jun2021"/>
    <x v="6"/>
    <s v="06/20/2021"/>
    <d v="2021-06-24T00:00:00"/>
    <d v="2021-05-11T00:00:00"/>
    <s v="Summer"/>
    <s v="Jun"/>
    <n v="6"/>
    <n v="40"/>
    <n v="26"/>
    <n v="175"/>
    <n v="5"/>
    <n v="24"/>
    <n v="45"/>
    <s v="0624"/>
    <n v="-40"/>
    <n v="82"/>
    <n v="0"/>
    <s v="A"/>
    <s v="F"/>
    <s v="F"/>
    <n v="40"/>
    <n v="40"/>
    <n v="49.5"/>
    <n v="5.4148459400000002"/>
    <n v="29.9"/>
    <n v="21.6"/>
    <x v="0"/>
    <s v="Burrow 12"/>
    <n v="25.613995970000001"/>
    <n v="-80.406042029999995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18"/>
    <n v="0"/>
    <n v="0"/>
    <n v="0"/>
    <n v="0"/>
    <n v="0"/>
    <n v="0"/>
    <n v="5.4945054945054949E-3"/>
    <n v="0"/>
    <n v="5.375"/>
    <n v="0.32142857142857145"/>
    <n v="0.16"/>
    <n v="0"/>
    <n v="0"/>
    <n v="2.3255813953488372E-2"/>
  </r>
  <r>
    <s v="454_24Jun2021"/>
    <x v="4"/>
    <s v="06/20/2021"/>
    <d v="2021-06-24T00:00:00"/>
    <d v="2021-05-11T00:00:00"/>
    <s v="Summer"/>
    <s v="Jun"/>
    <n v="6"/>
    <n v="40"/>
    <n v="26"/>
    <n v="175"/>
    <n v="5"/>
    <n v="24"/>
    <n v="45"/>
    <s v="0624"/>
    <n v="-40"/>
    <n v="82"/>
    <n v="0"/>
    <s v="A"/>
    <s v="M"/>
    <s v="M"/>
    <n v="454"/>
    <n v="454"/>
    <n v="49.8"/>
    <n v="4.1033333333333344"/>
    <n v="27.8"/>
    <n v="20.7"/>
    <x v="0"/>
    <s v="Burrow 18"/>
    <n v="25.613923969999998"/>
    <n v="-80.407107030000006"/>
    <n v="0.01"/>
    <n v="0.01"/>
    <n v="0"/>
    <n v="0"/>
    <n v="0"/>
    <n v="0"/>
    <n v="0"/>
    <n v="0"/>
    <n v="0"/>
    <n v="0"/>
    <n v="0"/>
    <n v="0"/>
    <n v="0"/>
    <n v="0"/>
    <n v="0"/>
    <n v="0"/>
    <n v="0"/>
    <n v="4"/>
    <n v="0"/>
    <n v="1"/>
    <n v="18"/>
    <n v="0"/>
    <n v="0"/>
    <n v="0"/>
    <n v="0"/>
    <n v="0"/>
    <n v="0"/>
    <n v="5.4945054945054949E-3"/>
    <n v="0"/>
    <n v="5.375"/>
    <n v="0.32142857142857145"/>
    <n v="0.16"/>
    <n v="0"/>
    <n v="0"/>
    <n v="2.3255813953488372E-2"/>
  </r>
  <r>
    <s v="4D2_01Jul2021"/>
    <x v="8"/>
    <s v="06/20/2021"/>
    <d v="2021-07-01T00:00:00"/>
    <d v="2021-05-11T00:00:00"/>
    <s v="Summer"/>
    <s v="Jul"/>
    <n v="7"/>
    <n v="40"/>
    <n v="27"/>
    <n v="182"/>
    <n v="12"/>
    <n v="1"/>
    <n v="52"/>
    <s v="0701"/>
    <n v="51"/>
    <n v="77"/>
    <n v="0.33"/>
    <s v="A"/>
    <s v="F"/>
    <s v="F"/>
    <s v="4D2"/>
    <s v="4D2"/>
    <n v="46.9"/>
    <n v="4.1657142857142855"/>
    <n v="27.5"/>
    <n v="20.5"/>
    <x v="2"/>
    <s v="Sears House"/>
    <n v="25.601564"/>
    <n v="-80.397042999999996"/>
    <n v="0.48"/>
    <n v="0.48"/>
    <n v="0"/>
    <n v="0"/>
    <n v="0"/>
    <n v="0"/>
    <n v="0"/>
    <n v="0"/>
    <n v="0"/>
    <n v="0"/>
    <n v="0"/>
    <n v="0"/>
    <n v="0"/>
    <n v="0"/>
    <n v="0"/>
    <n v="0"/>
    <n v="0"/>
    <n v="3"/>
    <n v="0"/>
    <n v="354"/>
    <n v="5.6666666666666661"/>
    <n v="0"/>
    <n v="0"/>
    <n v="3.3333333333333339"/>
    <n v="0"/>
    <n v="24.375"/>
    <n v="0"/>
    <n v="4.6296296296296294E-3"/>
    <n v="0"/>
    <n v="19.8"/>
    <n v="0.11764705882352941"/>
    <n v="0.2857142857142857"/>
    <n v="0.4"/>
    <n v="4.6153846153846156E-2"/>
    <n v="9.0909090909090912E-2"/>
  </r>
  <r>
    <s v="TP08_06Jul2021"/>
    <x v="10"/>
    <s v="06/20/2021"/>
    <d v="2021-07-04T00:00:00"/>
    <d v="2021-05-11T00:00:00"/>
    <s v="Summer"/>
    <s v="Jul"/>
    <n v="7"/>
    <n v="40"/>
    <n v="28"/>
    <n v="185"/>
    <n v="15"/>
    <n v="4"/>
    <n v="55"/>
    <s v="0704"/>
    <n v="51"/>
    <n v="84.5"/>
    <n v="0"/>
    <m/>
    <m/>
    <m/>
    <m/>
    <s v="UE"/>
    <m/>
    <m/>
    <m/>
    <m/>
    <x v="1"/>
    <s v="TP08 06Jul2021"/>
    <n v="25.616442979999999"/>
    <n v="-80.390612039999993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5.6666666666666661"/>
    <n v="0"/>
    <n v="0"/>
    <n v="3.3333333333333339"/>
    <n v="0"/>
    <n v="24.375"/>
    <n v="0"/>
    <n v="5.9523809523809521E-3"/>
    <n v="0"/>
    <n v="19.8"/>
    <n v="0.11764705882352941"/>
    <n v="0.2857142857142857"/>
    <n v="0.4"/>
    <n v="4.6153846153846156E-2"/>
    <n v="9.0909090909090912E-2"/>
  </r>
  <r>
    <s v="TP01_06Jul2021"/>
    <x v="11"/>
    <s v="06/20/2021"/>
    <d v="2021-07-06T00:00:00"/>
    <d v="2021-05-11T00:00:00"/>
    <s v="Summer"/>
    <s v="Jul"/>
    <n v="7"/>
    <n v="40"/>
    <n v="28"/>
    <n v="187"/>
    <n v="17"/>
    <n v="6"/>
    <n v="57"/>
    <s v="0706"/>
    <n v="51"/>
    <n v="82"/>
    <n v="0.76"/>
    <m/>
    <m/>
    <m/>
    <m/>
    <s v="UW"/>
    <m/>
    <m/>
    <m/>
    <m/>
    <x v="0"/>
    <s v="TP01 06July2021"/>
    <n v="25.613892029999999"/>
    <n v="-80.406096009999999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5.6666666666666661"/>
    <n v="0"/>
    <n v="0"/>
    <n v="3.3333333333333339"/>
    <n v="0"/>
    <n v="24.375"/>
    <n v="0"/>
    <n v="5.9523809523809521E-3"/>
    <n v="0"/>
    <n v="19.8"/>
    <n v="0.11764705882352941"/>
    <n v="0.2857142857142857"/>
    <n v="0.4"/>
    <n v="4.6153846153846156E-2"/>
    <n v="9.0909090909090912E-2"/>
  </r>
  <r>
    <s v="TP02_06Jul2021"/>
    <x v="12"/>
    <s v="06/20/2021"/>
    <d v="2021-07-06T00:00:00"/>
    <d v="2021-05-11T00:00:00"/>
    <s v="Summer"/>
    <s v="Jul"/>
    <n v="7"/>
    <n v="40"/>
    <n v="28"/>
    <n v="187"/>
    <n v="17"/>
    <n v="6"/>
    <n v="57"/>
    <s v="0706"/>
    <n v="51"/>
    <n v="82"/>
    <n v="0.76"/>
    <m/>
    <m/>
    <m/>
    <m/>
    <s v="UE"/>
    <m/>
    <m/>
    <m/>
    <m/>
    <x v="1"/>
    <s v="TP02 06Jul2021"/>
    <n v="25.616351030000001"/>
    <n v="-80.390294030000007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5.6666666666666661"/>
    <n v="0"/>
    <n v="0"/>
    <n v="3.3333333333333339"/>
    <n v="0"/>
    <n v="24.375"/>
    <n v="0"/>
    <n v="5.9523809523809521E-3"/>
    <n v="0"/>
    <n v="19.8"/>
    <n v="0.11764705882352941"/>
    <n v="0.2857142857142857"/>
    <n v="0.4"/>
    <n v="4.6153846153846156E-2"/>
    <n v="9.0909090909090912E-2"/>
  </r>
  <r>
    <s v="TP03_06Jul2021"/>
    <x v="13"/>
    <s v="06/20/2021"/>
    <d v="2021-07-06T00:00:00"/>
    <d v="2021-05-11T00:00:00"/>
    <s v="Summer"/>
    <s v="Jul"/>
    <n v="7"/>
    <n v="40"/>
    <n v="28"/>
    <n v="187"/>
    <n v="17"/>
    <n v="6"/>
    <n v="57"/>
    <s v="0706"/>
    <n v="51"/>
    <n v="82"/>
    <n v="0.76"/>
    <m/>
    <m/>
    <m/>
    <m/>
    <s v="UE"/>
    <m/>
    <m/>
    <m/>
    <m/>
    <x v="1"/>
    <s v="TP03 06Jul2021"/>
    <n v="25.61636201"/>
    <n v="-80.39030701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6666666666666661"/>
    <n v="0"/>
    <n v="0"/>
    <n v="3.3333333333333339"/>
    <n v="0"/>
    <n v="24.375"/>
    <n v="0"/>
    <n v="5.9523809523809521E-3"/>
    <n v="0"/>
    <n v="19.8"/>
    <n v="0.11764705882352941"/>
    <n v="0.2857142857142857"/>
    <n v="0.4"/>
    <n v="4.6153846153846156E-2"/>
    <n v="9.0909090909090912E-2"/>
  </r>
  <r>
    <s v="TP04_06Jul2021"/>
    <x v="14"/>
    <s v="06/20/2021"/>
    <d v="2021-07-06T00:00:00"/>
    <d v="2021-05-11T00:00:00"/>
    <s v="Summer"/>
    <s v="Jul"/>
    <n v="7"/>
    <n v="40"/>
    <n v="28"/>
    <n v="187"/>
    <n v="17"/>
    <n v="6"/>
    <n v="57"/>
    <s v="0706"/>
    <n v="51"/>
    <n v="82"/>
    <n v="0.76"/>
    <m/>
    <m/>
    <m/>
    <m/>
    <s v="UE"/>
    <m/>
    <m/>
    <m/>
    <m/>
    <x v="1"/>
    <s v="TP04 06Jul2021"/>
    <n v="25.616370979999999"/>
    <n v="-80.390307019999995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5.6666666666666661"/>
    <n v="0"/>
    <n v="0"/>
    <n v="3.3333333333333339"/>
    <n v="0"/>
    <n v="24.375"/>
    <n v="0"/>
    <n v="5.9523809523809521E-3"/>
    <n v="0"/>
    <n v="19.8"/>
    <n v="0.11764705882352941"/>
    <n v="0.2857142857142857"/>
    <n v="0.4"/>
    <n v="4.6153846153846156E-2"/>
    <n v="9.0909090909090912E-2"/>
  </r>
  <r>
    <s v="TP05_06Jul2021"/>
    <x v="15"/>
    <s v="06/20/2021"/>
    <d v="2021-07-06T00:00:00"/>
    <d v="2021-05-11T00:00:00"/>
    <s v="Summer"/>
    <s v="Jul"/>
    <n v="7"/>
    <n v="40"/>
    <n v="28"/>
    <n v="187"/>
    <n v="17"/>
    <n v="6"/>
    <n v="57"/>
    <s v="0706"/>
    <n v="51"/>
    <n v="82"/>
    <n v="0.76"/>
    <m/>
    <m/>
    <m/>
    <m/>
    <s v="UE"/>
    <m/>
    <m/>
    <m/>
    <m/>
    <x v="1"/>
    <s v="TP05 06Jul2021"/>
    <n v="25.616370979999999"/>
    <n v="-80.390307019999995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5.6666666666666661"/>
    <n v="0"/>
    <n v="0"/>
    <n v="3.3333333333333339"/>
    <n v="0"/>
    <n v="24.375"/>
    <n v="0"/>
    <n v="5.9523809523809521E-3"/>
    <n v="0"/>
    <n v="19.8"/>
    <n v="0.11764705882352941"/>
    <n v="0.2857142857142857"/>
    <n v="0.4"/>
    <n v="4.6153846153846156E-2"/>
    <n v="9.0909090909090912E-2"/>
  </r>
  <r>
    <s v="TP06_06Jul2021"/>
    <x v="16"/>
    <s v="06/20/2021"/>
    <d v="2021-07-06T00:00:00"/>
    <d v="2021-05-11T00:00:00"/>
    <s v="Summer"/>
    <s v="Jul"/>
    <n v="7"/>
    <n v="40"/>
    <n v="28"/>
    <n v="187"/>
    <n v="17"/>
    <n v="6"/>
    <n v="57"/>
    <s v="0706"/>
    <n v="51"/>
    <n v="82"/>
    <n v="0.76"/>
    <m/>
    <m/>
    <m/>
    <m/>
    <s v="UE"/>
    <m/>
    <m/>
    <m/>
    <m/>
    <x v="1"/>
    <s v="TP06 06July2021"/>
    <n v="25.616551019999999"/>
    <n v="-80.390569959999993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5.6666666666666661"/>
    <n v="0"/>
    <n v="0"/>
    <n v="3.3333333333333339"/>
    <n v="0"/>
    <n v="24.375"/>
    <n v="0"/>
    <n v="5.9523809523809521E-3"/>
    <n v="0"/>
    <n v="19.8"/>
    <n v="0.11764705882352941"/>
    <n v="0.2857142857142857"/>
    <n v="0.4"/>
    <n v="4.6153846153846156E-2"/>
    <n v="9.0909090909090912E-2"/>
  </r>
  <r>
    <s v="TP07_06Jul2021"/>
    <x v="17"/>
    <s v="06/20/2021"/>
    <d v="2021-07-06T00:00:00"/>
    <d v="2021-05-11T00:00:00"/>
    <s v="Summer"/>
    <s v="Jul"/>
    <n v="7"/>
    <n v="40"/>
    <n v="28"/>
    <n v="187"/>
    <n v="17"/>
    <n v="6"/>
    <n v="57"/>
    <s v="0706"/>
    <n v="51"/>
    <n v="82"/>
    <n v="0.76"/>
    <m/>
    <m/>
    <m/>
    <m/>
    <s v="UE"/>
    <m/>
    <m/>
    <m/>
    <m/>
    <x v="1"/>
    <s v="TP07 06Jul2021"/>
    <n v="25.61656997"/>
    <n v="-80.390568029999997"/>
    <n v="0.01"/>
    <n v="0"/>
    <n v="0"/>
    <n v="0"/>
    <n v="0"/>
    <n v="0"/>
    <n v="0"/>
    <n v="0"/>
    <n v="0.01"/>
    <n v="0"/>
    <n v="0"/>
    <n v="0"/>
    <n v="0"/>
    <n v="0"/>
    <n v="0"/>
    <n v="0"/>
    <n v="0"/>
    <n v="7"/>
    <n v="0"/>
    <n v="0"/>
    <n v="5.6666666666666661"/>
    <n v="0"/>
    <n v="0"/>
    <n v="3.3333333333333339"/>
    <n v="0"/>
    <n v="24.375"/>
    <n v="0"/>
    <n v="5.9523809523809521E-3"/>
    <n v="0"/>
    <n v="19.8"/>
    <n v="0.11764705882352941"/>
    <n v="0.2857142857142857"/>
    <n v="0.4"/>
    <n v="4.6153846153846156E-2"/>
    <n v="9.0909090909090912E-2"/>
  </r>
  <r>
    <s v="21_08Jul2021"/>
    <x v="5"/>
    <s v="06/20/2021"/>
    <d v="2021-07-08T00:00:00"/>
    <d v="2021-05-11T00:00:00"/>
    <s v="Summer"/>
    <s v="Jul"/>
    <n v="7"/>
    <n v="40"/>
    <n v="28"/>
    <n v="189"/>
    <n v="19"/>
    <n v="8"/>
    <n v="59"/>
    <s v="0708"/>
    <n v="51"/>
    <n v="81"/>
    <m/>
    <s v="A"/>
    <s v="F"/>
    <s v="F"/>
    <n v="21"/>
    <n v="21"/>
    <n v="47.7"/>
    <n v="5.5711111111111116"/>
    <n v="31.7"/>
    <n v="21.5"/>
    <x v="0"/>
    <s v="Burrow 18"/>
    <n v="25.613923969999998"/>
    <n v="-80.407107030000006"/>
    <n v="0.01"/>
    <n v="0"/>
    <n v="0"/>
    <n v="0"/>
    <n v="0"/>
    <n v="0"/>
    <n v="0"/>
    <n v="0"/>
    <n v="0"/>
    <n v="0"/>
    <n v="0"/>
    <n v="0.01"/>
    <n v="0"/>
    <n v="0"/>
    <n v="0"/>
    <n v="0"/>
    <n v="0"/>
    <n v="5"/>
    <n v="0"/>
    <n v="0"/>
    <n v="5.6666666666666661"/>
    <n v="0"/>
    <n v="2"/>
    <n v="3.3333333333333339"/>
    <n v="0"/>
    <n v="24.375"/>
    <n v="0"/>
    <n v="5.9523809523809521E-3"/>
    <n v="0"/>
    <n v="19.8"/>
    <n v="0.11764705882352941"/>
    <n v="0.2857142857142857"/>
    <n v="0.4"/>
    <n v="4.6153846153846156E-2"/>
    <n v="9.0909090909090912E-2"/>
  </r>
  <r>
    <s v="606_08Jul2021"/>
    <x v="18"/>
    <s v="06/20/2021"/>
    <d v="2021-07-08T00:00:00"/>
    <d v="2021-05-11T00:00:00"/>
    <s v="Summer"/>
    <s v="Jul"/>
    <n v="7"/>
    <n v="40"/>
    <n v="28"/>
    <n v="189"/>
    <n v="19"/>
    <n v="8"/>
    <n v="59"/>
    <s v="0708"/>
    <n v="51"/>
    <n v="81"/>
    <m/>
    <s v="A"/>
    <s v="F"/>
    <s v="F"/>
    <n v="606"/>
    <n v="606"/>
    <n v="52.4"/>
    <n v="7.5842105263157888"/>
    <n v="32.9"/>
    <n v="25.1"/>
    <x v="1"/>
    <s v="Burrow 73"/>
    <n v="25.616734000000001"/>
    <n v="-80.390617989999996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5.6666666666666661"/>
    <n v="0"/>
    <n v="0"/>
    <n v="3.3333333333333339"/>
    <n v="0"/>
    <n v="24.375"/>
    <n v="0"/>
    <n v="5.9523809523809521E-3"/>
    <n v="0"/>
    <n v="19.8"/>
    <n v="0.11764705882352941"/>
    <n v="0.2857142857142857"/>
    <n v="0.4"/>
    <n v="4.6153846153846156E-2"/>
    <n v="9.0909090909090912E-2"/>
  </r>
  <r>
    <s v="6000_08Jul2021"/>
    <x v="19"/>
    <s v="06/20/2021"/>
    <d v="2021-07-08T00:00:00"/>
    <d v="2021-05-11T00:00:00"/>
    <s v="Summer"/>
    <s v="Jul"/>
    <n v="7"/>
    <n v="40"/>
    <n v="28"/>
    <n v="189"/>
    <n v="19"/>
    <n v="8"/>
    <n v="59"/>
    <s v="0708"/>
    <n v="51"/>
    <n v="81"/>
    <m/>
    <s v="A"/>
    <s v="M"/>
    <s v="M"/>
    <n v="6000"/>
    <n v="6000"/>
    <n v="42.8"/>
    <n v="2.7341666666666669"/>
    <n v="23.6"/>
    <n v="17.8"/>
    <x v="0"/>
    <s v="Burrow 11"/>
    <n v="25.613794970000001"/>
    <n v="-80.406096009999999"/>
    <n v="0.15"/>
    <n v="0"/>
    <n v="0"/>
    <n v="0"/>
    <n v="0"/>
    <n v="0"/>
    <n v="0"/>
    <n v="0"/>
    <n v="0"/>
    <n v="0"/>
    <n v="0"/>
    <n v="0"/>
    <n v="0"/>
    <n v="0"/>
    <n v="0"/>
    <n v="0.15"/>
    <n v="0"/>
    <n v="5"/>
    <n v="0"/>
    <n v="0"/>
    <n v="5.6666666666666661"/>
    <n v="0"/>
    <n v="0"/>
    <n v="3.3333333333333339"/>
    <n v="0"/>
    <n v="24.375"/>
    <n v="5"/>
    <n v="5.9523809523809521E-3"/>
    <n v="0"/>
    <n v="19.8"/>
    <n v="0.11764705882352941"/>
    <n v="0.2857142857142857"/>
    <n v="0.4"/>
    <n v="4.6153846153846156E-2"/>
    <n v="9.0909090909090912E-2"/>
  </r>
  <r>
    <s v="4D2_13Jul2021"/>
    <x v="8"/>
    <s v="06/20/2021"/>
    <d v="2021-07-13T00:00:00"/>
    <d v="2021-05-11T00:00:00"/>
    <s v="Summer"/>
    <s v="Jul"/>
    <n v="7"/>
    <n v="40"/>
    <n v="29"/>
    <n v="194"/>
    <n v="24"/>
    <n v="13"/>
    <n v="64"/>
    <s v="0713"/>
    <n v="51"/>
    <n v="80"/>
    <n v="0.57999999999999996"/>
    <s v="A"/>
    <s v="F"/>
    <s v="F"/>
    <s v="4D2"/>
    <s v="4D2"/>
    <n v="46.9"/>
    <n v="4.1657142857142855"/>
    <n v="27.5"/>
    <n v="20.5"/>
    <x v="2"/>
    <s v="Burrow 132"/>
    <n v="25.600580000000001"/>
    <n v="-80.400133999999994"/>
    <n v="0"/>
    <n v="0.25"/>
    <n v="0"/>
    <n v="0"/>
    <n v="0"/>
    <n v="0"/>
    <n v="0"/>
    <n v="0"/>
    <n v="0"/>
    <n v="0"/>
    <n v="0"/>
    <n v="0"/>
    <n v="0"/>
    <n v="0"/>
    <n v="0"/>
    <n v="0"/>
    <n v="0"/>
    <n v="5"/>
    <n v="0"/>
    <n v="30"/>
    <n v="5.6666666666666661"/>
    <n v="0"/>
    <n v="0"/>
    <n v="3.3333333333333339"/>
    <n v="0"/>
    <n v="24.375"/>
    <n v="0"/>
    <n v="1.1494252873563218E-2"/>
    <n v="1.1494252873563218E-2"/>
    <n v="19.8"/>
    <n v="0.11764705882352941"/>
    <n v="0.2857142857142857"/>
    <n v="0.4"/>
    <n v="4.6153846153846156E-2"/>
    <n v="9.0909090909090912E-2"/>
  </r>
  <r>
    <s v="Scuteless_13Jul2021"/>
    <x v="7"/>
    <s v="06/20/2021"/>
    <d v="2021-07-13T00:00:00"/>
    <d v="2021-05-11T00:00:00"/>
    <s v="Summer"/>
    <s v="Jul"/>
    <n v="7"/>
    <n v="40"/>
    <n v="29"/>
    <n v="194"/>
    <n v="24"/>
    <n v="13"/>
    <n v="64"/>
    <s v="0713"/>
    <n v="51"/>
    <n v="80"/>
    <n v="0.57999999999999996"/>
    <s v="A"/>
    <s v="F"/>
    <s v="F"/>
    <s v="Scuteless"/>
    <s v="Scuteless"/>
    <n v="55.1"/>
    <n v="6.6241176470588234"/>
    <n v="33.4"/>
    <n v="23.4"/>
    <x v="1"/>
    <s v="Burrow 139"/>
    <n v="25.616444000000001"/>
    <n v="-80.390439000000001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5.6666666666666661"/>
    <n v="0"/>
    <n v="0"/>
    <n v="3.3333333333333339"/>
    <n v="0"/>
    <n v="24.375"/>
    <n v="0"/>
    <n v="1.1494252873563218E-2"/>
    <n v="1.1494252873563218E-2"/>
    <n v="19.8"/>
    <n v="0.11764705882352941"/>
    <n v="0.2857142857142857"/>
    <n v="0.4"/>
    <n v="4.6153846153846156E-2"/>
    <n v="9.0909090909090912E-2"/>
  </r>
  <r>
    <s v="589_15Jul2021"/>
    <x v="9"/>
    <s v="06/20/2021"/>
    <d v="2021-07-15T00:00:00"/>
    <d v="2021-05-11T00:00:00"/>
    <s v="Summer"/>
    <s v="Jul"/>
    <n v="7"/>
    <n v="40"/>
    <n v="29"/>
    <n v="196"/>
    <n v="26"/>
    <n v="15"/>
    <n v="66"/>
    <s v="0715"/>
    <n v="51"/>
    <n v="81"/>
    <n v="0.27"/>
    <s v="A"/>
    <s v="F"/>
    <s v="F"/>
    <n v="589"/>
    <n v="589"/>
    <n v="51.1"/>
    <n v="5.242857142857142"/>
    <n v="29.4"/>
    <n v="22.2"/>
    <x v="1"/>
    <s v="Burrow 79"/>
    <n v="25.621460970000001"/>
    <n v="-80.392425959999997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5.6666666666666661"/>
    <n v="0"/>
    <n v="0"/>
    <n v="3.3333333333333339"/>
    <n v="0"/>
    <n v="24.375"/>
    <n v="0"/>
    <n v="1.1494252873563218E-2"/>
    <n v="1.1494252873563218E-2"/>
    <n v="19.8"/>
    <n v="0.11764705882352941"/>
    <n v="0.2857142857142857"/>
    <n v="0.4"/>
    <n v="4.6153846153846156E-2"/>
    <n v="9.0909090909090912E-2"/>
  </r>
  <r>
    <s v="300_20Jul2021"/>
    <x v="2"/>
    <s v="06/20/2021"/>
    <d v="2021-07-20T00:00:00"/>
    <d v="2021-05-11T00:00:00"/>
    <s v="Summer"/>
    <s v="Jul"/>
    <n v="7"/>
    <n v="40"/>
    <n v="30"/>
    <n v="201"/>
    <n v="31"/>
    <n v="20"/>
    <n v="71"/>
    <s v="0720"/>
    <n v="51"/>
    <n v="82"/>
    <n v="0"/>
    <s v="A"/>
    <s v="M"/>
    <s v="M"/>
    <n v="300"/>
    <n v="300"/>
    <n v="46.5"/>
    <n v="3.3135294117647058"/>
    <n v="26.9"/>
    <n v="19.899999999999999"/>
    <x v="1"/>
    <s v="Burrow 127"/>
    <n v="25.616564"/>
    <n v="-80.390597999999997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"/>
    <n v="0"/>
    <n v="5.6666666666666661"/>
    <n v="0"/>
    <n v="0"/>
    <n v="3.3333333333333339"/>
    <n v="0"/>
    <n v="24.375"/>
    <n v="0"/>
    <n v="5.5555555555555558E-3"/>
    <n v="5.5555555555555558E-3"/>
    <n v="19.8"/>
    <n v="0.11764705882352941"/>
    <n v="0.2857142857142857"/>
    <n v="0.4"/>
    <n v="4.6153846153846156E-2"/>
    <n v="9.0909090909090912E-2"/>
  </r>
  <r>
    <s v="40_27Jul2021"/>
    <x v="6"/>
    <s v="06/20/2021"/>
    <d v="2021-07-27T00:00:00"/>
    <d v="2021-05-11T00:00:00"/>
    <s v="Summer"/>
    <s v="Jul"/>
    <n v="7"/>
    <n v="40"/>
    <n v="31"/>
    <n v="208"/>
    <n v="38"/>
    <n v="27"/>
    <n v="78"/>
    <s v="0727"/>
    <n v="51"/>
    <n v="81.5"/>
    <n v="0.2"/>
    <s v="A"/>
    <s v="F"/>
    <s v="F"/>
    <n v="40"/>
    <n v="40"/>
    <n v="49.5"/>
    <n v="5.4148459400000002"/>
    <n v="29.9"/>
    <n v="21.6"/>
    <x v="0"/>
    <s v="Burrow 12"/>
    <n v="25.613995970000001"/>
    <n v="-80.406042029999995"/>
    <n v="0.21000000000000002"/>
    <n v="0"/>
    <n v="0"/>
    <n v="0.15"/>
    <n v="0"/>
    <n v="0"/>
    <n v="0"/>
    <n v="0"/>
    <n v="0.05"/>
    <n v="0"/>
    <n v="0"/>
    <n v="0"/>
    <n v="0"/>
    <n v="0"/>
    <n v="0"/>
    <n v="0"/>
    <n v="0.01"/>
    <n v="10"/>
    <n v="1"/>
    <n v="0"/>
    <n v="5.6666666666666661"/>
    <n v="31"/>
    <n v="0"/>
    <n v="3.3333333333333339"/>
    <n v="0"/>
    <n v="24.375"/>
    <n v="0"/>
    <n v="4.9627791563275434E-3"/>
    <n v="2.4813895781637717E-3"/>
    <n v="19.8"/>
    <n v="0.11764705882352941"/>
    <n v="0.2857142857142857"/>
    <n v="0.4"/>
    <n v="4.6153846153846156E-2"/>
    <n v="9.0909090909090912E-2"/>
  </r>
  <r>
    <s v="TP01_03Aug2021"/>
    <x v="20"/>
    <s v="06/20/2021"/>
    <d v="2021-08-03T00:00:00"/>
    <d v="2021-05-11T00:00:00"/>
    <s v="Summer"/>
    <s v="Aug"/>
    <n v="8"/>
    <n v="40"/>
    <n v="32"/>
    <n v="215"/>
    <n v="45"/>
    <n v="3"/>
    <n v="85"/>
    <s v="0803"/>
    <n v="51"/>
    <n v="82.5"/>
    <n v="1.07"/>
    <m/>
    <m/>
    <m/>
    <m/>
    <s v="US"/>
    <m/>
    <m/>
    <m/>
    <m/>
    <x v="2"/>
    <s v="TP01 03Aug2021"/>
    <n v="25.600224999999998"/>
    <n v="-80.40017000000000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8"/>
    <n v="0"/>
    <n v="0"/>
    <n v="3.3333333333333339"/>
    <n v="0"/>
    <n v="11.555555555555557"/>
    <n v="0"/>
    <n v="0"/>
    <n v="0"/>
    <n v="20"/>
    <n v="0.125"/>
    <n v="0.1111111111111111"/>
    <n v="0.4"/>
    <n v="3.8461538461538464E-2"/>
    <n v="0.1"/>
  </r>
  <r>
    <s v="TP02_03Aug2021"/>
    <x v="21"/>
    <s v="06/20/2021"/>
    <d v="2021-08-03T00:00:00"/>
    <d v="2021-05-11T00:00:00"/>
    <s v="Summer"/>
    <s v="Aug"/>
    <n v="8"/>
    <n v="40"/>
    <n v="32"/>
    <n v="215"/>
    <n v="45"/>
    <n v="3"/>
    <n v="85"/>
    <s v="0803"/>
    <n v="51"/>
    <n v="82.5"/>
    <n v="1.07"/>
    <m/>
    <m/>
    <m/>
    <m/>
    <s v="US"/>
    <m/>
    <m/>
    <m/>
    <m/>
    <x v="2"/>
    <s v="TP02 03Aug2021"/>
    <n v="25.600219970000001"/>
    <n v="-80.400063970000005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8"/>
    <n v="0"/>
    <n v="0"/>
    <n v="3.3333333333333339"/>
    <n v="0"/>
    <n v="11.555555555555557"/>
    <n v="0"/>
    <n v="0"/>
    <n v="0"/>
    <n v="20"/>
    <n v="0.125"/>
    <n v="0.1111111111111111"/>
    <n v="0.4"/>
    <n v="3.8461538461538464E-2"/>
    <n v="0.1"/>
  </r>
  <r>
    <s v="TP03_03Aug2021"/>
    <x v="22"/>
    <s v="06/20/2021"/>
    <d v="2021-08-03T00:00:00"/>
    <d v="2021-05-11T00:00:00"/>
    <s v="Summer"/>
    <s v="Aug"/>
    <n v="8"/>
    <n v="40"/>
    <n v="32"/>
    <n v="215"/>
    <n v="45"/>
    <n v="3"/>
    <n v="85"/>
    <s v="0803"/>
    <n v="51"/>
    <n v="82.5"/>
    <n v="1.07"/>
    <m/>
    <m/>
    <m/>
    <m/>
    <s v="US"/>
    <m/>
    <m/>
    <m/>
    <m/>
    <x v="2"/>
    <s v="TP03 03Aug2021"/>
    <n v="25.600193990000001"/>
    <n v="-80.399959030000005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8"/>
    <n v="0"/>
    <n v="0"/>
    <n v="3.3333333333333339"/>
    <n v="0"/>
    <n v="11.555555555555557"/>
    <n v="0"/>
    <n v="0"/>
    <n v="0"/>
    <n v="20"/>
    <n v="0.125"/>
    <n v="0.1111111111111111"/>
    <n v="0.4"/>
    <n v="3.8461538461538464E-2"/>
    <n v="0.1"/>
  </r>
  <r>
    <s v="40_05Aug2021"/>
    <x v="6"/>
    <s v="06/20/2021"/>
    <d v="2021-08-05T00:00:00"/>
    <d v="2021-05-11T00:00:00"/>
    <s v="Summer"/>
    <s v="Aug"/>
    <n v="8"/>
    <n v="40"/>
    <n v="32"/>
    <n v="217"/>
    <n v="47"/>
    <n v="5"/>
    <n v="87"/>
    <s v="0805"/>
    <n v="51"/>
    <n v="82"/>
    <n v="0.05"/>
    <s v="A"/>
    <s v="F"/>
    <s v="F"/>
    <n v="40"/>
    <n v="40"/>
    <n v="49.5"/>
    <n v="5.4148459400000002"/>
    <n v="29.9"/>
    <n v="21.6"/>
    <x v="0"/>
    <s v="Burrow 11"/>
    <n v="25.613794970000001"/>
    <n v="-80.406096009999999"/>
    <n v="0.57000000000000006"/>
    <n v="0"/>
    <n v="0"/>
    <n v="0"/>
    <n v="0"/>
    <n v="0"/>
    <n v="0"/>
    <n v="0.05"/>
    <n v="0"/>
    <n v="0.01"/>
    <n v="0"/>
    <n v="0.3"/>
    <n v="0.01"/>
    <n v="0"/>
    <n v="0"/>
    <n v="0.2"/>
    <n v="0"/>
    <n v="10"/>
    <n v="0"/>
    <n v="0"/>
    <n v="8"/>
    <n v="0"/>
    <n v="60"/>
    <n v="3.3333333333333339"/>
    <n v="0"/>
    <n v="11.555555555555557"/>
    <n v="3"/>
    <n v="0"/>
    <n v="0"/>
    <n v="20"/>
    <n v="0.125"/>
    <n v="0.1111111111111111"/>
    <n v="0.4"/>
    <n v="3.8461538461538464E-2"/>
    <n v="0.1"/>
  </r>
  <r>
    <s v="606_05Aug2021"/>
    <x v="18"/>
    <s v="06/20/2021"/>
    <d v="2021-08-05T00:00:00"/>
    <d v="2021-05-11T00:00:00"/>
    <s v="Summer"/>
    <s v="Aug"/>
    <n v="8"/>
    <n v="40"/>
    <n v="32"/>
    <n v="217"/>
    <n v="47"/>
    <n v="5"/>
    <n v="87"/>
    <s v="0805"/>
    <n v="51"/>
    <n v="82"/>
    <n v="0.05"/>
    <s v="A"/>
    <s v="F"/>
    <s v="F"/>
    <n v="606"/>
    <n v="606"/>
    <n v="52.4"/>
    <n v="7.5842105263157888"/>
    <n v="32.9"/>
    <n v="25.1"/>
    <x v="1"/>
    <s v="Burrow 82"/>
    <n v="25.616584970000002"/>
    <n v="-80.390300980000006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0"/>
    <n v="0"/>
    <n v="8"/>
    <n v="0"/>
    <n v="0"/>
    <n v="3.3333333333333339"/>
    <n v="0"/>
    <n v="11.555555555555557"/>
    <n v="0"/>
    <n v="0"/>
    <n v="0"/>
    <n v="20"/>
    <n v="0.125"/>
    <n v="0.1111111111111111"/>
    <n v="0.4"/>
    <n v="3.8461538461538464E-2"/>
    <n v="0.1"/>
  </r>
  <r>
    <s v="TP01_05Aug2021"/>
    <x v="23"/>
    <s v="06/20/2021"/>
    <d v="2021-08-05T00:00:00"/>
    <d v="2021-05-11T00:00:00"/>
    <s v="Summer"/>
    <s v="Aug"/>
    <n v="8"/>
    <n v="40"/>
    <n v="32"/>
    <n v="217"/>
    <n v="47"/>
    <n v="5"/>
    <n v="87"/>
    <s v="0805"/>
    <n v="51"/>
    <n v="82"/>
    <n v="0.05"/>
    <m/>
    <m/>
    <m/>
    <m/>
    <s v="US"/>
    <m/>
    <m/>
    <m/>
    <m/>
    <x v="2"/>
    <s v="Burrow 6"/>
    <n v="25.602768999999999"/>
    <n v="-80.403212999999994"/>
    <n v="0.74"/>
    <n v="0"/>
    <n v="0"/>
    <n v="0"/>
    <n v="0"/>
    <n v="0"/>
    <n v="0"/>
    <n v="0"/>
    <n v="0"/>
    <n v="0"/>
    <n v="0"/>
    <n v="0.05"/>
    <n v="0"/>
    <n v="0"/>
    <n v="0"/>
    <n v="0.69"/>
    <n v="0"/>
    <n v="5"/>
    <n v="0"/>
    <n v="0"/>
    <n v="8"/>
    <n v="0"/>
    <n v="15"/>
    <n v="3.3333333333333339"/>
    <n v="0"/>
    <n v="11.555555555555557"/>
    <n v="7"/>
    <n v="0"/>
    <n v="0"/>
    <n v="20"/>
    <n v="0.125"/>
    <n v="0.1111111111111111"/>
    <n v="0.4"/>
    <n v="3.8461538461538464E-2"/>
    <n v="0.1"/>
  </r>
  <r>
    <s v="21_10Aug2021"/>
    <x v="5"/>
    <s v="06/20/2021"/>
    <d v="2021-08-10T00:00:00"/>
    <d v="2021-05-11T00:00:00"/>
    <s v="Summer"/>
    <s v="Aug"/>
    <n v="8"/>
    <n v="40"/>
    <n v="33"/>
    <n v="222"/>
    <n v="52"/>
    <n v="10"/>
    <n v="92"/>
    <s v="0810"/>
    <n v="51"/>
    <n v="83.5"/>
    <m/>
    <s v="A"/>
    <s v="F"/>
    <s v="F"/>
    <n v="21"/>
    <n v="21"/>
    <n v="47.7"/>
    <n v="5.5711111111111116"/>
    <n v="31.7"/>
    <n v="21.5"/>
    <x v="0"/>
    <s v="Burrow 64"/>
    <n v="25.613045960000001"/>
    <n v="-80.407091030000004"/>
    <n v="0.11000000000000001"/>
    <n v="0"/>
    <n v="0"/>
    <n v="0"/>
    <n v="0"/>
    <n v="0"/>
    <n v="0"/>
    <n v="0.01"/>
    <n v="0"/>
    <n v="0"/>
    <n v="0"/>
    <n v="0"/>
    <n v="0"/>
    <n v="0"/>
    <n v="0.05"/>
    <n v="0.05"/>
    <n v="0"/>
    <n v="10"/>
    <n v="0"/>
    <n v="0"/>
    <n v="8"/>
    <n v="0"/>
    <n v="0"/>
    <n v="3.3333333333333339"/>
    <n v="7"/>
    <n v="11.555555555555557"/>
    <n v="2"/>
    <n v="6.0606060606060606E-3"/>
    <n v="6.0606060606060606E-3"/>
    <n v="20"/>
    <n v="0.125"/>
    <n v="0.1111111111111111"/>
    <n v="0.4"/>
    <n v="3.8461538461538464E-2"/>
    <n v="0.1"/>
  </r>
  <r>
    <s v="589_12Aug2021"/>
    <x v="9"/>
    <s v="06/20/2021"/>
    <d v="2021-08-12T00:00:00"/>
    <d v="2021-05-11T00:00:00"/>
    <s v="Summer"/>
    <s v="Aug"/>
    <n v="8"/>
    <n v="40"/>
    <n v="33"/>
    <n v="224"/>
    <n v="54"/>
    <n v="12"/>
    <n v="94"/>
    <s v="0812"/>
    <n v="51"/>
    <n v="83.5"/>
    <n v="0.16"/>
    <s v="A"/>
    <s v="F"/>
    <s v="F"/>
    <n v="589"/>
    <n v="589"/>
    <n v="51.1"/>
    <n v="5.242857142857142"/>
    <n v="29.4"/>
    <n v="22.2"/>
    <x v="1"/>
    <s v="Burrow 73"/>
    <n v="25.616734000000001"/>
    <n v="-80.390617989999996"/>
    <n v="0.01"/>
    <n v="0"/>
    <n v="0"/>
    <n v="0"/>
    <n v="0"/>
    <n v="0"/>
    <n v="0"/>
    <n v="0"/>
    <n v="0"/>
    <n v="0"/>
    <n v="0"/>
    <n v="0"/>
    <n v="0"/>
    <n v="0"/>
    <n v="0"/>
    <n v="0.01"/>
    <n v="0"/>
    <n v="3"/>
    <n v="1"/>
    <n v="0"/>
    <n v="8"/>
    <n v="0"/>
    <n v="0"/>
    <n v="3.3333333333333339"/>
    <n v="0"/>
    <n v="11.555555555555557"/>
    <n v="1"/>
    <n v="6.0606060606060606E-3"/>
    <n v="6.0606060606060606E-3"/>
    <n v="20"/>
    <n v="0.125"/>
    <n v="0.1111111111111111"/>
    <n v="0.4"/>
    <n v="3.8461538461538464E-2"/>
    <n v="0.1"/>
  </r>
  <r>
    <s v="Scuteless_12Aug2021"/>
    <x v="7"/>
    <s v="06/20/2021"/>
    <d v="2021-08-12T00:00:00"/>
    <d v="2021-05-11T00:00:00"/>
    <s v="Summer"/>
    <s v="Aug"/>
    <n v="8"/>
    <n v="40"/>
    <n v="33"/>
    <n v="224"/>
    <n v="54"/>
    <n v="12"/>
    <n v="94"/>
    <s v="0812"/>
    <n v="51"/>
    <n v="83.5"/>
    <n v="0.16"/>
    <s v="A"/>
    <s v="F"/>
    <s v="F"/>
    <s v="Scuteless"/>
    <s v="Scuteless"/>
    <n v="55.1"/>
    <n v="6.6241176470588234"/>
    <n v="33.4"/>
    <n v="23.4"/>
    <x v="1"/>
    <s v="Burrow 139"/>
    <n v="25.616444000000001"/>
    <n v="-80.390439000000001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1"/>
    <n v="0"/>
    <n v="8"/>
    <n v="0"/>
    <n v="0"/>
    <n v="3.3333333333333339"/>
    <n v="0"/>
    <n v="11.555555555555557"/>
    <n v="0"/>
    <n v="6.0606060606060606E-3"/>
    <n v="6.0606060606060606E-3"/>
    <n v="20"/>
    <n v="0.125"/>
    <n v="0.1111111111111111"/>
    <n v="0.4"/>
    <n v="3.8461538461538464E-2"/>
    <n v="0.1"/>
  </r>
  <r>
    <s v="4D2_17Aug2021"/>
    <x v="8"/>
    <s v="06/20/2021"/>
    <d v="2021-08-17T00:00:00"/>
    <d v="2021-05-11T00:00:00"/>
    <s v="Summer"/>
    <s v="Aug"/>
    <n v="8"/>
    <n v="40"/>
    <n v="34"/>
    <n v="229"/>
    <n v="59"/>
    <n v="17"/>
    <n v="99"/>
    <s v="0817"/>
    <n v="51"/>
    <n v="83"/>
    <m/>
    <s v="A"/>
    <s v="F"/>
    <s v="F"/>
    <s v="4D2"/>
    <s v="4D2"/>
    <n v="46.9"/>
    <n v="4.1657142857142855"/>
    <n v="27.5"/>
    <n v="20.5"/>
    <x v="2"/>
    <s v="Burrow 132"/>
    <n v="25.600580000000001"/>
    <n v="-80.400133999999994"/>
    <n v="0.59"/>
    <n v="0"/>
    <n v="0"/>
    <n v="0"/>
    <n v="0"/>
    <n v="0"/>
    <n v="0"/>
    <n v="0"/>
    <n v="0"/>
    <n v="0"/>
    <n v="0"/>
    <n v="0"/>
    <n v="0"/>
    <n v="0"/>
    <n v="0"/>
    <n v="0.59"/>
    <n v="0"/>
    <n v="3"/>
    <n v="1"/>
    <n v="0"/>
    <n v="8"/>
    <n v="0"/>
    <n v="0"/>
    <n v="3.3333333333333339"/>
    <n v="0"/>
    <n v="11.555555555555557"/>
    <n v="25"/>
    <n v="0"/>
    <n v="0"/>
    <n v="20"/>
    <n v="0.125"/>
    <n v="0.1111111111111111"/>
    <n v="0.4"/>
    <n v="3.8461538461538464E-2"/>
    <n v="0.1"/>
  </r>
  <r>
    <s v="300_19Aug2021"/>
    <x v="2"/>
    <s v="06/20/2021"/>
    <d v="2021-08-19T00:00:00"/>
    <d v="2021-05-11T00:00:00"/>
    <s v="Summer"/>
    <s v="Aug"/>
    <n v="8"/>
    <n v="40"/>
    <n v="34"/>
    <n v="231"/>
    <n v="61"/>
    <n v="19"/>
    <n v="101"/>
    <s v="0819"/>
    <n v="51"/>
    <n v="83"/>
    <n v="0"/>
    <s v="A"/>
    <s v="M"/>
    <s v="M"/>
    <n v="300"/>
    <n v="300"/>
    <n v="46.5"/>
    <n v="3.3135294117647058"/>
    <n v="26.9"/>
    <n v="19.899999999999999"/>
    <x v="1"/>
    <s v="Burrow 127"/>
    <n v="25.616564"/>
    <n v="-80.390597999999997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8"/>
    <n v="0"/>
    <n v="0"/>
    <n v="3.3333333333333339"/>
    <n v="0"/>
    <n v="11.555555555555557"/>
    <n v="0"/>
    <n v="0"/>
    <n v="0"/>
    <n v="20"/>
    <n v="0.125"/>
    <n v="0.1111111111111111"/>
    <n v="0.4"/>
    <n v="3.8461538461538464E-2"/>
    <n v="0.1"/>
  </r>
  <r>
    <s v="B4_24Aug2021"/>
    <x v="0"/>
    <s v="06/20/2021"/>
    <d v="2021-08-24T00:00:00"/>
    <d v="2021-05-11T00:00:00"/>
    <s v="Summer"/>
    <s v="Aug"/>
    <n v="8"/>
    <n v="40"/>
    <n v="35"/>
    <n v="236"/>
    <n v="66"/>
    <n v="24"/>
    <n v="106"/>
    <s v="0824"/>
    <n v="51"/>
    <n v="85.5"/>
    <n v="0"/>
    <s v="J"/>
    <m/>
    <s v="J"/>
    <s v="B4"/>
    <s v="B4"/>
    <n v="33.299999999999997"/>
    <n v="0.67180000000000006"/>
    <n v="17.3"/>
    <n v="12.8"/>
    <x v="0"/>
    <s v="Boulder Burrow"/>
    <n v="25.615161000000001"/>
    <n v="-80.402187999999995"/>
    <n v="0.1"/>
    <n v="0"/>
    <n v="0"/>
    <n v="0"/>
    <n v="0"/>
    <n v="0"/>
    <n v="0"/>
    <n v="0"/>
    <n v="0"/>
    <n v="0"/>
    <n v="0"/>
    <n v="0"/>
    <n v="0"/>
    <n v="0"/>
    <n v="0.1"/>
    <n v="0"/>
    <n v="0"/>
    <n v="2"/>
    <n v="1"/>
    <n v="0"/>
    <n v="8"/>
    <n v="0"/>
    <n v="0"/>
    <n v="3.3333333333333339"/>
    <n v="4"/>
    <n v="11.555555555555557"/>
    <n v="0"/>
    <n v="4.7619047619047623E-3"/>
    <n v="4.7619047619047623E-3"/>
    <n v="20"/>
    <n v="0.125"/>
    <n v="0.1111111111111111"/>
    <n v="0.4"/>
    <n v="3.8461538461538464E-2"/>
    <n v="0.1"/>
  </r>
  <r>
    <s v="40_26Aug2021"/>
    <x v="6"/>
    <s v="06/20/2021"/>
    <d v="2021-08-26T00:00:00"/>
    <d v="2021-05-11T00:00:00"/>
    <s v="Summer"/>
    <s v="Aug"/>
    <n v="8"/>
    <n v="40"/>
    <n v="35"/>
    <n v="238"/>
    <n v="68"/>
    <n v="26"/>
    <n v="108"/>
    <s v="0826"/>
    <n v="51"/>
    <n v="81"/>
    <n v="0.35"/>
    <s v="A"/>
    <s v="F"/>
    <s v="F"/>
    <n v="40"/>
    <n v="40"/>
    <n v="49.5"/>
    <n v="5.4148459400000002"/>
    <n v="29.9"/>
    <n v="21.6"/>
    <x v="0"/>
    <s v="Burrow 11"/>
    <n v="25.613794970000001"/>
    <n v="-80.406096009999999"/>
    <n v="0.60000000000000009"/>
    <n v="0"/>
    <n v="0"/>
    <n v="0"/>
    <n v="0"/>
    <n v="0"/>
    <n v="0"/>
    <n v="0"/>
    <n v="0"/>
    <n v="0"/>
    <n v="0"/>
    <n v="0"/>
    <n v="0"/>
    <n v="0"/>
    <n v="0.05"/>
    <n v="0.55000000000000004"/>
    <n v="0"/>
    <n v="3"/>
    <n v="0"/>
    <n v="0"/>
    <n v="8"/>
    <n v="0"/>
    <n v="0"/>
    <n v="3.3333333333333339"/>
    <n v="1"/>
    <n v="11.555555555555557"/>
    <n v="30"/>
    <n v="4.7619047619047623E-3"/>
    <n v="4.7619047619047623E-3"/>
    <n v="20"/>
    <n v="0.125"/>
    <n v="0.1111111111111111"/>
    <n v="0.4"/>
    <n v="3.8461538461538464E-2"/>
    <n v="0.1"/>
  </r>
  <r>
    <s v="454_26Aug2021"/>
    <x v="4"/>
    <s v="06/20/2021"/>
    <d v="2021-08-26T00:00:00"/>
    <d v="2021-05-11T00:00:00"/>
    <s v="Summer"/>
    <s v="Aug"/>
    <n v="8"/>
    <n v="40"/>
    <n v="35"/>
    <n v="238"/>
    <n v="68"/>
    <n v="26"/>
    <n v="108"/>
    <s v="0826"/>
    <n v="51"/>
    <n v="81"/>
    <n v="0.35"/>
    <s v="A"/>
    <s v="M"/>
    <s v="M"/>
    <n v="454"/>
    <n v="454"/>
    <n v="49.8"/>
    <n v="4.1033333333333344"/>
    <n v="27.8"/>
    <n v="20.7"/>
    <x v="0"/>
    <s v="Burrow 64"/>
    <n v="25.613045960000001"/>
    <n v="-80.407091030000004"/>
    <n v="0.76"/>
    <n v="0"/>
    <n v="0.01"/>
    <n v="0"/>
    <n v="0"/>
    <n v="0"/>
    <n v="0"/>
    <n v="0"/>
    <n v="0"/>
    <n v="0"/>
    <n v="0"/>
    <n v="0"/>
    <n v="0"/>
    <n v="0"/>
    <n v="0"/>
    <n v="0.75"/>
    <n v="0"/>
    <n v="5"/>
    <n v="0"/>
    <n v="0"/>
    <n v="8"/>
    <n v="0"/>
    <n v="0"/>
    <n v="3.3333333333333339"/>
    <n v="0"/>
    <n v="11.555555555555557"/>
    <n v="32"/>
    <n v="4.7619047619047623E-3"/>
    <n v="4.7619047619047623E-3"/>
    <n v="20"/>
    <n v="0.125"/>
    <n v="0.1111111111111111"/>
    <n v="0.4"/>
    <n v="3.8461538461538464E-2"/>
    <n v="0.1"/>
  </r>
  <r>
    <s v="490_26Aug2021"/>
    <x v="1"/>
    <s v="06/20/2021"/>
    <d v="2021-08-26T00:00:00"/>
    <d v="2021-05-11T00:00:00"/>
    <s v="Summer"/>
    <s v="Aug"/>
    <n v="8"/>
    <n v="40"/>
    <n v="35"/>
    <n v="238"/>
    <n v="68"/>
    <n v="26"/>
    <n v="108"/>
    <s v="0826"/>
    <n v="51"/>
    <n v="81"/>
    <n v="0.35"/>
    <s v="A"/>
    <s v="M"/>
    <s v="M"/>
    <n v="490"/>
    <n v="490"/>
    <n v="42.584725332177044"/>
    <n v="2.7814285714285711"/>
    <n v="24.3"/>
    <n v="17.600000000000001"/>
    <x v="1"/>
    <s v="Burrow 82"/>
    <n v="25.616584970000002"/>
    <n v="-80.390300980000006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8"/>
    <n v="0"/>
    <n v="0"/>
    <n v="3.3333333333333339"/>
    <n v="0"/>
    <n v="11.555555555555557"/>
    <n v="0"/>
    <n v="4.7619047619047623E-3"/>
    <n v="4.7619047619047623E-3"/>
    <n v="20"/>
    <n v="0.125"/>
    <n v="0.1111111111111111"/>
    <n v="0.4"/>
    <n v="3.8461538461538464E-2"/>
    <n v="0.1"/>
  </r>
  <r>
    <s v="B4_26Aug2021"/>
    <x v="0"/>
    <s v="06/20/2021"/>
    <d v="2021-08-26T00:00:00"/>
    <d v="2021-05-11T00:00:00"/>
    <s v="Summer"/>
    <s v="Aug"/>
    <n v="8"/>
    <n v="40"/>
    <n v="35"/>
    <n v="238"/>
    <n v="68"/>
    <n v="26"/>
    <n v="108"/>
    <s v="0826"/>
    <n v="51"/>
    <n v="81"/>
    <n v="0.35"/>
    <s v="J"/>
    <m/>
    <s v="J"/>
    <s v="B4"/>
    <s v="B4"/>
    <n v="33.299999999999997"/>
    <n v="0.67180000000000006"/>
    <n v="17.3"/>
    <n v="12.8"/>
    <x v="0"/>
    <s v="Boulder Burrow"/>
    <n v="25.615161000000001"/>
    <n v="-80.402187999999995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8"/>
    <n v="0"/>
    <n v="0"/>
    <n v="3.3333333333333339"/>
    <n v="0"/>
    <n v="11.555555555555557"/>
    <n v="0"/>
    <n v="4.7619047619047623E-3"/>
    <n v="4.7619047619047623E-3"/>
    <n v="20"/>
    <n v="0.125"/>
    <n v="0.1111111111111111"/>
    <n v="0.4"/>
    <n v="3.8461538461538464E-2"/>
    <n v="0.1"/>
  </r>
  <r>
    <s v="6000_31Aug2021"/>
    <x v="19"/>
    <s v="06/20/2021"/>
    <d v="2021-08-31T00:00:00"/>
    <d v="2021-05-11T00:00:00"/>
    <s v="Summer"/>
    <s v="Aug"/>
    <n v="8"/>
    <n v="40"/>
    <n v="36"/>
    <n v="243"/>
    <n v="73"/>
    <n v="31"/>
    <n v="113"/>
    <s v="0831"/>
    <n v="51"/>
    <n v="81"/>
    <n v="0.33"/>
    <s v="A"/>
    <s v="M"/>
    <s v="M"/>
    <n v="6000"/>
    <n v="6000"/>
    <n v="42.8"/>
    <n v="2.7341666666666669"/>
    <n v="23.6"/>
    <n v="17.8"/>
    <x v="0"/>
    <s v="Burrow 12"/>
    <n v="25.613995970000001"/>
    <n v="-80.406042029999995"/>
    <n v="0.69"/>
    <n v="0"/>
    <n v="0"/>
    <n v="0"/>
    <n v="0"/>
    <n v="0"/>
    <n v="0"/>
    <n v="0"/>
    <n v="0"/>
    <n v="0"/>
    <n v="0"/>
    <n v="0"/>
    <n v="0"/>
    <n v="0"/>
    <n v="0.2"/>
    <n v="0.49"/>
    <n v="0"/>
    <n v="4"/>
    <n v="0"/>
    <n v="0"/>
    <n v="8"/>
    <n v="0"/>
    <n v="0"/>
    <n v="3.3333333333333339"/>
    <n v="2"/>
    <n v="11.555555555555557"/>
    <n v="12"/>
    <n v="0"/>
    <n v="0"/>
    <n v="20"/>
    <n v="0.125"/>
    <n v="0.1111111111111111"/>
    <n v="0.4"/>
    <n v="3.8461538461538464E-2"/>
    <n v="0.1"/>
  </r>
  <r>
    <s v="606_02Sep2021"/>
    <x v="18"/>
    <s v="06/20/2021"/>
    <d v="2021-09-02T00:00:00"/>
    <d v="2021-05-11T00:00:00"/>
    <s v="Summer"/>
    <s v="Sep"/>
    <n v="9"/>
    <n v="40"/>
    <n v="36"/>
    <n v="245"/>
    <n v="75"/>
    <n v="2"/>
    <n v="115"/>
    <s v="0902"/>
    <n v="51"/>
    <n v="84"/>
    <m/>
    <s v="A"/>
    <s v="F"/>
    <s v="F"/>
    <n v="606"/>
    <n v="606"/>
    <n v="52.4"/>
    <n v="7.5842105263157888"/>
    <n v="32.9"/>
    <n v="25.1"/>
    <x v="1"/>
    <s v="Burrow 82"/>
    <n v="25.616584970000002"/>
    <n v="-80.390300980000006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0"/>
    <n v="0"/>
    <n v="0"/>
    <n v="0"/>
    <n v="3"/>
    <n v="0"/>
    <n v="68.333333333333343"/>
    <n v="0"/>
    <n v="0"/>
    <n v="0"/>
    <n v="33"/>
    <n v="0"/>
    <n v="0"/>
    <n v="0.33333333333333331"/>
    <n v="6.097560975609756E-2"/>
    <n v="3.0303030303030304E-2"/>
  </r>
  <r>
    <s v="21_07Sep2021"/>
    <x v="5"/>
    <s v="06/20/2021"/>
    <d v="2021-09-07T00:00:00"/>
    <d v="2021-05-11T00:00:00"/>
    <s v="Summer"/>
    <s v="Sep"/>
    <n v="9"/>
    <n v="40"/>
    <n v="37"/>
    <n v="250"/>
    <n v="80"/>
    <n v="7"/>
    <n v="120"/>
    <s v="0907"/>
    <n v="51"/>
    <n v="81"/>
    <n v="2.3199999999999998"/>
    <s v="A"/>
    <s v="F"/>
    <s v="F"/>
    <n v="21"/>
    <n v="21"/>
    <n v="47.7"/>
    <n v="5.5711111111111116"/>
    <n v="31.7"/>
    <n v="21.5"/>
    <x v="0"/>
    <s v="Burrow 146"/>
    <n v="25.612480000000001"/>
    <n v="-80.407797000000002"/>
    <n v="0.99"/>
    <n v="0"/>
    <n v="0"/>
    <n v="0"/>
    <n v="0"/>
    <n v="0"/>
    <n v="0"/>
    <n v="0"/>
    <n v="0"/>
    <n v="0"/>
    <n v="0"/>
    <n v="0"/>
    <n v="0"/>
    <n v="0"/>
    <n v="0"/>
    <n v="0.99"/>
    <n v="0"/>
    <n v="1"/>
    <n v="0"/>
    <n v="0"/>
    <n v="0"/>
    <n v="0"/>
    <n v="0"/>
    <n v="3"/>
    <n v="0"/>
    <n v="68.333333333333343"/>
    <n v="31"/>
    <n v="2.7027027027027029E-3"/>
    <n v="2.7027027027027029E-3"/>
    <n v="33"/>
    <n v="0"/>
    <n v="0"/>
    <n v="0.33333333333333331"/>
    <n v="6.097560975609756E-2"/>
    <n v="3.0303030303030304E-2"/>
  </r>
  <r>
    <s v="Scuteless_07Sep2021"/>
    <x v="7"/>
    <s v="06/20/2021"/>
    <d v="2021-09-07T00:00:00"/>
    <d v="2021-05-11T00:00:00"/>
    <s v="Summer"/>
    <s v="Sep"/>
    <n v="9"/>
    <n v="40"/>
    <n v="37"/>
    <n v="250"/>
    <n v="80"/>
    <n v="7"/>
    <n v="120"/>
    <s v="0907"/>
    <n v="51"/>
    <n v="81"/>
    <n v="2.3199999999999998"/>
    <s v="A"/>
    <s v="F"/>
    <s v="F"/>
    <s v="Scuteless"/>
    <s v="Scuteless"/>
    <n v="55.1"/>
    <n v="6.6241176470588234"/>
    <n v="33.4"/>
    <n v="23.4"/>
    <x v="1"/>
    <s v="Burrow 139"/>
    <n v="25.616444000000001"/>
    <n v="-80.390439000000001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3"/>
    <n v="0"/>
    <n v="68.333333333333343"/>
    <n v="0"/>
    <n v="2.7027027027027029E-3"/>
    <n v="2.7027027027027029E-3"/>
    <n v="33"/>
    <n v="0"/>
    <n v="0"/>
    <n v="0.33333333333333331"/>
    <n v="6.097560975609756E-2"/>
    <n v="3.0303030303030304E-2"/>
  </r>
  <r>
    <s v="589_09Sep2021"/>
    <x v="9"/>
    <s v="06/20/2021"/>
    <d v="2021-09-09T00:00:00"/>
    <d v="2021-05-11T00:00:00"/>
    <s v="Summer"/>
    <s v="Sep"/>
    <n v="9"/>
    <n v="40"/>
    <n v="37"/>
    <n v="252"/>
    <n v="82"/>
    <n v="9"/>
    <n v="122"/>
    <s v="0909"/>
    <n v="51"/>
    <n v="81.5"/>
    <n v="0.95"/>
    <s v="A"/>
    <s v="F"/>
    <s v="F"/>
    <n v="589"/>
    <n v="589"/>
    <n v="51.1"/>
    <n v="5.242857142857142"/>
    <n v="29.4"/>
    <n v="22.2"/>
    <x v="1"/>
    <s v="Burrow 147"/>
    <n v="25.620331"/>
    <n v="-80.391169000000005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3"/>
    <n v="0"/>
    <n v="68.333333333333343"/>
    <n v="0"/>
    <n v="2.7027027027027029E-3"/>
    <n v="2.7027027027027029E-3"/>
    <n v="33"/>
    <n v="0"/>
    <n v="0"/>
    <n v="0.33333333333333331"/>
    <n v="6.097560975609756E-2"/>
    <n v="3.0303030303030304E-2"/>
  </r>
  <r>
    <s v="349_14Sep2021"/>
    <x v="24"/>
    <s v="06/20/2021"/>
    <d v="2021-09-14T00:00:00"/>
    <d v="2021-05-11T00:00:00"/>
    <s v="Summer"/>
    <s v="Sep"/>
    <n v="9"/>
    <n v="40"/>
    <n v="38"/>
    <n v="257"/>
    <n v="87"/>
    <n v="14"/>
    <n v="127"/>
    <s v="0914"/>
    <n v="51"/>
    <n v="79.5"/>
    <n v="0.13"/>
    <s v="A"/>
    <s v="F"/>
    <s v="F"/>
    <n v="349"/>
    <n v="349"/>
    <n v="50.3"/>
    <n v="4.4509090909090911"/>
    <n v="28.1"/>
    <n v="20"/>
    <x v="1"/>
    <s v="349 14Sep2021"/>
    <n v="25.623023029999999"/>
    <n v="-80.393597"/>
    <n v="0.55000000000000004"/>
    <n v="0"/>
    <n v="0"/>
    <n v="0"/>
    <n v="0"/>
    <n v="0"/>
    <n v="0"/>
    <n v="0"/>
    <n v="0"/>
    <n v="0"/>
    <n v="0"/>
    <n v="0.1"/>
    <n v="0"/>
    <n v="0"/>
    <n v="0.2"/>
    <n v="0.25"/>
    <n v="0"/>
    <n v="5"/>
    <n v="1"/>
    <n v="0"/>
    <n v="0"/>
    <n v="0"/>
    <n v="13"/>
    <n v="3"/>
    <n v="4"/>
    <n v="68.333333333333343"/>
    <n v="1"/>
    <n v="0"/>
    <n v="0"/>
    <n v="33"/>
    <n v="0"/>
    <n v="0"/>
    <n v="0.33333333333333331"/>
    <n v="6.097560975609756E-2"/>
    <n v="3.0303030303030304E-2"/>
  </r>
  <r>
    <s v="615_14Sep2021"/>
    <x v="25"/>
    <s v="06/20/2021"/>
    <d v="2021-09-14T00:00:00"/>
    <d v="2021-05-11T00:00:00"/>
    <s v="Summer"/>
    <s v="Sep"/>
    <n v="9"/>
    <n v="40"/>
    <n v="38"/>
    <n v="257"/>
    <n v="87"/>
    <n v="14"/>
    <n v="127"/>
    <s v="0914"/>
    <n v="51"/>
    <n v="79.5"/>
    <n v="0.13"/>
    <s v="J"/>
    <m/>
    <s v="J"/>
    <n v="615"/>
    <n v="615"/>
    <n v="42.2"/>
    <n v="1.464"/>
    <n v="20.8"/>
    <n v="15"/>
    <x v="0"/>
    <s v="615 14Sep2021"/>
    <n v="25.614193029999999"/>
    <n v="-80.407581030000003"/>
    <n v="0.74"/>
    <n v="0"/>
    <n v="0"/>
    <n v="0"/>
    <n v="0"/>
    <n v="0"/>
    <n v="0"/>
    <n v="0"/>
    <n v="0"/>
    <n v="0"/>
    <n v="0"/>
    <n v="0"/>
    <n v="0"/>
    <n v="0"/>
    <n v="0.1"/>
    <n v="0.64"/>
    <n v="0"/>
    <n v="5"/>
    <n v="1"/>
    <n v="0"/>
    <n v="0"/>
    <n v="0"/>
    <n v="0"/>
    <n v="3"/>
    <n v="6"/>
    <n v="68.333333333333343"/>
    <n v="19"/>
    <n v="0"/>
    <n v="0"/>
    <n v="33"/>
    <n v="0"/>
    <n v="0"/>
    <n v="0.33333333333333331"/>
    <n v="6.097560975609756E-2"/>
    <n v="3.0303030303030304E-2"/>
  </r>
  <r>
    <s v="4D2_14Sep2021"/>
    <x v="8"/>
    <s v="06/20/2021"/>
    <d v="2021-09-14T00:00:00"/>
    <d v="2021-05-11T00:00:00"/>
    <s v="Summer"/>
    <s v="Sep"/>
    <n v="9"/>
    <n v="40"/>
    <n v="38"/>
    <n v="257"/>
    <n v="87"/>
    <n v="14"/>
    <n v="127"/>
    <s v="0914"/>
    <n v="51"/>
    <n v="79.5"/>
    <n v="0.13"/>
    <s v="A"/>
    <s v="F"/>
    <s v="F"/>
    <s v="4D2"/>
    <s v="4D2"/>
    <n v="46.9"/>
    <n v="4.1657142857142855"/>
    <n v="27.5"/>
    <n v="20.5"/>
    <x v="2"/>
    <s v="Burrow 137"/>
    <n v="25.600850000000001"/>
    <n v="-80.399775000000005"/>
    <n v="0.95"/>
    <n v="0"/>
    <n v="0"/>
    <n v="0"/>
    <n v="0"/>
    <n v="0"/>
    <n v="0"/>
    <n v="0"/>
    <n v="0"/>
    <n v="0"/>
    <n v="0"/>
    <n v="0"/>
    <n v="0"/>
    <n v="0"/>
    <n v="0"/>
    <n v="0.95"/>
    <n v="0"/>
    <n v="4"/>
    <n v="1"/>
    <n v="0"/>
    <n v="0"/>
    <n v="0"/>
    <n v="0"/>
    <n v="3"/>
    <n v="0"/>
    <n v="68.333333333333343"/>
    <n v="48"/>
    <n v="0"/>
    <n v="0"/>
    <n v="33"/>
    <n v="0"/>
    <n v="0"/>
    <n v="0.33333333333333331"/>
    <n v="6.097560975609756E-2"/>
    <n v="3.0303030303030304E-2"/>
  </r>
  <r>
    <s v="B4_14Sep2021"/>
    <x v="0"/>
    <s v="06/20/2021"/>
    <d v="2021-09-14T00:00:00"/>
    <d v="2021-05-11T00:00:00"/>
    <s v="Summer"/>
    <s v="Sep"/>
    <n v="9"/>
    <n v="40"/>
    <n v="38"/>
    <n v="257"/>
    <n v="87"/>
    <n v="14"/>
    <n v="127"/>
    <s v="0914"/>
    <n v="51"/>
    <n v="79.5"/>
    <n v="0.13"/>
    <s v="J"/>
    <m/>
    <s v="J"/>
    <s v="B4"/>
    <s v="B4"/>
    <n v="33.299999999999997"/>
    <n v="0.67180000000000006"/>
    <n v="17.3"/>
    <n v="12.8"/>
    <x v="0"/>
    <s v="Boulder Burrow"/>
    <n v="25.615161000000001"/>
    <n v="-80.402187999999995"/>
    <n v="0.05"/>
    <n v="0"/>
    <n v="0"/>
    <n v="0"/>
    <n v="0"/>
    <n v="0"/>
    <n v="0"/>
    <n v="0"/>
    <n v="0"/>
    <n v="0"/>
    <n v="0"/>
    <n v="0"/>
    <n v="0"/>
    <n v="0"/>
    <n v="0.05"/>
    <n v="0"/>
    <n v="0"/>
    <n v="5"/>
    <n v="1"/>
    <n v="0"/>
    <n v="0"/>
    <n v="0"/>
    <n v="0"/>
    <n v="3"/>
    <n v="1"/>
    <n v="68.333333333333343"/>
    <n v="0"/>
    <n v="0"/>
    <n v="0"/>
    <n v="33"/>
    <n v="0"/>
    <n v="0"/>
    <n v="0.33333333333333331"/>
    <n v="6.097560975609756E-2"/>
    <n v="3.0303030303030304E-2"/>
  </r>
  <r>
    <s v="300_21Sep2021"/>
    <x v="2"/>
    <s v="06/20/2021"/>
    <d v="2021-09-21T00:00:00"/>
    <d v="2021-05-11T00:00:00"/>
    <s v="Summer"/>
    <s v="Sep"/>
    <n v="9"/>
    <n v="40"/>
    <n v="39"/>
    <n v="264"/>
    <n v="94"/>
    <n v="21"/>
    <n v="134"/>
    <s v="0921"/>
    <n v="51"/>
    <n v="82"/>
    <n v="0.11"/>
    <s v="A"/>
    <s v="M"/>
    <s v="M"/>
    <n v="300"/>
    <n v="300"/>
    <n v="46.5"/>
    <n v="3.3135294117647058"/>
    <n v="26.9"/>
    <n v="19.899999999999999"/>
    <x v="1"/>
    <s v="Burrow 126"/>
    <n v="25.616636"/>
    <n v="-80.39068000000000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3"/>
    <n v="0"/>
    <n v="68.333333333333343"/>
    <n v="0"/>
    <n v="0"/>
    <n v="0"/>
    <n v="33"/>
    <n v="0"/>
    <n v="0"/>
    <n v="0.33333333333333331"/>
    <n v="6.097560975609756E-2"/>
    <n v="3.0303030303030304E-2"/>
  </r>
  <r>
    <s v="40_28Sep2021"/>
    <x v="6"/>
    <s v="09/22/2021"/>
    <d v="2021-09-28T00:00:00"/>
    <d v="2021-05-11T00:00:00"/>
    <s v="Fall"/>
    <s v="Sep"/>
    <n v="9"/>
    <n v="134"/>
    <n v="40"/>
    <n v="271"/>
    <n v="7"/>
    <n v="28"/>
    <n v="141"/>
    <s v="0928"/>
    <n v="51"/>
    <n v="78.5"/>
    <n v="0"/>
    <s v="A"/>
    <s v="F"/>
    <s v="F"/>
    <n v="40"/>
    <n v="40"/>
    <n v="49.5"/>
    <n v="5.4148459400000002"/>
    <n v="29.9"/>
    <n v="21.6"/>
    <x v="0"/>
    <s v="Burrow 12"/>
    <n v="25.613995970000001"/>
    <n v="-80.406042029999995"/>
    <n v="0.44"/>
    <n v="0"/>
    <n v="0"/>
    <n v="0"/>
    <n v="0"/>
    <n v="0"/>
    <n v="0"/>
    <n v="0"/>
    <n v="0"/>
    <n v="0"/>
    <n v="0"/>
    <n v="0"/>
    <n v="0"/>
    <n v="0"/>
    <n v="0.05"/>
    <n v="0.39"/>
    <n v="0"/>
    <n v="4"/>
    <n v="1"/>
    <n v="0"/>
    <n v="0"/>
    <n v="0"/>
    <n v="0"/>
    <n v="3"/>
    <n v="3"/>
    <n v="68.333333333333343"/>
    <n v="24"/>
    <n v="0"/>
    <n v="0"/>
    <n v="33"/>
    <n v="0"/>
    <n v="0"/>
    <n v="0.33333333333333331"/>
    <n v="6.097560975609756E-2"/>
    <n v="3.0303030303030304E-2"/>
  </r>
  <r>
    <s v="454_28Sep2021"/>
    <x v="4"/>
    <s v="09/22/2021"/>
    <d v="2021-09-28T00:00:00"/>
    <d v="2021-05-11T00:00:00"/>
    <s v="Fall"/>
    <s v="Sep"/>
    <n v="9"/>
    <n v="134"/>
    <n v="40"/>
    <n v="271"/>
    <n v="7"/>
    <n v="28"/>
    <n v="141"/>
    <s v="0928"/>
    <n v="51"/>
    <n v="78.5"/>
    <n v="0"/>
    <s v="A"/>
    <s v="M"/>
    <s v="M"/>
    <n v="454"/>
    <n v="454"/>
    <n v="49.8"/>
    <n v="4.1033333333333344"/>
    <n v="27.8"/>
    <n v="20.7"/>
    <x v="0"/>
    <s v="Slab Burrow"/>
    <n v="25.613371000000001"/>
    <n v="-80.407824000000005"/>
    <n v="0.95"/>
    <n v="0"/>
    <n v="0"/>
    <n v="0"/>
    <n v="0.01"/>
    <n v="0"/>
    <n v="0"/>
    <n v="0"/>
    <n v="0"/>
    <n v="0"/>
    <n v="0"/>
    <n v="0"/>
    <n v="0"/>
    <n v="0"/>
    <n v="0"/>
    <n v="0.94"/>
    <n v="0"/>
    <n v="2"/>
    <n v="1"/>
    <n v="0"/>
    <n v="0"/>
    <n v="0"/>
    <n v="0"/>
    <n v="3"/>
    <n v="0"/>
    <n v="68.333333333333343"/>
    <n v="8"/>
    <n v="0"/>
    <n v="0"/>
    <n v="33"/>
    <n v="0"/>
    <n v="0"/>
    <n v="0.33333333333333331"/>
    <n v="6.097560975609756E-2"/>
    <n v="3.0303030303030304E-2"/>
  </r>
  <r>
    <s v="21_07Oct2021"/>
    <x v="5"/>
    <s v="09/22/2021"/>
    <d v="2021-10-07T00:00:00"/>
    <d v="2021-05-11T00:00:00"/>
    <s v="Fall"/>
    <s v="Oct"/>
    <n v="10"/>
    <n v="134"/>
    <n v="41"/>
    <n v="280"/>
    <n v="16"/>
    <n v="7"/>
    <n v="150"/>
    <s v="1007"/>
    <n v="143"/>
    <n v="80.5"/>
    <n v="0.02"/>
    <s v="A"/>
    <s v="F"/>
    <s v="F"/>
    <n v="21"/>
    <n v="21"/>
    <n v="47.7"/>
    <n v="5.5711111111111116"/>
    <n v="31.7"/>
    <n v="21.5"/>
    <x v="0"/>
    <s v="Burrow 11"/>
    <n v="25.613794970000001"/>
    <n v="-80.406096009999999"/>
    <n v="0.05"/>
    <n v="0"/>
    <n v="0"/>
    <n v="0"/>
    <n v="0"/>
    <n v="0"/>
    <n v="0"/>
    <n v="0"/>
    <n v="0"/>
    <n v="0"/>
    <n v="0"/>
    <n v="0"/>
    <n v="0"/>
    <n v="0"/>
    <n v="0"/>
    <n v="0.05"/>
    <n v="0"/>
    <n v="3"/>
    <n v="0"/>
    <n v="0"/>
    <n v="0"/>
    <n v="0"/>
    <n v="0"/>
    <n v="8"/>
    <n v="0"/>
    <n v="89.166666666666657"/>
    <n v="5"/>
    <n v="0"/>
    <n v="0"/>
    <n v="39"/>
    <n v="0"/>
    <n v="0"/>
    <n v="0.375"/>
    <n v="4.6728971962616821E-2"/>
    <n v="2.5000000000000001E-2"/>
  </r>
  <r>
    <s v="79_07Oct2021"/>
    <x v="26"/>
    <s v="09/22/2021"/>
    <d v="2021-10-07T00:00:00"/>
    <d v="2021-05-11T00:00:00"/>
    <s v="Fall"/>
    <s v="Oct"/>
    <n v="10"/>
    <n v="134"/>
    <n v="41"/>
    <n v="280"/>
    <n v="16"/>
    <n v="7"/>
    <n v="150"/>
    <s v="1007"/>
    <n v="143"/>
    <n v="80.5"/>
    <n v="0.02"/>
    <s v="J"/>
    <m/>
    <s v="J"/>
    <m/>
    <n v="79"/>
    <n v="31.136281352349314"/>
    <n v="0.59356999999999993"/>
    <n v="14.4"/>
    <n v="11.7"/>
    <x v="0"/>
    <s v="Burrow 56"/>
    <n v="25.614700970000001"/>
    <n v="-80.406765980000003"/>
    <n v="6.0000000000000005E-2"/>
    <n v="0"/>
    <n v="0"/>
    <n v="0"/>
    <n v="0"/>
    <n v="0"/>
    <n v="0"/>
    <n v="0"/>
    <n v="0"/>
    <n v="0"/>
    <n v="0"/>
    <n v="0"/>
    <n v="0"/>
    <n v="0"/>
    <n v="0.01"/>
    <n v="0.05"/>
    <n v="0"/>
    <n v="4"/>
    <n v="0"/>
    <n v="0"/>
    <n v="0"/>
    <n v="0"/>
    <n v="0"/>
    <n v="8"/>
    <n v="1"/>
    <n v="89.166666666666657"/>
    <n v="1"/>
    <n v="0"/>
    <n v="0"/>
    <n v="39"/>
    <n v="0"/>
    <n v="0"/>
    <n v="0.375"/>
    <n v="4.6728971962616821E-2"/>
    <n v="2.5000000000000001E-2"/>
  </r>
  <r>
    <s v="606_07Oct2021"/>
    <x v="18"/>
    <s v="09/22/2021"/>
    <d v="2021-10-07T00:00:00"/>
    <d v="2021-05-11T00:00:00"/>
    <s v="Fall"/>
    <s v="Oct"/>
    <n v="10"/>
    <n v="134"/>
    <n v="41"/>
    <n v="280"/>
    <n v="16"/>
    <n v="7"/>
    <n v="150"/>
    <s v="1007"/>
    <n v="143"/>
    <n v="80.5"/>
    <n v="0.02"/>
    <s v="A"/>
    <s v="F"/>
    <s v="F"/>
    <n v="606"/>
    <n v="606"/>
    <n v="52.4"/>
    <n v="7.5842105263157888"/>
    <n v="32.9"/>
    <n v="25.1"/>
    <x v="1"/>
    <s v="Burrow 82"/>
    <n v="25.616584970000002"/>
    <n v="-80.390300980000006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0"/>
    <n v="0"/>
    <n v="0"/>
    <n v="0"/>
    <n v="0"/>
    <n v="8"/>
    <n v="0"/>
    <n v="89.166666666666657"/>
    <n v="0"/>
    <n v="0"/>
    <n v="0"/>
    <n v="39"/>
    <n v="0"/>
    <n v="0"/>
    <n v="0.375"/>
    <n v="4.6728971962616821E-2"/>
    <n v="2.5000000000000001E-2"/>
  </r>
  <r>
    <s v="TP03_14Oct2021"/>
    <x v="27"/>
    <s v="09/22/2021"/>
    <d v="2021-10-10T00:00:00"/>
    <d v="2021-05-11T00:00:00"/>
    <s v="Fall"/>
    <s v="Oct"/>
    <n v="10"/>
    <n v="134"/>
    <n v="42"/>
    <n v="283"/>
    <n v="19"/>
    <n v="10"/>
    <n v="153"/>
    <s v="1010"/>
    <n v="143"/>
    <n v="79"/>
    <n v="0.01"/>
    <m/>
    <m/>
    <m/>
    <m/>
    <s v="UW"/>
    <m/>
    <m/>
    <m/>
    <m/>
    <x v="0"/>
    <s v="TP03 14Oct2021"/>
    <n v="25.61406998"/>
    <n v="-80.406014029999994"/>
    <n v="0.7"/>
    <n v="0"/>
    <n v="0"/>
    <n v="0"/>
    <n v="0"/>
    <n v="0"/>
    <n v="0"/>
    <n v="0.01"/>
    <n v="0"/>
    <n v="0"/>
    <n v="0"/>
    <n v="0"/>
    <n v="0"/>
    <n v="0"/>
    <n v="0"/>
    <n v="0.69"/>
    <n v="0"/>
    <n v="5"/>
    <n v="0"/>
    <n v="0"/>
    <n v="0"/>
    <n v="0"/>
    <n v="0"/>
    <n v="8"/>
    <n v="0"/>
    <n v="89.166666666666657"/>
    <n v="7"/>
    <n v="1.5873015873015873E-3"/>
    <n v="1.5873015873015873E-3"/>
    <n v="39"/>
    <n v="0"/>
    <n v="0"/>
    <n v="0.375"/>
    <n v="4.6728971962616821E-2"/>
    <n v="2.5000000000000001E-2"/>
  </r>
  <r>
    <s v="40_12Oct2021"/>
    <x v="6"/>
    <s v="09/22/2021"/>
    <d v="2021-10-12T00:00:00"/>
    <d v="2021-05-11T00:00:00"/>
    <s v="Fall"/>
    <s v="Oct"/>
    <n v="10"/>
    <n v="134"/>
    <n v="42"/>
    <n v="285"/>
    <n v="21"/>
    <n v="12"/>
    <n v="155"/>
    <s v="1012"/>
    <n v="143"/>
    <n v="78"/>
    <n v="0"/>
    <s v="A"/>
    <s v="F"/>
    <s v="F"/>
    <n v="40"/>
    <n v="40"/>
    <n v="49.5"/>
    <n v="5.4148459400000002"/>
    <n v="29.9"/>
    <n v="21.6"/>
    <x v="0"/>
    <s v="Burrow 125"/>
    <n v="25.617004000000001"/>
    <n v="-80.391223999999994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8"/>
    <n v="0"/>
    <n v="89.166666666666657"/>
    <n v="0"/>
    <n v="1.5873015873015873E-3"/>
    <n v="1.5873015873015873E-3"/>
    <n v="39"/>
    <n v="0"/>
    <n v="0"/>
    <n v="0.375"/>
    <n v="4.6728971962616821E-2"/>
    <n v="2.5000000000000001E-2"/>
  </r>
  <r>
    <s v="589_12Oct2021"/>
    <x v="9"/>
    <s v="09/22/2021"/>
    <d v="2021-10-12T00:00:00"/>
    <d v="2021-05-11T00:00:00"/>
    <s v="Fall"/>
    <s v="Oct"/>
    <n v="10"/>
    <n v="134"/>
    <n v="42"/>
    <n v="285"/>
    <n v="21"/>
    <n v="12"/>
    <n v="155"/>
    <s v="1012"/>
    <n v="143"/>
    <n v="78"/>
    <n v="0"/>
    <s v="A"/>
    <s v="F"/>
    <s v="F"/>
    <n v="589"/>
    <n v="589"/>
    <n v="51.1"/>
    <n v="5.242857142857142"/>
    <n v="29.4"/>
    <n v="22.2"/>
    <x v="1"/>
    <s v="Burrow 79"/>
    <n v="25.621460970000001"/>
    <n v="-80.392425959999997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8"/>
    <n v="0"/>
    <n v="89.166666666666657"/>
    <n v="0"/>
    <n v="1.5873015873015873E-3"/>
    <n v="1.5873015873015873E-3"/>
    <n v="39"/>
    <n v="0"/>
    <n v="0"/>
    <n v="0.375"/>
    <n v="4.6728971962616821E-2"/>
    <n v="2.5000000000000001E-2"/>
  </r>
  <r>
    <s v="Scuteless_12Oct2021"/>
    <x v="7"/>
    <s v="09/22/2021"/>
    <d v="2021-10-12T00:00:00"/>
    <d v="2021-05-11T00:00:00"/>
    <s v="Fall"/>
    <s v="Oct"/>
    <n v="10"/>
    <n v="134"/>
    <n v="42"/>
    <n v="285"/>
    <n v="21"/>
    <n v="12"/>
    <n v="155"/>
    <s v="1012"/>
    <n v="143"/>
    <n v="78"/>
    <n v="0"/>
    <s v="A"/>
    <s v="F"/>
    <s v="F"/>
    <s v="Scuteless"/>
    <s v="Scuteless"/>
    <n v="55.1"/>
    <n v="6.6241176470588234"/>
    <n v="33.4"/>
    <n v="23.4"/>
    <x v="1"/>
    <s v="Burrow 139"/>
    <n v="25.616444000000001"/>
    <n v="-80.39043900000000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8"/>
    <n v="0"/>
    <n v="89.166666666666657"/>
    <n v="0"/>
    <n v="1.5873015873015873E-3"/>
    <n v="1.5873015873015873E-3"/>
    <n v="39"/>
    <n v="0"/>
    <n v="0"/>
    <n v="0.375"/>
    <n v="4.6728971962616821E-2"/>
    <n v="2.5000000000000001E-2"/>
  </r>
  <r>
    <s v="4D2_14Oct2021"/>
    <x v="8"/>
    <s v="09/22/2021"/>
    <d v="2021-10-14T00:00:00"/>
    <d v="2021-05-11T00:00:00"/>
    <s v="Fall"/>
    <s v="Oct"/>
    <n v="10"/>
    <n v="134"/>
    <n v="42"/>
    <n v="287"/>
    <n v="23"/>
    <n v="14"/>
    <n v="157"/>
    <s v="1014"/>
    <n v="143"/>
    <n v="80"/>
    <n v="0"/>
    <s v="A"/>
    <s v="F"/>
    <s v="F"/>
    <s v="4D2"/>
    <s v="4D2"/>
    <n v="46.9"/>
    <n v="4.1657142857142855"/>
    <n v="27.5"/>
    <n v="20.5"/>
    <x v="2"/>
    <s v="Burrow 148"/>
    <n v="25.600572"/>
    <n v="-80.399984000000003"/>
    <n v="0.81"/>
    <n v="0"/>
    <n v="0"/>
    <n v="0"/>
    <n v="0"/>
    <n v="0"/>
    <n v="0"/>
    <n v="0"/>
    <n v="0"/>
    <n v="0"/>
    <n v="0"/>
    <n v="0"/>
    <n v="0.01"/>
    <n v="0"/>
    <n v="0"/>
    <n v="0.8"/>
    <n v="0"/>
    <n v="5"/>
    <n v="0"/>
    <n v="0"/>
    <n v="0"/>
    <n v="0"/>
    <n v="0"/>
    <n v="8"/>
    <n v="0"/>
    <n v="89.166666666666657"/>
    <n v="73"/>
    <n v="1.5873015873015873E-3"/>
    <n v="1.5873015873015873E-3"/>
    <n v="39"/>
    <n v="0"/>
    <n v="0"/>
    <n v="0.375"/>
    <n v="4.6728971962616821E-2"/>
    <n v="2.5000000000000001E-2"/>
  </r>
  <r>
    <s v="TP01_14Oct2021"/>
    <x v="28"/>
    <s v="09/22/2021"/>
    <d v="2021-10-14T00:00:00"/>
    <d v="2021-05-11T00:00:00"/>
    <s v="Fall"/>
    <s v="Oct"/>
    <n v="10"/>
    <n v="134"/>
    <n v="42"/>
    <n v="287"/>
    <n v="23"/>
    <n v="14"/>
    <n v="157"/>
    <s v="1014"/>
    <n v="143"/>
    <n v="80"/>
    <n v="0"/>
    <m/>
    <m/>
    <m/>
    <m/>
    <s v="UW"/>
    <m/>
    <m/>
    <m/>
    <m/>
    <x v="0"/>
    <s v="Burrow 11"/>
    <n v="25.613794970000001"/>
    <n v="-80.40609600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0"/>
    <n v="89.166666666666657"/>
    <n v="0"/>
    <n v="1.5873015873015873E-3"/>
    <n v="1.5873015873015873E-3"/>
    <n v="39"/>
    <n v="0"/>
    <n v="0"/>
    <n v="0.375"/>
    <n v="4.6728971962616821E-2"/>
    <n v="2.5000000000000001E-2"/>
  </r>
  <r>
    <s v="TP02_14Oct2021"/>
    <x v="29"/>
    <s v="09/22/2021"/>
    <d v="2021-10-14T00:00:00"/>
    <d v="2021-05-11T00:00:00"/>
    <s v="Fall"/>
    <s v="Oct"/>
    <n v="10"/>
    <n v="134"/>
    <n v="42"/>
    <n v="287"/>
    <n v="23"/>
    <n v="14"/>
    <n v="157"/>
    <s v="1014"/>
    <n v="143"/>
    <n v="80"/>
    <n v="0"/>
    <m/>
    <m/>
    <m/>
    <m/>
    <s v="UW"/>
    <m/>
    <m/>
    <m/>
    <m/>
    <x v="0"/>
    <s v="TP02 14Oct2021"/>
    <n v="25.614038969999999"/>
    <n v="-80.406012020000006"/>
    <n v="0.84000000000000008"/>
    <n v="0"/>
    <n v="0"/>
    <n v="0"/>
    <n v="0"/>
    <n v="0"/>
    <n v="0"/>
    <n v="0.01"/>
    <n v="0"/>
    <n v="0"/>
    <n v="0"/>
    <n v="0"/>
    <n v="0"/>
    <n v="0"/>
    <n v="0.05"/>
    <n v="0.78"/>
    <n v="0"/>
    <n v="5"/>
    <n v="0"/>
    <n v="0"/>
    <n v="0"/>
    <n v="0"/>
    <n v="0"/>
    <n v="8"/>
    <n v="1"/>
    <n v="89.166666666666657"/>
    <n v="5"/>
    <n v="1.5873015873015873E-3"/>
    <n v="1.5873015873015873E-3"/>
    <n v="39"/>
    <n v="0"/>
    <n v="0"/>
    <n v="0.375"/>
    <n v="4.6728971962616821E-2"/>
    <n v="2.5000000000000001E-2"/>
  </r>
  <r>
    <s v="300_19Oct2021"/>
    <x v="2"/>
    <s v="09/22/2021"/>
    <d v="2021-10-19T00:00:00"/>
    <d v="2021-05-11T00:00:00"/>
    <s v="Fall"/>
    <s v="Oct"/>
    <n v="10"/>
    <n v="134"/>
    <n v="43"/>
    <n v="292"/>
    <n v="28"/>
    <n v="19"/>
    <n v="162"/>
    <s v="1019"/>
    <n v="143"/>
    <n v="75"/>
    <n v="0"/>
    <s v="A"/>
    <s v="M"/>
    <s v="M"/>
    <n v="300"/>
    <n v="300"/>
    <n v="46.5"/>
    <n v="3.3135294117647058"/>
    <n v="26.9"/>
    <n v="19.899999999999999"/>
    <x v="1"/>
    <s v="Burrow 127"/>
    <n v="25.616564"/>
    <n v="-80.390597999999997"/>
    <n v="0.01"/>
    <n v="0"/>
    <n v="0"/>
    <n v="0"/>
    <n v="0"/>
    <n v="0"/>
    <n v="0"/>
    <n v="0"/>
    <n v="0"/>
    <n v="0"/>
    <n v="0"/>
    <n v="0.01"/>
    <n v="0"/>
    <n v="0"/>
    <n v="0"/>
    <n v="0"/>
    <n v="0"/>
    <n v="4"/>
    <n v="0"/>
    <n v="0"/>
    <n v="0"/>
    <n v="0"/>
    <n v="7"/>
    <n v="8"/>
    <n v="0"/>
    <n v="89.166666666666657"/>
    <n v="0"/>
    <n v="0"/>
    <n v="0"/>
    <n v="39"/>
    <n v="0"/>
    <n v="0"/>
    <n v="0.375"/>
    <n v="4.6728971962616821E-2"/>
    <n v="2.5000000000000001E-2"/>
  </r>
  <r>
    <s v="349_19Oct2022"/>
    <x v="24"/>
    <s v="09/22/2021"/>
    <d v="2021-10-19T00:00:00"/>
    <d v="2021-05-11T00:00:00"/>
    <s v="Fall"/>
    <s v="Oct"/>
    <n v="10"/>
    <n v="134"/>
    <n v="43"/>
    <n v="292"/>
    <n v="28"/>
    <n v="19"/>
    <n v="162"/>
    <s v="1019"/>
    <n v="143"/>
    <n v="75"/>
    <n v="0"/>
    <s v="A"/>
    <s v="F"/>
    <s v="F"/>
    <n v="349"/>
    <n v="349"/>
    <n v="50.3"/>
    <n v="4.4509090909090911"/>
    <n v="28.1"/>
    <n v="20"/>
    <x v="1"/>
    <s v="349 19Oct2021 Foraging"/>
    <n v="25.621725000000001"/>
    <n v="-80.392066970000002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8"/>
    <n v="0"/>
    <n v="89.166666666666657"/>
    <n v="0"/>
    <n v="0"/>
    <n v="0"/>
    <n v="39"/>
    <n v="0"/>
    <n v="0"/>
    <n v="0.375"/>
    <n v="4.6728971962616821E-2"/>
    <n v="2.5000000000000001E-2"/>
  </r>
  <r>
    <s v="40_21Oct2021"/>
    <x v="6"/>
    <s v="09/22/2021"/>
    <d v="2021-10-21T00:00:00"/>
    <d v="2021-05-11T00:00:00"/>
    <s v="Fall"/>
    <s v="Oct"/>
    <n v="10"/>
    <n v="134"/>
    <n v="43"/>
    <n v="294"/>
    <n v="30"/>
    <n v="21"/>
    <n v="164"/>
    <s v="1021"/>
    <n v="143"/>
    <n v="78.5"/>
    <n v="0"/>
    <s v="A"/>
    <s v="F"/>
    <s v="F"/>
    <n v="40"/>
    <n v="40"/>
    <n v="49.5"/>
    <n v="5.4148459400000002"/>
    <n v="29.9"/>
    <n v="21.6"/>
    <x v="0"/>
    <s v="Burrow 12"/>
    <n v="25.613995970000001"/>
    <n v="-80.406042029999995"/>
    <n v="0.15000000000000002"/>
    <n v="0"/>
    <n v="0"/>
    <n v="0"/>
    <n v="0"/>
    <n v="0"/>
    <n v="0"/>
    <n v="0"/>
    <n v="0"/>
    <n v="0"/>
    <n v="0"/>
    <n v="0.1"/>
    <n v="0"/>
    <n v="0.05"/>
    <n v="0"/>
    <n v="0"/>
    <n v="0"/>
    <n v="8"/>
    <n v="0"/>
    <n v="0"/>
    <n v="0"/>
    <n v="0"/>
    <n v="71"/>
    <n v="8"/>
    <n v="0"/>
    <n v="89.166666666666657"/>
    <n v="0"/>
    <n v="0"/>
    <n v="0"/>
    <n v="39"/>
    <n v="0"/>
    <n v="0"/>
    <n v="0.375"/>
    <n v="4.6728971962616821E-2"/>
    <n v="2.5000000000000001E-2"/>
  </r>
  <r>
    <s v="454_21Oct2021"/>
    <x v="4"/>
    <s v="09/22/2021"/>
    <d v="2021-10-21T00:00:00"/>
    <d v="2021-05-11T00:00:00"/>
    <s v="Fall"/>
    <s v="Oct"/>
    <n v="10"/>
    <n v="134"/>
    <n v="43"/>
    <n v="294"/>
    <n v="30"/>
    <n v="21"/>
    <n v="164"/>
    <s v="1021"/>
    <n v="143"/>
    <n v="78.5"/>
    <n v="0"/>
    <s v="A"/>
    <s v="M"/>
    <s v="M"/>
    <n v="454"/>
    <n v="454"/>
    <n v="49.8"/>
    <n v="4.1033333333333344"/>
    <n v="27.8"/>
    <n v="20.7"/>
    <x v="0"/>
    <s v="Burrow 11"/>
    <n v="25.613794970000001"/>
    <n v="-80.406096009999999"/>
    <n v="0.69"/>
    <n v="0"/>
    <n v="0"/>
    <n v="0"/>
    <n v="0.25"/>
    <n v="0"/>
    <n v="0"/>
    <n v="0.01"/>
    <n v="0"/>
    <n v="0"/>
    <n v="0"/>
    <n v="0"/>
    <n v="0"/>
    <n v="0"/>
    <n v="0.01"/>
    <n v="0.42"/>
    <n v="0"/>
    <n v="7"/>
    <n v="0"/>
    <n v="0"/>
    <n v="0"/>
    <n v="0"/>
    <n v="0"/>
    <n v="8"/>
    <n v="1"/>
    <n v="89.166666666666657"/>
    <n v="11"/>
    <n v="0"/>
    <n v="0"/>
    <n v="39"/>
    <n v="0"/>
    <n v="0"/>
    <n v="0.375"/>
    <n v="4.6728971962616821E-2"/>
    <n v="2.5000000000000001E-2"/>
  </r>
  <r>
    <s v="21_02Nov2021"/>
    <x v="5"/>
    <s v="09/22/2021"/>
    <d v="2021-11-02T00:00:00"/>
    <d v="2021-05-11T00:00:00"/>
    <s v="Fall"/>
    <s v="Nov"/>
    <n v="11"/>
    <n v="134"/>
    <n v="45"/>
    <n v="306"/>
    <n v="42"/>
    <n v="2"/>
    <n v="176"/>
    <s v="1102"/>
    <n v="143"/>
    <n v="74"/>
    <n v="0"/>
    <s v="A"/>
    <s v="F"/>
    <s v="F"/>
    <n v="21"/>
    <n v="21"/>
    <n v="47.7"/>
    <n v="5.5711111111111116"/>
    <n v="31.7"/>
    <n v="21.5"/>
    <x v="0"/>
    <s v="Burrow 11"/>
    <n v="25.613794970000001"/>
    <n v="-80.406096009999999"/>
    <n v="0.59"/>
    <n v="0"/>
    <n v="0"/>
    <n v="0"/>
    <n v="0"/>
    <n v="0"/>
    <n v="0"/>
    <n v="0"/>
    <n v="0"/>
    <n v="0"/>
    <n v="0"/>
    <n v="0"/>
    <n v="0"/>
    <n v="0"/>
    <n v="0.1"/>
    <n v="0.49"/>
    <n v="0"/>
    <n v="4"/>
    <n v="1"/>
    <n v="0"/>
    <n v="0"/>
    <n v="0"/>
    <n v="0"/>
    <n v="3.5"/>
    <n v="12"/>
    <n v="144"/>
    <n v="21"/>
    <n v="7.4074074074074077E-3"/>
    <n v="7.4074074074074077E-3"/>
    <n v="63"/>
    <n v="0"/>
    <n v="0"/>
    <n v="0.42857142857142855"/>
    <n v="5.113636363636364E-2"/>
    <n v="3.1746031746031744E-2"/>
  </r>
  <r>
    <s v="606_02Nov2021"/>
    <x v="18"/>
    <s v="09/22/2021"/>
    <d v="2021-11-02T00:00:00"/>
    <d v="2021-05-11T00:00:00"/>
    <s v="Fall"/>
    <s v="Nov"/>
    <n v="11"/>
    <n v="134"/>
    <n v="45"/>
    <n v="306"/>
    <n v="42"/>
    <n v="2"/>
    <n v="176"/>
    <s v="1102"/>
    <n v="143"/>
    <n v="74"/>
    <n v="0"/>
    <s v="A"/>
    <s v="F"/>
    <s v="F"/>
    <n v="606"/>
    <n v="606"/>
    <n v="52.4"/>
    <n v="7.5842105263157888"/>
    <n v="32.9"/>
    <n v="25.1"/>
    <x v="1"/>
    <s v="Burrow 82"/>
    <n v="25.616584970000002"/>
    <n v="-80.390300980000006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1"/>
    <n v="0"/>
    <n v="0"/>
    <n v="0"/>
    <n v="0"/>
    <n v="3.5"/>
    <n v="0"/>
    <n v="144"/>
    <n v="0"/>
    <n v="7.4074074074074077E-3"/>
    <n v="7.4074074074074077E-3"/>
    <n v="63"/>
    <n v="0"/>
    <n v="0"/>
    <n v="0.42857142857142855"/>
    <n v="5.113636363636364E-2"/>
    <n v="3.1746031746031744E-2"/>
  </r>
  <r>
    <s v="TP01_02Nov2021"/>
    <x v="30"/>
    <s v="09/22/2021"/>
    <d v="2021-11-02T00:00:00"/>
    <d v="2021-05-11T00:00:00"/>
    <s v="Fall"/>
    <s v="Nov"/>
    <n v="11"/>
    <n v="134"/>
    <n v="45"/>
    <n v="306"/>
    <n v="42"/>
    <n v="2"/>
    <n v="176"/>
    <s v="1102"/>
    <n v="143"/>
    <n v="74"/>
    <n v="0"/>
    <m/>
    <m/>
    <m/>
    <m/>
    <s v="UE"/>
    <m/>
    <m/>
    <m/>
    <m/>
    <x v="1"/>
    <s v="TP01 02Nov2021"/>
    <n v="25.616638030000001"/>
    <n v="-80.390524029999995"/>
    <n v="0.2"/>
    <n v="0"/>
    <n v="0"/>
    <n v="0"/>
    <n v="0"/>
    <n v="0"/>
    <n v="0"/>
    <n v="0"/>
    <n v="0"/>
    <n v="0"/>
    <n v="0"/>
    <n v="0"/>
    <n v="0"/>
    <n v="0"/>
    <n v="0.2"/>
    <n v="0"/>
    <n v="0"/>
    <n v="1"/>
    <n v="1"/>
    <n v="0"/>
    <n v="0"/>
    <n v="0"/>
    <n v="0"/>
    <n v="3.5"/>
    <n v="5"/>
    <n v="144"/>
    <n v="0"/>
    <n v="7.4074074074074077E-3"/>
    <n v="7.4074074074074077E-3"/>
    <n v="63"/>
    <n v="0"/>
    <n v="0"/>
    <n v="0.42857142857142855"/>
    <n v="5.113636363636364E-2"/>
    <n v="3.1746031746031744E-2"/>
  </r>
  <r>
    <s v="210_09Nov2021"/>
    <x v="31"/>
    <s v="09/22/2021"/>
    <d v="2021-11-09T00:00:00"/>
    <d v="2021-05-11T00:00:00"/>
    <s v="Fall"/>
    <s v="Nov"/>
    <n v="11"/>
    <n v="134"/>
    <n v="46"/>
    <n v="313"/>
    <n v="49"/>
    <n v="9"/>
    <n v="183"/>
    <s v="1109"/>
    <n v="143"/>
    <n v="68.5"/>
    <n v="0"/>
    <s v="A"/>
    <s v="M"/>
    <s v="M"/>
    <m/>
    <n v="210"/>
    <n v="49.8"/>
    <n v="4.3600000000000003"/>
    <n v="27.9"/>
    <n v="20.3"/>
    <x v="1"/>
    <s v="Burrow 73"/>
    <n v="25.616734000000001"/>
    <n v="-80.390617989999996"/>
    <n v="0.05"/>
    <n v="0"/>
    <n v="0"/>
    <n v="0"/>
    <n v="0"/>
    <n v="0"/>
    <n v="0"/>
    <n v="0"/>
    <n v="0"/>
    <n v="0"/>
    <n v="0"/>
    <n v="0"/>
    <n v="0"/>
    <n v="0"/>
    <n v="0.05"/>
    <n v="0"/>
    <n v="0"/>
    <n v="6"/>
    <n v="0"/>
    <n v="0"/>
    <n v="0"/>
    <n v="0"/>
    <n v="0"/>
    <n v="3.5"/>
    <n v="3"/>
    <n v="144"/>
    <n v="0"/>
    <n v="0"/>
    <n v="0"/>
    <n v="63"/>
    <n v="0"/>
    <n v="0"/>
    <n v="0.42857142857142855"/>
    <n v="5.113636363636364E-2"/>
    <n v="3.1746031746031744E-2"/>
  </r>
  <r>
    <s v="490_09Nov2021"/>
    <x v="1"/>
    <s v="09/22/2021"/>
    <d v="2021-11-09T00:00:00"/>
    <d v="2021-05-11T00:00:00"/>
    <s v="Fall"/>
    <s v="Nov"/>
    <n v="11"/>
    <n v="134"/>
    <n v="46"/>
    <n v="313"/>
    <n v="49"/>
    <n v="9"/>
    <n v="183"/>
    <s v="1109"/>
    <n v="143"/>
    <n v="68.5"/>
    <n v="0"/>
    <s v="A"/>
    <s v="M"/>
    <s v="M"/>
    <n v="490"/>
    <n v="490"/>
    <n v="42.584725332177044"/>
    <n v="2.7814285714285711"/>
    <n v="24.3"/>
    <n v="17.600000000000001"/>
    <x v="1"/>
    <s v="Burrow 133"/>
    <n v="25.616534999999999"/>
    <n v="-80.390473999999998"/>
    <n v="0.1"/>
    <n v="0"/>
    <n v="0"/>
    <n v="0"/>
    <n v="0"/>
    <n v="0"/>
    <n v="0"/>
    <n v="0"/>
    <n v="0"/>
    <n v="0"/>
    <n v="0"/>
    <n v="0.1"/>
    <n v="0"/>
    <n v="0"/>
    <n v="0"/>
    <n v="0"/>
    <n v="0"/>
    <n v="3"/>
    <n v="0"/>
    <n v="0"/>
    <n v="0"/>
    <n v="0"/>
    <n v="18"/>
    <n v="3.5"/>
    <n v="0"/>
    <n v="144"/>
    <n v="0"/>
    <n v="0"/>
    <n v="0"/>
    <n v="63"/>
    <n v="0"/>
    <n v="0"/>
    <n v="0.42857142857142855"/>
    <n v="5.113636363636364E-2"/>
    <n v="3.1746031746031744E-2"/>
  </r>
  <r>
    <s v="Scuteless_09Nov2021"/>
    <x v="7"/>
    <s v="09/22/2021"/>
    <d v="2021-11-09T00:00:00"/>
    <d v="2021-05-11T00:00:00"/>
    <s v="Fall"/>
    <s v="Nov"/>
    <n v="11"/>
    <n v="134"/>
    <n v="46"/>
    <n v="313"/>
    <n v="49"/>
    <n v="9"/>
    <n v="183"/>
    <s v="1109"/>
    <n v="143"/>
    <n v="68.5"/>
    <n v="0"/>
    <s v="A"/>
    <s v="F"/>
    <s v="F"/>
    <s v="Scuteless"/>
    <s v="Scuteless"/>
    <n v="55.1"/>
    <n v="6.6241176470588234"/>
    <n v="33.4"/>
    <n v="23.4"/>
    <x v="1"/>
    <s v="Burrow 139"/>
    <n v="25.616444000000001"/>
    <n v="-80.390439000000001"/>
    <n v="0.2"/>
    <n v="0"/>
    <n v="0"/>
    <n v="0"/>
    <n v="0"/>
    <n v="0.2"/>
    <n v="0"/>
    <n v="0"/>
    <n v="0"/>
    <n v="0"/>
    <n v="0"/>
    <n v="0"/>
    <n v="0"/>
    <n v="0"/>
    <n v="0"/>
    <n v="0"/>
    <n v="0"/>
    <n v="8"/>
    <n v="0"/>
    <n v="0"/>
    <n v="0"/>
    <n v="0"/>
    <n v="0"/>
    <n v="3.5"/>
    <n v="0"/>
    <n v="144"/>
    <n v="0"/>
    <n v="0"/>
    <n v="0"/>
    <n v="63"/>
    <n v="0"/>
    <n v="0"/>
    <n v="0.42857142857142855"/>
    <n v="5.113636363636364E-2"/>
    <n v="3.1746031746031744E-2"/>
  </r>
  <r>
    <s v="589_11Nov2021"/>
    <x v="9"/>
    <s v="09/22/2021"/>
    <d v="2021-11-11T00:00:00"/>
    <d v="2021-05-11T00:00:00"/>
    <s v="Fall"/>
    <s v="Nov"/>
    <n v="11"/>
    <n v="134"/>
    <n v="46"/>
    <n v="315"/>
    <n v="51"/>
    <n v="11"/>
    <n v="185"/>
    <s v="1111"/>
    <n v="143"/>
    <n v="74.5"/>
    <n v="0.03"/>
    <s v="A"/>
    <s v="F"/>
    <s v="F"/>
    <n v="589"/>
    <n v="589"/>
    <n v="51.1"/>
    <n v="5.242857142857142"/>
    <n v="29.4"/>
    <n v="22.2"/>
    <x v="1"/>
    <s v="Burrow 79"/>
    <n v="25.621460970000001"/>
    <n v="-80.392425959999997"/>
    <n v="0.01"/>
    <n v="0"/>
    <n v="0"/>
    <n v="0"/>
    <n v="0"/>
    <n v="0"/>
    <n v="0"/>
    <n v="0"/>
    <n v="0"/>
    <n v="0"/>
    <n v="0"/>
    <n v="0.01"/>
    <n v="0"/>
    <n v="0"/>
    <n v="0"/>
    <n v="0"/>
    <n v="0"/>
    <n v="4"/>
    <n v="0"/>
    <n v="0"/>
    <n v="0"/>
    <n v="0"/>
    <n v="6"/>
    <n v="3.5"/>
    <n v="0"/>
    <n v="144"/>
    <n v="0"/>
    <n v="0"/>
    <n v="0"/>
    <n v="63"/>
    <n v="0"/>
    <n v="0"/>
    <n v="0.42857142857142855"/>
    <n v="5.113636363636364E-2"/>
    <n v="3.1746031746031744E-2"/>
  </r>
  <r>
    <s v="4D2_11Nov2021"/>
    <x v="8"/>
    <s v="09/22/2021"/>
    <d v="2021-11-11T00:00:00"/>
    <d v="2021-05-11T00:00:00"/>
    <s v="Fall"/>
    <s v="Nov"/>
    <n v="11"/>
    <n v="134"/>
    <n v="46"/>
    <n v="315"/>
    <n v="51"/>
    <n v="11"/>
    <n v="185"/>
    <s v="1111"/>
    <n v="143"/>
    <n v="74.5"/>
    <n v="0.03"/>
    <s v="A"/>
    <s v="F"/>
    <s v="F"/>
    <s v="4D2"/>
    <s v="4D2"/>
    <n v="46.9"/>
    <n v="4.1657142857142855"/>
    <n v="27.5"/>
    <n v="20.5"/>
    <x v="2"/>
    <s v="Burrow 138"/>
    <n v="25.600892000000002"/>
    <n v="-80.399327"/>
    <n v="0.4"/>
    <n v="0"/>
    <n v="0"/>
    <n v="0"/>
    <n v="0"/>
    <n v="0"/>
    <n v="0"/>
    <n v="0"/>
    <n v="0"/>
    <n v="0"/>
    <n v="0"/>
    <n v="0"/>
    <n v="0"/>
    <n v="0"/>
    <n v="0"/>
    <n v="0.4"/>
    <n v="0"/>
    <n v="9"/>
    <n v="0"/>
    <n v="0"/>
    <n v="0"/>
    <n v="0"/>
    <n v="0"/>
    <n v="3.5"/>
    <n v="0"/>
    <n v="144"/>
    <n v="18"/>
    <n v="0"/>
    <n v="0"/>
    <n v="63"/>
    <n v="0"/>
    <n v="0"/>
    <n v="0.42857142857142855"/>
    <n v="5.113636363636364E-2"/>
    <n v="3.1746031746031744E-2"/>
  </r>
  <r>
    <s v="349_16Nov2021"/>
    <x v="24"/>
    <s v="09/22/2021"/>
    <d v="2021-11-16T00:00:00"/>
    <d v="2021-05-11T00:00:00"/>
    <s v="Fall"/>
    <s v="Nov"/>
    <n v="11"/>
    <n v="134"/>
    <n v="47"/>
    <n v="320"/>
    <n v="56"/>
    <n v="16"/>
    <n v="190"/>
    <s v="1116"/>
    <n v="143"/>
    <n v="69"/>
    <n v="0"/>
    <s v="A"/>
    <s v="F"/>
    <s v="F"/>
    <n v="349"/>
    <n v="349"/>
    <n v="50.3"/>
    <n v="4.4509090909090911"/>
    <n v="28.1"/>
    <n v="20"/>
    <x v="1"/>
    <s v="Burrow 78"/>
    <n v="25.621822000000002"/>
    <n v="-80.392408000000003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3.5"/>
    <n v="0"/>
    <n v="144"/>
    <n v="0"/>
    <n v="0"/>
    <n v="0"/>
    <n v="63"/>
    <n v="0"/>
    <n v="0"/>
    <n v="0.42857142857142855"/>
    <n v="5.113636363636364E-2"/>
    <n v="3.1746031746031744E-2"/>
  </r>
  <r>
    <s v="490_16Nov2021"/>
    <x v="1"/>
    <s v="09/22/2021"/>
    <d v="2021-11-16T00:00:00"/>
    <d v="2021-05-11T00:00:00"/>
    <s v="Fall"/>
    <s v="Nov"/>
    <n v="11"/>
    <n v="134"/>
    <n v="47"/>
    <n v="320"/>
    <n v="56"/>
    <n v="16"/>
    <n v="190"/>
    <s v="1116"/>
    <n v="143"/>
    <n v="69"/>
    <n v="0"/>
    <s v="A"/>
    <s v="M"/>
    <s v="M"/>
    <n v="490"/>
    <n v="490"/>
    <n v="42.584725332177044"/>
    <n v="2.7814285714285711"/>
    <n v="24.3"/>
    <n v="17.600000000000001"/>
    <x v="1"/>
    <s v="Burrow 133"/>
    <n v="25.616307030000002"/>
    <n v="-80.390258990000007"/>
    <n v="0.01"/>
    <n v="0"/>
    <n v="0"/>
    <n v="0"/>
    <n v="0"/>
    <n v="0"/>
    <n v="0"/>
    <n v="0"/>
    <n v="0"/>
    <n v="0"/>
    <n v="0"/>
    <n v="0.01"/>
    <n v="0"/>
    <n v="0"/>
    <n v="0"/>
    <n v="0"/>
    <n v="0"/>
    <n v="2"/>
    <n v="0"/>
    <n v="0"/>
    <n v="0"/>
    <n v="0"/>
    <n v="9"/>
    <n v="3.5"/>
    <n v="0"/>
    <n v="144"/>
    <n v="0"/>
    <n v="0"/>
    <n v="0"/>
    <n v="63"/>
    <n v="0"/>
    <n v="0"/>
    <n v="0.42857142857142855"/>
    <n v="5.113636363636364E-2"/>
    <n v="3.1746031746031744E-2"/>
  </r>
  <r>
    <s v="TP01_18Nov2021"/>
    <x v="32"/>
    <s v="09/22/2021"/>
    <d v="2021-11-18T00:00:00"/>
    <d v="2021-05-11T00:00:00"/>
    <s v="Fall"/>
    <s v="Nov"/>
    <n v="11"/>
    <n v="134"/>
    <n v="47"/>
    <n v="322"/>
    <n v="58"/>
    <n v="18"/>
    <n v="192"/>
    <s v="1118"/>
    <n v="143"/>
    <n v="77"/>
    <m/>
    <m/>
    <m/>
    <m/>
    <m/>
    <s v="UW"/>
    <m/>
    <m/>
    <m/>
    <m/>
    <x v="0"/>
    <s v="TP01 18Nov2021"/>
    <n v="25.613849030000001"/>
    <n v="-80.405927030000001"/>
    <n v="0.01"/>
    <n v="0"/>
    <n v="0"/>
    <n v="0"/>
    <n v="0"/>
    <n v="0"/>
    <n v="0"/>
    <n v="0"/>
    <n v="0"/>
    <n v="0"/>
    <n v="0"/>
    <n v="0"/>
    <n v="0"/>
    <n v="0"/>
    <n v="0"/>
    <n v="0.01"/>
    <n v="0"/>
    <n v="4"/>
    <n v="1"/>
    <n v="0"/>
    <n v="0"/>
    <n v="0"/>
    <n v="0"/>
    <n v="3.5"/>
    <n v="0"/>
    <n v="144"/>
    <n v="1"/>
    <n v="0"/>
    <n v="0"/>
    <n v="63"/>
    <n v="0"/>
    <n v="0"/>
    <n v="0.42857142857142855"/>
    <n v="5.113636363636364E-2"/>
    <n v="3.1746031746031744E-2"/>
  </r>
  <r>
    <s v="TP01_21Nov2021"/>
    <x v="33"/>
    <s v="09/22/2021"/>
    <d v="2021-11-21T00:00:00"/>
    <d v="2021-05-11T00:00:00"/>
    <s v="Fall"/>
    <s v="Nov"/>
    <n v="11"/>
    <n v="134"/>
    <n v="48"/>
    <n v="325"/>
    <n v="61"/>
    <n v="21"/>
    <n v="195"/>
    <s v="1121"/>
    <n v="143"/>
    <n v="74"/>
    <n v="0.39"/>
    <m/>
    <m/>
    <m/>
    <m/>
    <s v="UE"/>
    <m/>
    <m/>
    <m/>
    <m/>
    <x v="1"/>
    <s v="TP01_21Nov2021"/>
    <n v="25.620744989999999"/>
    <n v="-80.39037297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"/>
    <n v="0"/>
    <n v="144"/>
    <n v="0"/>
    <n v="0"/>
    <n v="0"/>
    <n v="63"/>
    <n v="0"/>
    <n v="0"/>
    <n v="0.42857142857142855"/>
    <n v="5.113636363636364E-2"/>
    <n v="3.1746031746031744E-2"/>
  </r>
  <r>
    <s v="40_22Nov2021"/>
    <x v="6"/>
    <s v="09/22/2021"/>
    <d v="2021-11-22T00:00:00"/>
    <d v="2021-05-11T00:00:00"/>
    <s v="Fall"/>
    <s v="Nov"/>
    <n v="11"/>
    <n v="134"/>
    <n v="48"/>
    <n v="326"/>
    <n v="62"/>
    <n v="22"/>
    <n v="196"/>
    <s v="1122"/>
    <n v="143"/>
    <n v="75.5"/>
    <n v="0.01"/>
    <s v="A"/>
    <s v="F"/>
    <s v="F"/>
    <n v="40"/>
    <n v="40"/>
    <n v="49.5"/>
    <n v="5.4148459400000002"/>
    <n v="29.9"/>
    <n v="21.6"/>
    <x v="0"/>
    <s v="Burrow 12"/>
    <n v="25.613995970000001"/>
    <n v="-80.406042029999995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3.5"/>
    <n v="0"/>
    <n v="144"/>
    <n v="0"/>
    <n v="0"/>
    <n v="0"/>
    <n v="63"/>
    <n v="0"/>
    <n v="0"/>
    <n v="0.42857142857142855"/>
    <n v="5.113636363636364E-2"/>
    <n v="3.1746031746031744E-2"/>
  </r>
  <r>
    <s v="21_02Dec2021"/>
    <x v="5"/>
    <s v="09/22/2021"/>
    <d v="2021-12-02T00:00:00"/>
    <d v="2021-05-11T00:00:00"/>
    <s v="Fall"/>
    <s v="Dec"/>
    <n v="12"/>
    <n v="134"/>
    <n v="49"/>
    <n v="336"/>
    <n v="72"/>
    <n v="2"/>
    <n v="206"/>
    <s v="1202"/>
    <n v="143"/>
    <n v="66.5"/>
    <n v="0"/>
    <s v="A"/>
    <s v="F"/>
    <s v="F"/>
    <n v="21"/>
    <n v="21"/>
    <n v="47.7"/>
    <n v="5.5711111111111116"/>
    <n v="31.7"/>
    <n v="21.5"/>
    <x v="0"/>
    <s v="Burrow 11"/>
    <n v="25.613794970000001"/>
    <n v="-80.406096009999999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"/>
    <n v="0"/>
    <n v="0"/>
    <n v="0"/>
    <n v="0"/>
    <n v="3"/>
    <n v="0"/>
    <n v="59"/>
    <n v="0"/>
    <n v="0"/>
    <n v="0"/>
    <n v="43"/>
    <n v="0"/>
    <n v="0"/>
    <n v="0.66666666666666663"/>
    <n v="8.4745762711864403E-2"/>
    <n v="2.3255813953488372E-2"/>
  </r>
  <r>
    <s v="TP01_02Dec2021"/>
    <x v="34"/>
    <s v="09/22/2021"/>
    <d v="2021-12-02T00:00:00"/>
    <d v="2021-05-11T00:00:00"/>
    <s v="Fall"/>
    <s v="Dec"/>
    <n v="12"/>
    <n v="134"/>
    <n v="49"/>
    <n v="336"/>
    <n v="72"/>
    <n v="2"/>
    <n v="206"/>
    <s v="1202"/>
    <n v="143"/>
    <n v="66.5"/>
    <n v="0"/>
    <m/>
    <m/>
    <m/>
    <m/>
    <s v="UW"/>
    <m/>
    <m/>
    <m/>
    <m/>
    <x v="0"/>
    <s v="TP01 02Dec2021"/>
    <n v="25.61388801"/>
    <n v="-80.40615099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1"/>
    <n v="0"/>
    <n v="0"/>
    <n v="0"/>
    <n v="0"/>
    <n v="3"/>
    <n v="0"/>
    <n v="59"/>
    <n v="0"/>
    <n v="0"/>
    <n v="0"/>
    <n v="43"/>
    <n v="0"/>
    <n v="0"/>
    <n v="0.66666666666666663"/>
    <n v="8.4745762711864403E-2"/>
    <n v="2.3255813953488372E-2"/>
  </r>
  <r>
    <s v="606_07Dec2021"/>
    <x v="18"/>
    <s v="09/22/2021"/>
    <d v="2021-12-07T00:00:00"/>
    <d v="2021-05-11T00:00:00"/>
    <s v="Fall"/>
    <s v="Dec"/>
    <n v="12"/>
    <n v="134"/>
    <n v="50"/>
    <n v="341"/>
    <n v="77"/>
    <n v="7"/>
    <n v="211"/>
    <s v="1207"/>
    <n v="143"/>
    <n v="71.5"/>
    <n v="0.15"/>
    <s v="A"/>
    <s v="F"/>
    <s v="F"/>
    <n v="606"/>
    <n v="606"/>
    <n v="52.4"/>
    <n v="7.5842105263157888"/>
    <n v="32.9"/>
    <n v="25.1"/>
    <x v="1"/>
    <s v="Burrow 82"/>
    <n v="25.616584970000002"/>
    <n v="-80.390300980000006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3"/>
    <n v="0"/>
    <n v="59"/>
    <n v="0"/>
    <n v="0"/>
    <n v="0"/>
    <n v="43"/>
    <n v="0"/>
    <n v="0"/>
    <n v="0.66666666666666663"/>
    <n v="8.4745762711864403E-2"/>
    <n v="2.3255813953488372E-2"/>
  </r>
  <r>
    <s v="Scuteless_07Dec2021"/>
    <x v="7"/>
    <s v="09/22/2021"/>
    <d v="2021-12-07T00:00:00"/>
    <d v="2021-05-11T00:00:00"/>
    <s v="Fall"/>
    <s v="Dec"/>
    <n v="12"/>
    <n v="134"/>
    <n v="50"/>
    <n v="341"/>
    <n v="77"/>
    <n v="7"/>
    <n v="211"/>
    <s v="1207"/>
    <n v="143"/>
    <n v="71.5"/>
    <n v="0.15"/>
    <s v="A"/>
    <s v="F"/>
    <s v="F"/>
    <s v="Scuteless"/>
    <s v="Scuteless"/>
    <n v="55.1"/>
    <n v="6.6241176470588234"/>
    <n v="33.4"/>
    <n v="23.4"/>
    <x v="1"/>
    <s v="Burrow 139"/>
    <n v="25.616444000000001"/>
    <n v="-80.390439000000001"/>
    <n v="0.01"/>
    <n v="0"/>
    <n v="0"/>
    <n v="0"/>
    <n v="0"/>
    <n v="0.01"/>
    <n v="0"/>
    <n v="0"/>
    <n v="0"/>
    <n v="0"/>
    <n v="0"/>
    <n v="0"/>
    <n v="0"/>
    <n v="0"/>
    <n v="0"/>
    <n v="0"/>
    <n v="0"/>
    <n v="4"/>
    <n v="0"/>
    <n v="0"/>
    <n v="0"/>
    <n v="0"/>
    <n v="0"/>
    <n v="3"/>
    <n v="0"/>
    <n v="59"/>
    <n v="0"/>
    <n v="0"/>
    <n v="0"/>
    <n v="43"/>
    <n v="0"/>
    <n v="0"/>
    <n v="0.66666666666666663"/>
    <n v="8.4745762711864403E-2"/>
    <n v="2.3255813953488372E-2"/>
  </r>
  <r>
    <s v="TP01_07Dec2021"/>
    <x v="35"/>
    <s v="09/22/2021"/>
    <d v="2021-12-07T00:00:00"/>
    <d v="2021-05-11T00:00:00"/>
    <s v="Fall"/>
    <s v="Dec"/>
    <n v="12"/>
    <n v="134"/>
    <n v="50"/>
    <n v="341"/>
    <n v="77"/>
    <n v="7"/>
    <n v="211"/>
    <s v="1207"/>
    <n v="143"/>
    <n v="71.5"/>
    <n v="0.15"/>
    <m/>
    <m/>
    <m/>
    <m/>
    <s v="UE"/>
    <m/>
    <m/>
    <m/>
    <m/>
    <x v="1"/>
    <s v="TP01_07Dec2021"/>
    <n v="25.616396959999999"/>
    <n v="-80.39045697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59"/>
    <n v="0"/>
    <n v="0"/>
    <n v="0"/>
    <n v="43"/>
    <n v="0"/>
    <n v="0"/>
    <n v="0.66666666666666663"/>
    <n v="8.4745762711864403E-2"/>
    <n v="2.3255813953488372E-2"/>
  </r>
  <r>
    <s v="TP01_08Dec2021"/>
    <x v="36"/>
    <s v="09/22/2021"/>
    <d v="2021-12-08T00:00:00"/>
    <d v="2021-05-11T00:00:00"/>
    <s v="Fall"/>
    <s v="Dec"/>
    <n v="12"/>
    <n v="134"/>
    <n v="50"/>
    <n v="342"/>
    <n v="78"/>
    <n v="8"/>
    <n v="212"/>
    <s v="1208"/>
    <n v="143"/>
    <n v="72.5"/>
    <m/>
    <m/>
    <m/>
    <m/>
    <m/>
    <s v="UW"/>
    <m/>
    <m/>
    <m/>
    <m/>
    <x v="0"/>
    <s v="TP01 08Dec2021"/>
    <n v="25.613924969999999"/>
    <n v="-80.406163989999996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3"/>
    <n v="0"/>
    <n v="59"/>
    <n v="0"/>
    <n v="0"/>
    <n v="0"/>
    <n v="43"/>
    <n v="0"/>
    <n v="0"/>
    <n v="0.66666666666666663"/>
    <n v="8.4745762711864403E-2"/>
    <n v="2.3255813953488372E-2"/>
  </r>
  <r>
    <s v="21_21Dec2021"/>
    <x v="5"/>
    <s v="12/21/2021"/>
    <d v="2021-12-21T00:00:00"/>
    <d v="2021-05-11T00:00:00"/>
    <s v="Winter"/>
    <s v="Dec"/>
    <n v="12"/>
    <n v="224"/>
    <n v="52"/>
    <n v="355"/>
    <n v="1"/>
    <n v="21"/>
    <n v="225"/>
    <s v="1221"/>
    <n v="143"/>
    <n v="75"/>
    <m/>
    <s v="A"/>
    <s v="F"/>
    <s v="F"/>
    <n v="21"/>
    <n v="21"/>
    <n v="47.7"/>
    <n v="5.5711111111111116"/>
    <n v="31.7"/>
    <n v="21.5"/>
    <x v="0"/>
    <s v="Burrow 11"/>
    <n v="25.613794970000001"/>
    <n v="-80.406096009999999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3"/>
    <n v="0"/>
    <n v="59"/>
    <n v="0"/>
    <n v="1.4792899408284023E-3"/>
    <n v="1.4792899408284023E-3"/>
    <n v="43"/>
    <n v="0"/>
    <n v="0"/>
    <n v="0.66666666666666663"/>
    <n v="8.4745762711864403E-2"/>
    <n v="2.3255813953488372E-2"/>
  </r>
  <r>
    <s v="589_21Dec2021"/>
    <x v="9"/>
    <s v="12/21/2021"/>
    <d v="2021-12-21T00:00:00"/>
    <d v="2021-05-11T00:00:00"/>
    <s v="Winter"/>
    <s v="Dec"/>
    <n v="12"/>
    <n v="224"/>
    <n v="52"/>
    <n v="355"/>
    <n v="1"/>
    <n v="21"/>
    <n v="225"/>
    <s v="1221"/>
    <n v="143"/>
    <n v="75"/>
    <m/>
    <s v="A"/>
    <s v="F"/>
    <s v="F"/>
    <n v="589"/>
    <n v="589"/>
    <n v="51.1"/>
    <n v="5.242857142857142"/>
    <n v="29.4"/>
    <n v="22.2"/>
    <x v="1"/>
    <s v="Burrow 79"/>
    <n v="25.621460970000001"/>
    <n v="-80.392425959999997"/>
    <n v="0.01"/>
    <n v="0"/>
    <n v="0.0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3"/>
    <n v="0"/>
    <n v="59"/>
    <n v="0"/>
    <n v="1.4792899408284023E-3"/>
    <n v="1.4792899408284023E-3"/>
    <n v="43"/>
    <n v="0"/>
    <n v="0"/>
    <n v="0.66666666666666663"/>
    <n v="8.4745762711864403E-2"/>
    <n v="2.3255813953488372E-2"/>
  </r>
  <r>
    <s v="4D2_21Dec2021"/>
    <x v="8"/>
    <s v="12/21/2021"/>
    <d v="2021-12-21T00:00:00"/>
    <d v="2021-05-11T00:00:00"/>
    <s v="Winter"/>
    <s v="Dec"/>
    <n v="12"/>
    <n v="224"/>
    <n v="52"/>
    <n v="355"/>
    <n v="1"/>
    <n v="21"/>
    <n v="225"/>
    <s v="1221"/>
    <n v="143"/>
    <n v="75"/>
    <m/>
    <s v="A"/>
    <s v="F"/>
    <s v="F"/>
    <s v="4D2"/>
    <s v="4D2"/>
    <n v="46.9"/>
    <n v="4.1657142857142855"/>
    <n v="27.5"/>
    <n v="20.5"/>
    <x v="2"/>
    <s v="Burrow 132"/>
    <n v="25.600580000000001"/>
    <n v="-80.400133999999994"/>
    <n v="0.57999999999999996"/>
    <n v="0"/>
    <n v="0"/>
    <n v="0"/>
    <n v="0"/>
    <n v="0"/>
    <n v="0"/>
    <n v="0"/>
    <n v="0"/>
    <n v="0"/>
    <n v="0"/>
    <n v="0"/>
    <n v="0"/>
    <n v="0"/>
    <n v="0"/>
    <n v="0.57999999999999996"/>
    <n v="0"/>
    <n v="3"/>
    <n v="0"/>
    <n v="0"/>
    <n v="0"/>
    <n v="0"/>
    <n v="0"/>
    <n v="3"/>
    <n v="0"/>
    <n v="59"/>
    <n v="18"/>
    <n v="1.4792899408284023E-3"/>
    <n v="1.4792899408284023E-3"/>
    <n v="43"/>
    <n v="0"/>
    <n v="0"/>
    <n v="0.66666666666666663"/>
    <n v="8.4745762711864403E-2"/>
    <n v="2.3255813953488372E-2"/>
  </r>
  <r>
    <s v="300_23Dec2021"/>
    <x v="2"/>
    <s v="12/21/2021"/>
    <d v="2021-12-23T00:00:00"/>
    <d v="2021-05-11T00:00:00"/>
    <s v="Winter"/>
    <s v="Dec"/>
    <n v="12"/>
    <n v="224"/>
    <n v="52"/>
    <n v="357"/>
    <n v="3"/>
    <n v="23"/>
    <n v="227"/>
    <s v="1223"/>
    <n v="143"/>
    <n v="60.5"/>
    <n v="0.01"/>
    <s v="A"/>
    <s v="M"/>
    <s v="M"/>
    <n v="300"/>
    <n v="300"/>
    <n v="46.5"/>
    <n v="3.3135294117647058"/>
    <n v="26.9"/>
    <n v="19.899999999999999"/>
    <x v="1"/>
    <s v="Burrow 133"/>
    <n v="25.616534999999999"/>
    <n v="-80.390473999999998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3"/>
    <n v="0"/>
    <n v="59"/>
    <n v="0"/>
    <n v="1.4792899408284023E-3"/>
    <n v="1.4792899408284023E-3"/>
    <n v="43"/>
    <n v="0"/>
    <n v="0"/>
    <n v="0.66666666666666663"/>
    <n v="8.4745762711864403E-2"/>
    <n v="2.3255813953488372E-2"/>
  </r>
  <r>
    <s v="606_18Jan2022"/>
    <x v="18"/>
    <d v="2021-12-21T00:00:00"/>
    <d v="2022-01-18T00:00:00"/>
    <d v="2021-05-11T00:00:00"/>
    <s v="Winter"/>
    <s v="Jan"/>
    <n v="1"/>
    <n v="224"/>
    <n v="4"/>
    <n v="18"/>
    <n v="29"/>
    <n v="18"/>
    <n v="253"/>
    <s v="0118"/>
    <n v="235"/>
    <n v="59.5"/>
    <m/>
    <s v="A"/>
    <s v="F"/>
    <s v="F"/>
    <n v="606"/>
    <n v="606"/>
    <n v="52.4"/>
    <n v="7.5842105263157888"/>
    <n v="32.9"/>
    <n v="25.1"/>
    <x v="1"/>
    <s v="Burrow 139"/>
    <n v="25.616444000000001"/>
    <n v="-80.39043900000000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7"/>
    <n v="0"/>
    <n v="105"/>
    <n v="0"/>
    <n v="0"/>
    <n v="0"/>
    <n v="0"/>
    <n v="0"/>
    <n v="0.1"/>
    <n v="0.2857142857142857"/>
    <n v="8.5714285714285715E-2"/>
    <n v="0"/>
  </r>
  <r>
    <s v="Scuteless_18Jan2022"/>
    <x v="7"/>
    <d v="2021-12-21T00:00:00"/>
    <d v="2022-01-18T00:00:00"/>
    <d v="2021-05-11T00:00:00"/>
    <s v="Winter"/>
    <s v="Jan"/>
    <n v="1"/>
    <n v="224"/>
    <n v="4"/>
    <n v="18"/>
    <n v="29"/>
    <n v="18"/>
    <n v="253"/>
    <s v="0118"/>
    <n v="235"/>
    <n v="59.5"/>
    <m/>
    <s v="A"/>
    <s v="F"/>
    <s v="F"/>
    <s v="Scuteless"/>
    <s v="Scuteless"/>
    <n v="55.1"/>
    <n v="6.6241176470588234"/>
    <n v="33.4"/>
    <n v="23.4"/>
    <x v="1"/>
    <s v="Burrow 127"/>
    <n v="25.616564"/>
    <n v="-80.390597999999997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7"/>
    <n v="0"/>
    <n v="105"/>
    <n v="0"/>
    <n v="0"/>
    <n v="0"/>
    <n v="0"/>
    <n v="0"/>
    <n v="0.1"/>
    <n v="0.2857142857142857"/>
    <n v="8.5714285714285715E-2"/>
    <n v="0"/>
  </r>
  <r>
    <s v="4D2_20Jan2022"/>
    <x v="8"/>
    <d v="2021-12-21T00:00:00"/>
    <d v="2022-01-20T00:00:00"/>
    <d v="2021-05-11T00:00:00"/>
    <s v="Winter"/>
    <s v="Jan"/>
    <n v="1"/>
    <n v="224"/>
    <n v="4"/>
    <n v="20"/>
    <n v="31"/>
    <n v="20"/>
    <n v="255"/>
    <s v="0120"/>
    <n v="235"/>
    <n v="64"/>
    <n v="0"/>
    <s v="A"/>
    <s v="F"/>
    <s v="F"/>
    <s v="4D2"/>
    <s v="4D2"/>
    <n v="46.9"/>
    <n v="4.1657142857142855"/>
    <n v="27.5"/>
    <n v="20.5"/>
    <x v="2"/>
    <s v="Burrow 132"/>
    <n v="25.600580000000001"/>
    <n v="-80.400133999999994"/>
    <n v="0.1"/>
    <n v="0"/>
    <n v="0"/>
    <n v="0"/>
    <n v="0"/>
    <n v="0"/>
    <n v="0"/>
    <n v="0"/>
    <n v="0"/>
    <n v="0"/>
    <n v="0"/>
    <n v="0"/>
    <n v="0"/>
    <n v="0"/>
    <n v="0"/>
    <n v="0.1"/>
    <n v="0"/>
    <n v="6"/>
    <n v="0"/>
    <n v="0"/>
    <n v="0"/>
    <n v="0"/>
    <n v="0"/>
    <n v="7"/>
    <n v="0"/>
    <n v="105"/>
    <n v="4"/>
    <n v="0"/>
    <n v="0"/>
    <n v="0"/>
    <n v="0"/>
    <n v="0.1"/>
    <n v="0.2857142857142857"/>
    <n v="8.5714285714285715E-2"/>
    <n v="0"/>
  </r>
  <r>
    <s v="TP01_20Jan2022"/>
    <x v="37"/>
    <d v="2021-12-21T00:00:00"/>
    <d v="2022-01-20T00:00:00"/>
    <d v="2021-05-11T00:00:00"/>
    <s v="Winter"/>
    <s v="Jan"/>
    <n v="1"/>
    <n v="224"/>
    <n v="4"/>
    <n v="20"/>
    <n v="31"/>
    <n v="20"/>
    <n v="255"/>
    <s v="0120"/>
    <n v="235"/>
    <n v="64"/>
    <n v="0"/>
    <m/>
    <m/>
    <m/>
    <m/>
    <s v="UW"/>
    <m/>
    <m/>
    <m/>
    <m/>
    <x v="0"/>
    <s v="Burrow 11"/>
    <n v="25.613794970000001"/>
    <n v="-80.406096009999999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7"/>
    <n v="0"/>
    <n v="105"/>
    <n v="0"/>
    <n v="0"/>
    <n v="0"/>
    <n v="0"/>
    <n v="0"/>
    <n v="0.1"/>
    <n v="0.2857142857142857"/>
    <n v="8.5714285714285715E-2"/>
    <n v="0"/>
  </r>
  <r>
    <s v="TP02_20Jan2022"/>
    <x v="38"/>
    <d v="2021-12-21T00:00:00"/>
    <d v="2022-01-20T00:00:00"/>
    <d v="2021-05-11T00:00:00"/>
    <s v="Winter"/>
    <s v="Jan"/>
    <n v="1"/>
    <n v="224"/>
    <n v="4"/>
    <n v="20"/>
    <n v="31"/>
    <n v="20"/>
    <n v="255"/>
    <s v="0120"/>
    <n v="235"/>
    <n v="64"/>
    <n v="0"/>
    <m/>
    <m/>
    <m/>
    <m/>
    <s v="U"/>
    <m/>
    <m/>
    <m/>
    <m/>
    <x v="3"/>
    <s v="TP02 20Jan2022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7"/>
    <n v="0"/>
    <n v="105"/>
    <n v="0"/>
    <n v="0"/>
    <n v="0"/>
    <n v="0"/>
    <n v="0"/>
    <n v="0.1"/>
    <n v="0.2857142857142857"/>
    <n v="8.5714285714285715E-2"/>
    <n v="0"/>
  </r>
  <r>
    <s v="40_25Jan2022"/>
    <x v="6"/>
    <d v="2021-12-21T00:00:00"/>
    <d v="2022-01-25T00:00:00"/>
    <d v="2021-05-11T00:00:00"/>
    <s v="Winter"/>
    <s v="Jan"/>
    <n v="1"/>
    <n v="224"/>
    <n v="5"/>
    <n v="25"/>
    <n v="36"/>
    <n v="25"/>
    <n v="260"/>
    <s v="0125"/>
    <n v="235"/>
    <n v="54"/>
    <n v="0"/>
    <s v="A"/>
    <s v="F"/>
    <s v="F"/>
    <n v="40"/>
    <n v="40"/>
    <n v="49.5"/>
    <n v="5.4148459400000002"/>
    <n v="29.9"/>
    <n v="21.6"/>
    <x v="0"/>
    <s v="Burrow 12"/>
    <n v="25.613995970000001"/>
    <n v="-80.406042029999995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7"/>
    <n v="0"/>
    <n v="105"/>
    <n v="0"/>
    <n v="0"/>
    <n v="0"/>
    <n v="0"/>
    <n v="0"/>
    <n v="0.1"/>
    <n v="0.2857142857142857"/>
    <n v="8.5714285714285715E-2"/>
    <n v="0"/>
  </r>
  <r>
    <s v="454_25Jan2022"/>
    <x v="4"/>
    <d v="2021-12-21T00:00:00"/>
    <d v="2022-01-25T00:00:00"/>
    <d v="2021-05-11T00:00:00"/>
    <s v="Winter"/>
    <s v="Jan"/>
    <n v="1"/>
    <n v="224"/>
    <n v="5"/>
    <n v="25"/>
    <n v="36"/>
    <n v="25"/>
    <n v="260"/>
    <s v="0125"/>
    <n v="235"/>
    <n v="54"/>
    <n v="0"/>
    <s v="A"/>
    <s v="M"/>
    <s v="M"/>
    <n v="454"/>
    <n v="454"/>
    <n v="49.8"/>
    <n v="4.1033333333333344"/>
    <n v="27.8"/>
    <n v="20.7"/>
    <x v="0"/>
    <s v="Burrow 17"/>
    <n v="25.61387401"/>
    <n v="-80.406140010000001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0"/>
    <n v="0"/>
    <n v="0"/>
    <n v="0"/>
    <n v="0"/>
    <n v="7"/>
    <n v="0"/>
    <n v="105"/>
    <n v="0"/>
    <n v="0"/>
    <n v="0"/>
    <n v="0"/>
    <n v="0"/>
    <n v="0.1"/>
    <n v="0.2857142857142857"/>
    <n v="8.5714285714285715E-2"/>
    <n v="0"/>
  </r>
  <r>
    <s v="300_27Jan2022"/>
    <x v="2"/>
    <d v="2021-12-21T00:00:00"/>
    <d v="2022-01-27T00:00:00"/>
    <d v="2021-05-11T00:00:00"/>
    <s v="Winter"/>
    <s v="Jan"/>
    <n v="1"/>
    <n v="224"/>
    <n v="5"/>
    <n v="27"/>
    <n v="38"/>
    <n v="27"/>
    <n v="262"/>
    <s v="0127"/>
    <n v="235"/>
    <n v="73"/>
    <n v="0.09"/>
    <s v="A"/>
    <s v="M"/>
    <s v="M"/>
    <n v="300"/>
    <n v="300"/>
    <n v="46.5"/>
    <n v="3.3135294117647058"/>
    <n v="26.9"/>
    <n v="19.899999999999999"/>
    <x v="1"/>
    <s v="Burrow 126"/>
    <n v="25.616636"/>
    <n v="-80.390680000000003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7"/>
    <n v="0"/>
    <n v="105"/>
    <n v="0"/>
    <n v="0"/>
    <n v="0"/>
    <n v="0"/>
    <n v="0"/>
    <n v="0.1"/>
    <n v="0.2857142857142857"/>
    <n v="8.5714285714285715E-2"/>
    <n v="0"/>
  </r>
  <r>
    <s v="589_27Jan2022"/>
    <x v="9"/>
    <d v="2021-12-21T00:00:00"/>
    <d v="2022-01-27T00:00:00"/>
    <d v="2021-05-11T00:00:00"/>
    <s v="Winter"/>
    <s v="Jan"/>
    <n v="1"/>
    <n v="224"/>
    <n v="5"/>
    <n v="27"/>
    <n v="38"/>
    <n v="27"/>
    <n v="262"/>
    <s v="0127"/>
    <n v="235"/>
    <n v="73"/>
    <n v="0.09"/>
    <s v="A"/>
    <s v="F"/>
    <s v="F"/>
    <n v="589"/>
    <n v="589"/>
    <n v="51.1"/>
    <n v="5.242857142857142"/>
    <n v="29.4"/>
    <n v="22.2"/>
    <x v="1"/>
    <s v="Burrow 79"/>
    <n v="25.621460970000001"/>
    <n v="-80.392425959999997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7"/>
    <n v="0"/>
    <n v="105"/>
    <n v="0"/>
    <n v="0"/>
    <n v="0"/>
    <n v="0"/>
    <n v="0"/>
    <n v="0.1"/>
    <n v="0.2857142857142857"/>
    <n v="8.5714285714285715E-2"/>
    <n v="0"/>
  </r>
  <r>
    <s v="21_03Feb2022"/>
    <x v="5"/>
    <d v="2021-12-21T00:00:00"/>
    <d v="2022-02-03T00:00:00"/>
    <d v="2021-05-11T00:00:00"/>
    <s v="Winter"/>
    <s v="Feb"/>
    <n v="2"/>
    <n v="224"/>
    <n v="6"/>
    <n v="34"/>
    <n v="45"/>
    <n v="3"/>
    <n v="269"/>
    <s v="0203"/>
    <n v="235"/>
    <n v="72"/>
    <n v="0"/>
    <s v="A"/>
    <s v="F"/>
    <s v="F"/>
    <n v="21"/>
    <n v="21"/>
    <n v="47.7"/>
    <n v="5.5711111111111116"/>
    <n v="31.7"/>
    <n v="21.5"/>
    <x v="0"/>
    <s v="21 03Feb2022"/>
    <n v="25.613581"/>
    <n v="-80.406135000000006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11.5"/>
    <n v="0"/>
    <n v="0"/>
    <n v="6"/>
    <n v="0"/>
    <n v="70.5"/>
    <n v="0"/>
    <n v="2.3809523809523808E-2"/>
    <n v="0"/>
    <n v="0"/>
    <n v="2.1739130434782608E-2"/>
    <n v="0"/>
    <n v="0.16666666666666666"/>
    <n v="3.1914893617021274E-2"/>
    <n v="0"/>
  </r>
  <r>
    <s v="494_03Feb2022"/>
    <x v="39"/>
    <d v="2021-12-21T00:00:00"/>
    <d v="2022-02-03T00:00:00"/>
    <d v="2021-05-11T00:00:00"/>
    <s v="Winter"/>
    <s v="Feb"/>
    <n v="2"/>
    <n v="224"/>
    <n v="6"/>
    <n v="34"/>
    <n v="45"/>
    <n v="3"/>
    <n v="269"/>
    <s v="0203"/>
    <n v="235"/>
    <n v="72"/>
    <n v="0"/>
    <s v="J"/>
    <m/>
    <s v="J"/>
    <m/>
    <n v="494"/>
    <m/>
    <m/>
    <m/>
    <m/>
    <x v="0"/>
    <s v="Burrow 59"/>
    <n v="25.614341970000002"/>
    <n v="-80.407350030000003"/>
    <n v="0.01"/>
    <n v="0"/>
    <n v="0"/>
    <n v="0"/>
    <n v="0"/>
    <n v="0"/>
    <n v="0"/>
    <n v="0"/>
    <n v="0"/>
    <n v="0"/>
    <n v="0"/>
    <n v="0"/>
    <n v="0"/>
    <n v="0.01"/>
    <n v="0"/>
    <n v="0"/>
    <n v="0"/>
    <n v="2"/>
    <n v="0"/>
    <n v="0"/>
    <n v="11.5"/>
    <n v="0"/>
    <n v="0"/>
    <n v="6"/>
    <n v="0"/>
    <n v="70.5"/>
    <n v="0"/>
    <n v="2.3809523809523808E-2"/>
    <n v="0"/>
    <n v="0"/>
    <n v="2.1739130434782608E-2"/>
    <n v="0"/>
    <n v="0.16666666666666666"/>
    <n v="3.1914893617021274E-2"/>
    <n v="0"/>
  </r>
  <r>
    <s v="491_08Feb2022"/>
    <x v="3"/>
    <d v="2021-12-21T00:00:00"/>
    <d v="2022-02-08T00:00:00"/>
    <d v="2021-05-11T00:00:00"/>
    <s v="Winter"/>
    <s v="Feb"/>
    <n v="2"/>
    <n v="224"/>
    <n v="7"/>
    <n v="39"/>
    <n v="50"/>
    <n v="8"/>
    <n v="274"/>
    <s v="0208"/>
    <n v="235"/>
    <n v="70.5"/>
    <n v="0"/>
    <s v="A"/>
    <s v="M"/>
    <s v="M"/>
    <n v="491"/>
    <n v="491"/>
    <n v="49.2"/>
    <n v="4.2805263157894728"/>
    <n v="27.1"/>
    <n v="20.3"/>
    <x v="2"/>
    <s v="491 08Feb2022 TP"/>
    <n v="25.602049999999998"/>
    <n v="-80.397990039999996"/>
    <n v="0.01"/>
    <n v="0"/>
    <n v="0"/>
    <n v="0"/>
    <n v="0"/>
    <n v="0"/>
    <n v="0"/>
    <n v="0"/>
    <n v="0"/>
    <n v="0"/>
    <n v="0"/>
    <n v="0"/>
    <n v="0"/>
    <n v="0.01"/>
    <n v="0"/>
    <n v="0"/>
    <n v="0"/>
    <n v="4"/>
    <n v="0"/>
    <n v="0"/>
    <n v="11.5"/>
    <n v="0"/>
    <n v="0"/>
    <n v="6"/>
    <n v="0"/>
    <n v="70.5"/>
    <n v="0"/>
    <n v="0"/>
    <n v="0"/>
    <n v="0"/>
    <n v="2.1739130434782608E-2"/>
    <n v="0"/>
    <n v="0.16666666666666666"/>
    <n v="3.1914893617021274E-2"/>
    <n v="0"/>
  </r>
  <r>
    <s v="Scuteless_10Feb2022"/>
    <x v="7"/>
    <d v="2021-12-21T00:00:00"/>
    <d v="2022-02-10T00:00:00"/>
    <d v="2021-05-11T00:00:00"/>
    <s v="Winter"/>
    <s v="Feb"/>
    <n v="2"/>
    <n v="224"/>
    <n v="7"/>
    <n v="41"/>
    <n v="52"/>
    <n v="10"/>
    <n v="276"/>
    <s v="0210"/>
    <n v="235"/>
    <n v="58"/>
    <n v="0.28999999999999998"/>
    <s v="A"/>
    <s v="F"/>
    <s v="F"/>
    <s v="Scuteless"/>
    <s v="Scuteless"/>
    <n v="55.1"/>
    <n v="6.6241176470588234"/>
    <n v="33.4"/>
    <n v="23.4"/>
    <x v="1"/>
    <s v="Burrow 139"/>
    <n v="25.616444000000001"/>
    <n v="-80.390439000000001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11.5"/>
    <n v="0"/>
    <n v="0"/>
    <n v="6"/>
    <n v="0"/>
    <n v="70.5"/>
    <n v="0"/>
    <n v="0"/>
    <n v="0"/>
    <n v="0"/>
    <n v="2.1739130434782608E-2"/>
    <n v="0"/>
    <n v="0.16666666666666666"/>
    <n v="3.1914893617021274E-2"/>
    <n v="0"/>
  </r>
  <r>
    <s v="4D2_15Feb2022"/>
    <x v="8"/>
    <d v="2021-12-21T00:00:00"/>
    <d v="2022-02-15T00:00:00"/>
    <d v="2021-05-11T00:00:00"/>
    <s v="Winter"/>
    <s v="Feb"/>
    <n v="2"/>
    <n v="224"/>
    <n v="8"/>
    <n v="46"/>
    <n v="57"/>
    <n v="15"/>
    <n v="281"/>
    <s v="0215"/>
    <n v="235"/>
    <n v="60.5"/>
    <m/>
    <s v="A"/>
    <s v="F"/>
    <s v="F"/>
    <s v="4D2"/>
    <s v="4D2"/>
    <n v="46.9"/>
    <n v="4.1657142857142855"/>
    <n v="27.5"/>
    <n v="20.5"/>
    <x v="2"/>
    <s v="Burrow 132"/>
    <n v="25.600580000000001"/>
    <n v="-80.400133999999994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11.5"/>
    <n v="0"/>
    <n v="0"/>
    <n v="6"/>
    <n v="0"/>
    <n v="70.5"/>
    <n v="0"/>
    <n v="0"/>
    <n v="0"/>
    <n v="0"/>
    <n v="2.1739130434782608E-2"/>
    <n v="0"/>
    <n v="0.16666666666666666"/>
    <n v="3.1914893617021274E-2"/>
    <n v="0"/>
  </r>
  <r>
    <s v="606_17Feb2022"/>
    <x v="18"/>
    <d v="2021-12-21T00:00:00"/>
    <d v="2022-02-17T00:00:00"/>
    <d v="2021-05-11T00:00:00"/>
    <s v="Winter"/>
    <s v="Feb"/>
    <n v="2"/>
    <n v="224"/>
    <n v="8"/>
    <n v="48"/>
    <n v="59"/>
    <n v="17"/>
    <n v="283"/>
    <s v="0217"/>
    <n v="235"/>
    <n v="74.5"/>
    <n v="0.02"/>
    <s v="A"/>
    <s v="F"/>
    <s v="F"/>
    <n v="606"/>
    <n v="606"/>
    <n v="52.4"/>
    <n v="7.5842105263157888"/>
    <n v="32.9"/>
    <n v="25.1"/>
    <x v="1"/>
    <s v="Burrow 139"/>
    <n v="25.616444000000001"/>
    <n v="-80.39043900000000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1.5"/>
    <n v="0"/>
    <n v="0"/>
    <n v="6"/>
    <n v="0"/>
    <n v="70.5"/>
    <n v="0"/>
    <n v="0"/>
    <n v="0"/>
    <n v="0"/>
    <n v="2.1739130434782608E-2"/>
    <n v="0"/>
    <n v="0.16666666666666666"/>
    <n v="3.1914893617021274E-2"/>
    <n v="0"/>
  </r>
  <r>
    <s v="40_22Feb2022"/>
    <x v="6"/>
    <d v="2021-12-21T00:00:00"/>
    <d v="2022-02-22T00:00:00"/>
    <d v="2021-05-11T00:00:00"/>
    <s v="Winter"/>
    <s v="Feb"/>
    <n v="2"/>
    <n v="224"/>
    <n v="9"/>
    <n v="53"/>
    <n v="64"/>
    <n v="22"/>
    <n v="288"/>
    <s v="0222"/>
    <n v="235"/>
    <n v="71.5"/>
    <n v="0"/>
    <s v="A"/>
    <s v="F"/>
    <s v="F"/>
    <n v="40"/>
    <n v="40"/>
    <n v="49.5"/>
    <n v="5.4148459400000002"/>
    <n v="29.9"/>
    <n v="21.6"/>
    <x v="0"/>
    <s v="Burrow 12"/>
    <n v="25.613995970000001"/>
    <n v="-80.406042029999995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0"/>
    <n v="0"/>
    <n v="11.5"/>
    <n v="0"/>
    <n v="0"/>
    <n v="6"/>
    <n v="0"/>
    <n v="70.5"/>
    <n v="0"/>
    <n v="0"/>
    <n v="0"/>
    <n v="0"/>
    <n v="2.1739130434782608E-2"/>
    <n v="0"/>
    <n v="0.16666666666666666"/>
    <n v="3.1914893617021274E-2"/>
    <n v="0"/>
  </r>
  <r>
    <s v="454_22Feb2022"/>
    <x v="4"/>
    <d v="2021-12-21T00:00:00"/>
    <d v="2022-02-22T00:00:00"/>
    <d v="2021-05-11T00:00:00"/>
    <s v="Winter"/>
    <s v="Feb"/>
    <n v="2"/>
    <n v="224"/>
    <n v="9"/>
    <n v="53"/>
    <n v="64"/>
    <n v="22"/>
    <n v="288"/>
    <s v="0222"/>
    <n v="235"/>
    <n v="71.5"/>
    <n v="0"/>
    <s v="A"/>
    <s v="M"/>
    <s v="M"/>
    <n v="454"/>
    <n v="454"/>
    <n v="49.8"/>
    <n v="4.1033333333333344"/>
    <n v="27.8"/>
    <n v="20.7"/>
    <x v="0"/>
    <s v="Burrow 64"/>
    <n v="25.613045960000001"/>
    <n v="-80.407091030000004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11.5"/>
    <n v="0"/>
    <n v="0"/>
    <n v="6"/>
    <n v="0"/>
    <n v="70.5"/>
    <n v="0"/>
    <n v="0"/>
    <n v="0"/>
    <n v="0"/>
    <n v="2.1739130434782608E-2"/>
    <n v="0"/>
    <n v="0.16666666666666666"/>
    <n v="3.1914893617021274E-2"/>
    <n v="0"/>
  </r>
  <r>
    <s v="21_24Feb2022"/>
    <x v="5"/>
    <d v="2021-12-21T00:00:00"/>
    <d v="2022-02-24T00:00:00"/>
    <d v="2021-05-11T00:00:00"/>
    <s v="Winter"/>
    <s v="Feb"/>
    <n v="2"/>
    <n v="224"/>
    <n v="9"/>
    <n v="55"/>
    <n v="66"/>
    <n v="24"/>
    <n v="290"/>
    <s v="0224"/>
    <n v="235"/>
    <n v="71"/>
    <n v="0"/>
    <s v="A"/>
    <s v="F"/>
    <s v="F"/>
    <n v="21"/>
    <n v="21"/>
    <n v="47.7"/>
    <n v="5.5711111111111116"/>
    <n v="31.7"/>
    <n v="21.5"/>
    <x v="0"/>
    <s v="Burrow 11"/>
    <n v="25.613794970000001"/>
    <n v="-80.406096009999999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"/>
    <n v="0"/>
    <n v="11.5"/>
    <n v="0"/>
    <n v="0"/>
    <n v="6"/>
    <n v="0"/>
    <n v="70.5"/>
    <n v="0"/>
    <n v="0"/>
    <n v="0"/>
    <n v="0"/>
    <n v="2.1739130434782608E-2"/>
    <n v="0"/>
    <n v="0.16666666666666666"/>
    <n v="3.1914893617021274E-2"/>
    <n v="0"/>
  </r>
  <r>
    <s v="40_24Feb2022"/>
    <x v="6"/>
    <d v="2021-12-21T00:00:00"/>
    <d v="2022-02-24T00:00:00"/>
    <d v="2021-05-11T00:00:00"/>
    <s v="Winter"/>
    <s v="Feb"/>
    <n v="2"/>
    <n v="224"/>
    <n v="9"/>
    <n v="55"/>
    <n v="66"/>
    <n v="24"/>
    <n v="290"/>
    <s v="0224"/>
    <n v="235"/>
    <n v="71"/>
    <n v="0"/>
    <s v="A"/>
    <s v="F"/>
    <s v="F"/>
    <n v="40"/>
    <n v="40"/>
    <n v="49.5"/>
    <n v="5.4148459400000002"/>
    <n v="29.9"/>
    <n v="21.6"/>
    <x v="0"/>
    <s v="Burrow 12"/>
    <n v="25.613995970000001"/>
    <n v="-80.406042029999995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1"/>
    <n v="0"/>
    <n v="11.5"/>
    <n v="0"/>
    <n v="0"/>
    <n v="6"/>
    <n v="0"/>
    <n v="70.5"/>
    <n v="0"/>
    <n v="0"/>
    <n v="0"/>
    <n v="0"/>
    <n v="2.1739130434782608E-2"/>
    <n v="0"/>
    <n v="0.16666666666666666"/>
    <n v="3.1914893617021274E-2"/>
    <n v="0"/>
  </r>
  <r>
    <s v="6000_01Mar2022"/>
    <x v="19"/>
    <d v="2021-12-21T00:00:00"/>
    <d v="2022-03-01T00:00:00"/>
    <d v="2021-05-11T00:00:00"/>
    <s v="Winter"/>
    <s v="Mar"/>
    <n v="3"/>
    <n v="224"/>
    <n v="10"/>
    <n v="60"/>
    <n v="71"/>
    <n v="1"/>
    <n v="295"/>
    <s v="0301"/>
    <n v="235"/>
    <n v="72.5"/>
    <n v="0"/>
    <s v="A"/>
    <s v="M"/>
    <s v="M"/>
    <n v="6000"/>
    <n v="6000"/>
    <n v="42.8"/>
    <n v="2.7341666666666669"/>
    <n v="23.6"/>
    <n v="17.8"/>
    <x v="0"/>
    <s v="Burrow 150"/>
    <n v="25.614927999999999"/>
    <n v="-80.405761999999996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20"/>
    <n v="0"/>
    <n v="0"/>
    <n v="0"/>
    <n v="30.400000000000002"/>
    <n v="0"/>
    <n v="0"/>
    <n v="0"/>
    <n v="3.3333333333333333E-2"/>
    <n v="2.6315789473684209E-2"/>
  </r>
  <r>
    <s v="589_03Mar2022"/>
    <x v="9"/>
    <d v="2021-12-21T00:00:00"/>
    <d v="2022-03-03T00:00:00"/>
    <d v="2021-05-11T00:00:00"/>
    <s v="Winter"/>
    <s v="Mar"/>
    <n v="3"/>
    <n v="224"/>
    <n v="10"/>
    <n v="62"/>
    <n v="73"/>
    <n v="3"/>
    <n v="297"/>
    <s v="0303"/>
    <n v="235"/>
    <n v="70.5"/>
    <n v="0.13"/>
    <s v="A"/>
    <s v="F"/>
    <s v="F"/>
    <n v="589"/>
    <n v="589"/>
    <n v="51.1"/>
    <n v="5.242857142857142"/>
    <n v="29.4"/>
    <n v="22.2"/>
    <x v="1"/>
    <s v="589 03Mar2022"/>
    <n v="25.621523"/>
    <n v="-80.39262402999999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20"/>
    <n v="0"/>
    <n v="0"/>
    <n v="0"/>
    <n v="30.400000000000002"/>
    <n v="0"/>
    <n v="0"/>
    <n v="0"/>
    <n v="3.3333333333333333E-2"/>
    <n v="2.6315789473684209E-2"/>
  </r>
  <r>
    <s v="300_08Mar2022"/>
    <x v="2"/>
    <d v="2021-12-21T00:00:00"/>
    <d v="2022-03-08T00:00:00"/>
    <d v="2021-05-11T00:00:00"/>
    <s v="Winter"/>
    <s v="Mar"/>
    <n v="3"/>
    <n v="224"/>
    <n v="11"/>
    <n v="67"/>
    <n v="78"/>
    <n v="8"/>
    <n v="302"/>
    <s v="0308"/>
    <n v="235"/>
    <n v="78.5"/>
    <n v="0"/>
    <s v="A"/>
    <s v="M"/>
    <s v="M"/>
    <n v="300"/>
    <n v="300"/>
    <n v="46.5"/>
    <n v="3.3135294117647058"/>
    <n v="26.9"/>
    <n v="19.899999999999999"/>
    <x v="1"/>
    <s v="Burrow 126"/>
    <n v="25.616636"/>
    <n v="-80.39068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0"/>
    <n v="0"/>
    <n v="0"/>
    <n v="0"/>
    <n v="30.400000000000002"/>
    <n v="0"/>
    <n v="0"/>
    <n v="0"/>
    <n v="3.3333333333333333E-2"/>
    <n v="2.6315789473684209E-2"/>
  </r>
  <r>
    <s v="21_10Mar2022"/>
    <x v="5"/>
    <d v="2021-12-21T00:00:00"/>
    <d v="2022-03-10T00:00:00"/>
    <d v="2021-05-11T00:00:00"/>
    <s v="Winter"/>
    <s v="Mar"/>
    <n v="3"/>
    <n v="224"/>
    <n v="11"/>
    <n v="69"/>
    <n v="80"/>
    <n v="10"/>
    <n v="304"/>
    <s v="0310"/>
    <n v="235"/>
    <n v="77.5"/>
    <n v="0"/>
    <s v="A"/>
    <s v="F"/>
    <s v="F"/>
    <n v="21"/>
    <n v="21"/>
    <n v="47.7"/>
    <n v="5.5711111111111116"/>
    <n v="31.7"/>
    <n v="21.5"/>
    <x v="0"/>
    <s v="Burrow 151"/>
    <n v="25.613668000000001"/>
    <n v="-80.406751999999997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120"/>
    <n v="0"/>
    <n v="0"/>
    <n v="0"/>
    <n v="30.400000000000002"/>
    <n v="0"/>
    <n v="0"/>
    <n v="0"/>
    <n v="3.3333333333333333E-2"/>
    <n v="2.6315789473684209E-2"/>
  </r>
  <r>
    <s v="Scuteless_10Mar2022"/>
    <x v="7"/>
    <d v="2021-12-21T00:00:00"/>
    <d v="2022-03-10T00:00:00"/>
    <d v="2021-05-11T00:00:00"/>
    <s v="Winter"/>
    <s v="Mar"/>
    <n v="3"/>
    <n v="224"/>
    <n v="11"/>
    <n v="69"/>
    <n v="80"/>
    <n v="10"/>
    <n v="304"/>
    <s v="0310"/>
    <n v="235"/>
    <n v="77.5"/>
    <n v="0"/>
    <s v="A"/>
    <s v="F"/>
    <s v="F"/>
    <s v="Scuteless"/>
    <s v="Scuteless"/>
    <n v="55.1"/>
    <n v="6.6241176470588234"/>
    <n v="33.4"/>
    <n v="23.4"/>
    <x v="1"/>
    <s v="Burrow 126"/>
    <n v="25.616636"/>
    <n v="-80.39068000000000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20"/>
    <n v="0"/>
    <n v="0"/>
    <n v="0"/>
    <n v="30.400000000000002"/>
    <n v="0"/>
    <n v="0"/>
    <n v="0"/>
    <n v="3.3333333333333333E-2"/>
    <n v="2.6315789473684209E-2"/>
  </r>
  <r>
    <s v="606_15Mar2022"/>
    <x v="18"/>
    <d v="2021-12-21T00:00:00"/>
    <d v="2022-03-15T00:00:00"/>
    <d v="2021-05-11T00:00:00"/>
    <s v="Winter"/>
    <s v="Mar"/>
    <n v="3"/>
    <n v="224"/>
    <n v="12"/>
    <n v="74"/>
    <n v="85"/>
    <n v="15"/>
    <n v="309"/>
    <s v="0315"/>
    <n v="235"/>
    <n v="73"/>
    <n v="0.36"/>
    <s v="A"/>
    <s v="F"/>
    <s v="F"/>
    <n v="606"/>
    <n v="606"/>
    <n v="52.4"/>
    <n v="7.5842105263157888"/>
    <n v="32.9"/>
    <n v="25.1"/>
    <x v="1"/>
    <s v="Burrow 139"/>
    <n v="25.616444000000001"/>
    <n v="-80.39043900000000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20"/>
    <n v="0"/>
    <n v="9.8039215686274508E-3"/>
    <n v="4.9019607843137254E-3"/>
    <n v="30.400000000000002"/>
    <n v="0"/>
    <n v="0"/>
    <n v="0"/>
    <n v="3.3333333333333333E-2"/>
    <n v="2.6315789473684209E-2"/>
  </r>
  <r>
    <s v="4D2_15Mar2022"/>
    <x v="8"/>
    <d v="2021-12-21T00:00:00"/>
    <d v="2022-03-15T00:00:00"/>
    <d v="2021-05-11T00:00:00"/>
    <s v="Winter"/>
    <s v="Mar"/>
    <n v="3"/>
    <n v="224"/>
    <n v="12"/>
    <n v="74"/>
    <n v="85"/>
    <n v="15"/>
    <n v="309"/>
    <s v="0315"/>
    <n v="235"/>
    <n v="73"/>
    <n v="0.36"/>
    <s v="A"/>
    <s v="F"/>
    <s v="F"/>
    <s v="4D2"/>
    <s v="4D2"/>
    <n v="46.9"/>
    <n v="4.1657142857142855"/>
    <n v="27.5"/>
    <n v="20.5"/>
    <x v="2"/>
    <s v="Burrow 137"/>
    <n v="25.600850000000001"/>
    <n v="-80.399775000000005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120"/>
    <n v="0"/>
    <n v="9.8039215686274508E-3"/>
    <n v="4.9019607843137254E-3"/>
    <n v="30.400000000000002"/>
    <n v="0"/>
    <n v="0"/>
    <n v="0"/>
    <n v="3.3333333333333333E-2"/>
    <n v="2.6315789473684209E-2"/>
  </r>
  <r>
    <s v="454_22Mar2022"/>
    <x v="4"/>
    <s v="03/20/2022"/>
    <d v="2022-03-22T00:00:00"/>
    <d v="2021-05-11T00:00:00"/>
    <s v="Spring"/>
    <s v="Mar"/>
    <n v="3"/>
    <n v="313"/>
    <n v="13"/>
    <n v="81"/>
    <n v="3"/>
    <n v="22"/>
    <n v="316"/>
    <s v="0322"/>
    <n v="235"/>
    <n v="75"/>
    <m/>
    <s v="A"/>
    <s v="M"/>
    <s v="M"/>
    <n v="454"/>
    <n v="454"/>
    <n v="49.8"/>
    <n v="4.1033333333333344"/>
    <n v="27.8"/>
    <n v="20.7"/>
    <x v="0"/>
    <s v="Burrow 17"/>
    <n v="25.61387401"/>
    <n v="-80.40614001000000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20"/>
    <n v="0"/>
    <n v="0"/>
    <n v="0"/>
    <n v="30.400000000000002"/>
    <n v="0"/>
    <n v="0"/>
    <n v="0"/>
    <n v="3.3333333333333333E-2"/>
    <n v="2.6315789473684209E-2"/>
  </r>
  <r>
    <s v="491_22Mar2022"/>
    <x v="3"/>
    <s v="03/20/2022"/>
    <d v="2022-03-22T00:00:00"/>
    <d v="2021-05-11T00:00:00"/>
    <s v="Spring"/>
    <s v="Mar"/>
    <n v="3"/>
    <n v="313"/>
    <n v="13"/>
    <n v="81"/>
    <n v="3"/>
    <n v="22"/>
    <n v="316"/>
    <s v="0322"/>
    <n v="235"/>
    <n v="75"/>
    <m/>
    <s v="A"/>
    <s v="M"/>
    <s v="M"/>
    <n v="491"/>
    <n v="491"/>
    <n v="49.2"/>
    <n v="4.2805263157894728"/>
    <n v="27.1"/>
    <n v="20.3"/>
    <x v="2"/>
    <s v="491 22Mar2022"/>
    <n v="25.60038904"/>
    <n v="-80.400565970000002"/>
    <n v="0.05"/>
    <n v="0"/>
    <n v="0"/>
    <n v="0"/>
    <n v="0"/>
    <n v="0"/>
    <n v="0"/>
    <n v="0"/>
    <n v="0"/>
    <n v="0"/>
    <n v="0"/>
    <n v="0.05"/>
    <n v="0"/>
    <n v="0"/>
    <n v="0"/>
    <n v="0"/>
    <n v="0"/>
    <n v="3"/>
    <n v="0"/>
    <n v="0"/>
    <n v="0"/>
    <n v="0"/>
    <n v="4"/>
    <n v="0"/>
    <n v="0"/>
    <n v="120"/>
    <n v="0"/>
    <n v="0"/>
    <n v="0"/>
    <n v="30.400000000000002"/>
    <n v="0"/>
    <n v="0"/>
    <n v="0"/>
    <n v="3.3333333333333333E-2"/>
    <n v="2.6315789473684209E-2"/>
  </r>
  <r>
    <s v="TP01_24Mar2022"/>
    <x v="40"/>
    <s v="03/20/2022"/>
    <d v="2022-03-24T00:00:00"/>
    <d v="2021-05-11T00:00:00"/>
    <s v="Spring"/>
    <s v="Mar"/>
    <n v="3"/>
    <n v="313"/>
    <n v="13"/>
    <n v="83"/>
    <n v="5"/>
    <n v="24"/>
    <n v="318"/>
    <s v="0324"/>
    <n v="235"/>
    <n v="81"/>
    <n v="0"/>
    <m/>
    <m/>
    <m/>
    <m/>
    <s v="U"/>
    <m/>
    <m/>
    <m/>
    <m/>
    <x v="3"/>
    <s v="TP01 24Mar2022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120"/>
    <n v="0"/>
    <n v="0"/>
    <n v="0"/>
    <n v="30.400000000000002"/>
    <n v="0"/>
    <n v="0"/>
    <n v="0"/>
    <n v="3.3333333333333333E-2"/>
    <n v="2.6315789473684209E-2"/>
  </r>
  <r>
    <s v="TP01_05Apr2022"/>
    <x v="41"/>
    <s v="03/20/2022"/>
    <d v="2022-04-05T00:00:00"/>
    <d v="2021-05-11T00:00:00"/>
    <s v="Spring"/>
    <s v="Apr"/>
    <n v="4"/>
    <n v="313"/>
    <n v="15"/>
    <n v="95"/>
    <n v="17"/>
    <n v="5"/>
    <n v="330"/>
    <s v="0405"/>
    <n v="325"/>
    <n v="76.5"/>
    <m/>
    <m/>
    <m/>
    <m/>
    <m/>
    <s v="US"/>
    <m/>
    <m/>
    <m/>
    <m/>
    <x v="2"/>
    <s v="Burrow 132"/>
    <n v="25.600580000000001"/>
    <n v="-80.400133999999994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1"/>
    <n v="0"/>
    <n v="2.5616438356164384"/>
    <n v="0"/>
    <n v="0"/>
    <n v="1.4615384615384615"/>
    <n v="0"/>
    <n v="79.285714285714292"/>
    <n v="0"/>
    <n v="0"/>
    <n v="0"/>
    <n v="0"/>
    <n v="5.3475935828877002E-3"/>
    <n v="1.4925373134328358E-2"/>
    <n v="5.2631578947368418E-2"/>
    <n v="2.2522522522522521E-2"/>
    <n v="0"/>
  </r>
  <r>
    <s v="300_12Apr2022"/>
    <x v="2"/>
    <s v="03/20/2022"/>
    <d v="2022-04-12T00:00:00"/>
    <d v="2021-05-11T00:00:00"/>
    <s v="Spring"/>
    <s v="Apr"/>
    <n v="4"/>
    <n v="313"/>
    <n v="16"/>
    <n v="102"/>
    <n v="24"/>
    <n v="12"/>
    <n v="337"/>
    <s v="0412"/>
    <n v="325"/>
    <n v="70.5"/>
    <n v="0"/>
    <s v="A"/>
    <s v="M"/>
    <s v="M"/>
    <n v="300"/>
    <n v="300"/>
    <n v="46.5"/>
    <n v="3.3135294117647058"/>
    <n v="26.9"/>
    <n v="19.899999999999999"/>
    <x v="1"/>
    <s v="Burrow 133"/>
    <n v="25.616534999999999"/>
    <n v="-80.390473999999998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2.5616438356164384"/>
    <n v="0"/>
    <n v="0"/>
    <n v="1.4615384615384615"/>
    <n v="0"/>
    <n v="79.285714285714292"/>
    <n v="0"/>
    <n v="0"/>
    <n v="0"/>
    <n v="0"/>
    <n v="5.3475935828877002E-3"/>
    <n v="1.4925373134328358E-2"/>
    <n v="5.2631578947368418E-2"/>
    <n v="2.2522522522522521E-2"/>
    <n v="0"/>
  </r>
  <r>
    <s v="349_12Apr2022"/>
    <x v="24"/>
    <s v="03/20/2022"/>
    <d v="2022-04-12T00:00:00"/>
    <d v="2021-05-11T00:00:00"/>
    <s v="Spring"/>
    <s v="Apr"/>
    <n v="4"/>
    <n v="313"/>
    <n v="16"/>
    <n v="102"/>
    <n v="24"/>
    <n v="12"/>
    <n v="337"/>
    <s v="0412"/>
    <n v="325"/>
    <n v="70.5"/>
    <n v="0"/>
    <s v="A"/>
    <s v="F"/>
    <s v="F"/>
    <n v="349"/>
    <n v="349"/>
    <n v="50.3"/>
    <n v="4.4509090909090911"/>
    <n v="28.1"/>
    <n v="20"/>
    <x v="1"/>
    <s v="Burrow 78"/>
    <n v="25.621822000000002"/>
    <n v="-80.392408000000003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2.5616438356164384"/>
    <n v="0"/>
    <n v="0"/>
    <n v="1.4615384615384615"/>
    <n v="0"/>
    <n v="79.285714285714292"/>
    <n v="0"/>
    <n v="0"/>
    <n v="0"/>
    <n v="0"/>
    <n v="5.3475935828877002E-3"/>
    <n v="1.4925373134328358E-2"/>
    <n v="5.2631578947368418E-2"/>
    <n v="2.2522522522522521E-2"/>
    <n v="0"/>
  </r>
  <r>
    <s v="589_12Apr2022"/>
    <x v="9"/>
    <s v="03/20/2022"/>
    <d v="2022-04-12T00:00:00"/>
    <d v="2021-05-11T00:00:00"/>
    <s v="Spring"/>
    <s v="Apr"/>
    <n v="4"/>
    <n v="313"/>
    <n v="16"/>
    <n v="102"/>
    <n v="24"/>
    <n v="12"/>
    <n v="337"/>
    <s v="0412"/>
    <n v="325"/>
    <n v="70.5"/>
    <n v="0"/>
    <s v="A"/>
    <s v="F"/>
    <s v="F"/>
    <n v="589"/>
    <n v="589"/>
    <n v="51.1"/>
    <n v="5.242857142857142"/>
    <n v="29.4"/>
    <n v="22.2"/>
    <x v="1"/>
    <s v="Burrow 79"/>
    <n v="25.621460970000001"/>
    <n v="-80.392425959999997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2.5616438356164384"/>
    <n v="0"/>
    <n v="0"/>
    <n v="1.4615384615384615"/>
    <n v="0"/>
    <n v="79.285714285714292"/>
    <n v="0"/>
    <n v="0"/>
    <n v="0"/>
    <n v="0"/>
    <n v="5.3475935828877002E-3"/>
    <n v="1.4925373134328358E-2"/>
    <n v="5.2631578947368418E-2"/>
    <n v="2.2522522522522521E-2"/>
    <n v="0"/>
  </r>
  <r>
    <s v="21_19Apr2022"/>
    <x v="5"/>
    <s v="03/20/2022"/>
    <d v="2022-04-19T00:00:00"/>
    <d v="2021-05-11T00:00:00"/>
    <s v="Spring"/>
    <s v="Apr"/>
    <n v="4"/>
    <n v="313"/>
    <n v="17"/>
    <n v="109"/>
    <n v="31"/>
    <n v="19"/>
    <n v="344"/>
    <s v="0419"/>
    <n v="325"/>
    <n v="77.5"/>
    <n v="0.28999999999999998"/>
    <s v="A"/>
    <s v="F"/>
    <s v="F"/>
    <n v="21"/>
    <n v="21"/>
    <n v="47.7"/>
    <n v="5.5711111111111116"/>
    <n v="31.7"/>
    <n v="21.5"/>
    <x v="0"/>
    <s v="Burrow 11"/>
    <n v="25.613794970000001"/>
    <n v="-80.406096009999999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2.5616438356164384"/>
    <n v="0"/>
    <n v="0"/>
    <n v="1.4615384615384615"/>
    <n v="0"/>
    <n v="79.285714285714292"/>
    <n v="0"/>
    <n v="4.5248868778280547E-3"/>
    <n v="0"/>
    <n v="0"/>
    <n v="5.3475935828877002E-3"/>
    <n v="1.4925373134328358E-2"/>
    <n v="5.2631578947368418E-2"/>
    <n v="2.2522522522522521E-2"/>
    <n v="0"/>
  </r>
  <r>
    <s v="349_19Apr2022"/>
    <x v="24"/>
    <s v="03/20/2022"/>
    <d v="2022-04-19T00:00:00"/>
    <d v="2021-05-11T00:00:00"/>
    <s v="Spring"/>
    <s v="Apr"/>
    <n v="4"/>
    <n v="313"/>
    <n v="17"/>
    <n v="109"/>
    <n v="31"/>
    <n v="19"/>
    <n v="344"/>
    <s v="0419"/>
    <n v="325"/>
    <n v="77.5"/>
    <n v="0.28999999999999998"/>
    <s v="A"/>
    <s v="F"/>
    <s v="F"/>
    <n v="349"/>
    <n v="349"/>
    <n v="50.3"/>
    <n v="4.4509090909090911"/>
    <n v="28.1"/>
    <n v="20"/>
    <x v="1"/>
    <s v="349 19Apr2022"/>
    <n v="25.621187979999998"/>
    <n v="-80.39282996999999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.5616438356164384"/>
    <n v="0"/>
    <n v="0"/>
    <n v="1.4615384615384615"/>
    <n v="0"/>
    <n v="79.285714285714292"/>
    <n v="0"/>
    <n v="4.5248868778280547E-3"/>
    <n v="0"/>
    <n v="0"/>
    <n v="5.3475935828877002E-3"/>
    <n v="1.4925373134328358E-2"/>
    <n v="5.2631578947368418E-2"/>
    <n v="2.2522522522522521E-2"/>
    <n v="0"/>
  </r>
  <r>
    <s v="491_19Apr2022"/>
    <x v="3"/>
    <s v="03/20/2022"/>
    <d v="2022-04-19T00:00:00"/>
    <d v="2021-05-11T00:00:00"/>
    <s v="Spring"/>
    <s v="Apr"/>
    <n v="4"/>
    <n v="313"/>
    <n v="17"/>
    <n v="109"/>
    <n v="31"/>
    <n v="19"/>
    <n v="344"/>
    <s v="0419"/>
    <n v="325"/>
    <n v="77.5"/>
    <n v="0.28999999999999998"/>
    <s v="A"/>
    <s v="M"/>
    <s v="M"/>
    <n v="491"/>
    <n v="491"/>
    <n v="49.2"/>
    <n v="4.2805263157894728"/>
    <n v="27.1"/>
    <n v="20.3"/>
    <x v="2"/>
    <s v="Burrow 152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.5616438356164384"/>
    <n v="0"/>
    <n v="0"/>
    <n v="1.4615384615384615"/>
    <n v="0"/>
    <n v="79.285714285714292"/>
    <n v="0"/>
    <n v="4.5248868778280547E-3"/>
    <n v="0"/>
    <n v="0"/>
    <n v="5.3475935828877002E-3"/>
    <n v="1.4925373134328358E-2"/>
    <n v="5.2631578947368418E-2"/>
    <n v="2.2522522522522521E-2"/>
    <n v="0"/>
  </r>
  <r>
    <s v="606_19Apr2022"/>
    <x v="18"/>
    <s v="03/20/2022"/>
    <d v="2022-04-19T00:00:00"/>
    <d v="2021-05-11T00:00:00"/>
    <s v="Spring"/>
    <s v="Apr"/>
    <n v="4"/>
    <n v="313"/>
    <n v="17"/>
    <n v="109"/>
    <n v="31"/>
    <n v="19"/>
    <n v="344"/>
    <s v="0419"/>
    <n v="325"/>
    <n v="77.5"/>
    <n v="0.28999999999999998"/>
    <s v="A"/>
    <s v="F"/>
    <s v="F"/>
    <n v="606"/>
    <n v="606"/>
    <n v="52.4"/>
    <n v="7.5842105263157888"/>
    <n v="32.9"/>
    <n v="25.1"/>
    <x v="1"/>
    <s v="606 19Apr2022"/>
    <n v="25.616391010000001"/>
    <n v="-80.390301989999998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2.5616438356164384"/>
    <n v="0"/>
    <n v="0"/>
    <n v="1.4615384615384615"/>
    <n v="0"/>
    <n v="79.285714285714292"/>
    <n v="0"/>
    <n v="4.5248868778280547E-3"/>
    <n v="0"/>
    <n v="0"/>
    <n v="5.3475935828877002E-3"/>
    <n v="1.4925373134328358E-2"/>
    <n v="5.2631578947368418E-2"/>
    <n v="2.2522522522522521E-2"/>
    <n v="0"/>
  </r>
  <r>
    <s v="4D2_19Apr2022"/>
    <x v="8"/>
    <s v="03/20/2022"/>
    <d v="2022-04-19T00:00:00"/>
    <d v="2021-05-11T00:00:00"/>
    <s v="Spring"/>
    <s v="Apr"/>
    <n v="4"/>
    <n v="313"/>
    <n v="17"/>
    <n v="109"/>
    <n v="31"/>
    <n v="19"/>
    <n v="344"/>
    <s v="0419"/>
    <n v="325"/>
    <n v="77.5"/>
    <n v="0.28999999999999998"/>
    <s v="A"/>
    <s v="F"/>
    <s v="F"/>
    <s v="4D2"/>
    <s v="4D2"/>
    <n v="46.9"/>
    <n v="4.1657142857142855"/>
    <n v="27.5"/>
    <n v="20.5"/>
    <x v="2"/>
    <s v="4D2 19Apr2022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.5616438356164384"/>
    <n v="0"/>
    <n v="0"/>
    <n v="1.4615384615384615"/>
    <n v="0"/>
    <n v="79.285714285714292"/>
    <n v="0"/>
    <n v="4.5248868778280547E-3"/>
    <n v="0"/>
    <n v="0"/>
    <n v="5.3475935828877002E-3"/>
    <n v="1.4925373134328358E-2"/>
    <n v="5.2631578947368418E-2"/>
    <n v="2.2522522522522521E-2"/>
    <n v="0"/>
  </r>
  <r>
    <s v="B4_19Apr2022"/>
    <x v="0"/>
    <s v="03/20/2022"/>
    <d v="2022-04-19T00:00:00"/>
    <d v="2021-05-11T00:00:00"/>
    <s v="Spring"/>
    <s v="Apr"/>
    <n v="4"/>
    <n v="313"/>
    <n v="17"/>
    <n v="109"/>
    <n v="31"/>
    <n v="19"/>
    <n v="344"/>
    <s v="0419"/>
    <n v="325"/>
    <n v="77.5"/>
    <n v="0.28999999999999998"/>
    <s v="J"/>
    <m/>
    <s v="J"/>
    <s v="B4"/>
    <s v="B4"/>
    <n v="33.299999999999997"/>
    <n v="0.67180000000000006"/>
    <n v="17.3"/>
    <n v="12.8"/>
    <x v="0"/>
    <s v="Boulder Burrow"/>
    <n v="25.615161000000001"/>
    <n v="-80.402187999999995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.5616438356164384"/>
    <n v="0"/>
    <n v="0"/>
    <n v="1.4615384615384615"/>
    <n v="0"/>
    <n v="79.285714285714292"/>
    <n v="0"/>
    <n v="4.5248868778280547E-3"/>
    <n v="0"/>
    <n v="0"/>
    <n v="5.3475935828877002E-3"/>
    <n v="1.4925373134328358E-2"/>
    <n v="5.2631578947368418E-2"/>
    <n v="2.2522522522522521E-2"/>
    <n v="0"/>
  </r>
  <r>
    <s v="40_21Apr2022"/>
    <x v="6"/>
    <s v="03/20/2022"/>
    <d v="2022-04-21T00:00:00"/>
    <d v="2021-05-11T00:00:00"/>
    <s v="Spring"/>
    <s v="Apr"/>
    <n v="4"/>
    <n v="313"/>
    <n v="17"/>
    <n v="111"/>
    <n v="33"/>
    <n v="21"/>
    <n v="346"/>
    <s v="0421"/>
    <n v="325"/>
    <n v="77.5"/>
    <n v="0"/>
    <s v="A"/>
    <s v="F"/>
    <s v="F"/>
    <n v="40"/>
    <n v="40"/>
    <n v="49.5"/>
    <n v="5.4148459400000002"/>
    <n v="29.9"/>
    <n v="21.6"/>
    <x v="0"/>
    <s v="Burrow 11"/>
    <n v="25.613794970000001"/>
    <n v="-80.406096009999999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0"/>
    <n v="0"/>
    <n v="2.5616438356164384"/>
    <n v="0"/>
    <n v="0"/>
    <n v="1.4615384615384615"/>
    <n v="0"/>
    <n v="79.285714285714292"/>
    <n v="0"/>
    <n v="4.5248868778280547E-3"/>
    <n v="0"/>
    <n v="0"/>
    <n v="5.3475935828877002E-3"/>
    <n v="1.4925373134328358E-2"/>
    <n v="5.2631578947368418E-2"/>
    <n v="2.2522522522522521E-2"/>
    <n v="0"/>
  </r>
  <r>
    <s v="Scuteless_21Apr2022"/>
    <x v="7"/>
    <s v="03/20/2022"/>
    <d v="2022-04-21T00:00:00"/>
    <d v="2021-05-11T00:00:00"/>
    <s v="Spring"/>
    <s v="Apr"/>
    <n v="4"/>
    <n v="313"/>
    <n v="17"/>
    <n v="111"/>
    <n v="33"/>
    <n v="21"/>
    <n v="346"/>
    <s v="0421"/>
    <n v="325"/>
    <n v="77.5"/>
    <n v="0"/>
    <s v="A"/>
    <s v="F"/>
    <s v="F"/>
    <s v="Scuteless"/>
    <s v="Scuteless"/>
    <n v="55.1"/>
    <n v="6.6241176470588234"/>
    <n v="33.4"/>
    <n v="23.4"/>
    <x v="1"/>
    <s v="Burrow 147"/>
    <n v="25.620331"/>
    <n v="-80.391169000000005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2.5616438356164384"/>
    <n v="0"/>
    <n v="0"/>
    <n v="1.4615384615384615"/>
    <n v="0"/>
    <n v="79.285714285714292"/>
    <n v="0"/>
    <n v="4.5248868778280547E-3"/>
    <n v="0"/>
    <n v="0"/>
    <n v="5.3475935828877002E-3"/>
    <n v="1.4925373134328358E-2"/>
    <n v="5.2631578947368418E-2"/>
    <n v="2.2522522522522521E-2"/>
    <n v="0"/>
  </r>
  <r>
    <s v="454_25Apr2022"/>
    <x v="4"/>
    <s v="03/20/2022"/>
    <d v="2022-04-25T00:00:00"/>
    <d v="2021-05-11T00:00:00"/>
    <s v="Spring"/>
    <s v="Apr"/>
    <n v="4"/>
    <n v="313"/>
    <n v="18"/>
    <n v="115"/>
    <n v="37"/>
    <n v="25"/>
    <n v="350"/>
    <s v="0425"/>
    <n v="325"/>
    <n v="77.5"/>
    <n v="0.11"/>
    <s v="A"/>
    <s v="M"/>
    <s v="M"/>
    <n v="454"/>
    <n v="454"/>
    <n v="49.8"/>
    <n v="4.1033333333333344"/>
    <n v="27.8"/>
    <n v="20.7"/>
    <x v="0"/>
    <s v="Burrow 64"/>
    <n v="25.613045960000001"/>
    <n v="-80.40709103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616438356164384"/>
    <n v="0"/>
    <n v="0"/>
    <n v="1.4615384615384615"/>
    <n v="0"/>
    <n v="79.285714285714292"/>
    <n v="0"/>
    <n v="1.3661202185792349E-2"/>
    <n v="0"/>
    <n v="0"/>
    <n v="5.3475935828877002E-3"/>
    <n v="1.4925373134328358E-2"/>
    <n v="5.2631578947368418E-2"/>
    <n v="2.2522522522522521E-2"/>
    <n v="0"/>
  </r>
  <r>
    <s v="454_29Mar2022"/>
    <x v="4"/>
    <s v="03/20/2022"/>
    <d v="2022-04-29T00:00:00"/>
    <d v="2021-05-11T00:00:00"/>
    <s v="Spring"/>
    <s v="Apr"/>
    <n v="4"/>
    <n v="313"/>
    <n v="18"/>
    <n v="119"/>
    <n v="41"/>
    <n v="29"/>
    <n v="354"/>
    <s v="0429"/>
    <n v="325"/>
    <n v="77"/>
    <n v="1.05"/>
    <s v="A"/>
    <s v="M"/>
    <s v="M"/>
    <n v="454"/>
    <n v="454"/>
    <n v="49.8"/>
    <n v="4.1033333333333344"/>
    <n v="27.8"/>
    <n v="20.7"/>
    <x v="0"/>
    <s v="Burrow 17"/>
    <n v="25.61387401"/>
    <n v="-80.40614001000000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.5616438356164384"/>
    <n v="0"/>
    <n v="0"/>
    <n v="1.4615384615384615"/>
    <n v="0"/>
    <n v="79.285714285714292"/>
    <n v="0"/>
    <n v="1.3661202185792349E-2"/>
    <n v="0"/>
    <n v="0"/>
    <n v="5.3475935828877002E-3"/>
    <n v="1.4925373134328358E-2"/>
    <n v="5.2631578947368418E-2"/>
    <n v="2.2522522522522521E-2"/>
    <n v="0"/>
  </r>
  <r>
    <s v="300_10May2022"/>
    <x v="2"/>
    <s v="03/20/2022"/>
    <d v="2022-05-10T00:00:00"/>
    <d v="2021-05-11T00:00:00"/>
    <s v="Spring"/>
    <s v="May"/>
    <n v="5"/>
    <n v="313"/>
    <n v="20"/>
    <n v="130"/>
    <n v="52"/>
    <n v="10"/>
    <n v="365"/>
    <s v="0510"/>
    <n v="325"/>
    <n v="76.5"/>
    <n v="0"/>
    <s v="A"/>
    <s v="M"/>
    <s v="M"/>
    <n v="300"/>
    <n v="300"/>
    <n v="46.5"/>
    <n v="3.3135294117647058"/>
    <n v="26.9"/>
    <n v="19.899999999999999"/>
    <x v="1"/>
    <s v="Burrow 133"/>
    <n v="25.616534999999999"/>
    <n v="-80.39047399999999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9.6875"/>
    <n v="0"/>
    <n v="0"/>
    <n v="1.5714285714285716"/>
    <n v="0"/>
    <n v="32.25"/>
    <n v="0"/>
    <n v="0"/>
    <n v="0"/>
    <n v="0"/>
    <n v="8.0645161290322578E-2"/>
    <n v="6.6666666666666666E-2"/>
    <n v="9.0909090909090912E-2"/>
    <n v="7.7519379844961239E-3"/>
    <n v="0"/>
  </r>
  <r>
    <s v="615_10May2022"/>
    <x v="25"/>
    <s v="03/20/2022"/>
    <d v="2022-05-10T00:00:00"/>
    <d v="2021-05-11T00:00:00"/>
    <s v="Spring"/>
    <s v="May"/>
    <n v="5"/>
    <n v="313"/>
    <n v="20"/>
    <n v="130"/>
    <n v="52"/>
    <n v="10"/>
    <n v="365"/>
    <s v="0510"/>
    <n v="325"/>
    <n v="76.5"/>
    <n v="0"/>
    <s v="J"/>
    <m/>
    <s v="J"/>
    <n v="615"/>
    <n v="615"/>
    <n v="42.2"/>
    <n v="1.464"/>
    <n v="20.8"/>
    <n v="15"/>
    <x v="0"/>
    <s v="Burrow 59"/>
    <n v="25.614341970000002"/>
    <n v="-80.407350030000003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1"/>
    <n v="0"/>
    <n v="9.6875"/>
    <n v="0"/>
    <n v="0"/>
    <n v="1.5714285714285716"/>
    <n v="0"/>
    <n v="32.25"/>
    <n v="0"/>
    <n v="0"/>
    <n v="0"/>
    <n v="0"/>
    <n v="8.0645161290322578E-2"/>
    <n v="6.6666666666666666E-2"/>
    <n v="9.0909090909090912E-2"/>
    <n v="7.7519379844961239E-3"/>
    <n v="0"/>
  </r>
  <r>
    <s v="6000_10May2022"/>
    <x v="19"/>
    <s v="03/20/2022"/>
    <d v="2022-05-10T00:00:00"/>
    <d v="2021-05-11T00:00:00"/>
    <s v="Spring"/>
    <s v="May"/>
    <n v="5"/>
    <n v="313"/>
    <n v="20"/>
    <n v="130"/>
    <n v="52"/>
    <n v="10"/>
    <n v="365"/>
    <s v="0510"/>
    <n v="325"/>
    <n v="76.5"/>
    <n v="0"/>
    <s v="A"/>
    <s v="M"/>
    <s v="M"/>
    <n v="6000"/>
    <n v="6000"/>
    <n v="42.8"/>
    <n v="2.7341666666666669"/>
    <n v="23.6"/>
    <n v="17.8"/>
    <x v="0"/>
    <s v="Burrow 11"/>
    <n v="25.613794970000001"/>
    <n v="-80.406096009999999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0"/>
    <n v="9.6875"/>
    <n v="0"/>
    <n v="0"/>
    <n v="1.5714285714285716"/>
    <n v="0"/>
    <n v="32.25"/>
    <n v="0"/>
    <n v="0"/>
    <n v="0"/>
    <n v="0"/>
    <n v="8.0645161290322578E-2"/>
    <n v="6.6666666666666666E-2"/>
    <n v="9.0909090909090912E-2"/>
    <n v="7.7519379844961239E-3"/>
    <n v="0"/>
  </r>
  <r>
    <s v="B4_10May2022"/>
    <x v="0"/>
    <s v="03/20/2022"/>
    <d v="2022-05-10T00:00:00"/>
    <d v="2021-05-11T00:00:00"/>
    <s v="Spring"/>
    <s v="May"/>
    <n v="5"/>
    <n v="313"/>
    <n v="20"/>
    <n v="130"/>
    <n v="52"/>
    <n v="10"/>
    <n v="365"/>
    <s v="0510"/>
    <n v="325"/>
    <n v="76.5"/>
    <n v="0"/>
    <s v="J"/>
    <m/>
    <s v="J"/>
    <s v="B4"/>
    <s v="B4"/>
    <n v="33.299999999999997"/>
    <n v="0.67180000000000006"/>
    <n v="17.3"/>
    <n v="12.8"/>
    <x v="0"/>
    <s v="Boulder Burrow"/>
    <n v="25.615161000000001"/>
    <n v="-80.402187999999995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"/>
    <n v="0"/>
    <n v="9.6875"/>
    <n v="0"/>
    <n v="0"/>
    <n v="1.5714285714285716"/>
    <n v="0"/>
    <n v="32.25"/>
    <n v="0"/>
    <n v="0"/>
    <n v="0"/>
    <n v="0"/>
    <n v="8.0645161290322578E-2"/>
    <n v="6.6666666666666666E-2"/>
    <n v="9.0909090909090912E-2"/>
    <n v="7.7519379844961239E-3"/>
    <n v="0"/>
  </r>
  <r>
    <s v="Scuteless_10May2022"/>
    <x v="7"/>
    <s v="03/20/2022"/>
    <d v="2022-05-10T00:00:00"/>
    <d v="2021-05-11T00:00:00"/>
    <s v="Spring"/>
    <s v="May"/>
    <n v="5"/>
    <n v="313"/>
    <n v="20"/>
    <n v="130"/>
    <n v="52"/>
    <n v="10"/>
    <n v="365"/>
    <s v="0510"/>
    <n v="325"/>
    <n v="76.5"/>
    <n v="0"/>
    <s v="A"/>
    <s v="F"/>
    <s v="F"/>
    <s v="Scuteless"/>
    <s v="Scuteless"/>
    <n v="55.1"/>
    <n v="6.6241176470588234"/>
    <n v="33.4"/>
    <n v="23.4"/>
    <x v="1"/>
    <s v="Burrow 139"/>
    <n v="25.616444000000001"/>
    <n v="-80.390439000000001"/>
    <n v="0.01"/>
    <n v="0"/>
    <n v="0.01"/>
    <n v="0"/>
    <n v="0"/>
    <n v="0"/>
    <n v="0"/>
    <n v="0"/>
    <n v="0"/>
    <n v="0"/>
    <n v="0"/>
    <n v="0"/>
    <n v="0"/>
    <n v="0"/>
    <n v="0"/>
    <n v="0"/>
    <n v="0"/>
    <n v="5"/>
    <n v="1"/>
    <n v="0"/>
    <n v="9.6875"/>
    <n v="0"/>
    <n v="0"/>
    <n v="1.5714285714285716"/>
    <n v="0"/>
    <n v="32.25"/>
    <n v="0"/>
    <n v="0"/>
    <n v="0"/>
    <n v="0"/>
    <n v="8.0645161290322578E-2"/>
    <n v="6.6666666666666666E-2"/>
    <n v="9.0909090909090912E-2"/>
    <n v="7.7519379844961239E-3"/>
    <n v="0"/>
  </r>
  <r>
    <s v="92_12May2022"/>
    <x v="42"/>
    <s v="03/20/2022"/>
    <d v="2022-05-12T00:00:00"/>
    <d v="2021-05-11T00:00:00"/>
    <s v="Spring"/>
    <s v="May"/>
    <n v="5"/>
    <n v="313"/>
    <n v="20"/>
    <n v="132"/>
    <n v="54"/>
    <n v="12"/>
    <n v="367"/>
    <s v="0512"/>
    <n v="325"/>
    <n v="74.5"/>
    <n v="0.01"/>
    <s v="J"/>
    <m/>
    <s v="J"/>
    <m/>
    <n v="92"/>
    <n v="30.360115658801675"/>
    <n v="0.70399999999999996"/>
    <n v="15.5"/>
    <n v="11.3"/>
    <x v="0"/>
    <s v="Monorail Barn"/>
    <n v="25.612666999999998"/>
    <n v="-80.403515999999996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1"/>
    <n v="0"/>
    <n v="9.6875"/>
    <n v="0"/>
    <n v="0"/>
    <n v="1.5714285714285716"/>
    <n v="0"/>
    <n v="32.25"/>
    <n v="0"/>
    <n v="0"/>
    <n v="0"/>
    <n v="0"/>
    <n v="8.0645161290322578E-2"/>
    <n v="6.6666666666666666E-2"/>
    <n v="9.0909090909090912E-2"/>
    <n v="7.7519379844961239E-3"/>
    <n v="0"/>
  </r>
  <r>
    <s v="606_14Apr2022"/>
    <x v="18"/>
    <s v="03/20/2022"/>
    <d v="2022-05-14T00:00:00"/>
    <d v="2021-05-11T00:00:00"/>
    <s v="Spring"/>
    <s v="May"/>
    <n v="5"/>
    <n v="313"/>
    <n v="20"/>
    <n v="134"/>
    <n v="56"/>
    <n v="14"/>
    <n v="369"/>
    <s v="0514"/>
    <n v="325"/>
    <n v="74.5"/>
    <n v="0"/>
    <s v="A"/>
    <s v="F"/>
    <s v="F"/>
    <n v="606"/>
    <n v="606"/>
    <n v="52.4"/>
    <n v="7.5842105263157888"/>
    <n v="32.9"/>
    <n v="25.1"/>
    <x v="1"/>
    <s v="Burrow 73"/>
    <n v="25.616734000000001"/>
    <n v="-80.390617989999996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9.6875"/>
    <n v="0"/>
    <n v="0"/>
    <n v="1.5714285714285716"/>
    <n v="0"/>
    <n v="32.25"/>
    <n v="0"/>
    <n v="0"/>
    <n v="0"/>
    <n v="0"/>
    <n v="8.0645161290322578E-2"/>
    <n v="6.6666666666666666E-2"/>
    <n v="9.0909090909090912E-2"/>
    <n v="7.7519379844961239E-3"/>
    <n v="0"/>
  </r>
  <r>
    <s v="349_17May2022"/>
    <x v="24"/>
    <s v="03/20/2022"/>
    <d v="2022-05-17T00:00:00"/>
    <d v="2021-05-11T00:00:00"/>
    <s v="Spring"/>
    <s v="May"/>
    <n v="5"/>
    <n v="313"/>
    <n v="21"/>
    <n v="137"/>
    <n v="59"/>
    <n v="17"/>
    <n v="372"/>
    <s v="0517"/>
    <n v="325"/>
    <n v="77.5"/>
    <n v="0.22"/>
    <s v="A"/>
    <s v="F"/>
    <s v="F"/>
    <n v="349"/>
    <n v="349"/>
    <n v="50.3"/>
    <n v="4.4509090909090911"/>
    <n v="28.1"/>
    <n v="20"/>
    <x v="1"/>
    <s v="Burrow 73"/>
    <n v="25.616734000000001"/>
    <n v="-80.390617989999996"/>
    <n v="0.01"/>
    <n v="0"/>
    <n v="0"/>
    <n v="0"/>
    <n v="0"/>
    <n v="0.01"/>
    <n v="0"/>
    <n v="0"/>
    <n v="0"/>
    <n v="0"/>
    <n v="0"/>
    <n v="0"/>
    <n v="0"/>
    <n v="0"/>
    <n v="0"/>
    <n v="0"/>
    <n v="0"/>
    <n v="2"/>
    <n v="0"/>
    <n v="0"/>
    <n v="9.6875"/>
    <n v="0"/>
    <n v="0"/>
    <n v="1.5714285714285716"/>
    <n v="0"/>
    <n v="32.25"/>
    <n v="0"/>
    <n v="4.329004329004329E-3"/>
    <n v="0"/>
    <n v="0"/>
    <n v="8.0645161290322578E-2"/>
    <n v="6.6666666666666666E-2"/>
    <n v="9.0909090909090912E-2"/>
    <n v="7.7519379844961239E-3"/>
    <n v="0"/>
  </r>
  <r>
    <s v="210_24May2022"/>
    <x v="31"/>
    <s v="03/20/2022"/>
    <d v="2022-05-24T00:00:00"/>
    <d v="2021-05-11T00:00:00"/>
    <s v="Spring"/>
    <s v="May"/>
    <n v="5"/>
    <n v="313"/>
    <n v="22"/>
    <n v="144"/>
    <n v="66"/>
    <n v="24"/>
    <n v="379"/>
    <s v="0524"/>
    <n v="325"/>
    <n v="79.5"/>
    <n v="0.19"/>
    <s v="A"/>
    <s v="M"/>
    <s v="M"/>
    <m/>
    <n v="210"/>
    <n v="49.8"/>
    <n v="4.3600000000000003"/>
    <n v="27.9"/>
    <n v="20.3"/>
    <x v="1"/>
    <s v="Burrow 155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6875"/>
    <n v="0"/>
    <n v="0"/>
    <n v="1.5714285714285716"/>
    <n v="0"/>
    <n v="32.25"/>
    <n v="0"/>
    <n v="3.787878787878788E-3"/>
    <n v="0"/>
    <n v="0"/>
    <n v="8.0645161290322578E-2"/>
    <n v="6.6666666666666666E-2"/>
    <n v="9.0909090909090912E-2"/>
    <n v="7.7519379844961239E-3"/>
    <n v="0"/>
  </r>
  <r>
    <s v="606_24May2022"/>
    <x v="18"/>
    <s v="03/20/2022"/>
    <d v="2022-05-24T00:00:00"/>
    <d v="2021-05-11T00:00:00"/>
    <s v="Spring"/>
    <s v="May"/>
    <n v="5"/>
    <n v="313"/>
    <n v="22"/>
    <n v="144"/>
    <n v="66"/>
    <n v="24"/>
    <n v="379"/>
    <s v="0524"/>
    <n v="325"/>
    <n v="79.5"/>
    <n v="0.19"/>
    <s v="A"/>
    <s v="F"/>
    <s v="F"/>
    <n v="606"/>
    <n v="606"/>
    <n v="52.4"/>
    <n v="7.5842105263157888"/>
    <n v="32.9"/>
    <n v="25.1"/>
    <x v="1"/>
    <s v="Burrow 82"/>
    <n v="25.616584970000002"/>
    <n v="-80.390300980000006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9.6875"/>
    <n v="0"/>
    <n v="0"/>
    <n v="1.5714285714285716"/>
    <n v="0"/>
    <n v="32.25"/>
    <n v="0"/>
    <n v="3.787878787878788E-3"/>
    <n v="0"/>
    <n v="0"/>
    <n v="8.0645161290322578E-2"/>
    <n v="6.6666666666666666E-2"/>
    <n v="9.0909090909090912E-2"/>
    <n v="7.7519379844961239E-3"/>
    <n v="0"/>
  </r>
  <r>
    <s v="4D2_24May2022"/>
    <x v="8"/>
    <s v="03/20/2022"/>
    <d v="2022-05-24T00:00:00"/>
    <d v="2021-05-11T00:00:00"/>
    <s v="Spring"/>
    <s v="May"/>
    <n v="5"/>
    <n v="313"/>
    <n v="22"/>
    <n v="144"/>
    <n v="66"/>
    <n v="24"/>
    <n v="379"/>
    <s v="0524"/>
    <n v="325"/>
    <n v="79.5"/>
    <n v="0.19"/>
    <s v="A"/>
    <s v="F"/>
    <s v="F"/>
    <s v="4D2"/>
    <s v="4D2"/>
    <n v="46.9"/>
    <n v="4.1657142857142855"/>
    <n v="27.5"/>
    <n v="20.5"/>
    <x v="2"/>
    <s v="Burrow 138"/>
    <n v="25.600892000000002"/>
    <n v="-80.399327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9.6875"/>
    <n v="0"/>
    <n v="0"/>
    <n v="1.5714285714285716"/>
    <n v="0"/>
    <n v="32.25"/>
    <n v="0"/>
    <n v="3.787878787878788E-3"/>
    <n v="0"/>
    <n v="0"/>
    <n v="8.0645161290322578E-2"/>
    <n v="6.6666666666666666E-2"/>
    <n v="9.0909090909090912E-2"/>
    <n v="7.7519379844961239E-3"/>
    <n v="0"/>
  </r>
  <r>
    <s v="40_26May2022"/>
    <x v="6"/>
    <s v="03/20/2022"/>
    <d v="2022-05-26T00:00:00"/>
    <d v="2021-05-11T00:00:00"/>
    <s v="Spring"/>
    <s v="May"/>
    <n v="5"/>
    <n v="313"/>
    <n v="22"/>
    <n v="146"/>
    <n v="68"/>
    <n v="26"/>
    <n v="381"/>
    <s v="0526"/>
    <n v="325"/>
    <n v="81"/>
    <n v="0.45"/>
    <s v="A"/>
    <s v="F"/>
    <s v="F"/>
    <n v="40"/>
    <n v="40"/>
    <n v="49.5"/>
    <n v="5.4148459400000002"/>
    <n v="29.9"/>
    <n v="21.6"/>
    <x v="0"/>
    <s v="Burrow 11"/>
    <n v="25.613794970000001"/>
    <n v="-80.406096009999999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0"/>
    <n v="0"/>
    <n v="9.6875"/>
    <n v="0"/>
    <n v="0"/>
    <n v="1.5714285714285716"/>
    <n v="0"/>
    <n v="32.25"/>
    <n v="0"/>
    <n v="3.787878787878788E-3"/>
    <n v="0"/>
    <n v="0"/>
    <n v="8.0645161290322578E-2"/>
    <n v="6.6666666666666666E-2"/>
    <n v="9.0909090909090912E-2"/>
    <n v="7.7519379844961239E-3"/>
    <n v="0"/>
  </r>
  <r>
    <s v="491_26May2022"/>
    <x v="3"/>
    <s v="03/20/2022"/>
    <d v="2022-05-26T00:00:00"/>
    <d v="2021-05-11T00:00:00"/>
    <s v="Spring"/>
    <s v="May"/>
    <n v="5"/>
    <n v="313"/>
    <n v="22"/>
    <n v="146"/>
    <n v="68"/>
    <n v="26"/>
    <n v="381"/>
    <s v="0526"/>
    <n v="325"/>
    <n v="81"/>
    <n v="0.45"/>
    <s v="A"/>
    <s v="M"/>
    <s v="M"/>
    <n v="491"/>
    <n v="491"/>
    <n v="49.2"/>
    <n v="4.2805263157894728"/>
    <n v="27.1"/>
    <n v="20.3"/>
    <x v="2"/>
    <s v="Burrow 6"/>
    <n v="25.602768999999999"/>
    <n v="-80.403212999999994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9.6875"/>
    <n v="0"/>
    <n v="0"/>
    <n v="1.5714285714285716"/>
    <n v="0"/>
    <n v="32.25"/>
    <n v="0"/>
    <n v="3.787878787878788E-3"/>
    <n v="0"/>
    <n v="0"/>
    <n v="8.0645161290322578E-2"/>
    <n v="6.6666666666666666E-2"/>
    <n v="9.0909090909090912E-2"/>
    <n v="7.7519379844961239E-3"/>
    <n v="0"/>
  </r>
  <r>
    <s v="589_26May2022"/>
    <x v="9"/>
    <s v="03/20/2022"/>
    <d v="2022-05-26T00:00:00"/>
    <d v="2021-05-11T00:00:00"/>
    <s v="Spring"/>
    <s v="May"/>
    <n v="5"/>
    <n v="313"/>
    <n v="22"/>
    <n v="146"/>
    <n v="68"/>
    <n v="26"/>
    <n v="381"/>
    <s v="0526"/>
    <n v="325"/>
    <n v="81"/>
    <n v="0.45"/>
    <s v="A"/>
    <s v="F"/>
    <s v="F"/>
    <n v="589"/>
    <n v="589"/>
    <n v="51.1"/>
    <n v="5.242857142857142"/>
    <n v="29.4"/>
    <n v="22.2"/>
    <x v="1"/>
    <s v="Burrow 79"/>
    <n v="25.621460970000001"/>
    <n v="-80.392425959999997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9.6875"/>
    <n v="0"/>
    <n v="0"/>
    <n v="1.5714285714285716"/>
    <n v="0"/>
    <n v="32.25"/>
    <n v="0"/>
    <n v="3.787878787878788E-3"/>
    <n v="0"/>
    <n v="0"/>
    <n v="8.0645161290322578E-2"/>
    <n v="6.6666666666666666E-2"/>
    <n v="9.0909090909090912E-2"/>
    <n v="7.7519379844961239E-3"/>
    <n v="0"/>
  </r>
  <r>
    <s v="615_26May2022"/>
    <x v="25"/>
    <s v="03/20/2022"/>
    <d v="2022-05-26T00:00:00"/>
    <d v="2021-05-11T00:00:00"/>
    <s v="Spring"/>
    <s v="May"/>
    <n v="5"/>
    <n v="313"/>
    <n v="22"/>
    <n v="146"/>
    <n v="68"/>
    <n v="26"/>
    <n v="381"/>
    <s v="0526"/>
    <n v="325"/>
    <n v="81"/>
    <n v="0.45"/>
    <s v="J"/>
    <m/>
    <s v="J"/>
    <n v="615"/>
    <n v="615"/>
    <n v="42.2"/>
    <n v="1.464"/>
    <n v="20.8"/>
    <n v="15"/>
    <x v="0"/>
    <s v="Burrow 59"/>
    <n v="25.614341970000002"/>
    <n v="-80.407350030000003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9.6875"/>
    <n v="0"/>
    <n v="0"/>
    <n v="1.5714285714285716"/>
    <n v="0"/>
    <n v="32.25"/>
    <n v="0"/>
    <n v="3.787878787878788E-3"/>
    <n v="0"/>
    <n v="0"/>
    <n v="8.0645161290322578E-2"/>
    <n v="6.6666666666666666E-2"/>
    <n v="9.0909090909090912E-2"/>
    <n v="7.7519379844961239E-3"/>
    <n v="0"/>
  </r>
  <r>
    <s v="300_02Jun2022"/>
    <x v="2"/>
    <s v="03/20/2022"/>
    <d v="2022-06-02T00:00:00"/>
    <d v="2021-05-11T00:00:00"/>
    <s v="Spring"/>
    <s v="Jun"/>
    <n v="6"/>
    <n v="313"/>
    <n v="23"/>
    <n v="153"/>
    <n v="75"/>
    <n v="2"/>
    <n v="388"/>
    <s v="0602"/>
    <n v="325"/>
    <n v="80.5"/>
    <m/>
    <s v="A"/>
    <s v="M"/>
    <s v="M"/>
    <n v="300"/>
    <n v="300"/>
    <n v="46.5"/>
    <n v="3.3135294117647058"/>
    <n v="26.9"/>
    <n v="19.899999999999999"/>
    <x v="1"/>
    <s v="Burrow 133"/>
    <n v="25.616534999999999"/>
    <n v="-80.390473999999998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0"/>
    <n v="18"/>
    <n v="0"/>
    <n v="0"/>
    <n v="0"/>
    <n v="0"/>
    <n v="0"/>
    <n v="0"/>
    <n v="1.6304347826086956E-2"/>
    <n v="0"/>
    <n v="5.375"/>
    <n v="0.32142857142857145"/>
    <n v="0.16"/>
    <n v="0"/>
    <n v="0"/>
    <n v="2.3255813953488372E-2"/>
  </r>
  <r>
    <s v="454_06Jun2022"/>
    <x v="4"/>
    <s v="03/20/2022"/>
    <d v="2022-06-06T00:00:00"/>
    <d v="2021-05-11T00:00:00"/>
    <s v="Spring"/>
    <s v="Jun"/>
    <n v="6"/>
    <n v="313"/>
    <n v="24"/>
    <n v="157"/>
    <n v="79"/>
    <n v="6"/>
    <n v="392"/>
    <s v="0606"/>
    <n v="325"/>
    <n v="80"/>
    <n v="0.01"/>
    <s v="A"/>
    <s v="M"/>
    <s v="M"/>
    <n v="454"/>
    <n v="454"/>
    <n v="49.8"/>
    <n v="4.1033333333333344"/>
    <n v="27.8"/>
    <n v="20.7"/>
    <x v="0"/>
    <s v="Burrow 18"/>
    <n v="25.613923969999998"/>
    <n v="-80.407107030000006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1"/>
    <n v="0"/>
    <n v="18"/>
    <n v="0"/>
    <n v="0"/>
    <n v="0"/>
    <n v="0"/>
    <n v="0"/>
    <n v="0"/>
    <n v="2.3148148148148147E-3"/>
    <n v="0"/>
    <n v="5.375"/>
    <n v="0.32142857142857145"/>
    <n v="0.16"/>
    <n v="0"/>
    <n v="0"/>
    <n v="2.3255813953488372E-2"/>
  </r>
  <r>
    <s v="Scuteless_09Jun2022"/>
    <x v="7"/>
    <s v="03/20/2022"/>
    <d v="2022-06-09T00:00:00"/>
    <d v="2021-05-11T00:00:00"/>
    <s v="Spring"/>
    <s v="Jun"/>
    <n v="6"/>
    <n v="313"/>
    <n v="24"/>
    <n v="160"/>
    <n v="82"/>
    <n v="9"/>
    <n v="395"/>
    <s v="0609"/>
    <n v="325"/>
    <n v="81"/>
    <n v="0.01"/>
    <s v="A"/>
    <s v="F"/>
    <s v="F"/>
    <s v="Scuteless"/>
    <s v="Scuteless"/>
    <n v="55.1"/>
    <n v="6.6241176470588234"/>
    <n v="33.4"/>
    <n v="23.4"/>
    <x v="1"/>
    <s v="Burrow 139"/>
    <n v="25.616444000000001"/>
    <n v="-80.390439000000001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18"/>
    <n v="0"/>
    <n v="0"/>
    <n v="0"/>
    <n v="0"/>
    <n v="0"/>
    <n v="0"/>
    <n v="2.3148148148148147E-3"/>
    <n v="0"/>
    <n v="5.375"/>
    <n v="0.32142857142857145"/>
    <n v="0.16"/>
    <n v="0"/>
    <n v="0"/>
    <n v="2.3255813953488372E-2"/>
  </r>
  <r>
    <s v="454_12Jun2022"/>
    <x v="4"/>
    <s v="03/20/2022"/>
    <d v="2022-06-12T00:00:00"/>
    <d v="2021-05-11T00:00:00"/>
    <s v="Spring"/>
    <s v="Jun"/>
    <n v="6"/>
    <n v="313"/>
    <n v="25"/>
    <n v="163"/>
    <n v="85"/>
    <n v="12"/>
    <n v="398"/>
    <s v="0612"/>
    <n v="325"/>
    <n v="79"/>
    <n v="0.01"/>
    <s v="A"/>
    <s v="M"/>
    <s v="M"/>
    <n v="454"/>
    <n v="454"/>
    <n v="49.8"/>
    <n v="4.1033333333333344"/>
    <n v="27.8"/>
    <n v="20.7"/>
    <x v="0"/>
    <s v="Slab Burrow"/>
    <n v="25.613371000000001"/>
    <n v="-80.407824000000005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0"/>
    <n v="0"/>
    <n v="18"/>
    <n v="0"/>
    <n v="0"/>
    <n v="0"/>
    <n v="0"/>
    <n v="0"/>
    <n v="0"/>
    <n v="8.8888888888888889E-3"/>
    <n v="4.4444444444444444E-3"/>
    <n v="5.375"/>
    <n v="0.32142857142857145"/>
    <n v="0.16"/>
    <n v="0"/>
    <n v="0"/>
    <n v="2.3255813953488372E-2"/>
  </r>
  <r>
    <s v="349_16Jun2022"/>
    <x v="24"/>
    <s v="03/20/2022"/>
    <d v="2022-06-16T00:00:00"/>
    <d v="2021-05-11T00:00:00"/>
    <s v="Spring"/>
    <s v="Jun"/>
    <n v="6"/>
    <n v="313"/>
    <n v="25"/>
    <n v="167"/>
    <n v="89"/>
    <n v="16"/>
    <n v="402"/>
    <s v="0616"/>
    <n v="325"/>
    <n v="82"/>
    <n v="0"/>
    <s v="A"/>
    <s v="F"/>
    <s v="F"/>
    <n v="349"/>
    <n v="349"/>
    <n v="50.3"/>
    <n v="4.4509090909090911"/>
    <n v="28.1"/>
    <n v="20"/>
    <x v="1"/>
    <s v="Burrow 78"/>
    <n v="25.621822000000002"/>
    <n v="-80.392408000000003"/>
    <n v="0.02"/>
    <n v="0"/>
    <n v="0"/>
    <n v="0"/>
    <n v="0"/>
    <n v="0"/>
    <n v="0.01"/>
    <n v="0"/>
    <n v="0"/>
    <n v="0"/>
    <n v="0"/>
    <n v="0"/>
    <n v="0"/>
    <n v="0"/>
    <n v="0"/>
    <n v="0"/>
    <n v="0"/>
    <n v="2"/>
    <n v="1"/>
    <n v="0"/>
    <n v="18"/>
    <n v="0"/>
    <n v="0"/>
    <n v="0"/>
    <n v="0"/>
    <n v="0"/>
    <n v="0"/>
    <n v="8.8888888888888889E-3"/>
    <n v="4.4444444444444444E-3"/>
    <n v="5.375"/>
    <n v="0.32142857142857145"/>
    <n v="0.16"/>
    <n v="0"/>
    <n v="0"/>
    <n v="2.3255813953488372E-2"/>
  </r>
  <r>
    <s v="67_30Jun2022"/>
    <x v="43"/>
    <d v="2022-06-21T00:00:00"/>
    <d v="2022-06-30T00:00:00"/>
    <d v="2021-05-11T00:00:00"/>
    <s v="Summer"/>
    <s v="Jun"/>
    <n v="6"/>
    <n v="406"/>
    <n v="27"/>
    <n v="181"/>
    <n v="10"/>
    <n v="30"/>
    <n v="416"/>
    <s v="0630"/>
    <n v="325"/>
    <n v="81.5"/>
    <n v="0.33"/>
    <s v="J"/>
    <m/>
    <s v="J"/>
    <m/>
    <n v="67"/>
    <n v="20"/>
    <n v="0.153"/>
    <n v="8.8800000000000008"/>
    <n v="7.33"/>
    <x v="0"/>
    <s v="Burrow 59"/>
    <n v="25.614341970000002"/>
    <n v="-80.40735003000000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8"/>
    <n v="0"/>
    <n v="0"/>
    <n v="0"/>
    <n v="0"/>
    <n v="0"/>
    <n v="0"/>
    <n v="4.6296296296296294E-3"/>
    <n v="0"/>
    <n v="5.375"/>
    <n v="0.32142857142857145"/>
    <n v="0.16"/>
    <n v="0"/>
    <n v="0"/>
    <n v="2.3255813953488372E-2"/>
  </r>
  <r>
    <s v="4D2_30Jun2022"/>
    <x v="8"/>
    <d v="2022-06-21T00:00:00"/>
    <d v="2022-06-30T00:00:00"/>
    <d v="2021-05-11T00:00:00"/>
    <s v="Summer"/>
    <s v="Jun"/>
    <n v="6"/>
    <n v="406"/>
    <n v="27"/>
    <n v="181"/>
    <n v="10"/>
    <n v="30"/>
    <n v="416"/>
    <s v="0630"/>
    <n v="325"/>
    <n v="81.5"/>
    <n v="0.33"/>
    <s v="A"/>
    <s v="F"/>
    <s v="F"/>
    <s v="4D2"/>
    <s v="4D2"/>
    <n v="46.9"/>
    <n v="4.1657142857142855"/>
    <n v="27.5"/>
    <n v="20.5"/>
    <x v="2"/>
    <s v="Burrow 132"/>
    <n v="25.600580000000001"/>
    <n v="-80.400133999999994"/>
    <n v="0.1"/>
    <n v="0.1"/>
    <n v="0"/>
    <n v="0"/>
    <n v="0"/>
    <n v="0"/>
    <n v="0"/>
    <n v="0"/>
    <n v="0"/>
    <n v="0"/>
    <n v="0"/>
    <n v="0"/>
    <n v="0"/>
    <n v="0"/>
    <n v="0"/>
    <n v="0"/>
    <n v="0"/>
    <n v="6"/>
    <n v="0"/>
    <n v="96"/>
    <n v="18"/>
    <n v="0"/>
    <n v="0"/>
    <n v="0"/>
    <n v="0"/>
    <n v="0"/>
    <n v="0"/>
    <n v="4.6296296296296294E-3"/>
    <n v="0"/>
    <n v="5.375"/>
    <n v="0.32142857142857145"/>
    <n v="0.16"/>
    <n v="0"/>
    <n v="0"/>
    <n v="2.3255813953488372E-2"/>
  </r>
  <r>
    <s v="589_07Jul2022"/>
    <x v="9"/>
    <d v="2022-06-21T00:00:00"/>
    <d v="2022-07-07T00:00:00"/>
    <d v="2021-05-11T00:00:00"/>
    <s v="Summer"/>
    <s v="Jul"/>
    <n v="7"/>
    <n v="406"/>
    <n v="28"/>
    <n v="188"/>
    <n v="17"/>
    <n v="7"/>
    <n v="423"/>
    <s v="0707"/>
    <n v="416"/>
    <n v="82.5"/>
    <n v="0.17"/>
    <s v="A"/>
    <s v="F"/>
    <s v="F"/>
    <n v="589"/>
    <n v="589"/>
    <n v="51.1"/>
    <n v="5.242857142857142"/>
    <n v="29.4"/>
    <n v="22.2"/>
    <x v="1"/>
    <s v="Burrow 79"/>
    <n v="25.621460970000001"/>
    <n v="-80.392425959999997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5.6666666666666661"/>
    <n v="0"/>
    <n v="0"/>
    <n v="3.3333333333333339"/>
    <n v="0"/>
    <n v="24.375"/>
    <n v="0"/>
    <n v="5.9523809523809521E-3"/>
    <n v="0"/>
    <n v="19.8"/>
    <n v="0.11764705882352941"/>
    <n v="0.2857142857142857"/>
    <n v="0.4"/>
    <n v="4.6153846153846156E-2"/>
    <n v="9.0909090909090912E-2"/>
  </r>
  <r>
    <s v="Scuteless_07Jul2022"/>
    <x v="7"/>
    <d v="2022-06-21T00:00:00"/>
    <d v="2022-07-07T00:00:00"/>
    <d v="2021-05-11T00:00:00"/>
    <s v="Summer"/>
    <s v="Jul"/>
    <n v="7"/>
    <n v="406"/>
    <n v="28"/>
    <n v="188"/>
    <n v="17"/>
    <n v="7"/>
    <n v="423"/>
    <s v="0707"/>
    <n v="416"/>
    <n v="82.5"/>
    <n v="0.17"/>
    <s v="A"/>
    <s v="F"/>
    <s v="F"/>
    <s v="Scuteless"/>
    <s v="Scuteless"/>
    <n v="55.1"/>
    <n v="6.6241176470588234"/>
    <n v="33.4"/>
    <n v="23.4"/>
    <x v="1"/>
    <s v="Burrow 139"/>
    <n v="25.616444000000001"/>
    <n v="-80.390439000000001"/>
    <n v="0.01"/>
    <n v="0"/>
    <n v="0"/>
    <n v="0"/>
    <n v="0"/>
    <n v="0.01"/>
    <n v="0"/>
    <n v="0"/>
    <n v="0"/>
    <n v="0"/>
    <n v="0"/>
    <n v="0"/>
    <n v="0"/>
    <n v="0"/>
    <n v="0"/>
    <n v="0"/>
    <n v="0"/>
    <n v="4"/>
    <n v="0"/>
    <n v="0"/>
    <n v="5.6666666666666661"/>
    <n v="0"/>
    <n v="0"/>
    <n v="3.3333333333333339"/>
    <n v="0"/>
    <n v="24.375"/>
    <n v="0"/>
    <n v="5.9523809523809521E-3"/>
    <n v="0"/>
    <n v="19.8"/>
    <n v="0.11764705882352941"/>
    <n v="0.2857142857142857"/>
    <n v="0.4"/>
    <n v="4.6153846153846156E-2"/>
    <n v="9.0909090909090912E-2"/>
  </r>
  <r>
    <s v="TP01_08Jul2022"/>
    <x v="44"/>
    <d v="2022-06-21T00:00:00"/>
    <d v="2022-07-08T00:00:00"/>
    <d v="2021-05-11T00:00:00"/>
    <s v="Summer"/>
    <s v="Jul"/>
    <n v="7"/>
    <n v="406"/>
    <n v="28"/>
    <n v="189"/>
    <n v="18"/>
    <n v="8"/>
    <n v="424"/>
    <s v="0708"/>
    <n v="416"/>
    <n v="82"/>
    <n v="0.04"/>
    <m/>
    <m/>
    <m/>
    <m/>
    <s v="UE"/>
    <m/>
    <m/>
    <m/>
    <m/>
    <x v="1"/>
    <s v="TP01_08Jul2022"/>
    <n v="25.616308"/>
    <n v="-80.3902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5.6666666666666661"/>
    <n v="0"/>
    <n v="0"/>
    <n v="3.3333333333333339"/>
    <n v="0"/>
    <n v="24.375"/>
    <n v="0"/>
    <n v="5.9523809523809521E-3"/>
    <n v="0"/>
    <n v="19.8"/>
    <n v="0.11764705882352941"/>
    <n v="0.2857142857142857"/>
    <n v="0.4"/>
    <n v="4.6153846153846156E-2"/>
    <n v="9.0909090909090912E-2"/>
  </r>
  <r>
    <s v="606_11Jul2022"/>
    <x v="18"/>
    <d v="2022-06-21T00:00:00"/>
    <d v="2022-07-11T00:00:00"/>
    <d v="2021-05-11T00:00:00"/>
    <s v="Summer"/>
    <s v="Jul"/>
    <n v="7"/>
    <n v="406"/>
    <n v="29"/>
    <n v="192"/>
    <n v="21"/>
    <n v="11"/>
    <n v="427"/>
    <s v="0711"/>
    <n v="416"/>
    <n v="84"/>
    <n v="0"/>
    <s v="A"/>
    <s v="F"/>
    <s v="F"/>
    <n v="606"/>
    <n v="606"/>
    <n v="52.4"/>
    <n v="7.5842105263157888"/>
    <n v="32.9"/>
    <n v="25.1"/>
    <x v="1"/>
    <s v="Burrow 82"/>
    <n v="25.616584970000002"/>
    <n v="-80.390300980000006"/>
    <n v="0.05"/>
    <n v="0"/>
    <n v="0"/>
    <n v="0"/>
    <n v="0"/>
    <n v="0.05"/>
    <n v="0"/>
    <n v="0"/>
    <n v="0"/>
    <n v="0"/>
    <n v="0"/>
    <n v="0"/>
    <n v="0"/>
    <n v="0"/>
    <n v="0"/>
    <n v="0"/>
    <n v="0"/>
    <n v="4"/>
    <n v="0"/>
    <n v="0"/>
    <n v="5.6666666666666661"/>
    <n v="0"/>
    <n v="0"/>
    <n v="3.3333333333333339"/>
    <n v="0"/>
    <n v="24.375"/>
    <n v="0"/>
    <n v="1.1494252873563218E-2"/>
    <n v="1.1494252873563218E-2"/>
    <n v="19.8"/>
    <n v="0.11764705882352941"/>
    <n v="0.2857142857142857"/>
    <n v="0.4"/>
    <n v="4.6153846153846156E-2"/>
    <n v="9.0909090909090912E-2"/>
  </r>
  <r>
    <s v="40_18Jul2022"/>
    <x v="6"/>
    <d v="2022-06-21T00:00:00"/>
    <d v="2022-07-18T00:00:00"/>
    <d v="2021-05-11T00:00:00"/>
    <s v="Summer"/>
    <s v="Jul"/>
    <n v="7"/>
    <n v="406"/>
    <n v="30"/>
    <n v="199"/>
    <n v="28"/>
    <n v="18"/>
    <n v="434"/>
    <s v="0718"/>
    <n v="416"/>
    <n v="83"/>
    <m/>
    <s v="A"/>
    <s v="F"/>
    <s v="F"/>
    <n v="40"/>
    <n v="40"/>
    <n v="49.5"/>
    <n v="5.4148459400000002"/>
    <n v="29.9"/>
    <n v="21.6"/>
    <x v="0"/>
    <s v="Burrow 11"/>
    <n v="25.613794970000001"/>
    <n v="-80.406096009999999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1"/>
    <n v="0"/>
    <n v="5.6666666666666661"/>
    <n v="0"/>
    <n v="0"/>
    <n v="3.3333333333333339"/>
    <n v="0"/>
    <n v="24.375"/>
    <n v="0"/>
    <n v="5.5555555555555558E-3"/>
    <n v="5.5555555555555558E-3"/>
    <n v="19.8"/>
    <n v="0.11764705882352941"/>
    <n v="0.2857142857142857"/>
    <n v="0.4"/>
    <n v="4.6153846153846156E-2"/>
    <n v="9.0909090909090912E-2"/>
  </r>
  <r>
    <s v="454_18Jul2022"/>
    <x v="4"/>
    <d v="2022-06-21T00:00:00"/>
    <d v="2022-07-18T00:00:00"/>
    <d v="2021-05-11T00:00:00"/>
    <s v="Summer"/>
    <s v="Jul"/>
    <n v="7"/>
    <n v="406"/>
    <n v="30"/>
    <n v="199"/>
    <n v="28"/>
    <n v="18"/>
    <n v="434"/>
    <s v="0718"/>
    <n v="416"/>
    <n v="83"/>
    <m/>
    <s v="A"/>
    <s v="M"/>
    <s v="M"/>
    <n v="454"/>
    <n v="454"/>
    <n v="49.8"/>
    <n v="4.1033333333333344"/>
    <n v="27.8"/>
    <n v="20.7"/>
    <x v="0"/>
    <s v="Burrow 18"/>
    <n v="25.613923969999998"/>
    <n v="-80.407107030000006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1"/>
    <n v="0"/>
    <n v="5.6666666666666661"/>
    <n v="0"/>
    <n v="0"/>
    <n v="3.3333333333333339"/>
    <n v="0"/>
    <n v="24.375"/>
    <n v="0"/>
    <n v="5.5555555555555558E-3"/>
    <n v="5.5555555555555558E-3"/>
    <n v="19.8"/>
    <n v="0.11764705882352941"/>
    <n v="0.2857142857142857"/>
    <n v="0.4"/>
    <n v="4.6153846153846156E-2"/>
    <n v="9.0909090909090912E-2"/>
  </r>
  <r>
    <s v="B4_18Jul2022"/>
    <x v="0"/>
    <d v="2022-06-21T00:00:00"/>
    <d v="2022-07-18T00:00:00"/>
    <d v="2021-05-11T00:00:00"/>
    <s v="Summer"/>
    <s v="Jul"/>
    <n v="7"/>
    <n v="406"/>
    <n v="30"/>
    <n v="199"/>
    <n v="28"/>
    <n v="18"/>
    <n v="434"/>
    <s v="0718"/>
    <n v="416"/>
    <n v="83"/>
    <m/>
    <s v="J"/>
    <m/>
    <s v="J"/>
    <s v="B4"/>
    <s v="B4"/>
    <n v="33.299999999999997"/>
    <n v="0.67180000000000006"/>
    <n v="17.3"/>
    <n v="12.8"/>
    <x v="0"/>
    <s v="Boulder Burrow"/>
    <n v="25.615161000000001"/>
    <n v="-80.402187999999995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1"/>
    <n v="0"/>
    <n v="5.6666666666666661"/>
    <n v="0"/>
    <n v="0"/>
    <n v="3.3333333333333339"/>
    <n v="0"/>
    <n v="24.375"/>
    <n v="0"/>
    <n v="5.5555555555555558E-3"/>
    <n v="5.5555555555555558E-3"/>
    <n v="19.8"/>
    <n v="0.11764705882352941"/>
    <n v="0.2857142857142857"/>
    <n v="0.4"/>
    <n v="4.6153846153846156E-2"/>
    <n v="9.0909090909090912E-2"/>
  </r>
  <r>
    <s v="21_19Jul2022"/>
    <x v="5"/>
    <d v="2022-06-21T00:00:00"/>
    <d v="2022-07-19T00:00:00"/>
    <d v="2021-05-11T00:00:00"/>
    <s v="Summer"/>
    <s v="Jul"/>
    <n v="7"/>
    <n v="406"/>
    <n v="30"/>
    <n v="200"/>
    <n v="29"/>
    <n v="19"/>
    <n v="435"/>
    <s v="0719"/>
    <n v="416"/>
    <n v="82.5"/>
    <n v="0"/>
    <s v="A"/>
    <s v="F"/>
    <s v="F"/>
    <n v="21"/>
    <n v="21"/>
    <n v="47.7"/>
    <n v="5.5711111111111116"/>
    <n v="31.7"/>
    <n v="21.5"/>
    <x v="0"/>
    <s v="21 19Jul2022"/>
    <n v="25.61220702"/>
    <n v="-80.406457020000005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0"/>
    <n v="5.6666666666666661"/>
    <n v="0"/>
    <n v="0"/>
    <n v="3.3333333333333339"/>
    <n v="0"/>
    <n v="24.375"/>
    <n v="0"/>
    <n v="5.5555555555555558E-3"/>
    <n v="5.5555555555555558E-3"/>
    <n v="19.8"/>
    <n v="0.11764705882352941"/>
    <n v="0.2857142857142857"/>
    <n v="0.4"/>
    <n v="4.6153846153846156E-2"/>
    <n v="9.0909090909090912E-2"/>
  </r>
  <r>
    <s v="40_19Jul2022"/>
    <x v="6"/>
    <d v="2022-06-21T00:00:00"/>
    <d v="2022-07-19T00:00:00"/>
    <d v="2021-05-11T00:00:00"/>
    <s v="Summer"/>
    <s v="Jul"/>
    <n v="7"/>
    <n v="406"/>
    <n v="30"/>
    <n v="200"/>
    <n v="29"/>
    <n v="19"/>
    <n v="435"/>
    <s v="0719"/>
    <n v="416"/>
    <n v="82.5"/>
    <n v="0"/>
    <s v="A"/>
    <s v="F"/>
    <s v="F"/>
    <n v="40"/>
    <n v="40"/>
    <n v="49.5"/>
    <n v="5.4148459400000002"/>
    <n v="29.9"/>
    <n v="21.6"/>
    <x v="0"/>
    <s v="Burrow 12"/>
    <n v="25.613995970000001"/>
    <n v="-80.406042029999995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"/>
    <n v="0"/>
    <n v="5.6666666666666661"/>
    <n v="0"/>
    <n v="0"/>
    <n v="3.3333333333333339"/>
    <n v="0"/>
    <n v="24.375"/>
    <n v="0"/>
    <n v="5.5555555555555558E-3"/>
    <n v="5.5555555555555558E-3"/>
    <n v="19.8"/>
    <n v="0.11764705882352941"/>
    <n v="0.2857142857142857"/>
    <n v="0.4"/>
    <n v="4.6153846153846156E-2"/>
    <n v="9.0909090909090912E-2"/>
  </r>
  <r>
    <s v="491_19Jul2022"/>
    <x v="3"/>
    <d v="2022-06-21T00:00:00"/>
    <d v="2022-07-19T00:00:00"/>
    <d v="2021-05-11T00:00:00"/>
    <s v="Summer"/>
    <s v="Jul"/>
    <n v="7"/>
    <n v="406"/>
    <n v="30"/>
    <n v="200"/>
    <n v="29"/>
    <n v="19"/>
    <n v="435"/>
    <s v="0719"/>
    <n v="416"/>
    <n v="82.5"/>
    <n v="0"/>
    <s v="A"/>
    <s v="M"/>
    <s v="M"/>
    <n v="491"/>
    <n v="491"/>
    <n v="49.2"/>
    <n v="4.2805263157894728"/>
    <n v="27.1"/>
    <n v="20.3"/>
    <x v="2"/>
    <s v="Moat"/>
    <n v="25.60760703"/>
    <n v="-80.391023000000004"/>
    <n v="0.15"/>
    <n v="0"/>
    <n v="0"/>
    <n v="0"/>
    <n v="0"/>
    <n v="0"/>
    <n v="0"/>
    <n v="0"/>
    <n v="0"/>
    <n v="0"/>
    <n v="0"/>
    <n v="0.15"/>
    <n v="0"/>
    <n v="0"/>
    <n v="0"/>
    <n v="0"/>
    <n v="0"/>
    <n v="2"/>
    <n v="1"/>
    <n v="0"/>
    <n v="5.6666666666666661"/>
    <n v="0"/>
    <n v="20"/>
    <n v="3.3333333333333339"/>
    <n v="0"/>
    <n v="24.375"/>
    <n v="0"/>
    <n v="5.5555555555555558E-3"/>
    <n v="5.5555555555555558E-3"/>
    <n v="19.8"/>
    <n v="0.11764705882352941"/>
    <n v="0.2857142857142857"/>
    <n v="0.4"/>
    <n v="4.6153846153846156E-2"/>
    <n v="9.0909090909090912E-2"/>
  </r>
  <r>
    <s v="300_20Jul2022"/>
    <x v="2"/>
    <d v="2022-06-21T00:00:00"/>
    <d v="2022-07-20T00:00:00"/>
    <d v="2021-05-11T00:00:00"/>
    <s v="Summer"/>
    <s v="Jul"/>
    <n v="7"/>
    <n v="406"/>
    <n v="30"/>
    <n v="201"/>
    <n v="30"/>
    <n v="20"/>
    <n v="436"/>
    <s v="0720"/>
    <n v="416"/>
    <n v="83"/>
    <n v="0.04"/>
    <s v="A"/>
    <s v="M"/>
    <s v="M"/>
    <n v="300"/>
    <n v="300"/>
    <n v="46.5"/>
    <n v="3.3135294117647058"/>
    <n v="26.9"/>
    <n v="19.899999999999999"/>
    <x v="1"/>
    <s v="Burrow 155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0"/>
    <n v="5.6666666666666661"/>
    <n v="0"/>
    <n v="0"/>
    <n v="3.3333333333333339"/>
    <n v="0"/>
    <n v="24.375"/>
    <n v="0"/>
    <n v="5.5555555555555558E-3"/>
    <n v="5.5555555555555558E-3"/>
    <n v="19.8"/>
    <n v="0.11764705882352941"/>
    <n v="0.2857142857142857"/>
    <n v="0.4"/>
    <n v="4.6153846153846156E-2"/>
    <n v="9.0909090909090912E-2"/>
  </r>
  <r>
    <s v="491_20Jul2022_Moat"/>
    <x v="3"/>
    <d v="2022-06-21T00:00:00"/>
    <d v="2022-07-20T00:00:00"/>
    <d v="2021-05-11T00:00:00"/>
    <s v="Summer"/>
    <s v="Jul"/>
    <n v="7"/>
    <n v="406"/>
    <n v="30"/>
    <n v="201"/>
    <n v="30"/>
    <n v="20"/>
    <n v="436"/>
    <s v="0720"/>
    <n v="416"/>
    <n v="83"/>
    <n v="0.04"/>
    <s v="A"/>
    <s v="M"/>
    <s v="M"/>
    <n v="491"/>
    <n v="491"/>
    <n v="49.2"/>
    <n v="4.2805263157894728"/>
    <n v="27.1"/>
    <n v="20.3"/>
    <x v="2"/>
    <s v="491 Moat 20Jul2022"/>
    <n v="25.606898000000001"/>
    <n v="-80.3909970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5.6666666666666661"/>
    <n v="0"/>
    <n v="0"/>
    <n v="3.3333333333333339"/>
    <n v="0"/>
    <n v="24.375"/>
    <n v="0"/>
    <n v="5.5555555555555558E-3"/>
    <n v="5.5555555555555558E-3"/>
    <n v="19.8"/>
    <n v="0.11764705882352941"/>
    <n v="0.2857142857142857"/>
    <n v="0.4"/>
    <n v="4.6153846153846156E-2"/>
    <n v="9.0909090909090912E-2"/>
  </r>
  <r>
    <s v="491_20Jul2022"/>
    <x v="3"/>
    <d v="2022-06-21T00:00:00"/>
    <d v="2022-07-20T00:00:00"/>
    <d v="2021-05-11T00:00:00"/>
    <s v="Summer"/>
    <s v="Jul"/>
    <n v="7"/>
    <n v="406"/>
    <n v="30"/>
    <n v="201"/>
    <n v="30"/>
    <n v="20"/>
    <n v="436"/>
    <s v="0720"/>
    <n v="416"/>
    <n v="83"/>
    <n v="0.04"/>
    <s v="A"/>
    <s v="M"/>
    <s v="M"/>
    <n v="491"/>
    <n v="491"/>
    <n v="49.2"/>
    <n v="4.2805263157894728"/>
    <n v="27.1"/>
    <n v="20.3"/>
    <x v="2"/>
    <s v="491 20Jul2022"/>
    <n v="25.60760703"/>
    <n v="-80.391023000000004"/>
    <n v="0.25"/>
    <n v="0"/>
    <n v="0"/>
    <n v="0.05"/>
    <n v="0"/>
    <n v="0"/>
    <n v="0"/>
    <n v="0"/>
    <n v="0"/>
    <n v="0"/>
    <n v="0"/>
    <n v="0.2"/>
    <n v="0"/>
    <n v="0"/>
    <n v="0"/>
    <n v="0"/>
    <n v="0"/>
    <n v="4"/>
    <n v="1"/>
    <n v="0"/>
    <n v="5.6666666666666661"/>
    <n v="4"/>
    <n v="47"/>
    <n v="3.3333333333333339"/>
    <n v="0"/>
    <n v="24.375"/>
    <n v="0"/>
    <n v="5.5555555555555558E-3"/>
    <n v="5.5555555555555558E-3"/>
    <n v="19.8"/>
    <n v="0.11764705882352941"/>
    <n v="0.2857142857142857"/>
    <n v="0.4"/>
    <n v="4.6153846153846156E-2"/>
    <n v="9.0909090909090912E-2"/>
  </r>
  <r>
    <s v="TP01_20Jul2022"/>
    <x v="45"/>
    <d v="2022-06-21T00:00:00"/>
    <d v="2022-07-20T00:00:00"/>
    <d v="2021-05-11T00:00:00"/>
    <s v="Summer"/>
    <s v="Jul"/>
    <n v="7"/>
    <n v="406"/>
    <n v="30"/>
    <n v="201"/>
    <n v="30"/>
    <n v="20"/>
    <n v="436"/>
    <s v="0720"/>
    <n v="416"/>
    <n v="83"/>
    <n v="0.04"/>
    <m/>
    <m/>
    <m/>
    <m/>
    <s v="UE"/>
    <m/>
    <m/>
    <m/>
    <m/>
    <x v="1"/>
    <s v="Burrow 126"/>
    <n v="25.616636"/>
    <n v="-80.39068000000000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5.6666666666666661"/>
    <n v="0"/>
    <n v="0"/>
    <n v="3.3333333333333339"/>
    <n v="0"/>
    <n v="24.375"/>
    <n v="0"/>
    <n v="5.5555555555555558E-3"/>
    <n v="5.5555555555555558E-3"/>
    <n v="19.8"/>
    <n v="0.11764705882352941"/>
    <n v="0.2857142857142857"/>
    <n v="0.4"/>
    <n v="4.6153846153846156E-2"/>
    <n v="9.0909090909090912E-2"/>
  </r>
  <r>
    <s v="300_21Jul2022"/>
    <x v="2"/>
    <d v="2022-06-21T00:00:00"/>
    <d v="2022-07-21T00:00:00"/>
    <d v="2021-05-11T00:00:00"/>
    <s v="Summer"/>
    <s v="Jul"/>
    <n v="7"/>
    <n v="406"/>
    <n v="30"/>
    <n v="202"/>
    <n v="31"/>
    <n v="21"/>
    <n v="437"/>
    <s v="0721"/>
    <n v="416"/>
    <n v="83"/>
    <m/>
    <s v="A"/>
    <s v="M"/>
    <s v="M"/>
    <n v="300"/>
    <n v="300"/>
    <n v="46.5"/>
    <n v="3.3135294117647058"/>
    <n v="26.9"/>
    <n v="19.899999999999999"/>
    <x v="1"/>
    <s v="Burrow 133"/>
    <n v="25.616534999999999"/>
    <n v="-80.390473999999998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0"/>
    <n v="5.6666666666666661"/>
    <n v="0"/>
    <n v="0"/>
    <n v="3.3333333333333339"/>
    <n v="0"/>
    <n v="24.375"/>
    <n v="0"/>
    <n v="5.5555555555555558E-3"/>
    <n v="5.5555555555555558E-3"/>
    <n v="19.8"/>
    <n v="0.11764705882352941"/>
    <n v="0.2857142857142857"/>
    <n v="0.4"/>
    <n v="4.6153846153846156E-2"/>
    <n v="9.0909090909090912E-2"/>
  </r>
  <r>
    <s v="6000_21Jul2022"/>
    <x v="19"/>
    <d v="2022-06-21T00:00:00"/>
    <d v="2022-07-21T00:00:00"/>
    <d v="2021-05-11T00:00:00"/>
    <s v="Summer"/>
    <s v="Jul"/>
    <n v="7"/>
    <n v="406"/>
    <n v="30"/>
    <n v="202"/>
    <n v="31"/>
    <n v="21"/>
    <n v="437"/>
    <s v="0721"/>
    <n v="416"/>
    <n v="83"/>
    <m/>
    <s v="A"/>
    <s v="M"/>
    <s v="M"/>
    <n v="6000"/>
    <n v="6000"/>
    <n v="42.8"/>
    <n v="2.7341666666666669"/>
    <n v="23.6"/>
    <n v="17.8"/>
    <x v="0"/>
    <s v="Burrow 56"/>
    <n v="25.614700970000001"/>
    <n v="-80.406765980000003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"/>
    <n v="0"/>
    <n v="5.6666666666666661"/>
    <n v="0"/>
    <n v="0"/>
    <n v="3.3333333333333339"/>
    <n v="0"/>
    <n v="24.375"/>
    <n v="0"/>
    <n v="5.5555555555555558E-3"/>
    <n v="5.5555555555555558E-3"/>
    <n v="19.8"/>
    <n v="0.11764705882352941"/>
    <n v="0.2857142857142857"/>
    <n v="0.4"/>
    <n v="4.6153846153846156E-2"/>
    <n v="9.0909090909090912E-2"/>
  </r>
  <r>
    <s v="21_09Aug2022"/>
    <x v="5"/>
    <d v="2022-06-21T00:00:00"/>
    <d v="2022-08-09T00:00:00"/>
    <d v="2021-05-11T00:00:00"/>
    <s v="Summer"/>
    <s v="Aug"/>
    <n v="8"/>
    <n v="406"/>
    <n v="33"/>
    <n v="221"/>
    <n v="50"/>
    <n v="9"/>
    <n v="456"/>
    <s v="0809"/>
    <n v="416"/>
    <n v="83.5"/>
    <m/>
    <s v="A"/>
    <s v="F"/>
    <s v="F"/>
    <n v="21"/>
    <n v="21"/>
    <n v="47.7"/>
    <n v="5.5711111111111116"/>
    <n v="31.7"/>
    <n v="21.5"/>
    <x v="0"/>
    <s v="Burrow 64"/>
    <n v="25.613045960000001"/>
    <n v="-80.407091030000004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1"/>
    <n v="0"/>
    <n v="8"/>
    <n v="0"/>
    <n v="0"/>
    <n v="3.3333333333333339"/>
    <n v="0"/>
    <n v="11.555555555555557"/>
    <n v="0"/>
    <n v="6.0606060606060606E-3"/>
    <n v="6.0606060606060606E-3"/>
    <n v="20"/>
    <n v="0.125"/>
    <n v="0.1111111111111111"/>
    <n v="0.4"/>
    <n v="3.8461538461538464E-2"/>
    <n v="0.1"/>
  </r>
  <r>
    <s v="Scuteless_12Aug2022"/>
    <x v="7"/>
    <d v="2022-06-21T00:00:00"/>
    <d v="2022-08-12T00:00:00"/>
    <d v="2021-05-11T00:00:00"/>
    <s v="Summer"/>
    <s v="Aug"/>
    <n v="8"/>
    <n v="406"/>
    <n v="33"/>
    <n v="224"/>
    <n v="53"/>
    <n v="12"/>
    <n v="459"/>
    <s v="0812"/>
    <n v="416"/>
    <n v="81.5"/>
    <n v="0.09"/>
    <s v="A"/>
    <s v="F"/>
    <s v="F"/>
    <s v="Scuteless"/>
    <s v="Scuteless"/>
    <n v="55.1"/>
    <n v="6.6241176470588234"/>
    <n v="33.4"/>
    <n v="23.4"/>
    <x v="1"/>
    <s v="Burrow 127"/>
    <n v="25.616564"/>
    <n v="-80.390597999999997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8"/>
    <n v="0"/>
    <n v="0"/>
    <n v="3.3333333333333339"/>
    <n v="0"/>
    <n v="11.555555555555557"/>
    <n v="0"/>
    <n v="6.0606060606060606E-3"/>
    <n v="6.0606060606060606E-3"/>
    <n v="20"/>
    <n v="0.125"/>
    <n v="0.1111111111111111"/>
    <n v="0.4"/>
    <n v="3.8461538461538464E-2"/>
    <n v="0.1"/>
  </r>
  <r>
    <s v="59_15Aug2022"/>
    <x v="46"/>
    <d v="2022-06-21T00:00:00"/>
    <d v="2022-08-15T00:00:00"/>
    <d v="2021-05-11T00:00:00"/>
    <s v="Summer"/>
    <s v="Aug"/>
    <n v="8"/>
    <n v="406"/>
    <n v="34"/>
    <n v="227"/>
    <n v="56"/>
    <n v="15"/>
    <n v="462"/>
    <s v="0815"/>
    <n v="416"/>
    <n v="80.5"/>
    <n v="0.75"/>
    <s v="J"/>
    <m/>
    <s v="J"/>
    <m/>
    <n v="59"/>
    <n v="25.7419297821932"/>
    <n v="0.33900000000000002"/>
    <n v="11.99"/>
    <n v="8.92"/>
    <x v="2"/>
    <s v="E Service Gate"/>
    <n v="25.61187"/>
    <n v="-80.392864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0"/>
    <n v="0"/>
    <n v="3.3333333333333339"/>
    <n v="0"/>
    <n v="11.555555555555557"/>
    <n v="0"/>
    <n v="0"/>
    <n v="0"/>
    <n v="20"/>
    <n v="0.125"/>
    <n v="0.1111111111111111"/>
    <n v="0.4"/>
    <n v="3.8461538461538464E-2"/>
    <n v="0.1"/>
  </r>
  <r>
    <s v="454_26Aug2022"/>
    <x v="4"/>
    <d v="2022-06-21T00:00:00"/>
    <d v="2022-08-20T00:00:00"/>
    <d v="2021-05-11T00:00:00"/>
    <s v="Summer"/>
    <s v="Aug"/>
    <n v="8"/>
    <n v="406"/>
    <n v="34"/>
    <n v="232"/>
    <n v="61"/>
    <n v="20"/>
    <n v="467"/>
    <s v="0820"/>
    <n v="416"/>
    <n v="85"/>
    <n v="0"/>
    <s v="A"/>
    <s v="M"/>
    <s v="M"/>
    <n v="454"/>
    <n v="454"/>
    <n v="49.8"/>
    <n v="4.1033333333333344"/>
    <n v="27.8"/>
    <n v="20.7"/>
    <x v="0"/>
    <s v="454 26Aug2022"/>
    <n v="25.612995000000002"/>
    <n v="-80.407240979999997"/>
    <n v="0.2"/>
    <n v="0"/>
    <n v="0"/>
    <n v="0"/>
    <n v="0"/>
    <n v="0"/>
    <n v="0"/>
    <n v="0"/>
    <n v="0"/>
    <n v="0"/>
    <n v="0"/>
    <n v="0"/>
    <n v="0"/>
    <n v="0"/>
    <n v="0"/>
    <n v="0.2"/>
    <n v="0"/>
    <n v="3"/>
    <n v="0"/>
    <n v="0"/>
    <n v="8"/>
    <n v="0"/>
    <n v="0"/>
    <n v="3.3333333333333339"/>
    <n v="0"/>
    <n v="11.555555555555557"/>
    <n v="1"/>
    <n v="0"/>
    <n v="0"/>
    <n v="20"/>
    <n v="0.125"/>
    <n v="0.1111111111111111"/>
    <n v="0.4"/>
    <n v="3.8461538461538464E-2"/>
    <n v="0.1"/>
  </r>
  <r>
    <s v="4D2_21Aug2022"/>
    <x v="8"/>
    <d v="2022-06-21T00:00:00"/>
    <d v="2022-08-21T00:00:00"/>
    <d v="2021-05-11T00:00:00"/>
    <s v="Summer"/>
    <s v="Aug"/>
    <n v="8"/>
    <n v="406"/>
    <n v="35"/>
    <n v="233"/>
    <n v="62"/>
    <n v="21"/>
    <n v="468"/>
    <s v="0821"/>
    <n v="416"/>
    <n v="85"/>
    <n v="0.05"/>
    <s v="A"/>
    <s v="F"/>
    <s v="F"/>
    <s v="4D2"/>
    <s v="4D2"/>
    <n v="46.9"/>
    <n v="4.1657142857142855"/>
    <n v="27.5"/>
    <n v="20.5"/>
    <x v="2"/>
    <s v="Burrow 132"/>
    <n v="25.600580000000001"/>
    <n v="-80.400133999999994"/>
    <n v="0.05"/>
    <n v="0"/>
    <n v="0"/>
    <n v="0"/>
    <n v="0"/>
    <n v="0"/>
    <n v="0"/>
    <n v="0"/>
    <n v="0"/>
    <n v="0"/>
    <n v="0"/>
    <n v="0"/>
    <n v="0"/>
    <n v="0"/>
    <n v="0.05"/>
    <n v="0"/>
    <n v="0"/>
    <n v="7"/>
    <n v="0"/>
    <n v="0"/>
    <n v="8"/>
    <n v="0"/>
    <n v="0"/>
    <n v="3.3333333333333339"/>
    <n v="3"/>
    <n v="11.555555555555557"/>
    <n v="0"/>
    <n v="4.7619047619047623E-3"/>
    <n v="4.7619047619047623E-3"/>
    <n v="20"/>
    <n v="0.125"/>
    <n v="0.1111111111111111"/>
    <n v="0.4"/>
    <n v="3.8461538461538464E-2"/>
    <n v="0.1"/>
  </r>
  <r>
    <s v="9_24Aug2022"/>
    <x v="47"/>
    <d v="2022-06-21T00:00:00"/>
    <d v="2022-08-24T00:00:00"/>
    <d v="2021-05-11T00:00:00"/>
    <s v="Summer"/>
    <s v="Aug"/>
    <n v="8"/>
    <n v="406"/>
    <n v="35"/>
    <n v="236"/>
    <n v="65"/>
    <n v="24"/>
    <n v="471"/>
    <s v="0824"/>
    <n v="416"/>
    <n v="83.5"/>
    <n v="0"/>
    <s v="J"/>
    <m/>
    <s v="J"/>
    <m/>
    <n v="9"/>
    <n v="30.7"/>
    <n v="0.68799999999999994"/>
    <n v="15"/>
    <n v="11.4"/>
    <x v="0"/>
    <s v="(25.61233, -80.40659)"/>
    <n v="25.61233"/>
    <n v="-80.40658999999999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8"/>
    <n v="0"/>
    <n v="0"/>
    <n v="3.3333333333333339"/>
    <n v="0"/>
    <n v="11.555555555555557"/>
    <n v="0"/>
    <n v="4.7619047619047623E-3"/>
    <n v="4.7619047619047623E-3"/>
    <n v="20"/>
    <n v="0.125"/>
    <n v="0.1111111111111111"/>
    <n v="0.4"/>
    <n v="3.8461538461538464E-2"/>
    <n v="0.1"/>
  </r>
  <r>
    <s v="21_24Aug2022"/>
    <x v="5"/>
    <d v="2022-06-21T00:00:00"/>
    <d v="2022-08-24T00:00:00"/>
    <d v="2021-05-11T00:00:00"/>
    <s v="Summer"/>
    <s v="Aug"/>
    <n v="8"/>
    <n v="406"/>
    <n v="35"/>
    <n v="236"/>
    <n v="65"/>
    <n v="24"/>
    <n v="471"/>
    <s v="0824"/>
    <n v="416"/>
    <n v="83.5"/>
    <n v="0"/>
    <s v="A"/>
    <s v="F"/>
    <s v="F"/>
    <n v="21"/>
    <n v="21"/>
    <n v="47.7"/>
    <n v="5.5711111111111116"/>
    <n v="31.7"/>
    <n v="21.5"/>
    <x v="0"/>
    <s v="Burrow 11"/>
    <n v="25.613794970000001"/>
    <n v="-80.406096009999999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1"/>
    <n v="0"/>
    <n v="8"/>
    <n v="0"/>
    <n v="0"/>
    <n v="3.3333333333333339"/>
    <n v="0"/>
    <n v="11.555555555555557"/>
    <n v="0"/>
    <n v="4.7619047619047623E-3"/>
    <n v="4.7619047619047623E-3"/>
    <n v="20"/>
    <n v="0.125"/>
    <n v="0.1111111111111111"/>
    <n v="0.4"/>
    <n v="3.8461538461538464E-2"/>
    <n v="0.1"/>
  </r>
  <r>
    <s v="606_24Aug2022"/>
    <x v="18"/>
    <d v="2022-06-21T00:00:00"/>
    <d v="2022-08-24T00:00:00"/>
    <d v="2021-05-11T00:00:00"/>
    <s v="Summer"/>
    <s v="Aug"/>
    <n v="8"/>
    <n v="406"/>
    <n v="35"/>
    <n v="236"/>
    <n v="65"/>
    <n v="24"/>
    <n v="471"/>
    <s v="0824"/>
    <n v="416"/>
    <n v="83.5"/>
    <n v="0"/>
    <s v="A"/>
    <s v="F"/>
    <s v="F"/>
    <n v="606"/>
    <n v="606"/>
    <n v="52.4"/>
    <n v="7.5842105263157888"/>
    <n v="32.9"/>
    <n v="25.1"/>
    <x v="1"/>
    <s v="Burrow 73"/>
    <n v="25.616734000000001"/>
    <n v="-80.390617989999996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1"/>
    <n v="0"/>
    <n v="8"/>
    <n v="0"/>
    <n v="0"/>
    <n v="3.3333333333333339"/>
    <n v="0"/>
    <n v="11.555555555555557"/>
    <n v="0"/>
    <n v="4.7619047619047623E-3"/>
    <n v="4.7619047619047623E-3"/>
    <n v="20"/>
    <n v="0.125"/>
    <n v="0.1111111111111111"/>
    <n v="0.4"/>
    <n v="3.8461538461538464E-2"/>
    <n v="0.1"/>
  </r>
  <r>
    <s v="60_26Aug2022"/>
    <x v="48"/>
    <d v="2022-06-21T00:00:00"/>
    <d v="2022-08-26T00:00:00"/>
    <d v="2021-05-11T00:00:00"/>
    <s v="Summer"/>
    <s v="Aug"/>
    <n v="8"/>
    <n v="406"/>
    <n v="35"/>
    <n v="238"/>
    <n v="67"/>
    <n v="26"/>
    <n v="473"/>
    <s v="0826"/>
    <n v="416"/>
    <n v="84"/>
    <n v="0"/>
    <s v="J"/>
    <m/>
    <s v="J"/>
    <m/>
    <n v="60"/>
    <n v="28"/>
    <n v="0.57650000000000001"/>
    <n v="14.6"/>
    <n v="10.9"/>
    <x v="0"/>
    <s v="TBD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0"/>
    <n v="0"/>
    <n v="3.3333333333333339"/>
    <n v="0"/>
    <n v="11.555555555555557"/>
    <n v="0"/>
    <n v="4.7619047619047623E-3"/>
    <n v="4.7619047619047623E-3"/>
    <n v="20"/>
    <n v="0.125"/>
    <n v="0.1111111111111111"/>
    <n v="0.4"/>
    <n v="3.8461538461538464E-2"/>
    <n v="0.1"/>
  </r>
  <r>
    <s v="93_26Aug2022"/>
    <x v="49"/>
    <d v="2022-06-21T00:00:00"/>
    <d v="2022-08-26T00:00:00"/>
    <d v="2021-05-11T00:00:00"/>
    <s v="Summer"/>
    <s v="Aug"/>
    <n v="8"/>
    <n v="406"/>
    <n v="35"/>
    <n v="238"/>
    <n v="67"/>
    <n v="26"/>
    <n v="473"/>
    <s v="0826"/>
    <n v="416"/>
    <n v="84"/>
    <n v="0"/>
    <s v="J"/>
    <m/>
    <s v="J"/>
    <m/>
    <n v="93"/>
    <n v="35"/>
    <n v="0.95799999999999996"/>
    <n v="16.7"/>
    <n v="12.8"/>
    <x v="0"/>
    <s v="TBD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8"/>
    <n v="0"/>
    <n v="0"/>
    <n v="3.3333333333333339"/>
    <n v="0"/>
    <n v="11.555555555555557"/>
    <n v="0"/>
    <n v="4.7619047619047623E-3"/>
    <n v="4.7619047619047623E-3"/>
    <n v="20"/>
    <n v="0.125"/>
    <n v="0.1111111111111111"/>
    <n v="0.4"/>
    <n v="3.8461538461538464E-2"/>
    <n v="0.1"/>
  </r>
  <r>
    <s v="615_26Aug2022"/>
    <x v="25"/>
    <d v="2022-06-21T00:00:00"/>
    <d v="2022-08-26T00:00:00"/>
    <d v="2021-05-11T00:00:00"/>
    <s v="Summer"/>
    <s v="Aug"/>
    <n v="8"/>
    <n v="406"/>
    <n v="35"/>
    <n v="238"/>
    <n v="67"/>
    <n v="26"/>
    <n v="473"/>
    <s v="0826"/>
    <n v="416"/>
    <n v="84"/>
    <n v="0"/>
    <s v="J"/>
    <m/>
    <s v="J"/>
    <n v="615"/>
    <n v="615"/>
    <n v="42.2"/>
    <n v="1.464"/>
    <n v="20.8"/>
    <n v="15"/>
    <x v="0"/>
    <s v="Burrow 59"/>
    <n v="25.614341970000002"/>
    <n v="-80.407350030000003"/>
    <n v="0.79"/>
    <n v="0"/>
    <n v="0"/>
    <n v="0"/>
    <n v="0"/>
    <n v="0"/>
    <n v="0"/>
    <n v="0"/>
    <n v="0"/>
    <n v="0"/>
    <n v="0"/>
    <n v="0"/>
    <n v="0"/>
    <n v="0"/>
    <n v="0"/>
    <n v="0.79"/>
    <n v="0"/>
    <n v="1"/>
    <n v="0"/>
    <n v="0"/>
    <n v="8"/>
    <n v="0"/>
    <n v="0"/>
    <n v="3.3333333333333339"/>
    <n v="0"/>
    <n v="11.555555555555557"/>
    <n v="7"/>
    <n v="4.7619047619047623E-3"/>
    <n v="4.7619047619047623E-3"/>
    <n v="20"/>
    <n v="0.125"/>
    <n v="0.1111111111111111"/>
    <n v="0.4"/>
    <n v="3.8461538461538464E-2"/>
    <n v="0.1"/>
  </r>
  <r>
    <s v="300_30Aug2022"/>
    <x v="2"/>
    <d v="2022-06-21T00:00:00"/>
    <d v="2022-08-30T00:00:00"/>
    <d v="2021-05-11T00:00:00"/>
    <s v="Summer"/>
    <s v="Aug"/>
    <n v="8"/>
    <n v="406"/>
    <n v="36"/>
    <n v="242"/>
    <n v="71"/>
    <n v="30"/>
    <n v="477"/>
    <s v="0830"/>
    <n v="416"/>
    <n v="81.5"/>
    <n v="0.03"/>
    <s v="A"/>
    <s v="M"/>
    <s v="M"/>
    <n v="300"/>
    <n v="300"/>
    <n v="46.5"/>
    <n v="3.3135294117647058"/>
    <n v="26.9"/>
    <n v="19.899999999999999"/>
    <x v="1"/>
    <s v="Side of Road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8"/>
    <n v="0"/>
    <n v="0"/>
    <n v="3.3333333333333339"/>
    <n v="0"/>
    <n v="11.555555555555557"/>
    <n v="0"/>
    <n v="0"/>
    <n v="0"/>
    <n v="20"/>
    <n v="0.125"/>
    <n v="0.1111111111111111"/>
    <n v="0.4"/>
    <n v="3.8461538461538464E-2"/>
    <n v="0.1"/>
  </r>
  <r>
    <s v="589_30Aug2022"/>
    <x v="9"/>
    <d v="2022-06-21T00:00:00"/>
    <d v="2022-08-30T00:00:00"/>
    <d v="2021-05-11T00:00:00"/>
    <s v="Summer"/>
    <s v="Aug"/>
    <n v="8"/>
    <n v="406"/>
    <n v="36"/>
    <n v="242"/>
    <n v="71"/>
    <n v="30"/>
    <n v="477"/>
    <s v="0830"/>
    <n v="416"/>
    <n v="81.5"/>
    <n v="0.03"/>
    <s v="A"/>
    <s v="F"/>
    <s v="F"/>
    <n v="589"/>
    <n v="589"/>
    <n v="51.1"/>
    <n v="5.242857142857142"/>
    <n v="29.4"/>
    <n v="22.2"/>
    <x v="1"/>
    <s v="Burrow 82"/>
    <n v="25.616584970000002"/>
    <n v="-80.390300980000006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8"/>
    <n v="0"/>
    <n v="0"/>
    <n v="3.3333333333333339"/>
    <n v="0"/>
    <n v="11.555555555555557"/>
    <n v="0"/>
    <n v="0"/>
    <n v="0"/>
    <n v="20"/>
    <n v="0.125"/>
    <n v="0.1111111111111111"/>
    <n v="0.4"/>
    <n v="3.8461538461538464E-2"/>
    <n v="0.1"/>
  </r>
  <r>
    <s v="4D2_30Aug2022"/>
    <x v="8"/>
    <d v="2022-06-21T00:00:00"/>
    <d v="2022-08-30T00:00:00"/>
    <d v="2021-05-11T00:00:00"/>
    <s v="Summer"/>
    <s v="Aug"/>
    <n v="8"/>
    <n v="406"/>
    <n v="36"/>
    <n v="242"/>
    <n v="71"/>
    <n v="30"/>
    <n v="477"/>
    <s v="0830"/>
    <n v="416"/>
    <n v="81.5"/>
    <n v="0.03"/>
    <s v="A"/>
    <s v="F"/>
    <s v="F"/>
    <s v="4D2"/>
    <s v="4D2"/>
    <n v="46.9"/>
    <n v="4.1657142857142855"/>
    <n v="27.5"/>
    <n v="20.5"/>
    <x v="2"/>
    <s v="Side of Road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8"/>
    <n v="0"/>
    <n v="0"/>
    <n v="3.3333333333333339"/>
    <n v="0"/>
    <n v="11.555555555555557"/>
    <n v="0"/>
    <n v="0"/>
    <n v="0"/>
    <n v="20"/>
    <n v="0.125"/>
    <n v="0.1111111111111111"/>
    <n v="0.4"/>
    <n v="3.8461538461538464E-2"/>
    <n v="0.1"/>
  </r>
  <r>
    <s v="32_06Sep2022"/>
    <x v="50"/>
    <d v="2022-06-21T00:00:00"/>
    <d v="2022-09-06T00:00:00"/>
    <d v="2021-05-11T00:00:00"/>
    <s v="Summer"/>
    <s v="Sep"/>
    <n v="9"/>
    <n v="406"/>
    <n v="37"/>
    <n v="249"/>
    <n v="78"/>
    <n v="6"/>
    <n v="484"/>
    <s v="0906"/>
    <n v="416"/>
    <n v="83"/>
    <n v="0.01"/>
    <s v="J"/>
    <m/>
    <s v="J"/>
    <m/>
    <n v="32"/>
    <n v="31.136281352349314"/>
    <n v="0.74399999999999999"/>
    <n v="14.7"/>
    <n v="11.7"/>
    <x v="0"/>
    <s v="32 06Sep2022"/>
    <n v="25.613964030000002"/>
    <n v="-80.407471979999997"/>
    <n v="0.5"/>
    <n v="0"/>
    <n v="0"/>
    <n v="0"/>
    <n v="0"/>
    <n v="0"/>
    <n v="0"/>
    <n v="0"/>
    <n v="0"/>
    <n v="0"/>
    <n v="0"/>
    <n v="0"/>
    <n v="0"/>
    <n v="0"/>
    <n v="0"/>
    <n v="0.5"/>
    <n v="0"/>
    <n v="3"/>
    <n v="0"/>
    <n v="0"/>
    <n v="0"/>
    <n v="0"/>
    <n v="0"/>
    <n v="3"/>
    <n v="0"/>
    <n v="68.333333333333343"/>
    <n v="11"/>
    <n v="2.7027027027027029E-3"/>
    <n v="2.7027027027027029E-3"/>
    <n v="33"/>
    <n v="0"/>
    <n v="0"/>
    <n v="0.33333333333333331"/>
    <n v="6.097560975609756E-2"/>
    <n v="3.0303030303030304E-2"/>
  </r>
  <r>
    <s v="40_06Sep2022"/>
    <x v="6"/>
    <d v="2022-06-21T00:00:00"/>
    <d v="2022-09-06T00:00:00"/>
    <d v="2021-05-11T00:00:00"/>
    <s v="Summer"/>
    <s v="Sep"/>
    <n v="9"/>
    <n v="406"/>
    <n v="37"/>
    <n v="249"/>
    <n v="78"/>
    <n v="6"/>
    <n v="484"/>
    <s v="0906"/>
    <n v="416"/>
    <n v="83"/>
    <n v="0.01"/>
    <s v="A"/>
    <s v="F"/>
    <s v="F"/>
    <n v="40"/>
    <n v="40"/>
    <n v="49.5"/>
    <n v="5.4148459400000002"/>
    <n v="29.9"/>
    <n v="21.6"/>
    <x v="0"/>
    <s v="40_06Sep2022"/>
    <n v="25.61455102"/>
    <n v="-80.406958000000003"/>
    <n v="0.9"/>
    <n v="0"/>
    <n v="0"/>
    <n v="0"/>
    <n v="0"/>
    <n v="0"/>
    <n v="0"/>
    <n v="0"/>
    <n v="0"/>
    <n v="0"/>
    <n v="0"/>
    <n v="0"/>
    <n v="0"/>
    <n v="0"/>
    <n v="0.1"/>
    <n v="0.8"/>
    <n v="0"/>
    <n v="2"/>
    <n v="0"/>
    <n v="0"/>
    <n v="0"/>
    <n v="0"/>
    <n v="0"/>
    <n v="3"/>
    <n v="5"/>
    <n v="68.333333333333343"/>
    <n v="49"/>
    <n v="2.7027027027027029E-3"/>
    <n v="2.7027027027027029E-3"/>
    <n v="33"/>
    <n v="0"/>
    <n v="0"/>
    <n v="0.33333333333333331"/>
    <n v="6.097560975609756E-2"/>
    <n v="3.0303030303030304E-2"/>
  </r>
  <r>
    <s v="40_08Sep2022"/>
    <x v="6"/>
    <d v="2022-06-21T00:00:00"/>
    <d v="2022-09-08T00:00:00"/>
    <d v="2021-05-11T00:00:00"/>
    <s v="Summer"/>
    <s v="Sep"/>
    <n v="9"/>
    <n v="406"/>
    <n v="37"/>
    <n v="251"/>
    <n v="80"/>
    <n v="8"/>
    <n v="486"/>
    <s v="0908"/>
    <n v="416"/>
    <n v="82.5"/>
    <n v="0.06"/>
    <s v="A"/>
    <s v="F"/>
    <s v="F"/>
    <n v="40"/>
    <n v="40"/>
    <n v="49.5"/>
    <n v="5.4148459400000002"/>
    <n v="29.9"/>
    <n v="21.6"/>
    <x v="0"/>
    <s v="40_08Sep2022"/>
    <n v="25.61455102"/>
    <n v="-80.406958000000003"/>
    <n v="0.05"/>
    <n v="0"/>
    <n v="0"/>
    <n v="0"/>
    <n v="0"/>
    <n v="0"/>
    <n v="0"/>
    <n v="0"/>
    <n v="0"/>
    <n v="0"/>
    <n v="0"/>
    <n v="0"/>
    <n v="0"/>
    <n v="0"/>
    <n v="0"/>
    <n v="0.05"/>
    <n v="0"/>
    <n v="3"/>
    <n v="0"/>
    <n v="0"/>
    <n v="0"/>
    <n v="0"/>
    <n v="0"/>
    <n v="3"/>
    <n v="0"/>
    <n v="68.333333333333343"/>
    <n v="2"/>
    <n v="2.7027027027027029E-3"/>
    <n v="2.7027027027027029E-3"/>
    <n v="33"/>
    <n v="0"/>
    <n v="0"/>
    <n v="0.33333333333333331"/>
    <n v="6.097560975609756E-2"/>
    <n v="3.0303030303030304E-2"/>
  </r>
  <r>
    <s v="Scuteless_14Sep2022"/>
    <x v="7"/>
    <d v="2022-06-21T00:00:00"/>
    <d v="2022-09-14T00:00:00"/>
    <d v="2021-05-11T00:00:00"/>
    <s v="Summer"/>
    <s v="Sep"/>
    <n v="9"/>
    <n v="406"/>
    <n v="38"/>
    <n v="257"/>
    <n v="86"/>
    <n v="14"/>
    <n v="492"/>
    <s v="0914"/>
    <n v="416"/>
    <n v="82.5"/>
    <n v="0.08"/>
    <s v="A"/>
    <s v="F"/>
    <s v="F"/>
    <s v="Scuteless"/>
    <s v="Scuteless"/>
    <n v="55.1"/>
    <n v="6.6241176470588234"/>
    <n v="33.4"/>
    <n v="23.4"/>
    <x v="1"/>
    <s v="Burrow 82"/>
    <n v="25.616584970000002"/>
    <n v="-80.390300980000006"/>
    <n v="0.01"/>
    <n v="0"/>
    <n v="0"/>
    <n v="0"/>
    <n v="0"/>
    <n v="0.01"/>
    <n v="0"/>
    <n v="0"/>
    <n v="0"/>
    <n v="0"/>
    <n v="0"/>
    <n v="0"/>
    <n v="0"/>
    <n v="0"/>
    <n v="0"/>
    <n v="0"/>
    <n v="0"/>
    <n v="5"/>
    <n v="1"/>
    <n v="0"/>
    <n v="0"/>
    <n v="0"/>
    <n v="0"/>
    <n v="3"/>
    <n v="0"/>
    <n v="68.333333333333343"/>
    <n v="0"/>
    <n v="0"/>
    <n v="0"/>
    <n v="33"/>
    <n v="0"/>
    <n v="0"/>
    <n v="0.33333333333333331"/>
    <n v="6.097560975609756E-2"/>
    <n v="3.0303030303030304E-2"/>
  </r>
  <r>
    <s v="606_21Sep2022"/>
    <x v="18"/>
    <d v="2022-06-21T00:00:00"/>
    <d v="2022-09-21T00:00:00"/>
    <d v="2021-05-11T00:00:00"/>
    <s v="Summer"/>
    <s v="Sep"/>
    <n v="9"/>
    <n v="406"/>
    <n v="39"/>
    <n v="264"/>
    <n v="93"/>
    <n v="21"/>
    <n v="499"/>
    <s v="0921"/>
    <n v="416"/>
    <n v="83"/>
    <m/>
    <s v="A"/>
    <s v="F"/>
    <s v="F"/>
    <n v="606"/>
    <n v="606"/>
    <n v="52.4"/>
    <n v="7.5842105263157888"/>
    <n v="32.9"/>
    <n v="25.1"/>
    <x v="1"/>
    <s v="Burrow 82"/>
    <n v="25.616584970000002"/>
    <n v="-80.390300980000006"/>
    <n v="0.01"/>
    <n v="0"/>
    <n v="0"/>
    <n v="0"/>
    <n v="0"/>
    <n v="0.01"/>
    <n v="0"/>
    <n v="0"/>
    <n v="0"/>
    <n v="0"/>
    <n v="0"/>
    <n v="0"/>
    <n v="0"/>
    <n v="0"/>
    <n v="0"/>
    <n v="0"/>
    <n v="0"/>
    <n v="2"/>
    <n v="0"/>
    <n v="0"/>
    <n v="0"/>
    <n v="0"/>
    <n v="0"/>
    <n v="3"/>
    <n v="0"/>
    <n v="68.333333333333343"/>
    <n v="0"/>
    <n v="0"/>
    <n v="0"/>
    <n v="33"/>
    <n v="0"/>
    <n v="0"/>
    <n v="0.33333333333333331"/>
    <n v="6.097560975609756E-2"/>
    <n v="3.0303030303030304E-2"/>
  </r>
  <r>
    <s v="4D2_21Sep2022"/>
    <x v="8"/>
    <d v="2022-06-21T00:00:00"/>
    <d v="2022-09-21T00:00:00"/>
    <d v="2021-05-11T00:00:00"/>
    <s v="Summer"/>
    <s v="Sep"/>
    <n v="9"/>
    <n v="406"/>
    <n v="39"/>
    <n v="264"/>
    <n v="93"/>
    <n v="21"/>
    <n v="499"/>
    <s v="0921"/>
    <n v="416"/>
    <n v="83"/>
    <m/>
    <s v="A"/>
    <s v="F"/>
    <s v="F"/>
    <s v="4D2"/>
    <s v="4D2"/>
    <n v="46.9"/>
    <n v="4.1657142857142855"/>
    <n v="27.5"/>
    <n v="20.5"/>
    <x v="2"/>
    <s v="Burrow 132"/>
    <n v="25.600580000000001"/>
    <n v="-80.400133999999994"/>
    <n v="0.05"/>
    <n v="0.05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3"/>
    <n v="0"/>
    <n v="68.333333333333343"/>
    <n v="0"/>
    <n v="0"/>
    <n v="0"/>
    <n v="33"/>
    <n v="0"/>
    <n v="0"/>
    <n v="0.33333333333333331"/>
    <n v="6.097560975609756E-2"/>
    <n v="3.0303030303030304E-2"/>
  </r>
  <r>
    <s v="21_22Sep2022"/>
    <x v="5"/>
    <s v="09/22/2022"/>
    <d v="2022-09-22T00:00:00"/>
    <d v="2021-05-11T00:00:00"/>
    <s v="Fall"/>
    <s v="Sep"/>
    <n v="9"/>
    <n v="499"/>
    <n v="39"/>
    <n v="265"/>
    <n v="1"/>
    <n v="22"/>
    <n v="500"/>
    <s v="0922"/>
    <n v="416"/>
    <n v="83"/>
    <n v="0"/>
    <s v="A"/>
    <s v="F"/>
    <s v="F"/>
    <n v="21"/>
    <n v="21"/>
    <n v="47.7"/>
    <n v="5.5711111111111116"/>
    <n v="31.7"/>
    <n v="21.5"/>
    <x v="0"/>
    <s v="Burrow 18"/>
    <n v="25.613923969999998"/>
    <n v="-80.407107030000006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3"/>
    <n v="0"/>
    <n v="68.333333333333343"/>
    <n v="0"/>
    <n v="0"/>
    <n v="0"/>
    <n v="33"/>
    <n v="0"/>
    <n v="0"/>
    <n v="0.33333333333333331"/>
    <n v="6.097560975609756E-2"/>
    <n v="3.0303030303030304E-2"/>
  </r>
  <r>
    <s v="4D2_05Oct2022"/>
    <x v="8"/>
    <s v="09/22/2022"/>
    <d v="2022-10-05T00:00:00"/>
    <d v="2021-05-11T00:00:00"/>
    <s v="Fall"/>
    <s v="Oct"/>
    <n v="10"/>
    <n v="499"/>
    <n v="41"/>
    <n v="278"/>
    <n v="14"/>
    <n v="5"/>
    <n v="513"/>
    <s v="1005"/>
    <n v="508"/>
    <n v="78.5"/>
    <n v="0"/>
    <s v="A"/>
    <s v="F"/>
    <s v="F"/>
    <s v="4D2"/>
    <s v="4D2"/>
    <n v="46.9"/>
    <n v="4.1657142857142855"/>
    <n v="27.5"/>
    <n v="20.5"/>
    <x v="2"/>
    <s v="Burrow 132"/>
    <n v="25.600580000000001"/>
    <n v="-80.400133999999994"/>
    <n v="0.1"/>
    <n v="0"/>
    <n v="0"/>
    <n v="0"/>
    <n v="0.1"/>
    <n v="0"/>
    <n v="0"/>
    <n v="0"/>
    <n v="0"/>
    <n v="0"/>
    <n v="0"/>
    <n v="0"/>
    <n v="0"/>
    <n v="0"/>
    <n v="0"/>
    <n v="0"/>
    <n v="0"/>
    <n v="5"/>
    <n v="1"/>
    <n v="0"/>
    <n v="0"/>
    <n v="0"/>
    <n v="0"/>
    <n v="8"/>
    <n v="0"/>
    <n v="89.166666666666657"/>
    <n v="0"/>
    <n v="0"/>
    <n v="0"/>
    <n v="39"/>
    <n v="0"/>
    <n v="0"/>
    <n v="0.375"/>
    <n v="4.6728971962616821E-2"/>
    <n v="2.5000000000000001E-2"/>
  </r>
  <r>
    <s v="40_06Oct2022"/>
    <x v="6"/>
    <s v="09/22/2022"/>
    <d v="2022-10-06T00:00:00"/>
    <d v="2021-05-11T00:00:00"/>
    <s v="Fall"/>
    <s v="Oct"/>
    <n v="10"/>
    <n v="499"/>
    <n v="41"/>
    <n v="279"/>
    <n v="15"/>
    <n v="6"/>
    <n v="514"/>
    <s v="1006"/>
    <n v="508"/>
    <n v="76"/>
    <n v="0"/>
    <s v="A"/>
    <s v="F"/>
    <s v="F"/>
    <n v="40"/>
    <n v="40"/>
    <n v="49.5"/>
    <n v="5.4148459400000002"/>
    <n v="29.9"/>
    <n v="21.6"/>
    <x v="0"/>
    <s v="Burrow 11"/>
    <n v="25.613794970000001"/>
    <n v="-80.406096009999999"/>
    <n v="0.05"/>
    <n v="0"/>
    <n v="0"/>
    <n v="0"/>
    <n v="0"/>
    <n v="0"/>
    <n v="0"/>
    <n v="0"/>
    <n v="0"/>
    <n v="0"/>
    <n v="0.05"/>
    <n v="0"/>
    <n v="0"/>
    <n v="0"/>
    <n v="0"/>
    <n v="0"/>
    <n v="0"/>
    <n v="3"/>
    <n v="0"/>
    <n v="0"/>
    <n v="0"/>
    <n v="0"/>
    <n v="0"/>
    <n v="8"/>
    <n v="0"/>
    <n v="89.166666666666657"/>
    <n v="0"/>
    <n v="0"/>
    <n v="0"/>
    <n v="39"/>
    <n v="0"/>
    <n v="0"/>
    <n v="0.375"/>
    <n v="4.6728971962616821E-2"/>
    <n v="2.5000000000000001E-2"/>
  </r>
  <r>
    <s v="615_11Oct2022"/>
    <x v="25"/>
    <s v="09/22/2022"/>
    <d v="2022-10-11T00:00:00"/>
    <d v="2021-05-11T00:00:00"/>
    <s v="Fall"/>
    <s v="Oct"/>
    <n v="10"/>
    <n v="499"/>
    <n v="42"/>
    <n v="284"/>
    <n v="20"/>
    <n v="11"/>
    <n v="519"/>
    <s v="1011"/>
    <n v="508"/>
    <n v="80.5"/>
    <n v="0.01"/>
    <s v="J"/>
    <m/>
    <s v="J"/>
    <n v="615"/>
    <n v="615"/>
    <n v="42.2"/>
    <n v="1.464"/>
    <n v="20.8"/>
    <n v="15"/>
    <x v="0"/>
    <s v="Burrow 59"/>
    <n v="25.614341970000002"/>
    <n v="-80.407350030000003"/>
    <n v="0.99"/>
    <n v="0"/>
    <n v="0"/>
    <n v="0"/>
    <n v="0"/>
    <n v="0"/>
    <n v="0"/>
    <n v="0"/>
    <n v="0"/>
    <n v="0"/>
    <n v="0"/>
    <n v="0"/>
    <n v="0"/>
    <n v="0"/>
    <n v="0"/>
    <n v="0.99"/>
    <n v="0"/>
    <n v="1"/>
    <n v="0"/>
    <n v="0"/>
    <n v="0"/>
    <n v="0"/>
    <n v="0"/>
    <n v="8"/>
    <n v="0"/>
    <n v="89.166666666666657"/>
    <n v="5"/>
    <n v="1.5873015873015873E-3"/>
    <n v="1.5873015873015873E-3"/>
    <n v="39"/>
    <n v="0"/>
    <n v="0"/>
    <n v="0.375"/>
    <n v="4.6728971962616821E-2"/>
    <n v="2.5000000000000001E-2"/>
  </r>
  <r>
    <s v="491_25Oct2022"/>
    <x v="3"/>
    <s v="09/22/2022"/>
    <d v="2022-10-25T00:00:00"/>
    <d v="2021-05-11T00:00:00"/>
    <s v="Fall"/>
    <s v="Oct"/>
    <n v="10"/>
    <n v="499"/>
    <n v="44"/>
    <n v="298"/>
    <n v="34"/>
    <n v="25"/>
    <n v="533"/>
    <s v="1025"/>
    <n v="508"/>
    <n v="73"/>
    <n v="0"/>
    <s v="A"/>
    <s v="M"/>
    <s v="M"/>
    <n v="491"/>
    <n v="491"/>
    <n v="49.2"/>
    <n v="4.2805263157894728"/>
    <n v="27.1"/>
    <n v="20.3"/>
    <x v="2"/>
    <s v="491 22Oct2022"/>
    <n v="25.600892000000002"/>
    <n v="-80.399327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"/>
    <n v="0"/>
    <n v="0"/>
    <n v="0"/>
    <n v="0"/>
    <n v="8"/>
    <n v="0"/>
    <n v="89.166666666666657"/>
    <n v="0"/>
    <n v="0"/>
    <n v="0"/>
    <n v="39"/>
    <n v="0"/>
    <n v="0"/>
    <n v="0.375"/>
    <n v="4.6728971962616821E-2"/>
    <n v="2.5000000000000001E-2"/>
  </r>
  <r>
    <s v="92_02Nov2022"/>
    <x v="42"/>
    <s v="09/22/2022"/>
    <d v="2022-11-02T00:00:00"/>
    <d v="2021-05-11T00:00:00"/>
    <s v="Fall"/>
    <s v="Nov"/>
    <n v="11"/>
    <n v="499"/>
    <n v="45"/>
    <n v="306"/>
    <n v="42"/>
    <n v="2"/>
    <n v="541"/>
    <s v="1102"/>
    <n v="508"/>
    <n v="80.5"/>
    <n v="0.01"/>
    <s v="J"/>
    <m/>
    <s v="J"/>
    <m/>
    <n v="92"/>
    <n v="30.360115658801675"/>
    <n v="0.70399999999999996"/>
    <n v="15.5"/>
    <n v="11.3"/>
    <x v="0"/>
    <s v="Monorail Barn"/>
    <n v="25.612666999999998"/>
    <n v="-80.403515999999996"/>
    <n v="0.6"/>
    <n v="0"/>
    <n v="0"/>
    <n v="0"/>
    <n v="0"/>
    <n v="0"/>
    <n v="0"/>
    <n v="0"/>
    <n v="0"/>
    <n v="0"/>
    <n v="0"/>
    <n v="0"/>
    <n v="0"/>
    <n v="0"/>
    <n v="0.6"/>
    <n v="0"/>
    <n v="0"/>
    <n v="2"/>
    <n v="1"/>
    <n v="0"/>
    <n v="0"/>
    <n v="0"/>
    <n v="0"/>
    <n v="3.5"/>
    <n v="6"/>
    <n v="144"/>
    <n v="0"/>
    <n v="7.4074074074074077E-3"/>
    <n v="7.4074074074074077E-3"/>
    <n v="63"/>
    <n v="0"/>
    <n v="0"/>
    <n v="0.42857142857142855"/>
    <n v="5.113636363636364E-2"/>
    <n v="3.1746031746031744E-2"/>
  </r>
  <r>
    <s v="589_09Nov2022"/>
    <x v="9"/>
    <s v="09/22/2022"/>
    <d v="2022-11-09T00:00:00"/>
    <d v="2021-05-11T00:00:00"/>
    <s v="Fall"/>
    <s v="Nov"/>
    <n v="11"/>
    <n v="499"/>
    <n v="46"/>
    <n v="313"/>
    <n v="49"/>
    <n v="9"/>
    <n v="548"/>
    <s v="1109"/>
    <n v="508"/>
    <n v="78.5"/>
    <n v="0.36"/>
    <s v="A"/>
    <s v="F"/>
    <s v="F"/>
    <n v="589"/>
    <n v="589"/>
    <n v="51.1"/>
    <n v="5.242857142857142"/>
    <n v="29.4"/>
    <n v="22.2"/>
    <x v="1"/>
    <s v="Burrow 127"/>
    <n v="25.616564"/>
    <n v="-80.390597999999997"/>
    <n v="0.01"/>
    <n v="0"/>
    <n v="0"/>
    <n v="0"/>
    <n v="0"/>
    <n v="0"/>
    <n v="0"/>
    <n v="0"/>
    <n v="0"/>
    <n v="0"/>
    <n v="0"/>
    <n v="0"/>
    <n v="0"/>
    <n v="0"/>
    <n v="0"/>
    <n v="0"/>
    <n v="0.01"/>
    <n v="4"/>
    <n v="0"/>
    <n v="0"/>
    <n v="0"/>
    <n v="0"/>
    <n v="0"/>
    <n v="3.5"/>
    <n v="0"/>
    <n v="144"/>
    <n v="0"/>
    <n v="0"/>
    <n v="0"/>
    <n v="63"/>
    <n v="0"/>
    <n v="0"/>
    <n v="0.42857142857142855"/>
    <n v="5.113636363636364E-2"/>
    <n v="3.1746031746031744E-2"/>
  </r>
  <r>
    <s v="Scuteless_09Nov2022"/>
    <x v="7"/>
    <s v="09/22/2022"/>
    <d v="2022-11-09T00:00:00"/>
    <d v="2021-05-11T00:00:00"/>
    <s v="Fall"/>
    <s v="Nov"/>
    <n v="11"/>
    <n v="499"/>
    <n v="46"/>
    <n v="313"/>
    <n v="49"/>
    <n v="9"/>
    <n v="548"/>
    <s v="1109"/>
    <n v="508"/>
    <n v="78.5"/>
    <n v="0.36"/>
    <s v="A"/>
    <s v="F"/>
    <s v="F"/>
    <s v="Scuteless"/>
    <s v="Scuteless"/>
    <n v="55.1"/>
    <n v="6.6241176470588234"/>
    <n v="33.4"/>
    <n v="23.4"/>
    <x v="1"/>
    <s v="Burrow 126"/>
    <n v="25.616636"/>
    <n v="-80.390680000000003"/>
    <n v="0.01"/>
    <n v="0"/>
    <n v="0"/>
    <n v="0"/>
    <n v="0"/>
    <n v="0.01"/>
    <n v="0"/>
    <n v="0"/>
    <n v="0"/>
    <n v="0"/>
    <n v="0"/>
    <n v="0"/>
    <n v="0"/>
    <n v="0"/>
    <n v="0"/>
    <n v="0"/>
    <n v="0"/>
    <n v="5"/>
    <n v="0"/>
    <n v="0"/>
    <n v="0"/>
    <n v="0"/>
    <n v="0"/>
    <n v="3.5"/>
    <n v="0"/>
    <n v="144"/>
    <n v="0"/>
    <n v="0"/>
    <n v="0"/>
    <n v="63"/>
    <n v="0"/>
    <n v="0"/>
    <n v="0.42857142857142855"/>
    <n v="5.113636363636364E-2"/>
    <n v="3.1746031746031744E-2"/>
  </r>
  <r>
    <m/>
    <x v="51"/>
    <m/>
    <m/>
    <m/>
    <m/>
    <m/>
    <m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">
  <r>
    <s v="40_08Jun2021"/>
    <x v="0"/>
    <s v="03/20/2021"/>
    <n v="44355"/>
    <n v="44327"/>
    <s v="Spring"/>
    <s v="Jun"/>
    <n v="6"/>
    <n v="-52"/>
    <n v="24"/>
    <n v="159"/>
    <n v="81"/>
    <n v="8"/>
    <n v="29"/>
    <s v="0608"/>
    <n v="-40"/>
    <n v="80"/>
    <n v="0.53"/>
    <s v="A"/>
    <s v="F"/>
    <s v="F"/>
    <n v="40"/>
    <n v="40"/>
    <n v="49.5"/>
    <n v="5.4148459400000002"/>
    <n v="29.9"/>
    <n v="21.6"/>
    <s v="W"/>
    <s v="Burrow 12"/>
    <n v="25.613995970000001"/>
    <n v="-80.406042029999995"/>
    <n v="0.2"/>
  </r>
  <r>
    <s v="4D2_10Jun2021"/>
    <x v="1"/>
    <s v="03/20/2021"/>
    <n v="44357"/>
    <n v="44327"/>
    <s v="Spring"/>
    <s v="Jun"/>
    <n v="6"/>
    <n v="-52"/>
    <n v="24"/>
    <n v="161"/>
    <n v="83"/>
    <n v="10"/>
    <n v="31"/>
    <s v="0610"/>
    <n v="-40"/>
    <n v="80.5"/>
    <n v="0"/>
    <s v="A"/>
    <s v="F"/>
    <s v="F"/>
    <s v="4D2"/>
    <s v="4D2"/>
    <n v="46.9"/>
    <n v="4.1657142857142855"/>
    <n v="27.5"/>
    <n v="20.5"/>
    <s v="S"/>
    <s v="Sears House"/>
    <n v="25.601564"/>
    <n v="-80.397042999999996"/>
    <n v="0.15"/>
  </r>
  <r>
    <s v="491_15Jun2021"/>
    <x v="2"/>
    <s v="03/20/2021"/>
    <n v="44362"/>
    <n v="44327"/>
    <s v="Spring"/>
    <s v="Jun"/>
    <n v="6"/>
    <n v="-52"/>
    <n v="25"/>
    <n v="166"/>
    <n v="88"/>
    <n v="15"/>
    <n v="36"/>
    <s v="0615"/>
    <n v="-40"/>
    <n v="77.5"/>
    <n v="0.46"/>
    <s v="A"/>
    <s v="M"/>
    <s v="M"/>
    <n v="491"/>
    <n v="491"/>
    <n v="49.2"/>
    <n v="4.2805263157894728"/>
    <n v="27.1"/>
    <n v="20.3"/>
    <s v="S"/>
    <s v="Burrow 132"/>
    <n v="25.600580000000001"/>
    <n v="-80.400133999999994"/>
    <n v="0.2"/>
  </r>
  <r>
    <s v="490_17Jun2021"/>
    <x v="3"/>
    <s v="03/20/2021"/>
    <n v="44364"/>
    <n v="44327"/>
    <s v="Spring"/>
    <s v="Jun"/>
    <n v="6"/>
    <n v="-52"/>
    <n v="25"/>
    <n v="168"/>
    <n v="90"/>
    <n v="17"/>
    <n v="38"/>
    <s v="0617"/>
    <n v="-40"/>
    <n v="77.5"/>
    <n v="3.13"/>
    <s v="A"/>
    <s v="M"/>
    <s v="M"/>
    <n v="490"/>
    <n v="490"/>
    <n v="42.584725332177044"/>
    <n v="2.7814285714285711"/>
    <n v="24.3"/>
    <n v="17.600000000000001"/>
    <s v="E"/>
    <s v="Burrow 82"/>
    <n v="25.616584970000002"/>
    <n v="-80.390300980000006"/>
    <n v="0.01"/>
  </r>
  <r>
    <s v="454_24Jun2021"/>
    <x v="4"/>
    <s v="06/20/2021"/>
    <n v="44371"/>
    <n v="44327"/>
    <s v="Summer"/>
    <s v="Jun"/>
    <n v="6"/>
    <n v="40"/>
    <n v="26"/>
    <n v="175"/>
    <n v="5"/>
    <n v="24"/>
    <n v="45"/>
    <s v="0624"/>
    <n v="-40"/>
    <n v="82"/>
    <n v="0"/>
    <s v="A"/>
    <s v="M"/>
    <s v="M"/>
    <n v="454"/>
    <n v="454"/>
    <n v="49.8"/>
    <n v="4.1033333333333344"/>
    <n v="27.8"/>
    <n v="20.7"/>
    <s v="W"/>
    <s v="Burrow 18"/>
    <n v="25.613923969999998"/>
    <n v="-80.407107030000006"/>
    <n v="0.01"/>
  </r>
  <r>
    <s v="4D2_01Jul2021"/>
    <x v="1"/>
    <s v="06/20/2021"/>
    <n v="44378"/>
    <n v="44327"/>
    <s v="Summer"/>
    <s v="Jul"/>
    <n v="7"/>
    <n v="40"/>
    <n v="27"/>
    <n v="182"/>
    <n v="12"/>
    <n v="1"/>
    <n v="52"/>
    <s v="0701"/>
    <n v="51"/>
    <n v="77"/>
    <n v="0.33"/>
    <s v="A"/>
    <s v="F"/>
    <s v="F"/>
    <s v="4D2"/>
    <s v="4D2"/>
    <n v="46.9"/>
    <n v="4.1657142857142855"/>
    <n v="27.5"/>
    <n v="20.5"/>
    <s v="S"/>
    <s v="Sears House"/>
    <n v="25.601564"/>
    <n v="-80.397042999999996"/>
    <n v="0.48"/>
  </r>
  <r>
    <s v="TP07_06Jul2021"/>
    <x v="5"/>
    <s v="06/20/2021"/>
    <n v="44383"/>
    <n v="44327"/>
    <s v="Summer"/>
    <s v="Jul"/>
    <n v="7"/>
    <n v="40"/>
    <n v="28"/>
    <n v="187"/>
    <n v="17"/>
    <n v="6"/>
    <n v="57"/>
    <s v="0706"/>
    <n v="51"/>
    <n v="82"/>
    <n v="0.76"/>
    <m/>
    <m/>
    <m/>
    <m/>
    <s v="UE"/>
    <m/>
    <m/>
    <m/>
    <m/>
    <s v="E"/>
    <s v="TP07 06Jul2021"/>
    <n v="25.61656997"/>
    <n v="-80.390568029999997"/>
    <n v="0.01"/>
  </r>
  <r>
    <s v="21_08Jul2021"/>
    <x v="6"/>
    <s v="06/20/2021"/>
    <n v="44385"/>
    <n v="44327"/>
    <s v="Summer"/>
    <s v="Jul"/>
    <n v="7"/>
    <n v="40"/>
    <n v="28"/>
    <n v="189"/>
    <n v="19"/>
    <n v="8"/>
    <n v="59"/>
    <s v="0708"/>
    <n v="51"/>
    <n v="81"/>
    <m/>
    <s v="A"/>
    <s v="F"/>
    <s v="F"/>
    <n v="21"/>
    <n v="21"/>
    <n v="47.7"/>
    <n v="5.5711111111111116"/>
    <n v="31.7"/>
    <n v="21.5"/>
    <s v="W"/>
    <s v="Burrow 18"/>
    <n v="25.613923969999998"/>
    <n v="-80.407107030000006"/>
    <n v="0.01"/>
  </r>
  <r>
    <s v="6000_08Jul2021"/>
    <x v="7"/>
    <s v="06/20/2021"/>
    <n v="44385"/>
    <n v="44327"/>
    <s v="Summer"/>
    <s v="Jul"/>
    <n v="7"/>
    <n v="40"/>
    <n v="28"/>
    <n v="189"/>
    <n v="19"/>
    <n v="8"/>
    <n v="59"/>
    <s v="0708"/>
    <n v="51"/>
    <n v="81"/>
    <m/>
    <s v="A"/>
    <s v="M"/>
    <s v="M"/>
    <n v="6000"/>
    <n v="6000"/>
    <n v="42.8"/>
    <n v="2.7341666666666669"/>
    <n v="23.6"/>
    <n v="17.8"/>
    <s v="W"/>
    <s v="Burrow 11"/>
    <n v="25.613794970000001"/>
    <n v="-80.406096009999999"/>
    <n v="0.15"/>
  </r>
  <r>
    <s v="40_27Jul2021"/>
    <x v="0"/>
    <s v="06/20/2021"/>
    <n v="44404"/>
    <n v="44327"/>
    <s v="Summer"/>
    <s v="Jul"/>
    <n v="7"/>
    <n v="40"/>
    <n v="31"/>
    <n v="208"/>
    <n v="38"/>
    <n v="27"/>
    <n v="78"/>
    <s v="0727"/>
    <n v="51"/>
    <n v="81.5"/>
    <n v="0.2"/>
    <s v="A"/>
    <s v="F"/>
    <s v="F"/>
    <n v="40"/>
    <n v="40"/>
    <n v="49.5"/>
    <n v="5.4148459400000002"/>
    <n v="29.9"/>
    <n v="21.6"/>
    <s v="W"/>
    <s v="Burrow 12"/>
    <n v="25.613995970000001"/>
    <n v="-80.406042029999995"/>
    <n v="0.21000000000000002"/>
  </r>
  <r>
    <s v="40_05Aug2021"/>
    <x v="0"/>
    <s v="06/20/2021"/>
    <n v="44413"/>
    <n v="44327"/>
    <s v="Summer"/>
    <s v="Aug"/>
    <n v="8"/>
    <n v="40"/>
    <n v="32"/>
    <n v="217"/>
    <n v="47"/>
    <n v="5"/>
    <n v="87"/>
    <s v="0805"/>
    <n v="51"/>
    <n v="82"/>
    <n v="0.05"/>
    <s v="A"/>
    <s v="F"/>
    <s v="F"/>
    <n v="40"/>
    <n v="40"/>
    <n v="49.5"/>
    <n v="5.4148459400000002"/>
    <n v="29.9"/>
    <n v="21.6"/>
    <s v="W"/>
    <s v="Burrow 11"/>
    <n v="25.613794970000001"/>
    <n v="-80.406096009999999"/>
    <n v="0.57000000000000006"/>
  </r>
  <r>
    <s v="TP01_05Aug2021"/>
    <x v="8"/>
    <s v="06/20/2021"/>
    <n v="44413"/>
    <n v="44327"/>
    <s v="Summer"/>
    <s v="Aug"/>
    <n v="8"/>
    <n v="40"/>
    <n v="32"/>
    <n v="217"/>
    <n v="47"/>
    <n v="5"/>
    <n v="87"/>
    <s v="0805"/>
    <n v="51"/>
    <n v="82"/>
    <n v="0.05"/>
    <m/>
    <m/>
    <m/>
    <m/>
    <s v="US"/>
    <m/>
    <m/>
    <m/>
    <m/>
    <s v="S"/>
    <s v="Burrow 6"/>
    <n v="25.602768999999999"/>
    <n v="-80.403212999999994"/>
    <n v="0.74"/>
  </r>
  <r>
    <s v="21_10Aug2021"/>
    <x v="6"/>
    <s v="06/20/2021"/>
    <n v="44418"/>
    <n v="44327"/>
    <s v="Summer"/>
    <s v="Aug"/>
    <n v="8"/>
    <n v="40"/>
    <n v="33"/>
    <n v="222"/>
    <n v="52"/>
    <n v="10"/>
    <n v="92"/>
    <s v="0810"/>
    <n v="51"/>
    <n v="83.5"/>
    <m/>
    <s v="A"/>
    <s v="F"/>
    <s v="F"/>
    <n v="21"/>
    <n v="21"/>
    <n v="47.7"/>
    <n v="5.5711111111111116"/>
    <n v="31.7"/>
    <n v="21.5"/>
    <s v="W"/>
    <s v="Burrow 64"/>
    <n v="25.613045960000001"/>
    <n v="-80.407091030000004"/>
    <n v="0.11000000000000001"/>
  </r>
  <r>
    <s v="589_12Aug2021"/>
    <x v="9"/>
    <s v="06/20/2021"/>
    <n v="44420"/>
    <n v="44327"/>
    <s v="Summer"/>
    <s v="Aug"/>
    <n v="8"/>
    <n v="40"/>
    <n v="33"/>
    <n v="224"/>
    <n v="54"/>
    <n v="12"/>
    <n v="94"/>
    <s v="0812"/>
    <n v="51"/>
    <n v="83.5"/>
    <n v="0.16"/>
    <s v="A"/>
    <s v="F"/>
    <s v="F"/>
    <n v="589"/>
    <n v="589"/>
    <n v="51.1"/>
    <n v="5.242857142857142"/>
    <n v="29.4"/>
    <n v="22.2"/>
    <s v="E"/>
    <s v="Burrow 73"/>
    <n v="25.616734000000001"/>
    <n v="-80.390617989999996"/>
    <n v="0.01"/>
  </r>
  <r>
    <s v="4D2_17Aug2021"/>
    <x v="1"/>
    <s v="06/20/2021"/>
    <n v="44425"/>
    <n v="44327"/>
    <s v="Summer"/>
    <s v="Aug"/>
    <n v="8"/>
    <n v="40"/>
    <n v="34"/>
    <n v="229"/>
    <n v="59"/>
    <n v="17"/>
    <n v="99"/>
    <s v="0817"/>
    <n v="51"/>
    <n v="83"/>
    <m/>
    <s v="A"/>
    <s v="F"/>
    <s v="F"/>
    <s v="4D2"/>
    <s v="4D2"/>
    <n v="46.9"/>
    <n v="4.1657142857142855"/>
    <n v="27.5"/>
    <n v="20.5"/>
    <s v="S"/>
    <s v="Burrow 132"/>
    <n v="25.600580000000001"/>
    <n v="-80.400133999999994"/>
    <n v="0.59"/>
  </r>
  <r>
    <s v="B4_24Aug2021"/>
    <x v="10"/>
    <s v="06/20/2021"/>
    <n v="44432"/>
    <n v="44327"/>
    <s v="Summer"/>
    <s v="Aug"/>
    <n v="8"/>
    <n v="40"/>
    <n v="35"/>
    <n v="236"/>
    <n v="66"/>
    <n v="24"/>
    <n v="106"/>
    <s v="0824"/>
    <n v="51"/>
    <n v="85.5"/>
    <n v="0"/>
    <s v="J"/>
    <m/>
    <s v="J"/>
    <s v="B4"/>
    <s v="B4"/>
    <n v="33.299999999999997"/>
    <n v="0.67180000000000006"/>
    <n v="17.3"/>
    <n v="12.8"/>
    <s v="W"/>
    <s v="Boulder Burrow"/>
    <n v="25.615161000000001"/>
    <n v="-80.402187999999995"/>
    <n v="0.1"/>
  </r>
  <r>
    <s v="40_26Aug2021"/>
    <x v="0"/>
    <s v="06/20/2021"/>
    <n v="44434"/>
    <n v="44327"/>
    <s v="Summer"/>
    <s v="Aug"/>
    <n v="8"/>
    <n v="40"/>
    <n v="35"/>
    <n v="238"/>
    <n v="68"/>
    <n v="26"/>
    <n v="108"/>
    <s v="0826"/>
    <n v="51"/>
    <n v="81"/>
    <n v="0.35"/>
    <s v="A"/>
    <s v="F"/>
    <s v="F"/>
    <n v="40"/>
    <n v="40"/>
    <n v="49.5"/>
    <n v="5.4148459400000002"/>
    <n v="29.9"/>
    <n v="21.6"/>
    <s v="W"/>
    <s v="Burrow 11"/>
    <n v="25.613794970000001"/>
    <n v="-80.406096009999999"/>
    <n v="0.60000000000000009"/>
  </r>
  <r>
    <s v="454_26Aug2021"/>
    <x v="4"/>
    <s v="06/20/2021"/>
    <n v="44434"/>
    <n v="44327"/>
    <s v="Summer"/>
    <s v="Aug"/>
    <n v="8"/>
    <n v="40"/>
    <n v="35"/>
    <n v="238"/>
    <n v="68"/>
    <n v="26"/>
    <n v="108"/>
    <s v="0826"/>
    <n v="51"/>
    <n v="81"/>
    <n v="0.35"/>
    <s v="A"/>
    <s v="M"/>
    <s v="M"/>
    <n v="454"/>
    <n v="454"/>
    <n v="49.8"/>
    <n v="4.1033333333333344"/>
    <n v="27.8"/>
    <n v="20.7"/>
    <s v="W"/>
    <s v="Burrow 64"/>
    <n v="25.613045960000001"/>
    <n v="-80.407091030000004"/>
    <n v="0.76"/>
  </r>
  <r>
    <s v="6000_31Aug2021"/>
    <x v="7"/>
    <s v="06/20/2021"/>
    <n v="44439"/>
    <n v="44327"/>
    <s v="Summer"/>
    <s v="Aug"/>
    <n v="8"/>
    <n v="40"/>
    <n v="36"/>
    <n v="243"/>
    <n v="73"/>
    <n v="31"/>
    <n v="113"/>
    <s v="0831"/>
    <n v="51"/>
    <n v="81"/>
    <n v="0.33"/>
    <s v="A"/>
    <s v="M"/>
    <s v="M"/>
    <n v="6000"/>
    <n v="6000"/>
    <n v="42.8"/>
    <n v="2.7341666666666669"/>
    <n v="23.6"/>
    <n v="17.8"/>
    <s v="W"/>
    <s v="Burrow 12"/>
    <n v="25.613995970000001"/>
    <n v="-80.406042029999995"/>
    <n v="0.69"/>
  </r>
  <r>
    <s v="21_07Sep2021"/>
    <x v="6"/>
    <s v="06/20/2021"/>
    <n v="44446"/>
    <n v="44327"/>
    <s v="Summer"/>
    <s v="Sep"/>
    <n v="9"/>
    <n v="40"/>
    <n v="37"/>
    <n v="250"/>
    <n v="80"/>
    <n v="7"/>
    <n v="120"/>
    <s v="0907"/>
    <n v="51"/>
    <n v="81"/>
    <n v="2.3199999999999998"/>
    <s v="A"/>
    <s v="F"/>
    <s v="F"/>
    <n v="21"/>
    <n v="21"/>
    <n v="47.7"/>
    <n v="5.5711111111111116"/>
    <n v="31.7"/>
    <n v="21.5"/>
    <s v="W"/>
    <s v="Burrow 146"/>
    <n v="25.612480000000001"/>
    <n v="-80.407797000000002"/>
    <n v="0.99"/>
  </r>
  <r>
    <s v="349_14Sep2021"/>
    <x v="11"/>
    <s v="06/20/2021"/>
    <n v="44453"/>
    <n v="44327"/>
    <s v="Summer"/>
    <s v="Sep"/>
    <n v="9"/>
    <n v="40"/>
    <n v="38"/>
    <n v="257"/>
    <n v="87"/>
    <n v="14"/>
    <n v="127"/>
    <s v="0914"/>
    <n v="51"/>
    <n v="79.5"/>
    <n v="0.13"/>
    <s v="A"/>
    <s v="F"/>
    <s v="F"/>
    <n v="349"/>
    <n v="349"/>
    <n v="50.3"/>
    <n v="4.4509090909090911"/>
    <n v="28.1"/>
    <n v="20"/>
    <s v="E"/>
    <s v="349 14Sep2021"/>
    <n v="25.623023029999999"/>
    <n v="-80.393597"/>
    <n v="0.55000000000000004"/>
  </r>
  <r>
    <s v="615_14Sep2021"/>
    <x v="12"/>
    <s v="06/20/2021"/>
    <n v="44453"/>
    <n v="44327"/>
    <s v="Summer"/>
    <s v="Sep"/>
    <n v="9"/>
    <n v="40"/>
    <n v="38"/>
    <n v="257"/>
    <n v="87"/>
    <n v="14"/>
    <n v="127"/>
    <s v="0914"/>
    <n v="51"/>
    <n v="79.5"/>
    <n v="0.13"/>
    <s v="J"/>
    <m/>
    <s v="J"/>
    <n v="615"/>
    <n v="615"/>
    <n v="42.2"/>
    <n v="1.464"/>
    <n v="20.8"/>
    <n v="15"/>
    <s v="W"/>
    <s v="615 14Sep2021"/>
    <n v="25.614193029999999"/>
    <n v="-80.407581030000003"/>
    <n v="0.74"/>
  </r>
  <r>
    <s v="4D2_14Sep2021"/>
    <x v="1"/>
    <s v="06/20/2021"/>
    <n v="44453"/>
    <n v="44327"/>
    <s v="Summer"/>
    <s v="Sep"/>
    <n v="9"/>
    <n v="40"/>
    <n v="38"/>
    <n v="257"/>
    <n v="87"/>
    <n v="14"/>
    <n v="127"/>
    <s v="0914"/>
    <n v="51"/>
    <n v="79.5"/>
    <n v="0.13"/>
    <s v="A"/>
    <s v="F"/>
    <s v="F"/>
    <s v="4D2"/>
    <s v="4D2"/>
    <n v="46.9"/>
    <n v="4.1657142857142855"/>
    <n v="27.5"/>
    <n v="20.5"/>
    <s v="S"/>
    <s v="Burrow 137"/>
    <n v="25.600850000000001"/>
    <n v="-80.399775000000005"/>
    <n v="0.95"/>
  </r>
  <r>
    <s v="B4_14Sep2021"/>
    <x v="10"/>
    <s v="06/20/2021"/>
    <n v="44453"/>
    <n v="44327"/>
    <s v="Summer"/>
    <s v="Sep"/>
    <n v="9"/>
    <n v="40"/>
    <n v="38"/>
    <n v="257"/>
    <n v="87"/>
    <n v="14"/>
    <n v="127"/>
    <s v="0914"/>
    <n v="51"/>
    <n v="79.5"/>
    <n v="0.13"/>
    <s v="J"/>
    <m/>
    <s v="J"/>
    <s v="B4"/>
    <s v="B4"/>
    <n v="33.299999999999997"/>
    <n v="0.67180000000000006"/>
    <n v="17.3"/>
    <n v="12.8"/>
    <s v="W"/>
    <s v="Boulder Burrow"/>
    <n v="25.615161000000001"/>
    <n v="-80.402187999999995"/>
    <n v="0.05"/>
  </r>
  <r>
    <s v="40_28Sep2021"/>
    <x v="0"/>
    <s v="09/22/2021"/>
    <n v="44467"/>
    <n v="44327"/>
    <s v="Fall"/>
    <s v="Sep"/>
    <n v="9"/>
    <n v="134"/>
    <n v="40"/>
    <n v="271"/>
    <n v="7"/>
    <n v="28"/>
    <n v="141"/>
    <s v="0928"/>
    <n v="51"/>
    <n v="78.5"/>
    <n v="0"/>
    <s v="A"/>
    <s v="F"/>
    <s v="F"/>
    <n v="40"/>
    <n v="40"/>
    <n v="49.5"/>
    <n v="5.4148459400000002"/>
    <n v="29.9"/>
    <n v="21.6"/>
    <s v="W"/>
    <s v="Burrow 12"/>
    <n v="25.613995970000001"/>
    <n v="-80.406042029999995"/>
    <n v="0.44"/>
  </r>
  <r>
    <s v="454_28Sep2021"/>
    <x v="4"/>
    <s v="09/22/2021"/>
    <n v="44467"/>
    <n v="44327"/>
    <s v="Fall"/>
    <s v="Sep"/>
    <n v="9"/>
    <n v="134"/>
    <n v="40"/>
    <n v="271"/>
    <n v="7"/>
    <n v="28"/>
    <n v="141"/>
    <s v="0928"/>
    <n v="51"/>
    <n v="78.5"/>
    <n v="0"/>
    <s v="A"/>
    <s v="M"/>
    <s v="M"/>
    <n v="454"/>
    <n v="454"/>
    <n v="49.8"/>
    <n v="4.1033333333333344"/>
    <n v="27.8"/>
    <n v="20.7"/>
    <s v="W"/>
    <s v="Slab Burrow"/>
    <n v="25.613371000000001"/>
    <n v="-80.407824000000005"/>
    <n v="0.95"/>
  </r>
  <r>
    <s v="21_07Oct2021"/>
    <x v="6"/>
    <s v="09/22/2021"/>
    <n v="44476"/>
    <n v="44327"/>
    <s v="Fall"/>
    <s v="Oct"/>
    <n v="10"/>
    <n v="134"/>
    <n v="41"/>
    <n v="280"/>
    <n v="16"/>
    <n v="7"/>
    <n v="150"/>
    <s v="1007"/>
    <n v="143"/>
    <n v="80.5"/>
    <n v="0.02"/>
    <s v="A"/>
    <s v="F"/>
    <s v="F"/>
    <n v="21"/>
    <n v="21"/>
    <n v="47.7"/>
    <n v="5.5711111111111116"/>
    <n v="31.7"/>
    <n v="21.5"/>
    <s v="W"/>
    <s v="Burrow 11"/>
    <n v="25.613794970000001"/>
    <n v="-80.406096009999999"/>
    <n v="0.05"/>
  </r>
  <r>
    <s v="79_07Oct2021"/>
    <x v="13"/>
    <s v="09/22/2021"/>
    <n v="44476"/>
    <n v="44327"/>
    <s v="Fall"/>
    <s v="Oct"/>
    <n v="10"/>
    <n v="134"/>
    <n v="41"/>
    <n v="280"/>
    <n v="16"/>
    <n v="7"/>
    <n v="150"/>
    <s v="1007"/>
    <n v="143"/>
    <n v="80.5"/>
    <n v="0.02"/>
    <s v="J"/>
    <m/>
    <s v="J"/>
    <m/>
    <n v="79"/>
    <n v="31.136281352349314"/>
    <n v="0.59356999999999993"/>
    <n v="14.4"/>
    <n v="11.7"/>
    <s v="W"/>
    <s v="Burrow 56"/>
    <n v="25.614700970000001"/>
    <n v="-80.406765980000003"/>
    <n v="6.0000000000000005E-2"/>
  </r>
  <r>
    <s v="TP03_14Oct2021"/>
    <x v="14"/>
    <s v="09/22/2021"/>
    <n v="44479"/>
    <n v="44327"/>
    <s v="Fall"/>
    <s v="Oct"/>
    <n v="10"/>
    <n v="134"/>
    <n v="42"/>
    <n v="283"/>
    <n v="19"/>
    <n v="10"/>
    <n v="153"/>
    <s v="1010"/>
    <n v="143"/>
    <n v="79"/>
    <n v="0.01"/>
    <m/>
    <m/>
    <m/>
    <m/>
    <s v="UW"/>
    <m/>
    <m/>
    <m/>
    <m/>
    <s v="W"/>
    <s v="TP03 14Oct2021"/>
    <n v="25.61406998"/>
    <n v="-80.406014029999994"/>
    <n v="0.7"/>
  </r>
  <r>
    <s v="4D2_14Oct2021"/>
    <x v="1"/>
    <s v="09/22/2021"/>
    <n v="44483"/>
    <n v="44327"/>
    <s v="Fall"/>
    <s v="Oct"/>
    <n v="10"/>
    <n v="134"/>
    <n v="42"/>
    <n v="287"/>
    <n v="23"/>
    <n v="14"/>
    <n v="157"/>
    <s v="1014"/>
    <n v="143"/>
    <n v="80"/>
    <n v="0"/>
    <s v="A"/>
    <s v="F"/>
    <s v="F"/>
    <s v="4D2"/>
    <s v="4D2"/>
    <n v="46.9"/>
    <n v="4.1657142857142855"/>
    <n v="27.5"/>
    <n v="20.5"/>
    <s v="S"/>
    <s v="Burrow 148"/>
    <n v="25.600572"/>
    <n v="-80.399984000000003"/>
    <n v="0.81"/>
  </r>
  <r>
    <s v="TP02_14Oct2021"/>
    <x v="15"/>
    <s v="09/22/2021"/>
    <n v="44483"/>
    <n v="44327"/>
    <s v="Fall"/>
    <s v="Oct"/>
    <n v="10"/>
    <n v="134"/>
    <n v="42"/>
    <n v="287"/>
    <n v="23"/>
    <n v="14"/>
    <n v="157"/>
    <s v="1014"/>
    <n v="143"/>
    <n v="80"/>
    <n v="0"/>
    <m/>
    <m/>
    <m/>
    <m/>
    <s v="UW"/>
    <m/>
    <m/>
    <m/>
    <m/>
    <s v="W"/>
    <s v="TP02 14Oct2021"/>
    <n v="25.614038969999999"/>
    <n v="-80.406012020000006"/>
    <n v="0.84000000000000008"/>
  </r>
  <r>
    <s v="300_19Oct2021"/>
    <x v="16"/>
    <s v="09/22/2021"/>
    <n v="44488"/>
    <n v="44327"/>
    <s v="Fall"/>
    <s v="Oct"/>
    <n v="10"/>
    <n v="134"/>
    <n v="43"/>
    <n v="292"/>
    <n v="28"/>
    <n v="19"/>
    <n v="162"/>
    <s v="1019"/>
    <n v="143"/>
    <n v="75"/>
    <n v="0"/>
    <s v="A"/>
    <s v="M"/>
    <s v="M"/>
    <n v="300"/>
    <n v="300"/>
    <n v="46.5"/>
    <n v="3.3135294117647058"/>
    <n v="26.9"/>
    <n v="19.899999999999999"/>
    <s v="E"/>
    <s v="Burrow 127"/>
    <n v="25.616564"/>
    <n v="-80.390597999999997"/>
    <n v="0.01"/>
  </r>
  <r>
    <s v="40_21Oct2021"/>
    <x v="0"/>
    <s v="09/22/2021"/>
    <n v="44490"/>
    <n v="44327"/>
    <s v="Fall"/>
    <s v="Oct"/>
    <n v="10"/>
    <n v="134"/>
    <n v="43"/>
    <n v="294"/>
    <n v="30"/>
    <n v="21"/>
    <n v="164"/>
    <s v="1021"/>
    <n v="143"/>
    <n v="78.5"/>
    <n v="0"/>
    <s v="A"/>
    <s v="F"/>
    <s v="F"/>
    <n v="40"/>
    <n v="40"/>
    <n v="49.5"/>
    <n v="5.4148459400000002"/>
    <n v="29.9"/>
    <n v="21.6"/>
    <s v="W"/>
    <s v="Burrow 12"/>
    <n v="25.613995970000001"/>
    <n v="-80.406042029999995"/>
    <n v="0.15000000000000002"/>
  </r>
  <r>
    <s v="454_21Oct2021"/>
    <x v="4"/>
    <s v="09/22/2021"/>
    <n v="44490"/>
    <n v="44327"/>
    <s v="Fall"/>
    <s v="Oct"/>
    <n v="10"/>
    <n v="134"/>
    <n v="43"/>
    <n v="294"/>
    <n v="30"/>
    <n v="21"/>
    <n v="164"/>
    <s v="1021"/>
    <n v="143"/>
    <n v="78.5"/>
    <n v="0"/>
    <s v="A"/>
    <s v="M"/>
    <s v="M"/>
    <n v="454"/>
    <n v="454"/>
    <n v="49.8"/>
    <n v="4.1033333333333344"/>
    <n v="27.8"/>
    <n v="20.7"/>
    <s v="W"/>
    <s v="Burrow 11"/>
    <n v="25.613794970000001"/>
    <n v="-80.406096009999999"/>
    <n v="0.69"/>
  </r>
  <r>
    <s v="21_02Nov2021"/>
    <x v="6"/>
    <s v="09/22/2021"/>
    <n v="44502"/>
    <n v="44327"/>
    <s v="Fall"/>
    <s v="Nov"/>
    <n v="11"/>
    <n v="134"/>
    <n v="45"/>
    <n v="306"/>
    <n v="42"/>
    <n v="2"/>
    <n v="176"/>
    <s v="1102"/>
    <n v="143"/>
    <n v="74"/>
    <n v="0"/>
    <s v="A"/>
    <s v="F"/>
    <s v="F"/>
    <n v="21"/>
    <n v="21"/>
    <n v="47.7"/>
    <n v="5.5711111111111116"/>
    <n v="31.7"/>
    <n v="21.5"/>
    <s v="W"/>
    <s v="Burrow 11"/>
    <n v="25.613794970000001"/>
    <n v="-80.406096009999999"/>
    <n v="0.59"/>
  </r>
  <r>
    <s v="TP01_02Nov2021"/>
    <x v="17"/>
    <s v="09/22/2021"/>
    <n v="44502"/>
    <n v="44327"/>
    <s v="Fall"/>
    <s v="Nov"/>
    <n v="11"/>
    <n v="134"/>
    <n v="45"/>
    <n v="306"/>
    <n v="42"/>
    <n v="2"/>
    <n v="176"/>
    <s v="1102"/>
    <n v="143"/>
    <n v="74"/>
    <n v="0"/>
    <m/>
    <m/>
    <m/>
    <m/>
    <s v="UE"/>
    <m/>
    <m/>
    <m/>
    <m/>
    <s v="E"/>
    <s v="TP01 02Nov2021"/>
    <n v="25.616638030000001"/>
    <n v="-80.390524029999995"/>
    <n v="0.2"/>
  </r>
  <r>
    <s v="210_09Nov2021"/>
    <x v="18"/>
    <s v="09/22/2021"/>
    <n v="44509"/>
    <n v="44327"/>
    <s v="Fall"/>
    <s v="Nov"/>
    <n v="11"/>
    <n v="134"/>
    <n v="46"/>
    <n v="313"/>
    <n v="49"/>
    <n v="9"/>
    <n v="183"/>
    <s v="1109"/>
    <n v="143"/>
    <n v="68.5"/>
    <n v="0"/>
    <s v="A"/>
    <s v="M"/>
    <s v="M"/>
    <m/>
    <n v="210"/>
    <n v="49.8"/>
    <n v="4.3600000000000003"/>
    <n v="27.9"/>
    <n v="20.3"/>
    <s v="E"/>
    <s v="Burrow 73"/>
    <n v="25.616734000000001"/>
    <n v="-80.390617989999996"/>
    <n v="0.05"/>
  </r>
  <r>
    <s v="490_09Nov2021"/>
    <x v="3"/>
    <s v="09/22/2021"/>
    <n v="44509"/>
    <n v="44327"/>
    <s v="Fall"/>
    <s v="Nov"/>
    <n v="11"/>
    <n v="134"/>
    <n v="46"/>
    <n v="313"/>
    <n v="49"/>
    <n v="9"/>
    <n v="183"/>
    <s v="1109"/>
    <n v="143"/>
    <n v="68.5"/>
    <n v="0"/>
    <s v="A"/>
    <s v="M"/>
    <s v="M"/>
    <n v="490"/>
    <n v="490"/>
    <n v="42.584725332177044"/>
    <n v="2.7814285714285711"/>
    <n v="24.3"/>
    <n v="17.600000000000001"/>
    <s v="E"/>
    <s v="Burrow 133"/>
    <n v="25.616534999999999"/>
    <n v="-80.390473999999998"/>
    <n v="0.1"/>
  </r>
  <r>
    <s v="Scuteless_09Nov2021"/>
    <x v="19"/>
    <s v="09/22/2021"/>
    <n v="44509"/>
    <n v="44327"/>
    <s v="Fall"/>
    <s v="Nov"/>
    <n v="11"/>
    <n v="134"/>
    <n v="46"/>
    <n v="313"/>
    <n v="49"/>
    <n v="9"/>
    <n v="183"/>
    <s v="1109"/>
    <n v="143"/>
    <n v="68.5"/>
    <n v="0"/>
    <s v="A"/>
    <s v="F"/>
    <s v="F"/>
    <s v="Scuteless"/>
    <s v="Scuteless"/>
    <n v="55.1"/>
    <n v="6.6241176470588234"/>
    <n v="33.4"/>
    <n v="23.4"/>
    <s v="E"/>
    <s v="Burrow 139"/>
    <n v="25.616444000000001"/>
    <n v="-80.390439000000001"/>
    <n v="0.2"/>
  </r>
  <r>
    <s v="589_11Nov2021"/>
    <x v="9"/>
    <s v="09/22/2021"/>
    <n v="44511"/>
    <n v="44327"/>
    <s v="Fall"/>
    <s v="Nov"/>
    <n v="11"/>
    <n v="134"/>
    <n v="46"/>
    <n v="315"/>
    <n v="51"/>
    <n v="11"/>
    <n v="185"/>
    <s v="1111"/>
    <n v="143"/>
    <n v="74.5"/>
    <n v="0.03"/>
    <s v="A"/>
    <s v="F"/>
    <s v="F"/>
    <n v="589"/>
    <n v="589"/>
    <n v="51.1"/>
    <n v="5.242857142857142"/>
    <n v="29.4"/>
    <n v="22.2"/>
    <s v="E"/>
    <s v="Burrow 79"/>
    <n v="25.621460970000001"/>
    <n v="-80.392425959999997"/>
    <n v="0.01"/>
  </r>
  <r>
    <s v="4D2_11Nov2021"/>
    <x v="1"/>
    <s v="09/22/2021"/>
    <n v="44511"/>
    <n v="44327"/>
    <s v="Fall"/>
    <s v="Nov"/>
    <n v="11"/>
    <n v="134"/>
    <n v="46"/>
    <n v="315"/>
    <n v="51"/>
    <n v="11"/>
    <n v="185"/>
    <s v="1111"/>
    <n v="143"/>
    <n v="74.5"/>
    <n v="0.03"/>
    <s v="A"/>
    <s v="F"/>
    <s v="F"/>
    <s v="4D2"/>
    <s v="4D2"/>
    <n v="46.9"/>
    <n v="4.1657142857142855"/>
    <n v="27.5"/>
    <n v="20.5"/>
    <s v="S"/>
    <s v="Burrow 138"/>
    <n v="25.600892000000002"/>
    <n v="-80.399327"/>
    <n v="0.4"/>
  </r>
  <r>
    <s v="490_16Nov2021"/>
    <x v="3"/>
    <s v="09/22/2021"/>
    <n v="44516"/>
    <n v="44327"/>
    <s v="Fall"/>
    <s v="Nov"/>
    <n v="11"/>
    <n v="134"/>
    <n v="47"/>
    <n v="320"/>
    <n v="56"/>
    <n v="16"/>
    <n v="190"/>
    <s v="1116"/>
    <n v="143"/>
    <n v="69"/>
    <n v="0"/>
    <s v="A"/>
    <s v="M"/>
    <s v="M"/>
    <n v="490"/>
    <n v="490"/>
    <n v="42.584725332177044"/>
    <n v="2.7814285714285711"/>
    <n v="24.3"/>
    <n v="17.600000000000001"/>
    <s v="E"/>
    <s v="Burrow 133"/>
    <n v="25.616307030000002"/>
    <n v="-80.390258990000007"/>
    <n v="0.01"/>
  </r>
  <r>
    <s v="TP01_18Nov2021"/>
    <x v="20"/>
    <s v="09/22/2021"/>
    <n v="44518"/>
    <n v="44327"/>
    <s v="Fall"/>
    <s v="Nov"/>
    <n v="11"/>
    <n v="134"/>
    <n v="47"/>
    <n v="322"/>
    <n v="58"/>
    <n v="18"/>
    <n v="192"/>
    <s v="1118"/>
    <n v="143"/>
    <n v="77"/>
    <m/>
    <m/>
    <m/>
    <m/>
    <m/>
    <s v="UW"/>
    <m/>
    <m/>
    <m/>
    <m/>
    <s v="W"/>
    <s v="TP01 18Nov2021"/>
    <n v="25.613849030000001"/>
    <n v="-80.405927030000001"/>
    <n v="0.01"/>
  </r>
  <r>
    <s v="Scuteless_07Dec2021"/>
    <x v="19"/>
    <s v="09/22/2021"/>
    <n v="44537"/>
    <n v="44327"/>
    <s v="Fall"/>
    <s v="Dec"/>
    <n v="12"/>
    <n v="134"/>
    <n v="50"/>
    <n v="341"/>
    <n v="77"/>
    <n v="7"/>
    <n v="211"/>
    <s v="1207"/>
    <n v="143"/>
    <n v="71.5"/>
    <n v="0.15"/>
    <s v="A"/>
    <s v="F"/>
    <s v="F"/>
    <s v="Scuteless"/>
    <s v="Scuteless"/>
    <n v="55.1"/>
    <n v="6.6241176470588234"/>
    <n v="33.4"/>
    <n v="23.4"/>
    <s v="E"/>
    <s v="Burrow 139"/>
    <n v="25.616444000000001"/>
    <n v="-80.390439000000001"/>
    <n v="0.01"/>
  </r>
  <r>
    <s v="589_21Dec2021"/>
    <x v="9"/>
    <s v="12/21/2021"/>
    <n v="44551"/>
    <n v="44327"/>
    <s v="Winter"/>
    <s v="Dec"/>
    <n v="12"/>
    <n v="224"/>
    <n v="52"/>
    <n v="355"/>
    <n v="1"/>
    <n v="21"/>
    <n v="225"/>
    <s v="1221"/>
    <n v="143"/>
    <n v="75"/>
    <m/>
    <s v="A"/>
    <s v="F"/>
    <s v="F"/>
    <n v="589"/>
    <n v="589"/>
    <n v="51.1"/>
    <n v="5.242857142857142"/>
    <n v="29.4"/>
    <n v="22.2"/>
    <s v="E"/>
    <s v="Burrow 79"/>
    <n v="25.621460970000001"/>
    <n v="-80.392425959999997"/>
    <n v="0.01"/>
  </r>
  <r>
    <s v="4D2_21Dec2021"/>
    <x v="1"/>
    <s v="12/21/2021"/>
    <n v="44551"/>
    <n v="44327"/>
    <s v="Winter"/>
    <s v="Dec"/>
    <n v="12"/>
    <n v="224"/>
    <n v="52"/>
    <n v="355"/>
    <n v="1"/>
    <n v="21"/>
    <n v="225"/>
    <s v="1221"/>
    <n v="143"/>
    <n v="75"/>
    <m/>
    <s v="A"/>
    <s v="F"/>
    <s v="F"/>
    <s v="4D2"/>
    <s v="4D2"/>
    <n v="46.9"/>
    <n v="4.1657142857142855"/>
    <n v="27.5"/>
    <n v="20.5"/>
    <s v="S"/>
    <s v="Burrow 132"/>
    <n v="25.600580000000001"/>
    <n v="-80.400133999999994"/>
    <n v="0.57999999999999996"/>
  </r>
  <r>
    <s v="4D2_20Jan2022"/>
    <x v="1"/>
    <n v="44551"/>
    <n v="44581"/>
    <n v="44327"/>
    <s v="Winter"/>
    <s v="Jan"/>
    <n v="1"/>
    <n v="224"/>
    <n v="4"/>
    <n v="20"/>
    <n v="31"/>
    <n v="20"/>
    <n v="255"/>
    <s v="0120"/>
    <n v="235"/>
    <n v="64"/>
    <n v="0"/>
    <s v="A"/>
    <s v="F"/>
    <s v="F"/>
    <s v="4D2"/>
    <s v="4D2"/>
    <n v="46.9"/>
    <n v="4.1657142857142855"/>
    <n v="27.5"/>
    <n v="20.5"/>
    <s v="S"/>
    <s v="Burrow 132"/>
    <n v="25.600580000000001"/>
    <n v="-80.400133999999994"/>
    <n v="0.1"/>
  </r>
  <r>
    <s v="494_03Feb2022"/>
    <x v="21"/>
    <n v="44551"/>
    <n v="44595"/>
    <n v="44327"/>
    <s v="Winter"/>
    <s v="Feb"/>
    <n v="2"/>
    <n v="224"/>
    <n v="6"/>
    <n v="34"/>
    <n v="45"/>
    <n v="3"/>
    <n v="269"/>
    <s v="0203"/>
    <n v="235"/>
    <n v="72"/>
    <n v="0"/>
    <s v="J"/>
    <m/>
    <s v="J"/>
    <m/>
    <n v="494"/>
    <m/>
    <m/>
    <m/>
    <m/>
    <s v="W"/>
    <s v="Burrow 59"/>
    <n v="25.614341970000002"/>
    <n v="-80.407350030000003"/>
    <n v="0.01"/>
  </r>
  <r>
    <s v="491_08Feb2022"/>
    <x v="2"/>
    <n v="44551"/>
    <n v="44600"/>
    <n v="44327"/>
    <s v="Winter"/>
    <s v="Feb"/>
    <n v="2"/>
    <n v="224"/>
    <n v="7"/>
    <n v="39"/>
    <n v="50"/>
    <n v="8"/>
    <n v="274"/>
    <s v="0208"/>
    <n v="235"/>
    <n v="70.5"/>
    <n v="0"/>
    <s v="A"/>
    <s v="M"/>
    <s v="M"/>
    <n v="491"/>
    <n v="491"/>
    <n v="49.2"/>
    <n v="4.2805263157894728"/>
    <n v="27.1"/>
    <n v="20.3"/>
    <s v="S"/>
    <s v="491 08Feb2022 TP"/>
    <n v="25.602049999999998"/>
    <n v="-80.397990039999996"/>
    <n v="0.01"/>
  </r>
  <r>
    <s v="491_22Mar2022"/>
    <x v="2"/>
    <s v="03/20/2022"/>
    <n v="44642"/>
    <n v="44327"/>
    <s v="Spring"/>
    <s v="Mar"/>
    <n v="3"/>
    <n v="313"/>
    <n v="13"/>
    <n v="81"/>
    <n v="3"/>
    <n v="22"/>
    <n v="316"/>
    <s v="0322"/>
    <n v="235"/>
    <n v="75"/>
    <m/>
    <s v="A"/>
    <s v="M"/>
    <s v="M"/>
    <n v="491"/>
    <n v="491"/>
    <n v="49.2"/>
    <n v="4.2805263157894728"/>
    <n v="27.1"/>
    <n v="20.3"/>
    <s v="S"/>
    <s v="491 22Mar2022"/>
    <n v="25.60038904"/>
    <n v="-80.400565970000002"/>
    <n v="0.05"/>
  </r>
  <r>
    <s v="Scuteless_10May2022"/>
    <x v="19"/>
    <s v="03/20/2022"/>
    <n v="44691"/>
    <n v="44327"/>
    <s v="Spring"/>
    <s v="May"/>
    <n v="5"/>
    <n v="313"/>
    <n v="20"/>
    <n v="130"/>
    <n v="52"/>
    <n v="10"/>
    <n v="365"/>
    <s v="0510"/>
    <n v="325"/>
    <n v="76.5"/>
    <n v="0"/>
    <s v="A"/>
    <s v="F"/>
    <s v="F"/>
    <s v="Scuteless"/>
    <s v="Scuteless"/>
    <n v="55.1"/>
    <n v="6.6241176470588234"/>
    <n v="33.4"/>
    <n v="23.4"/>
    <s v="E"/>
    <s v="Burrow 139"/>
    <n v="25.616444000000001"/>
    <n v="-80.390439000000001"/>
    <n v="0.01"/>
  </r>
  <r>
    <s v="349_17May2022"/>
    <x v="11"/>
    <s v="03/20/2022"/>
    <n v="44698"/>
    <n v="44327"/>
    <s v="Spring"/>
    <s v="May"/>
    <n v="5"/>
    <n v="313"/>
    <n v="21"/>
    <n v="137"/>
    <n v="59"/>
    <n v="17"/>
    <n v="372"/>
    <s v="0517"/>
    <n v="325"/>
    <n v="77.5"/>
    <n v="0.22"/>
    <s v="A"/>
    <s v="F"/>
    <s v="F"/>
    <n v="349"/>
    <n v="349"/>
    <n v="50.3"/>
    <n v="4.4509090909090911"/>
    <n v="28.1"/>
    <n v="20"/>
    <s v="E"/>
    <s v="Burrow 73"/>
    <n v="25.616734000000001"/>
    <n v="-80.390617989999996"/>
    <n v="0.01"/>
  </r>
  <r>
    <s v="349_16Jun2022"/>
    <x v="11"/>
    <s v="03/20/2022"/>
    <n v="44728"/>
    <n v="44327"/>
    <s v="Spring"/>
    <s v="Jun"/>
    <n v="6"/>
    <n v="313"/>
    <n v="25"/>
    <n v="167"/>
    <n v="89"/>
    <n v="16"/>
    <n v="402"/>
    <s v="0616"/>
    <n v="325"/>
    <n v="82"/>
    <n v="0"/>
    <s v="A"/>
    <s v="F"/>
    <s v="F"/>
    <n v="349"/>
    <n v="349"/>
    <n v="50.3"/>
    <n v="4.4509090909090911"/>
    <n v="28.1"/>
    <n v="20"/>
    <s v="E"/>
    <s v="Burrow 78"/>
    <n v="25.621822000000002"/>
    <n v="-80.392408000000003"/>
    <n v="0.02"/>
  </r>
  <r>
    <s v="4D2_30Jun2022"/>
    <x v="1"/>
    <n v="44733"/>
    <n v="44742"/>
    <n v="44327"/>
    <s v="Summer"/>
    <s v="Jun"/>
    <n v="6"/>
    <n v="406"/>
    <n v="27"/>
    <n v="181"/>
    <n v="10"/>
    <n v="30"/>
    <n v="416"/>
    <s v="0630"/>
    <n v="325"/>
    <n v="81.5"/>
    <n v="0.33"/>
    <s v="A"/>
    <s v="F"/>
    <s v="F"/>
    <s v="4D2"/>
    <s v="4D2"/>
    <n v="46.9"/>
    <n v="4.1657142857142855"/>
    <n v="27.5"/>
    <n v="20.5"/>
    <s v="S"/>
    <s v="Burrow 132"/>
    <n v="25.600580000000001"/>
    <n v="-80.400133999999994"/>
    <n v="0.1"/>
  </r>
  <r>
    <s v="Scuteless_07Jul2022"/>
    <x v="19"/>
    <n v="44733"/>
    <n v="44749"/>
    <n v="44327"/>
    <s v="Summer"/>
    <s v="Jul"/>
    <n v="7"/>
    <n v="406"/>
    <n v="28"/>
    <n v="188"/>
    <n v="17"/>
    <n v="7"/>
    <n v="423"/>
    <s v="0707"/>
    <n v="416"/>
    <n v="82.5"/>
    <n v="0.17"/>
    <s v="A"/>
    <s v="F"/>
    <s v="F"/>
    <s v="Scuteless"/>
    <s v="Scuteless"/>
    <n v="55.1"/>
    <n v="6.6241176470588234"/>
    <n v="33.4"/>
    <n v="23.4"/>
    <s v="E"/>
    <s v="Burrow 139"/>
    <n v="25.616444000000001"/>
    <n v="-80.390439000000001"/>
    <n v="0.01"/>
  </r>
  <r>
    <s v="606_11Jul2022"/>
    <x v="22"/>
    <n v="44733"/>
    <n v="44753"/>
    <n v="44327"/>
    <s v="Summer"/>
    <s v="Jul"/>
    <n v="7"/>
    <n v="406"/>
    <n v="29"/>
    <n v="192"/>
    <n v="21"/>
    <n v="11"/>
    <n v="427"/>
    <s v="0711"/>
    <n v="416"/>
    <n v="84"/>
    <n v="0"/>
    <s v="A"/>
    <s v="F"/>
    <s v="F"/>
    <n v="606"/>
    <n v="606"/>
    <n v="52.4"/>
    <n v="7.5842105263157888"/>
    <n v="32.9"/>
    <n v="25.1"/>
    <s v="E"/>
    <s v="Burrow 82"/>
    <n v="25.616584970000002"/>
    <n v="-80.390300980000006"/>
    <n v="0.05"/>
  </r>
  <r>
    <s v="491_19Jul2022"/>
    <x v="2"/>
    <n v="44733"/>
    <n v="44761"/>
    <n v="44327"/>
    <s v="Summer"/>
    <s v="Jul"/>
    <n v="7"/>
    <n v="406"/>
    <n v="30"/>
    <n v="200"/>
    <n v="29"/>
    <n v="19"/>
    <n v="435"/>
    <s v="0719"/>
    <n v="416"/>
    <n v="82.5"/>
    <n v="0"/>
    <s v="A"/>
    <s v="M"/>
    <s v="M"/>
    <n v="491"/>
    <n v="491"/>
    <n v="49.2"/>
    <n v="4.2805263157894728"/>
    <n v="27.1"/>
    <n v="20.3"/>
    <s v="S"/>
    <s v="Moat"/>
    <n v="25.60760703"/>
    <n v="-80.391023000000004"/>
    <n v="0.15"/>
  </r>
  <r>
    <s v="491_20Jul2022"/>
    <x v="2"/>
    <n v="44733"/>
    <n v="44762"/>
    <n v="44327"/>
    <s v="Summer"/>
    <s v="Jul"/>
    <n v="7"/>
    <n v="406"/>
    <n v="30"/>
    <n v="201"/>
    <n v="30"/>
    <n v="20"/>
    <n v="436"/>
    <s v="0720"/>
    <n v="416"/>
    <n v="83"/>
    <n v="0.04"/>
    <s v="A"/>
    <s v="M"/>
    <s v="M"/>
    <n v="491"/>
    <n v="491"/>
    <n v="49.2"/>
    <n v="4.2805263157894728"/>
    <n v="27.1"/>
    <n v="20.3"/>
    <s v="S"/>
    <s v="491 20Jul2022"/>
    <n v="25.60760703"/>
    <n v="-80.391023000000004"/>
    <n v="0.25"/>
  </r>
  <r>
    <s v="454_26Aug2022"/>
    <x v="4"/>
    <n v="44733"/>
    <n v="44793"/>
    <n v="44327"/>
    <s v="Summer"/>
    <s v="Aug"/>
    <n v="8"/>
    <n v="406"/>
    <n v="34"/>
    <n v="232"/>
    <n v="61"/>
    <n v="20"/>
    <n v="467"/>
    <s v="0820"/>
    <n v="416"/>
    <n v="85"/>
    <n v="0"/>
    <s v="A"/>
    <s v="M"/>
    <s v="M"/>
    <n v="454"/>
    <n v="454"/>
    <n v="49.8"/>
    <n v="4.1033333333333344"/>
    <n v="27.8"/>
    <n v="20.7"/>
    <s v="W"/>
    <s v="454 26Aug2022"/>
    <n v="25.612995000000002"/>
    <n v="-80.407240979999997"/>
    <n v="0.2"/>
  </r>
  <r>
    <s v="4D2_21Aug2022"/>
    <x v="1"/>
    <n v="44733"/>
    <n v="44794"/>
    <n v="44327"/>
    <s v="Summer"/>
    <s v="Aug"/>
    <n v="8"/>
    <n v="406"/>
    <n v="35"/>
    <n v="233"/>
    <n v="62"/>
    <n v="21"/>
    <n v="468"/>
    <s v="0821"/>
    <n v="416"/>
    <n v="85"/>
    <n v="0.05"/>
    <s v="A"/>
    <s v="F"/>
    <s v="F"/>
    <s v="4D2"/>
    <s v="4D2"/>
    <n v="46.9"/>
    <n v="4.1657142857142855"/>
    <n v="27.5"/>
    <n v="20.5"/>
    <s v="S"/>
    <s v="Burrow 132"/>
    <n v="25.600580000000001"/>
    <n v="-80.400133999999994"/>
    <n v="0.05"/>
  </r>
  <r>
    <s v="615_26Aug2022"/>
    <x v="12"/>
    <n v="44733"/>
    <n v="44799"/>
    <n v="44327"/>
    <s v="Summer"/>
    <s v="Aug"/>
    <n v="8"/>
    <n v="406"/>
    <n v="35"/>
    <n v="238"/>
    <n v="67"/>
    <n v="26"/>
    <n v="473"/>
    <s v="0826"/>
    <n v="416"/>
    <n v="84"/>
    <n v="0"/>
    <s v="J"/>
    <m/>
    <s v="J"/>
    <n v="615"/>
    <n v="615"/>
    <n v="42.2"/>
    <n v="1.464"/>
    <n v="20.8"/>
    <n v="15"/>
    <s v="W"/>
    <s v="Burrow 59"/>
    <n v="25.614341970000002"/>
    <n v="-80.407350030000003"/>
    <n v="0.79"/>
  </r>
  <r>
    <s v="32_06Sep2022"/>
    <x v="23"/>
    <n v="44733"/>
    <n v="44810"/>
    <n v="44327"/>
    <s v="Summer"/>
    <s v="Sep"/>
    <n v="9"/>
    <n v="406"/>
    <n v="37"/>
    <n v="249"/>
    <n v="78"/>
    <n v="6"/>
    <n v="484"/>
    <s v="0906"/>
    <n v="416"/>
    <n v="83"/>
    <n v="0.01"/>
    <s v="J"/>
    <m/>
    <s v="J"/>
    <m/>
    <n v="32"/>
    <n v="31.136281352349314"/>
    <n v="0.74399999999999999"/>
    <n v="14.7"/>
    <n v="11.7"/>
    <s v="W"/>
    <s v="32 06Sep2022"/>
    <n v="25.613964030000002"/>
    <n v="-80.407471979999997"/>
    <n v="0.5"/>
  </r>
  <r>
    <s v="40_06Sep2022"/>
    <x v="0"/>
    <n v="44733"/>
    <n v="44810"/>
    <n v="44327"/>
    <s v="Summer"/>
    <s v="Sep"/>
    <n v="9"/>
    <n v="406"/>
    <n v="37"/>
    <n v="249"/>
    <n v="78"/>
    <n v="6"/>
    <n v="484"/>
    <s v="0906"/>
    <n v="416"/>
    <n v="83"/>
    <n v="0.01"/>
    <s v="A"/>
    <s v="F"/>
    <s v="F"/>
    <n v="40"/>
    <n v="40"/>
    <n v="49.5"/>
    <n v="5.4148459400000002"/>
    <n v="29.9"/>
    <n v="21.6"/>
    <s v="W"/>
    <s v="40_06Sep2022"/>
    <n v="25.61455102"/>
    <n v="-80.406958000000003"/>
    <n v="0.9"/>
  </r>
  <r>
    <s v="40_08Sep2022"/>
    <x v="0"/>
    <n v="44733"/>
    <n v="44812"/>
    <n v="44327"/>
    <s v="Summer"/>
    <s v="Sep"/>
    <n v="9"/>
    <n v="406"/>
    <n v="37"/>
    <n v="251"/>
    <n v="80"/>
    <n v="8"/>
    <n v="486"/>
    <s v="0908"/>
    <n v="416"/>
    <n v="82.5"/>
    <n v="0.06"/>
    <s v="A"/>
    <s v="F"/>
    <s v="F"/>
    <n v="40"/>
    <n v="40"/>
    <n v="49.5"/>
    <n v="5.4148459400000002"/>
    <n v="29.9"/>
    <n v="21.6"/>
    <s v="W"/>
    <s v="40_08Sep2022"/>
    <n v="25.61455102"/>
    <n v="-80.406958000000003"/>
    <n v="0.05"/>
  </r>
  <r>
    <s v="Scuteless_14Sep2022"/>
    <x v="19"/>
    <n v="44733"/>
    <n v="44818"/>
    <n v="44327"/>
    <s v="Summer"/>
    <s v="Sep"/>
    <n v="9"/>
    <n v="406"/>
    <n v="38"/>
    <n v="257"/>
    <n v="86"/>
    <n v="14"/>
    <n v="492"/>
    <s v="0914"/>
    <n v="416"/>
    <n v="82.5"/>
    <n v="0.08"/>
    <s v="A"/>
    <s v="F"/>
    <s v="F"/>
    <s v="Scuteless"/>
    <s v="Scuteless"/>
    <n v="55.1"/>
    <n v="6.6241176470588234"/>
    <n v="33.4"/>
    <n v="23.4"/>
    <s v="E"/>
    <s v="Burrow 82"/>
    <n v="25.616584970000002"/>
    <n v="-80.390300980000006"/>
    <n v="0.01"/>
  </r>
  <r>
    <s v="606_21Sep2022"/>
    <x v="22"/>
    <n v="44733"/>
    <n v="44825"/>
    <n v="44327"/>
    <s v="Summer"/>
    <s v="Sep"/>
    <n v="9"/>
    <n v="406"/>
    <n v="39"/>
    <n v="264"/>
    <n v="93"/>
    <n v="21"/>
    <n v="499"/>
    <s v="0921"/>
    <n v="416"/>
    <n v="83"/>
    <m/>
    <s v="A"/>
    <s v="F"/>
    <s v="F"/>
    <n v="606"/>
    <n v="606"/>
    <n v="52.4"/>
    <n v="7.5842105263157888"/>
    <n v="32.9"/>
    <n v="25.1"/>
    <s v="E"/>
    <s v="Burrow 82"/>
    <n v="25.616584970000002"/>
    <n v="-80.390300980000006"/>
    <n v="0.01"/>
  </r>
  <r>
    <s v="4D2_21Sep2022"/>
    <x v="1"/>
    <n v="44733"/>
    <n v="44825"/>
    <n v="44327"/>
    <s v="Summer"/>
    <s v="Sep"/>
    <n v="9"/>
    <n v="406"/>
    <n v="39"/>
    <n v="264"/>
    <n v="93"/>
    <n v="21"/>
    <n v="499"/>
    <s v="0921"/>
    <n v="416"/>
    <n v="83"/>
    <m/>
    <s v="A"/>
    <s v="F"/>
    <s v="F"/>
    <s v="4D2"/>
    <s v="4D2"/>
    <n v="46.9"/>
    <n v="4.1657142857142855"/>
    <n v="27.5"/>
    <n v="20.5"/>
    <s v="S"/>
    <s v="Burrow 132"/>
    <n v="25.600580000000001"/>
    <n v="-80.400133999999994"/>
    <n v="0.05"/>
  </r>
  <r>
    <s v="4D2_05Oct2022"/>
    <x v="1"/>
    <s v="09/22/2022"/>
    <n v="44839"/>
    <n v="44327"/>
    <s v="Fall"/>
    <s v="Oct"/>
    <n v="10"/>
    <n v="499"/>
    <n v="41"/>
    <n v="278"/>
    <n v="14"/>
    <n v="5"/>
    <n v="513"/>
    <s v="1005"/>
    <n v="508"/>
    <n v="78.5"/>
    <n v="0"/>
    <s v="A"/>
    <s v="F"/>
    <s v="F"/>
    <s v="4D2"/>
    <s v="4D2"/>
    <n v="46.9"/>
    <n v="4.1657142857142855"/>
    <n v="27.5"/>
    <n v="20.5"/>
    <s v="S"/>
    <s v="Burrow 132"/>
    <n v="25.600580000000001"/>
    <n v="-80.400133999999994"/>
    <n v="0.1"/>
  </r>
  <r>
    <s v="40_06Oct2022"/>
    <x v="0"/>
    <s v="09/22/2022"/>
    <n v="44840"/>
    <n v="44327"/>
    <s v="Fall"/>
    <s v="Oct"/>
    <n v="10"/>
    <n v="499"/>
    <n v="41"/>
    <n v="279"/>
    <n v="15"/>
    <n v="6"/>
    <n v="514"/>
    <s v="1006"/>
    <n v="508"/>
    <n v="76"/>
    <n v="0"/>
    <s v="A"/>
    <s v="F"/>
    <s v="F"/>
    <n v="40"/>
    <n v="40"/>
    <n v="49.5"/>
    <n v="5.4148459400000002"/>
    <n v="29.9"/>
    <n v="21.6"/>
    <s v="W"/>
    <s v="Burrow 11"/>
    <n v="25.613794970000001"/>
    <n v="-80.406096009999999"/>
    <n v="0.05"/>
  </r>
  <r>
    <s v="615_11Oct2022"/>
    <x v="12"/>
    <s v="09/22/2022"/>
    <n v="44845"/>
    <n v="44327"/>
    <s v="Fall"/>
    <s v="Oct"/>
    <n v="10"/>
    <n v="499"/>
    <n v="42"/>
    <n v="284"/>
    <n v="20"/>
    <n v="11"/>
    <n v="519"/>
    <s v="1011"/>
    <n v="508"/>
    <n v="80.5"/>
    <n v="0.01"/>
    <s v="J"/>
    <m/>
    <s v="J"/>
    <n v="615"/>
    <n v="615"/>
    <n v="42.2"/>
    <n v="1.464"/>
    <n v="20.8"/>
    <n v="15"/>
    <s v="W"/>
    <s v="Burrow 59"/>
    <n v="25.614341970000002"/>
    <n v="-80.407350030000003"/>
    <n v="0.99"/>
  </r>
  <r>
    <s v="92_02Nov2022"/>
    <x v="24"/>
    <s v="09/22/2022"/>
    <n v="44867"/>
    <n v="44327"/>
    <s v="Fall"/>
    <s v="Nov"/>
    <n v="11"/>
    <n v="499"/>
    <n v="45"/>
    <n v="306"/>
    <n v="42"/>
    <n v="2"/>
    <n v="541"/>
    <s v="1102"/>
    <n v="508"/>
    <n v="80.5"/>
    <n v="0.01"/>
    <s v="J"/>
    <m/>
    <s v="J"/>
    <m/>
    <n v="92"/>
    <n v="30.360115658801675"/>
    <n v="0.70399999999999996"/>
    <n v="15.5"/>
    <n v="11.3"/>
    <s v="W"/>
    <s v="Monorail Barn"/>
    <n v="25.612666999999998"/>
    <n v="-80.403515999999996"/>
    <n v="0.6"/>
  </r>
  <r>
    <s v="589_09Nov2022"/>
    <x v="9"/>
    <s v="09/22/2022"/>
    <n v="44874"/>
    <n v="44327"/>
    <s v="Fall"/>
    <s v="Nov"/>
    <n v="11"/>
    <n v="499"/>
    <n v="46"/>
    <n v="313"/>
    <n v="49"/>
    <n v="9"/>
    <n v="548"/>
    <s v="1109"/>
    <n v="508"/>
    <n v="78.5"/>
    <n v="0.36"/>
    <s v="A"/>
    <s v="F"/>
    <s v="F"/>
    <n v="589"/>
    <n v="589"/>
    <n v="51.1"/>
    <n v="5.242857142857142"/>
    <n v="29.4"/>
    <n v="22.2"/>
    <s v="E"/>
    <s v="Burrow 127"/>
    <n v="25.616564"/>
    <n v="-80.390597999999997"/>
    <n v="0.01"/>
  </r>
  <r>
    <s v="Scuteless_09Nov2022"/>
    <x v="19"/>
    <s v="09/22/2022"/>
    <n v="44874"/>
    <n v="44327"/>
    <s v="Fall"/>
    <s v="Nov"/>
    <n v="11"/>
    <n v="499"/>
    <n v="46"/>
    <n v="313"/>
    <n v="49"/>
    <n v="9"/>
    <n v="548"/>
    <s v="1109"/>
    <n v="508"/>
    <n v="78.5"/>
    <n v="0.36"/>
    <s v="A"/>
    <s v="F"/>
    <s v="F"/>
    <s v="Scuteless"/>
    <s v="Scuteless"/>
    <n v="55.1"/>
    <n v="6.6241176470588234"/>
    <n v="33.4"/>
    <n v="23.4"/>
    <s v="E"/>
    <s v="Burrow 126"/>
    <n v="25.616636"/>
    <n v="-80.390680000000003"/>
    <n v="0.01"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92A332-89CF-4595-8647-6E8DF757B7B4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6" firstHeaderRow="1" firstDataRow="1" firstDataCol="1" rowPageCount="1" colPageCount="1"/>
  <pivotFields count="66">
    <pivotField showAll="0"/>
    <pivotField axis="axisRow" showAll="0">
      <items count="53">
        <item x="47"/>
        <item x="5"/>
        <item x="50"/>
        <item x="6"/>
        <item x="46"/>
        <item x="48"/>
        <item x="43"/>
        <item x="26"/>
        <item x="42"/>
        <item x="49"/>
        <item x="31"/>
        <item x="2"/>
        <item x="24"/>
        <item x="4"/>
        <item x="1"/>
        <item x="3"/>
        <item x="39"/>
        <item x="9"/>
        <item x="18"/>
        <item x="25"/>
        <item x="19"/>
        <item x="8"/>
        <item x="0"/>
        <item x="7"/>
        <item x="34"/>
        <item x="30"/>
        <item x="20"/>
        <item x="41"/>
        <item x="23"/>
        <item x="11"/>
        <item x="35"/>
        <item x="36"/>
        <item x="44"/>
        <item x="28"/>
        <item x="32"/>
        <item x="37"/>
        <item x="45"/>
        <item x="33"/>
        <item x="40"/>
        <item x="21"/>
        <item x="12"/>
        <item x="29"/>
        <item x="38"/>
        <item x="22"/>
        <item x="13"/>
        <item x="27"/>
        <item x="14"/>
        <item x="15"/>
        <item x="16"/>
        <item x="17"/>
        <item x="10"/>
        <item x="5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n="E" x="1"/>
        <item x="2"/>
        <item x="0"/>
        <item x="3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Items count="1">
    <i/>
  </colItems>
  <pageFields count="1">
    <pageField fld="27" hier="-1"/>
  </pageFields>
  <dataFields count="1">
    <dataField name="Average of prop.fruit" fld="31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8CE4C1-0EA4-4C81-B5BD-122B9420A014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28" firstHeaderRow="1" firstDataRow="1" firstDataCol="1"/>
  <pivotFields count="32">
    <pivotField showAll="0"/>
    <pivotField axis="axisRow" showAll="0">
      <items count="27">
        <item x="6"/>
        <item x="23"/>
        <item x="0"/>
        <item x="13"/>
        <item x="24"/>
        <item x="18"/>
        <item x="16"/>
        <item x="11"/>
        <item x="4"/>
        <item x="3"/>
        <item x="2"/>
        <item x="21"/>
        <item x="9"/>
        <item x="22"/>
        <item x="12"/>
        <item x="7"/>
        <item x="1"/>
        <item x="10"/>
        <item x="19"/>
        <item x="17"/>
        <item x="8"/>
        <item x="20"/>
        <item x="15"/>
        <item x="14"/>
        <item x="5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dataFields count="1">
    <dataField name="Average of prop.fruit" fld="31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FE6B43-75D1-4932-980D-8CF74CD8718B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F48" firstHeaderRow="0" firstDataRow="1" firstDataCol="1"/>
  <pivotFields count="65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7"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0"/>
        <item x="1"/>
        <item x="2"/>
        <item x="43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44"/>
        <item x="23"/>
        <item x="24"/>
        <item x="25"/>
        <item x="26"/>
        <item x="27"/>
        <item x="28"/>
        <item x="29"/>
        <item x="4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bls" fld="49" subtotal="average" baseField="8" baseItem="0"/>
    <dataField name="Average of cas" fld="51" subtotal="average" baseField="8" baseItem="0"/>
    <dataField name="Average of oas" fld="52" subtotal="average" baseField="8" baseItem="0"/>
    <dataField name="Average of sps" fld="54" subtotal="average" baseField="8" baseItem="0"/>
    <dataField name="Average of srs" fld="56" subtotal="average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2F905F-D9A1-421C-A589-47E034F26DD1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C18" firstHeaderRow="1" firstDataRow="1" firstDataCol="0"/>
  <pivotFields count="43">
    <pivotField showAll="0"/>
    <pivotField numFmtId="14" showAll="0"/>
    <pivotField showAll="0"/>
    <pivotField showAll="0"/>
    <pivotField showAll="0"/>
    <pivotField showAll="0">
      <items count="46"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0"/>
        <item x="1"/>
        <item x="2"/>
        <item x="43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44"/>
        <item x="23"/>
        <item x="24"/>
        <item x="25"/>
        <item x="26"/>
        <item x="27"/>
        <item x="28"/>
        <item x="29"/>
        <item t="default"/>
      </items>
    </pivotField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B87CE1-0623-4BD1-9B32-034BC5B48F6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C18" firstHeaderRow="1" firstDataRow="1" firstDataCol="0"/>
  <pivotFields count="29">
    <pivotField showAll="0"/>
    <pivotField showAll="0"/>
    <pivotField showAll="0"/>
    <pivotField showAll="0"/>
    <pivotField showAll="0"/>
    <pivotField showAll="0"/>
    <pivotField showAll="0"/>
    <pivotField showAll="0">
      <items count="16">
        <item x="8"/>
        <item x="10"/>
        <item x="6"/>
        <item x="5"/>
        <item x="0"/>
        <item x="4"/>
        <item x="3"/>
        <item x="1"/>
        <item x="2"/>
        <item x="11"/>
        <item x="7"/>
        <item x="9"/>
        <item x="14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86E2-E846-4C9F-B9C0-00DED0AD7F34}">
  <dimension ref="A1:BM208"/>
  <sheetViews>
    <sheetView workbookViewId="0"/>
  </sheetViews>
  <sheetFormatPr defaultRowHeight="14.4" x14ac:dyDescent="0.55000000000000004"/>
  <cols>
    <col min="3" max="3" width="11.15625" style="2" bestFit="1" customWidth="1"/>
    <col min="4" max="4" width="10.15625" bestFit="1" customWidth="1"/>
    <col min="5" max="6" width="10.15625" customWidth="1"/>
    <col min="17" max="17" width="8.83984375" style="1"/>
    <col min="21" max="26" width="8.83984375" style="14"/>
    <col min="29" max="29" width="10.15625" bestFit="1" customWidth="1"/>
    <col min="30" max="30" width="10.734375" bestFit="1" customWidth="1"/>
    <col min="32" max="47" width="10.41796875" customWidth="1"/>
  </cols>
  <sheetData>
    <row r="1" spans="1:65" x14ac:dyDescent="0.55000000000000004">
      <c r="A1" t="s">
        <v>2</v>
      </c>
      <c r="B1" t="s">
        <v>244</v>
      </c>
      <c r="C1" t="s">
        <v>343</v>
      </c>
      <c r="D1" t="s">
        <v>3</v>
      </c>
      <c r="E1" t="s">
        <v>357</v>
      </c>
      <c r="F1" t="s">
        <v>331</v>
      </c>
      <c r="G1" t="s">
        <v>4</v>
      </c>
      <c r="H1" t="s">
        <v>359</v>
      </c>
      <c r="I1" t="s">
        <v>344</v>
      </c>
      <c r="J1" t="s">
        <v>341</v>
      </c>
      <c r="K1" t="s">
        <v>342</v>
      </c>
      <c r="L1" t="s">
        <v>356</v>
      </c>
      <c r="M1" t="s">
        <v>227</v>
      </c>
      <c r="N1" t="s">
        <v>0</v>
      </c>
      <c r="O1" t="s">
        <v>358</v>
      </c>
      <c r="P1" t="s">
        <v>5</v>
      </c>
      <c r="Q1" s="1" t="s">
        <v>6</v>
      </c>
      <c r="R1" t="s">
        <v>237</v>
      </c>
      <c r="S1" t="s">
        <v>238</v>
      </c>
      <c r="T1" t="s">
        <v>232</v>
      </c>
      <c r="U1" s="13" t="s">
        <v>394</v>
      </c>
      <c r="V1" s="13" t="s">
        <v>228</v>
      </c>
      <c r="W1" s="13" t="s">
        <v>398</v>
      </c>
      <c r="X1" s="13" t="s">
        <v>399</v>
      </c>
      <c r="Y1" s="13" t="s">
        <v>400</v>
      </c>
      <c r="Z1" s="13" t="s">
        <v>401</v>
      </c>
      <c r="AA1" t="s">
        <v>239</v>
      </c>
      <c r="AB1" t="s">
        <v>248</v>
      </c>
      <c r="AC1" t="s">
        <v>246</v>
      </c>
      <c r="AD1" t="s">
        <v>247</v>
      </c>
      <c r="AE1" t="s">
        <v>1</v>
      </c>
      <c r="AF1" t="s">
        <v>322</v>
      </c>
      <c r="AG1" t="s">
        <v>345</v>
      </c>
      <c r="AH1" t="s">
        <v>324</v>
      </c>
      <c r="AI1" t="s">
        <v>346</v>
      </c>
      <c r="AJ1" t="s">
        <v>347</v>
      </c>
      <c r="AK1" t="s">
        <v>348</v>
      </c>
      <c r="AL1" t="s">
        <v>349</v>
      </c>
      <c r="AM1" t="s">
        <v>350</v>
      </c>
      <c r="AN1" t="s">
        <v>351</v>
      </c>
      <c r="AO1" t="s">
        <v>352</v>
      </c>
      <c r="AP1" t="s">
        <v>326</v>
      </c>
      <c r="AQ1" t="s">
        <v>353</v>
      </c>
      <c r="AR1" t="s">
        <v>354</v>
      </c>
      <c r="AS1" t="s">
        <v>328</v>
      </c>
      <c r="AT1" t="s">
        <v>330</v>
      </c>
      <c r="AU1" t="s">
        <v>355</v>
      </c>
      <c r="AV1" t="s">
        <v>7</v>
      </c>
      <c r="AW1" t="s">
        <v>245</v>
      </c>
      <c r="AX1" t="s">
        <v>321</v>
      </c>
      <c r="AY1" t="s">
        <v>360</v>
      </c>
      <c r="AZ1" t="s">
        <v>323</v>
      </c>
      <c r="BA1" t="s">
        <v>325</v>
      </c>
      <c r="BB1" t="s">
        <v>361</v>
      </c>
      <c r="BC1" t="s">
        <v>327</v>
      </c>
      <c r="BD1" t="s">
        <v>362</v>
      </c>
      <c r="BE1" t="s">
        <v>329</v>
      </c>
      <c r="BF1" t="s">
        <v>365</v>
      </c>
      <c r="BG1" t="s">
        <v>364</v>
      </c>
      <c r="BH1" t="s">
        <v>363</v>
      </c>
      <c r="BI1" t="s">
        <v>336</v>
      </c>
      <c r="BJ1" t="s">
        <v>337</v>
      </c>
      <c r="BK1" t="s">
        <v>338</v>
      </c>
      <c r="BL1" t="s">
        <v>340</v>
      </c>
      <c r="BM1" t="s">
        <v>339</v>
      </c>
    </row>
    <row r="2" spans="1:65" x14ac:dyDescent="0.55000000000000004">
      <c r="A2" t="s">
        <v>8</v>
      </c>
      <c r="B2" t="s">
        <v>229</v>
      </c>
      <c r="C2" s="2">
        <v>44287</v>
      </c>
      <c r="D2" s="2">
        <v>44327</v>
      </c>
      <c r="E2" s="2">
        <v>44327</v>
      </c>
      <c r="F2" s="2" t="s">
        <v>332</v>
      </c>
      <c r="G2" t="s">
        <v>9</v>
      </c>
      <c r="H2">
        <v>5</v>
      </c>
      <c r="I2">
        <v>20</v>
      </c>
      <c r="J2">
        <v>131</v>
      </c>
      <c r="K2">
        <v>41</v>
      </c>
      <c r="L2">
        <v>11</v>
      </c>
      <c r="M2">
        <v>1</v>
      </c>
      <c r="N2" t="str">
        <f t="shared" ref="N2:N65" si="0">TEXT(D2,"mmdd")</f>
        <v>0511</v>
      </c>
      <c r="O2">
        <v>-40</v>
      </c>
      <c r="P2">
        <v>79.5</v>
      </c>
      <c r="Q2" s="1">
        <v>0.03</v>
      </c>
      <c r="R2" t="s">
        <v>233</v>
      </c>
      <c r="T2" t="s">
        <v>233</v>
      </c>
      <c r="U2" s="14" t="s">
        <v>229</v>
      </c>
      <c r="V2" s="14" t="s">
        <v>229</v>
      </c>
      <c r="W2" s="14">
        <v>33.299999999999997</v>
      </c>
      <c r="X2" s="14">
        <v>0.67180000000000006</v>
      </c>
      <c r="Y2" s="14">
        <v>17.3</v>
      </c>
      <c r="Z2" s="14">
        <v>12.8</v>
      </c>
      <c r="AA2" t="s">
        <v>240</v>
      </c>
      <c r="AB2" t="s">
        <v>8</v>
      </c>
      <c r="AC2" s="3">
        <v>25.614444989999999</v>
      </c>
      <c r="AD2" s="3">
        <v>-80.402031960000002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>
        <v>4</v>
      </c>
      <c r="AW2">
        <v>0</v>
      </c>
      <c r="AX2">
        <v>0</v>
      </c>
      <c r="AY2">
        <v>9.6875</v>
      </c>
      <c r="AZ2">
        <v>0</v>
      </c>
      <c r="BA2">
        <v>0</v>
      </c>
      <c r="BB2">
        <v>1.5714285714285716</v>
      </c>
      <c r="BC2">
        <v>0</v>
      </c>
      <c r="BD2">
        <v>32.25</v>
      </c>
      <c r="BE2">
        <v>0</v>
      </c>
      <c r="BF2">
        <v>0</v>
      </c>
      <c r="BG2">
        <v>0</v>
      </c>
      <c r="BH2" s="1">
        <v>0</v>
      </c>
      <c r="BI2">
        <v>8.0645161290322578E-2</v>
      </c>
      <c r="BJ2">
        <v>6.6666666666666666E-2</v>
      </c>
      <c r="BK2">
        <v>9.0909090909090912E-2</v>
      </c>
      <c r="BL2">
        <v>7.7519379844961239E-3</v>
      </c>
      <c r="BM2">
        <v>0</v>
      </c>
    </row>
    <row r="3" spans="1:65" x14ac:dyDescent="0.55000000000000004">
      <c r="A3" t="s">
        <v>10</v>
      </c>
      <c r="B3">
        <v>490</v>
      </c>
      <c r="C3" s="2">
        <v>44287</v>
      </c>
      <c r="D3" s="2">
        <v>44329</v>
      </c>
      <c r="E3" s="2">
        <v>44327</v>
      </c>
      <c r="F3" s="2" t="s">
        <v>332</v>
      </c>
      <c r="G3" t="s">
        <v>9</v>
      </c>
      <c r="H3">
        <v>5</v>
      </c>
      <c r="I3">
        <v>20</v>
      </c>
      <c r="J3">
        <v>133</v>
      </c>
      <c r="K3">
        <v>43</v>
      </c>
      <c r="L3">
        <v>13</v>
      </c>
      <c r="M3">
        <v>3</v>
      </c>
      <c r="N3" t="str">
        <f t="shared" si="0"/>
        <v>0513</v>
      </c>
      <c r="O3">
        <v>-40</v>
      </c>
      <c r="P3">
        <v>81.5</v>
      </c>
      <c r="Q3" s="1">
        <v>0.05</v>
      </c>
      <c r="R3" t="s">
        <v>236</v>
      </c>
      <c r="S3" t="s">
        <v>234</v>
      </c>
      <c r="T3" t="s">
        <v>234</v>
      </c>
      <c r="U3" s="14">
        <v>490</v>
      </c>
      <c r="V3" s="14">
        <v>490</v>
      </c>
      <c r="W3" s="14">
        <v>42.584725332177044</v>
      </c>
      <c r="X3" s="14">
        <v>2.7814285714285711</v>
      </c>
      <c r="Y3" s="14">
        <v>24.3</v>
      </c>
      <c r="Z3" s="14">
        <v>17.600000000000001</v>
      </c>
      <c r="AA3" t="s">
        <v>241</v>
      </c>
      <c r="AB3" t="s">
        <v>249</v>
      </c>
      <c r="AC3" s="3">
        <v>25.616534999999999</v>
      </c>
      <c r="AD3" s="3">
        <v>-80.390473999999998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>
        <v>0</v>
      </c>
      <c r="AW3">
        <v>0</v>
      </c>
      <c r="AX3">
        <v>0</v>
      </c>
      <c r="AY3">
        <v>9.6875</v>
      </c>
      <c r="AZ3">
        <v>0</v>
      </c>
      <c r="BA3">
        <v>0</v>
      </c>
      <c r="BB3">
        <v>1.5714285714285716</v>
      </c>
      <c r="BC3">
        <v>0</v>
      </c>
      <c r="BD3">
        <v>32.25</v>
      </c>
      <c r="BE3">
        <v>0</v>
      </c>
      <c r="BF3">
        <v>0</v>
      </c>
      <c r="BG3">
        <v>0</v>
      </c>
      <c r="BH3" s="1">
        <v>0</v>
      </c>
      <c r="BI3">
        <v>8.0645161290322578E-2</v>
      </c>
      <c r="BJ3">
        <v>6.6666666666666666E-2</v>
      </c>
      <c r="BK3">
        <v>9.0909090909090912E-2</v>
      </c>
      <c r="BL3">
        <v>7.7519379844961239E-3</v>
      </c>
      <c r="BM3">
        <v>0</v>
      </c>
    </row>
    <row r="4" spans="1:65" x14ac:dyDescent="0.55000000000000004">
      <c r="A4" t="s">
        <v>11</v>
      </c>
      <c r="B4">
        <v>300</v>
      </c>
      <c r="C4" s="2">
        <v>44287</v>
      </c>
      <c r="D4" s="2">
        <v>44334</v>
      </c>
      <c r="E4" s="2">
        <v>44327</v>
      </c>
      <c r="F4" s="2" t="s">
        <v>332</v>
      </c>
      <c r="G4" t="s">
        <v>9</v>
      </c>
      <c r="H4">
        <v>5</v>
      </c>
      <c r="I4">
        <v>21</v>
      </c>
      <c r="J4">
        <v>138</v>
      </c>
      <c r="K4">
        <v>48</v>
      </c>
      <c r="L4">
        <v>18</v>
      </c>
      <c r="M4">
        <v>8</v>
      </c>
      <c r="N4" t="str">
        <f t="shared" si="0"/>
        <v>0518</v>
      </c>
      <c r="O4">
        <v>-40</v>
      </c>
      <c r="P4">
        <v>77.5</v>
      </c>
      <c r="Q4" s="1">
        <v>0</v>
      </c>
      <c r="R4" t="s">
        <v>236</v>
      </c>
      <c r="S4" t="s">
        <v>234</v>
      </c>
      <c r="T4" t="s">
        <v>234</v>
      </c>
      <c r="U4" s="14">
        <v>300</v>
      </c>
      <c r="V4" s="14">
        <v>300</v>
      </c>
      <c r="W4" s="14">
        <v>46.5</v>
      </c>
      <c r="X4" s="14">
        <v>3.3135294117647058</v>
      </c>
      <c r="Y4" s="14">
        <v>26.9</v>
      </c>
      <c r="Z4" s="14">
        <v>19.899999999999999</v>
      </c>
      <c r="AA4" t="s">
        <v>241</v>
      </c>
      <c r="AB4" t="s">
        <v>250</v>
      </c>
      <c r="AC4" s="3">
        <v>25.616745000000002</v>
      </c>
      <c r="AD4" s="3">
        <v>-80.390912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>
        <v>3</v>
      </c>
      <c r="AW4">
        <v>0</v>
      </c>
      <c r="AX4">
        <v>0</v>
      </c>
      <c r="AY4">
        <v>9.6875</v>
      </c>
      <c r="AZ4">
        <v>0</v>
      </c>
      <c r="BA4">
        <v>0</v>
      </c>
      <c r="BB4">
        <v>1.5714285714285716</v>
      </c>
      <c r="BC4">
        <v>0</v>
      </c>
      <c r="BD4">
        <v>32.25</v>
      </c>
      <c r="BE4">
        <v>0</v>
      </c>
      <c r="BF4">
        <v>4.329004329004329E-3</v>
      </c>
      <c r="BG4">
        <v>0</v>
      </c>
      <c r="BH4" s="1">
        <v>0</v>
      </c>
      <c r="BI4">
        <v>8.0645161290322578E-2</v>
      </c>
      <c r="BJ4">
        <v>6.6666666666666666E-2</v>
      </c>
      <c r="BK4">
        <v>9.0909090909090912E-2</v>
      </c>
      <c r="BL4">
        <v>7.7519379844961239E-3</v>
      </c>
      <c r="BM4">
        <v>0</v>
      </c>
    </row>
    <row r="5" spans="1:65" x14ac:dyDescent="0.55000000000000004">
      <c r="A5" t="s">
        <v>12</v>
      </c>
      <c r="B5">
        <v>491</v>
      </c>
      <c r="C5" s="2">
        <v>44287</v>
      </c>
      <c r="D5" s="2">
        <v>44334</v>
      </c>
      <c r="E5" s="2">
        <v>44327</v>
      </c>
      <c r="F5" s="2" t="s">
        <v>332</v>
      </c>
      <c r="G5" t="s">
        <v>9</v>
      </c>
      <c r="H5">
        <v>5</v>
      </c>
      <c r="I5">
        <v>21</v>
      </c>
      <c r="J5">
        <v>138</v>
      </c>
      <c r="K5">
        <v>48</v>
      </c>
      <c r="L5">
        <v>18</v>
      </c>
      <c r="M5">
        <v>8</v>
      </c>
      <c r="N5" t="str">
        <f t="shared" si="0"/>
        <v>0518</v>
      </c>
      <c r="O5">
        <v>-40</v>
      </c>
      <c r="P5">
        <v>77.5</v>
      </c>
      <c r="Q5" s="1">
        <v>0</v>
      </c>
      <c r="R5" t="s">
        <v>236</v>
      </c>
      <c r="S5" t="s">
        <v>234</v>
      </c>
      <c r="T5" t="s">
        <v>234</v>
      </c>
      <c r="U5" s="14">
        <v>491</v>
      </c>
      <c r="V5" s="14">
        <v>491</v>
      </c>
      <c r="W5" s="14">
        <v>49.2</v>
      </c>
      <c r="X5" s="14">
        <v>4.2805263157894728</v>
      </c>
      <c r="Y5" s="14">
        <v>27.1</v>
      </c>
      <c r="Z5" s="14">
        <v>20.3</v>
      </c>
      <c r="AA5" t="s">
        <v>242</v>
      </c>
      <c r="AB5" t="s">
        <v>251</v>
      </c>
      <c r="AC5" s="3">
        <v>25.600580000000001</v>
      </c>
      <c r="AD5" s="3">
        <v>-80.400133999999994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>
        <v>1</v>
      </c>
      <c r="AW5">
        <v>0</v>
      </c>
      <c r="AX5">
        <v>0</v>
      </c>
      <c r="AY5">
        <v>9.6875</v>
      </c>
      <c r="AZ5">
        <v>0</v>
      </c>
      <c r="BA5">
        <v>0</v>
      </c>
      <c r="BB5">
        <v>1.5714285714285716</v>
      </c>
      <c r="BC5">
        <v>0</v>
      </c>
      <c r="BD5">
        <v>32.25</v>
      </c>
      <c r="BE5">
        <v>0</v>
      </c>
      <c r="BF5">
        <v>4.329004329004329E-3</v>
      </c>
      <c r="BG5">
        <v>0</v>
      </c>
      <c r="BH5" s="1">
        <v>0</v>
      </c>
      <c r="BI5">
        <v>8.0645161290322578E-2</v>
      </c>
      <c r="BJ5">
        <v>6.6666666666666666E-2</v>
      </c>
      <c r="BK5">
        <v>9.0909090909090912E-2</v>
      </c>
      <c r="BL5">
        <v>7.7519379844961239E-3</v>
      </c>
      <c r="BM5">
        <v>0</v>
      </c>
    </row>
    <row r="6" spans="1:65" x14ac:dyDescent="0.55000000000000004">
      <c r="A6" t="s">
        <v>13</v>
      </c>
      <c r="B6">
        <v>454</v>
      </c>
      <c r="C6" s="2">
        <v>44287</v>
      </c>
      <c r="D6" s="2">
        <v>44343</v>
      </c>
      <c r="E6" s="2">
        <v>44327</v>
      </c>
      <c r="F6" s="2" t="s">
        <v>332</v>
      </c>
      <c r="G6" t="s">
        <v>9</v>
      </c>
      <c r="H6">
        <v>5</v>
      </c>
      <c r="I6">
        <v>22</v>
      </c>
      <c r="J6">
        <v>147</v>
      </c>
      <c r="K6">
        <v>57</v>
      </c>
      <c r="L6">
        <v>27</v>
      </c>
      <c r="M6">
        <v>17</v>
      </c>
      <c r="N6" t="str">
        <f t="shared" si="0"/>
        <v>0527</v>
      </c>
      <c r="O6">
        <v>-40</v>
      </c>
      <c r="P6">
        <v>76</v>
      </c>
      <c r="Q6" s="1">
        <v>0</v>
      </c>
      <c r="R6" t="s">
        <v>236</v>
      </c>
      <c r="S6" t="s">
        <v>234</v>
      </c>
      <c r="T6" t="s">
        <v>234</v>
      </c>
      <c r="U6" s="14">
        <v>454</v>
      </c>
      <c r="V6" s="14">
        <v>454</v>
      </c>
      <c r="W6" s="14">
        <v>49.8</v>
      </c>
      <c r="X6" s="14">
        <v>4.1033333333333344</v>
      </c>
      <c r="Y6" s="14">
        <v>27.8</v>
      </c>
      <c r="Z6" s="14">
        <v>20.7</v>
      </c>
      <c r="AA6" t="s">
        <v>240</v>
      </c>
      <c r="AB6" t="s">
        <v>252</v>
      </c>
      <c r="AC6" s="3">
        <v>25.613371000000001</v>
      </c>
      <c r="AD6" s="3">
        <v>-80.407824000000005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>
        <v>3</v>
      </c>
      <c r="AW6">
        <v>0</v>
      </c>
      <c r="AX6">
        <v>0</v>
      </c>
      <c r="AY6">
        <v>9.6875</v>
      </c>
      <c r="AZ6">
        <v>0</v>
      </c>
      <c r="BA6">
        <v>0</v>
      </c>
      <c r="BB6">
        <v>1.5714285714285716</v>
      </c>
      <c r="BC6">
        <v>0</v>
      </c>
      <c r="BD6">
        <v>32.25</v>
      </c>
      <c r="BE6">
        <v>0</v>
      </c>
      <c r="BF6">
        <v>3.787878787878788E-3</v>
      </c>
      <c r="BG6">
        <v>0</v>
      </c>
      <c r="BH6" s="1">
        <v>0</v>
      </c>
      <c r="BI6">
        <v>8.0645161290322578E-2</v>
      </c>
      <c r="BJ6">
        <v>6.6666666666666666E-2</v>
      </c>
      <c r="BK6">
        <v>9.0909090909090912E-2</v>
      </c>
      <c r="BL6">
        <v>7.7519379844961239E-3</v>
      </c>
      <c r="BM6">
        <v>0</v>
      </c>
    </row>
    <row r="7" spans="1:65" x14ac:dyDescent="0.55000000000000004">
      <c r="A7" t="s">
        <v>14</v>
      </c>
      <c r="B7">
        <v>21</v>
      </c>
      <c r="C7" s="2">
        <v>44287</v>
      </c>
      <c r="D7" s="2">
        <v>44355</v>
      </c>
      <c r="E7" s="2">
        <v>44327</v>
      </c>
      <c r="F7" s="2" t="s">
        <v>332</v>
      </c>
      <c r="G7" t="s">
        <v>15</v>
      </c>
      <c r="H7">
        <v>6</v>
      </c>
      <c r="I7">
        <v>24</v>
      </c>
      <c r="J7">
        <v>159</v>
      </c>
      <c r="K7">
        <v>69</v>
      </c>
      <c r="L7">
        <v>8</v>
      </c>
      <c r="M7">
        <v>29</v>
      </c>
      <c r="N7" t="str">
        <f t="shared" si="0"/>
        <v>0608</v>
      </c>
      <c r="O7">
        <v>-40</v>
      </c>
      <c r="P7">
        <v>80</v>
      </c>
      <c r="Q7" s="1">
        <v>0.53</v>
      </c>
      <c r="R7" t="s">
        <v>236</v>
      </c>
      <c r="S7" t="s">
        <v>235</v>
      </c>
      <c r="T7" t="s">
        <v>235</v>
      </c>
      <c r="U7" s="14">
        <v>21</v>
      </c>
      <c r="V7" s="14">
        <v>21</v>
      </c>
      <c r="W7" s="14">
        <v>47.7</v>
      </c>
      <c r="X7" s="14">
        <v>5.5711111111111116</v>
      </c>
      <c r="Y7" s="14">
        <v>31.7</v>
      </c>
      <c r="Z7" s="14">
        <v>21.5</v>
      </c>
      <c r="AA7" t="s">
        <v>240</v>
      </c>
      <c r="AB7" t="s">
        <v>253</v>
      </c>
      <c r="AC7" s="3">
        <v>25.613794970000001</v>
      </c>
      <c r="AD7" s="3">
        <v>-80.406096009999999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>
        <v>4</v>
      </c>
      <c r="AW7">
        <v>0</v>
      </c>
      <c r="AX7">
        <v>0</v>
      </c>
      <c r="AY7">
        <v>18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2.3148148148148147E-3</v>
      </c>
      <c r="BG7">
        <v>0</v>
      </c>
      <c r="BH7" s="1">
        <v>5.375</v>
      </c>
      <c r="BI7">
        <v>0.32142857142857145</v>
      </c>
      <c r="BJ7">
        <v>0.16</v>
      </c>
      <c r="BK7">
        <v>0</v>
      </c>
      <c r="BL7">
        <v>0</v>
      </c>
      <c r="BM7">
        <v>2.3255813953488372E-2</v>
      </c>
    </row>
    <row r="8" spans="1:65" x14ac:dyDescent="0.55000000000000004">
      <c r="A8" t="s">
        <v>16</v>
      </c>
      <c r="B8">
        <v>40</v>
      </c>
      <c r="C8" s="2">
        <v>44287</v>
      </c>
      <c r="D8" s="2">
        <v>44355</v>
      </c>
      <c r="E8" s="2">
        <v>44327</v>
      </c>
      <c r="F8" s="2" t="s">
        <v>332</v>
      </c>
      <c r="G8" t="s">
        <v>15</v>
      </c>
      <c r="H8">
        <v>6</v>
      </c>
      <c r="I8">
        <v>24</v>
      </c>
      <c r="J8">
        <v>159</v>
      </c>
      <c r="K8">
        <v>69</v>
      </c>
      <c r="L8">
        <v>8</v>
      </c>
      <c r="M8">
        <v>29</v>
      </c>
      <c r="N8" t="str">
        <f t="shared" si="0"/>
        <v>0608</v>
      </c>
      <c r="O8">
        <v>-40</v>
      </c>
      <c r="P8">
        <v>80</v>
      </c>
      <c r="Q8" s="1">
        <v>0.53</v>
      </c>
      <c r="R8" t="s">
        <v>236</v>
      </c>
      <c r="S8" t="s">
        <v>235</v>
      </c>
      <c r="T8" t="s">
        <v>235</v>
      </c>
      <c r="U8" s="14">
        <v>40</v>
      </c>
      <c r="V8" s="14">
        <v>40</v>
      </c>
      <c r="W8" s="14">
        <v>49.5</v>
      </c>
      <c r="X8" s="14">
        <v>5.4148459400000002</v>
      </c>
      <c r="Y8" s="14">
        <v>29.9</v>
      </c>
      <c r="Z8" s="14">
        <v>21.6</v>
      </c>
      <c r="AA8" t="s">
        <v>240</v>
      </c>
      <c r="AB8" t="s">
        <v>254</v>
      </c>
      <c r="AC8" s="3">
        <v>25.613995970000001</v>
      </c>
      <c r="AD8" s="3">
        <v>-80.406042029999995</v>
      </c>
      <c r="AE8" s="1">
        <v>0.2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0.1</v>
      </c>
      <c r="AP8" s="1">
        <v>0</v>
      </c>
      <c r="AQ8" s="1">
        <v>0</v>
      </c>
      <c r="AR8" s="1">
        <v>0</v>
      </c>
      <c r="AS8" s="1">
        <v>0</v>
      </c>
      <c r="AT8" s="1">
        <v>0.1</v>
      </c>
      <c r="AU8" s="1">
        <v>0</v>
      </c>
      <c r="AV8">
        <v>8</v>
      </c>
      <c r="AW8">
        <v>0</v>
      </c>
      <c r="AX8">
        <v>0</v>
      </c>
      <c r="AY8">
        <v>18</v>
      </c>
      <c r="AZ8">
        <v>0</v>
      </c>
      <c r="BA8">
        <v>0</v>
      </c>
      <c r="BB8">
        <v>0</v>
      </c>
      <c r="BC8">
        <v>0</v>
      </c>
      <c r="BD8">
        <v>0</v>
      </c>
      <c r="BE8">
        <v>4</v>
      </c>
      <c r="BF8">
        <v>2.3148148148148147E-3</v>
      </c>
      <c r="BG8">
        <v>0</v>
      </c>
      <c r="BH8" s="1">
        <v>5.375</v>
      </c>
      <c r="BI8">
        <v>0.32142857142857145</v>
      </c>
      <c r="BJ8">
        <v>0.16</v>
      </c>
      <c r="BK8">
        <v>0</v>
      </c>
      <c r="BL8">
        <v>0</v>
      </c>
      <c r="BM8">
        <v>2.3255813953488372E-2</v>
      </c>
    </row>
    <row r="9" spans="1:65" x14ac:dyDescent="0.55000000000000004">
      <c r="A9" t="s">
        <v>17</v>
      </c>
      <c r="B9" t="s">
        <v>230</v>
      </c>
      <c r="C9" s="2">
        <v>44287</v>
      </c>
      <c r="D9" s="2">
        <v>44355</v>
      </c>
      <c r="E9" s="2">
        <v>44327</v>
      </c>
      <c r="F9" s="2" t="s">
        <v>332</v>
      </c>
      <c r="G9" t="s">
        <v>15</v>
      </c>
      <c r="H9">
        <v>6</v>
      </c>
      <c r="I9">
        <v>24</v>
      </c>
      <c r="J9">
        <v>159</v>
      </c>
      <c r="K9">
        <v>69</v>
      </c>
      <c r="L9">
        <v>8</v>
      </c>
      <c r="M9">
        <v>29</v>
      </c>
      <c r="N9" t="str">
        <f t="shared" si="0"/>
        <v>0608</v>
      </c>
      <c r="O9">
        <v>-40</v>
      </c>
      <c r="P9">
        <v>80</v>
      </c>
      <c r="Q9" s="1">
        <v>0.53</v>
      </c>
      <c r="R9" t="s">
        <v>236</v>
      </c>
      <c r="S9" t="s">
        <v>235</v>
      </c>
      <c r="T9" t="s">
        <v>235</v>
      </c>
      <c r="U9" s="14" t="s">
        <v>230</v>
      </c>
      <c r="V9" s="14" t="s">
        <v>230</v>
      </c>
      <c r="W9" s="14">
        <v>55.1</v>
      </c>
      <c r="X9" s="14">
        <v>6.6241176470588234</v>
      </c>
      <c r="Y9" s="14">
        <v>33.4</v>
      </c>
      <c r="Z9" s="14">
        <v>23.4</v>
      </c>
      <c r="AA9" t="s">
        <v>241</v>
      </c>
      <c r="AB9" t="s">
        <v>255</v>
      </c>
      <c r="AC9" s="3">
        <v>25.616444000000001</v>
      </c>
      <c r="AD9" s="3">
        <v>-80.390439000000001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>
        <v>4</v>
      </c>
      <c r="AW9">
        <v>0</v>
      </c>
      <c r="AX9">
        <v>0</v>
      </c>
      <c r="AY9">
        <v>18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2.3148148148148147E-3</v>
      </c>
      <c r="BG9">
        <v>0</v>
      </c>
      <c r="BH9" s="1">
        <v>5.375</v>
      </c>
      <c r="BI9">
        <v>0.32142857142857145</v>
      </c>
      <c r="BJ9">
        <v>0.16</v>
      </c>
      <c r="BK9">
        <v>0</v>
      </c>
      <c r="BL9">
        <v>0</v>
      </c>
      <c r="BM9">
        <v>2.3255813953488372E-2</v>
      </c>
    </row>
    <row r="10" spans="1:65" x14ac:dyDescent="0.55000000000000004">
      <c r="A10" t="s">
        <v>18</v>
      </c>
      <c r="B10">
        <v>300</v>
      </c>
      <c r="C10" s="2">
        <v>44287</v>
      </c>
      <c r="D10" s="2">
        <v>44357</v>
      </c>
      <c r="E10" s="2">
        <v>44327</v>
      </c>
      <c r="F10" s="2" t="s">
        <v>332</v>
      </c>
      <c r="G10" t="s">
        <v>15</v>
      </c>
      <c r="H10">
        <v>6</v>
      </c>
      <c r="I10">
        <v>24</v>
      </c>
      <c r="J10">
        <v>161</v>
      </c>
      <c r="K10">
        <v>71</v>
      </c>
      <c r="L10">
        <v>10</v>
      </c>
      <c r="M10">
        <v>31</v>
      </c>
      <c r="N10" t="str">
        <f t="shared" si="0"/>
        <v>0610</v>
      </c>
      <c r="O10">
        <v>-40</v>
      </c>
      <c r="P10">
        <v>80.5</v>
      </c>
      <c r="Q10" s="1">
        <v>0</v>
      </c>
      <c r="R10" t="s">
        <v>236</v>
      </c>
      <c r="S10" t="s">
        <v>234</v>
      </c>
      <c r="T10" t="s">
        <v>234</v>
      </c>
      <c r="U10" s="14">
        <v>300</v>
      </c>
      <c r="V10" s="14">
        <v>300</v>
      </c>
      <c r="W10" s="14">
        <v>46.5</v>
      </c>
      <c r="X10" s="14">
        <v>3.3135294117647058</v>
      </c>
      <c r="Y10" s="14">
        <v>26.9</v>
      </c>
      <c r="Z10" s="14">
        <v>19.899999999999999</v>
      </c>
      <c r="AA10" t="s">
        <v>241</v>
      </c>
      <c r="AB10" t="s">
        <v>250</v>
      </c>
      <c r="AC10" s="3">
        <v>25.616745000000002</v>
      </c>
      <c r="AD10" s="3">
        <v>-80.390912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>
        <v>1</v>
      </c>
      <c r="AW10">
        <v>0</v>
      </c>
      <c r="AX10">
        <v>0</v>
      </c>
      <c r="AY10">
        <v>18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2.3148148148148147E-3</v>
      </c>
      <c r="BG10">
        <v>0</v>
      </c>
      <c r="BH10" s="1">
        <v>5.375</v>
      </c>
      <c r="BI10">
        <v>0.32142857142857145</v>
      </c>
      <c r="BJ10">
        <v>0.16</v>
      </c>
      <c r="BK10">
        <v>0</v>
      </c>
      <c r="BL10">
        <v>0</v>
      </c>
      <c r="BM10">
        <v>2.3255813953488372E-2</v>
      </c>
    </row>
    <row r="11" spans="1:65" x14ac:dyDescent="0.55000000000000004">
      <c r="A11" t="s">
        <v>19</v>
      </c>
      <c r="B11" t="s">
        <v>231</v>
      </c>
      <c r="C11" s="2">
        <v>44287</v>
      </c>
      <c r="D11" s="2">
        <v>44357</v>
      </c>
      <c r="E11" s="2">
        <v>44327</v>
      </c>
      <c r="F11" s="2" t="s">
        <v>332</v>
      </c>
      <c r="G11" t="s">
        <v>15</v>
      </c>
      <c r="H11">
        <v>6</v>
      </c>
      <c r="I11">
        <v>24</v>
      </c>
      <c r="J11">
        <v>161</v>
      </c>
      <c r="K11">
        <v>71</v>
      </c>
      <c r="L11">
        <v>10</v>
      </c>
      <c r="M11">
        <v>31</v>
      </c>
      <c r="N11" t="str">
        <f t="shared" si="0"/>
        <v>0610</v>
      </c>
      <c r="O11">
        <v>-40</v>
      </c>
      <c r="P11">
        <v>80.5</v>
      </c>
      <c r="Q11" s="1">
        <v>0</v>
      </c>
      <c r="R11" t="s">
        <v>236</v>
      </c>
      <c r="S11" t="s">
        <v>235</v>
      </c>
      <c r="T11" t="s">
        <v>235</v>
      </c>
      <c r="U11" s="14" t="s">
        <v>231</v>
      </c>
      <c r="V11" s="14" t="s">
        <v>231</v>
      </c>
      <c r="W11" s="14">
        <v>46.9</v>
      </c>
      <c r="X11" s="14">
        <v>4.1657142857142855</v>
      </c>
      <c r="Y11" s="14">
        <v>27.5</v>
      </c>
      <c r="Z11" s="14">
        <v>20.5</v>
      </c>
      <c r="AA11" t="s">
        <v>242</v>
      </c>
      <c r="AB11" t="s">
        <v>256</v>
      </c>
      <c r="AC11" s="3">
        <v>25.601564</v>
      </c>
      <c r="AD11" s="3">
        <v>-80.397042999999996</v>
      </c>
      <c r="AE11" s="1">
        <v>0.15</v>
      </c>
      <c r="AF11" s="1">
        <v>0.15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>
        <v>7</v>
      </c>
      <c r="AW11">
        <v>0</v>
      </c>
      <c r="AX11">
        <v>80</v>
      </c>
      <c r="AY11">
        <v>18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2.3148148148148147E-3</v>
      </c>
      <c r="BG11">
        <v>0</v>
      </c>
      <c r="BH11" s="1">
        <v>5.375</v>
      </c>
      <c r="BI11">
        <v>0.32142857142857145</v>
      </c>
      <c r="BJ11">
        <v>0.16</v>
      </c>
      <c r="BK11">
        <v>0</v>
      </c>
      <c r="BL11">
        <v>0</v>
      </c>
      <c r="BM11">
        <v>2.3255813953488372E-2</v>
      </c>
    </row>
    <row r="12" spans="1:65" x14ac:dyDescent="0.55000000000000004">
      <c r="A12" t="s">
        <v>20</v>
      </c>
      <c r="B12">
        <v>300</v>
      </c>
      <c r="C12" s="2">
        <v>44287</v>
      </c>
      <c r="D12" s="2">
        <v>44362</v>
      </c>
      <c r="E12" s="2">
        <v>44327</v>
      </c>
      <c r="F12" s="2" t="s">
        <v>332</v>
      </c>
      <c r="G12" t="s">
        <v>15</v>
      </c>
      <c r="H12">
        <v>6</v>
      </c>
      <c r="I12">
        <v>25</v>
      </c>
      <c r="J12">
        <v>166</v>
      </c>
      <c r="K12">
        <v>76</v>
      </c>
      <c r="L12">
        <v>15</v>
      </c>
      <c r="M12">
        <v>36</v>
      </c>
      <c r="N12" t="str">
        <f t="shared" si="0"/>
        <v>0615</v>
      </c>
      <c r="O12">
        <v>-40</v>
      </c>
      <c r="P12">
        <v>77.5</v>
      </c>
      <c r="Q12" s="1">
        <v>0.46</v>
      </c>
      <c r="R12" t="s">
        <v>236</v>
      </c>
      <c r="S12" t="s">
        <v>234</v>
      </c>
      <c r="T12" t="s">
        <v>234</v>
      </c>
      <c r="U12" s="14">
        <v>300</v>
      </c>
      <c r="V12" s="14">
        <v>300</v>
      </c>
      <c r="W12" s="14">
        <v>46.5</v>
      </c>
      <c r="X12" s="14">
        <v>3.3135294117647058</v>
      </c>
      <c r="Y12" s="14">
        <v>26.9</v>
      </c>
      <c r="Z12" s="14">
        <v>19.899999999999999</v>
      </c>
      <c r="AA12" t="s">
        <v>241</v>
      </c>
      <c r="AB12" t="s">
        <v>257</v>
      </c>
      <c r="AC12" s="3">
        <v>25.617236999999999</v>
      </c>
      <c r="AD12" s="3">
        <v>-80.390289999999993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>
        <v>0</v>
      </c>
      <c r="AW12">
        <v>1</v>
      </c>
      <c r="AX12">
        <v>0</v>
      </c>
      <c r="AY12">
        <v>18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8.8888888888888889E-3</v>
      </c>
      <c r="BG12">
        <v>4.4444444444444444E-3</v>
      </c>
      <c r="BH12" s="1">
        <v>5.375</v>
      </c>
      <c r="BI12">
        <v>0.32142857142857145</v>
      </c>
      <c r="BJ12">
        <v>0.16</v>
      </c>
      <c r="BK12">
        <v>0</v>
      </c>
      <c r="BL12">
        <v>0</v>
      </c>
      <c r="BM12">
        <v>2.3255813953488372E-2</v>
      </c>
    </row>
    <row r="13" spans="1:65" x14ac:dyDescent="0.55000000000000004">
      <c r="A13" t="s">
        <v>21</v>
      </c>
      <c r="B13">
        <v>491</v>
      </c>
      <c r="C13" s="2">
        <v>44287</v>
      </c>
      <c r="D13" s="2">
        <v>44362</v>
      </c>
      <c r="E13" s="2">
        <v>44327</v>
      </c>
      <c r="F13" s="2" t="s">
        <v>332</v>
      </c>
      <c r="G13" t="s">
        <v>15</v>
      </c>
      <c r="H13">
        <v>6</v>
      </c>
      <c r="I13">
        <v>25</v>
      </c>
      <c r="J13">
        <v>166</v>
      </c>
      <c r="K13">
        <v>76</v>
      </c>
      <c r="L13">
        <v>15</v>
      </c>
      <c r="M13">
        <v>36</v>
      </c>
      <c r="N13" t="str">
        <f t="shared" si="0"/>
        <v>0615</v>
      </c>
      <c r="O13">
        <v>-40</v>
      </c>
      <c r="P13">
        <v>77.5</v>
      </c>
      <c r="Q13" s="1">
        <v>0.46</v>
      </c>
      <c r="R13" t="s">
        <v>236</v>
      </c>
      <c r="S13" t="s">
        <v>234</v>
      </c>
      <c r="T13" t="s">
        <v>234</v>
      </c>
      <c r="U13" s="14">
        <v>491</v>
      </c>
      <c r="V13" s="14">
        <v>491</v>
      </c>
      <c r="W13" s="14">
        <v>49.2</v>
      </c>
      <c r="X13" s="14">
        <v>4.2805263157894728</v>
      </c>
      <c r="Y13" s="14">
        <v>27.1</v>
      </c>
      <c r="Z13" s="14">
        <v>20.3</v>
      </c>
      <c r="AA13" t="s">
        <v>242</v>
      </c>
      <c r="AB13" t="s">
        <v>251</v>
      </c>
      <c r="AC13" s="3">
        <v>25.600580000000001</v>
      </c>
      <c r="AD13" s="3">
        <v>-80.400133999999994</v>
      </c>
      <c r="AE13" s="1">
        <v>0.2</v>
      </c>
      <c r="AF13" s="1">
        <v>0.05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0.15</v>
      </c>
      <c r="AU13" s="1">
        <v>0</v>
      </c>
      <c r="AV13">
        <v>7</v>
      </c>
      <c r="AW13">
        <v>1</v>
      </c>
      <c r="AX13">
        <v>1</v>
      </c>
      <c r="AY13">
        <v>18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4</v>
      </c>
      <c r="BF13">
        <v>8.8888888888888889E-3</v>
      </c>
      <c r="BG13">
        <v>4.4444444444444444E-3</v>
      </c>
      <c r="BH13" s="1">
        <v>5.375</v>
      </c>
      <c r="BI13">
        <v>0.32142857142857145</v>
      </c>
      <c r="BJ13">
        <v>0.16</v>
      </c>
      <c r="BK13">
        <v>0</v>
      </c>
      <c r="BL13">
        <v>0</v>
      </c>
      <c r="BM13">
        <v>2.3255813953488372E-2</v>
      </c>
    </row>
    <row r="14" spans="1:65" x14ac:dyDescent="0.55000000000000004">
      <c r="A14" t="s">
        <v>22</v>
      </c>
      <c r="B14">
        <v>589</v>
      </c>
      <c r="C14" s="2">
        <v>44287</v>
      </c>
      <c r="D14" s="2">
        <v>44362</v>
      </c>
      <c r="E14" s="2">
        <v>44327</v>
      </c>
      <c r="F14" s="2" t="s">
        <v>332</v>
      </c>
      <c r="G14" t="s">
        <v>15</v>
      </c>
      <c r="H14">
        <v>6</v>
      </c>
      <c r="I14">
        <v>25</v>
      </c>
      <c r="J14">
        <v>166</v>
      </c>
      <c r="K14">
        <v>76</v>
      </c>
      <c r="L14">
        <v>15</v>
      </c>
      <c r="M14">
        <v>36</v>
      </c>
      <c r="N14" t="str">
        <f t="shared" si="0"/>
        <v>0615</v>
      </c>
      <c r="O14">
        <v>-40</v>
      </c>
      <c r="P14">
        <v>77.5</v>
      </c>
      <c r="Q14" s="1">
        <v>0.46</v>
      </c>
      <c r="R14" t="s">
        <v>236</v>
      </c>
      <c r="S14" t="s">
        <v>235</v>
      </c>
      <c r="T14" t="s">
        <v>235</v>
      </c>
      <c r="U14" s="14">
        <v>589</v>
      </c>
      <c r="V14" s="14">
        <v>589</v>
      </c>
      <c r="W14" s="14">
        <v>51.1</v>
      </c>
      <c r="X14" s="14">
        <v>5.242857142857142</v>
      </c>
      <c r="Y14" s="14">
        <v>29.4</v>
      </c>
      <c r="Z14" s="14">
        <v>22.2</v>
      </c>
      <c r="AA14" t="s">
        <v>241</v>
      </c>
      <c r="AB14" t="s">
        <v>258</v>
      </c>
      <c r="AC14" s="3">
        <v>25.621460970000001</v>
      </c>
      <c r="AD14" s="3">
        <v>-80.392425959999997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>
        <v>5</v>
      </c>
      <c r="AW14">
        <v>1</v>
      </c>
      <c r="AX14">
        <v>0</v>
      </c>
      <c r="AY14">
        <v>18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8.8888888888888889E-3</v>
      </c>
      <c r="BG14">
        <v>4.4444444444444444E-3</v>
      </c>
      <c r="BH14" s="1">
        <v>5.375</v>
      </c>
      <c r="BI14">
        <v>0.32142857142857145</v>
      </c>
      <c r="BJ14">
        <v>0.16</v>
      </c>
      <c r="BK14">
        <v>0</v>
      </c>
      <c r="BL14">
        <v>0</v>
      </c>
      <c r="BM14">
        <v>2.3255813953488372E-2</v>
      </c>
    </row>
    <row r="15" spans="1:65" x14ac:dyDescent="0.55000000000000004">
      <c r="A15" t="s">
        <v>23</v>
      </c>
      <c r="B15">
        <v>490</v>
      </c>
      <c r="C15" s="2">
        <v>44287</v>
      </c>
      <c r="D15" s="2">
        <v>44364</v>
      </c>
      <c r="E15" s="2">
        <v>44327</v>
      </c>
      <c r="F15" s="2" t="s">
        <v>332</v>
      </c>
      <c r="G15" t="s">
        <v>15</v>
      </c>
      <c r="H15">
        <v>6</v>
      </c>
      <c r="I15">
        <v>25</v>
      </c>
      <c r="J15">
        <v>168</v>
      </c>
      <c r="K15">
        <v>78</v>
      </c>
      <c r="L15">
        <v>17</v>
      </c>
      <c r="M15">
        <v>38</v>
      </c>
      <c r="N15" t="str">
        <f t="shared" si="0"/>
        <v>0617</v>
      </c>
      <c r="O15">
        <v>-40</v>
      </c>
      <c r="P15">
        <v>77.5</v>
      </c>
      <c r="Q15" s="1">
        <v>3.13</v>
      </c>
      <c r="R15" t="s">
        <v>236</v>
      </c>
      <c r="S15" t="s">
        <v>234</v>
      </c>
      <c r="T15" t="s">
        <v>234</v>
      </c>
      <c r="U15" s="14">
        <v>490</v>
      </c>
      <c r="V15" s="14">
        <v>490</v>
      </c>
      <c r="W15" s="14">
        <v>42.584725332177044</v>
      </c>
      <c r="X15" s="14">
        <v>2.7814285714285711</v>
      </c>
      <c r="Y15" s="14">
        <v>24.3</v>
      </c>
      <c r="Z15" s="14">
        <v>17.600000000000001</v>
      </c>
      <c r="AA15" t="s">
        <v>241</v>
      </c>
      <c r="AB15" t="s">
        <v>259</v>
      </c>
      <c r="AC15" s="3">
        <v>25.616584970000002</v>
      </c>
      <c r="AD15" s="3">
        <v>-80.390300980000006</v>
      </c>
      <c r="AE15" s="1">
        <v>0.01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0.01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>
        <v>4</v>
      </c>
      <c r="AW15">
        <v>1</v>
      </c>
      <c r="AX15">
        <v>0</v>
      </c>
      <c r="AY15">
        <v>18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8.8888888888888889E-3</v>
      </c>
      <c r="BG15">
        <v>4.4444444444444444E-3</v>
      </c>
      <c r="BH15" s="1">
        <v>5.375</v>
      </c>
      <c r="BI15">
        <v>0.32142857142857145</v>
      </c>
      <c r="BJ15">
        <v>0.16</v>
      </c>
      <c r="BK15">
        <v>0</v>
      </c>
      <c r="BL15">
        <v>0</v>
      </c>
      <c r="BM15">
        <v>2.3255813953488372E-2</v>
      </c>
    </row>
    <row r="16" spans="1:65" x14ac:dyDescent="0.55000000000000004">
      <c r="A16" t="s">
        <v>24</v>
      </c>
      <c r="B16">
        <v>40</v>
      </c>
      <c r="C16" s="2">
        <v>44287</v>
      </c>
      <c r="D16" s="2">
        <v>44371</v>
      </c>
      <c r="E16" s="2">
        <v>44327</v>
      </c>
      <c r="F16" s="2" t="s">
        <v>332</v>
      </c>
      <c r="G16" t="s">
        <v>15</v>
      </c>
      <c r="H16">
        <v>6</v>
      </c>
      <c r="I16">
        <v>26</v>
      </c>
      <c r="J16">
        <v>175</v>
      </c>
      <c r="K16">
        <v>85</v>
      </c>
      <c r="L16">
        <v>24</v>
      </c>
      <c r="M16">
        <v>45</v>
      </c>
      <c r="N16" t="str">
        <f t="shared" si="0"/>
        <v>0624</v>
      </c>
      <c r="O16">
        <v>-40</v>
      </c>
      <c r="P16">
        <v>82</v>
      </c>
      <c r="Q16" s="1">
        <v>0</v>
      </c>
      <c r="R16" t="s">
        <v>236</v>
      </c>
      <c r="S16" t="s">
        <v>235</v>
      </c>
      <c r="T16" t="s">
        <v>235</v>
      </c>
      <c r="U16" s="14">
        <v>40</v>
      </c>
      <c r="V16" s="14">
        <v>40</v>
      </c>
      <c r="W16" s="14">
        <v>49.5</v>
      </c>
      <c r="X16" s="14">
        <v>5.4148459400000002</v>
      </c>
      <c r="Y16" s="14">
        <v>29.9</v>
      </c>
      <c r="Z16" s="14">
        <v>21.6</v>
      </c>
      <c r="AA16" t="s">
        <v>240</v>
      </c>
      <c r="AB16" t="s">
        <v>254</v>
      </c>
      <c r="AC16" s="3">
        <v>25.613995970000001</v>
      </c>
      <c r="AD16" s="3">
        <v>-80.406042029999995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>
        <v>5</v>
      </c>
      <c r="AW16">
        <v>0</v>
      </c>
      <c r="AX16">
        <v>0</v>
      </c>
      <c r="AY16">
        <v>18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5.4945054945054949E-3</v>
      </c>
      <c r="BG16">
        <v>0</v>
      </c>
      <c r="BH16" s="1">
        <v>5.375</v>
      </c>
      <c r="BI16">
        <v>0.32142857142857145</v>
      </c>
      <c r="BJ16">
        <v>0.16</v>
      </c>
      <c r="BK16">
        <v>0</v>
      </c>
      <c r="BL16">
        <v>0</v>
      </c>
      <c r="BM16">
        <v>2.3255813953488372E-2</v>
      </c>
    </row>
    <row r="17" spans="1:65" x14ac:dyDescent="0.55000000000000004">
      <c r="A17" t="s">
        <v>25</v>
      </c>
      <c r="B17">
        <v>454</v>
      </c>
      <c r="C17" s="2">
        <v>44287</v>
      </c>
      <c r="D17" s="2">
        <v>44371</v>
      </c>
      <c r="E17" s="2">
        <v>44327</v>
      </c>
      <c r="F17" s="2" t="s">
        <v>332</v>
      </c>
      <c r="G17" t="s">
        <v>15</v>
      </c>
      <c r="H17">
        <v>6</v>
      </c>
      <c r="I17">
        <v>26</v>
      </c>
      <c r="J17">
        <v>175</v>
      </c>
      <c r="K17">
        <v>85</v>
      </c>
      <c r="L17">
        <v>24</v>
      </c>
      <c r="M17">
        <v>45</v>
      </c>
      <c r="N17" t="str">
        <f t="shared" si="0"/>
        <v>0624</v>
      </c>
      <c r="O17">
        <v>-40</v>
      </c>
      <c r="P17">
        <v>82</v>
      </c>
      <c r="Q17" s="1">
        <v>0</v>
      </c>
      <c r="R17" t="s">
        <v>236</v>
      </c>
      <c r="S17" t="s">
        <v>234</v>
      </c>
      <c r="T17" t="s">
        <v>234</v>
      </c>
      <c r="U17" s="14">
        <v>454</v>
      </c>
      <c r="V17" s="14">
        <v>454</v>
      </c>
      <c r="W17" s="14">
        <v>49.8</v>
      </c>
      <c r="X17" s="14">
        <v>4.1033333333333344</v>
      </c>
      <c r="Y17" s="14">
        <v>27.8</v>
      </c>
      <c r="Z17" s="14">
        <v>20.7</v>
      </c>
      <c r="AA17" t="s">
        <v>240</v>
      </c>
      <c r="AB17" t="s">
        <v>260</v>
      </c>
      <c r="AC17" s="3">
        <v>25.613923969999998</v>
      </c>
      <c r="AD17" s="3">
        <v>-80.407107030000006</v>
      </c>
      <c r="AE17" s="1">
        <v>0.01</v>
      </c>
      <c r="AF17" s="1">
        <v>0.01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>
        <v>4</v>
      </c>
      <c r="AW17">
        <v>0</v>
      </c>
      <c r="AX17">
        <v>1</v>
      </c>
      <c r="AY17">
        <v>18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5.4945054945054949E-3</v>
      </c>
      <c r="BG17">
        <v>0</v>
      </c>
      <c r="BH17" s="1">
        <v>5.375</v>
      </c>
      <c r="BI17">
        <v>0.32142857142857145</v>
      </c>
      <c r="BJ17">
        <v>0.16</v>
      </c>
      <c r="BK17">
        <v>0</v>
      </c>
      <c r="BL17">
        <v>0</v>
      </c>
      <c r="BM17">
        <v>2.3255813953488372E-2</v>
      </c>
    </row>
    <row r="18" spans="1:65" x14ac:dyDescent="0.55000000000000004">
      <c r="A18" t="s">
        <v>26</v>
      </c>
      <c r="B18" t="s">
        <v>231</v>
      </c>
      <c r="C18" s="2">
        <v>44378</v>
      </c>
      <c r="D18" s="2">
        <v>44378</v>
      </c>
      <c r="E18" s="2">
        <v>44327</v>
      </c>
      <c r="F18" s="2" t="s">
        <v>333</v>
      </c>
      <c r="G18" t="s">
        <v>27</v>
      </c>
      <c r="H18">
        <v>7</v>
      </c>
      <c r="I18">
        <v>27</v>
      </c>
      <c r="J18">
        <v>182</v>
      </c>
      <c r="K18">
        <v>1</v>
      </c>
      <c r="L18">
        <v>1</v>
      </c>
      <c r="M18">
        <v>52</v>
      </c>
      <c r="N18" t="str">
        <f t="shared" si="0"/>
        <v>0701</v>
      </c>
      <c r="O18">
        <v>51</v>
      </c>
      <c r="P18">
        <v>77</v>
      </c>
      <c r="Q18" s="1">
        <v>0.33</v>
      </c>
      <c r="R18" t="s">
        <v>236</v>
      </c>
      <c r="S18" t="s">
        <v>235</v>
      </c>
      <c r="T18" t="s">
        <v>235</v>
      </c>
      <c r="U18" s="14" t="s">
        <v>231</v>
      </c>
      <c r="V18" s="14" t="s">
        <v>231</v>
      </c>
      <c r="W18" s="14">
        <v>46.9</v>
      </c>
      <c r="X18" s="14">
        <v>4.1657142857142855</v>
      </c>
      <c r="Y18" s="14">
        <v>27.5</v>
      </c>
      <c r="Z18" s="14">
        <v>20.5</v>
      </c>
      <c r="AA18" t="s">
        <v>242</v>
      </c>
      <c r="AB18" t="s">
        <v>256</v>
      </c>
      <c r="AC18" s="3">
        <v>25.601564</v>
      </c>
      <c r="AD18" s="3">
        <v>-80.397042999999996</v>
      </c>
      <c r="AE18" s="1">
        <v>0.48</v>
      </c>
      <c r="AF18" s="1">
        <v>0.48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>
        <v>3</v>
      </c>
      <c r="AW18">
        <v>0</v>
      </c>
      <c r="AX18">
        <v>354</v>
      </c>
      <c r="AY18">
        <v>5.6666666666666661</v>
      </c>
      <c r="AZ18">
        <v>0</v>
      </c>
      <c r="BA18">
        <v>0</v>
      </c>
      <c r="BB18">
        <v>3.3333333333333339</v>
      </c>
      <c r="BC18">
        <v>0</v>
      </c>
      <c r="BD18">
        <v>24.375</v>
      </c>
      <c r="BE18">
        <v>0</v>
      </c>
      <c r="BF18">
        <v>4.6296296296296294E-3</v>
      </c>
      <c r="BG18">
        <v>0</v>
      </c>
      <c r="BH18" s="1">
        <v>19.8</v>
      </c>
      <c r="BI18">
        <v>0.11764705882352941</v>
      </c>
      <c r="BJ18">
        <v>0.2857142857142857</v>
      </c>
      <c r="BK18">
        <v>0.4</v>
      </c>
      <c r="BL18">
        <v>4.6153846153846156E-2</v>
      </c>
      <c r="BM18">
        <v>9.0909090909090912E-2</v>
      </c>
    </row>
    <row r="19" spans="1:65" x14ac:dyDescent="0.55000000000000004">
      <c r="A19" t="s">
        <v>28</v>
      </c>
      <c r="B19" t="s">
        <v>28</v>
      </c>
      <c r="C19" s="2">
        <v>44378</v>
      </c>
      <c r="D19" s="2">
        <v>44381</v>
      </c>
      <c r="E19" s="2">
        <v>44327</v>
      </c>
      <c r="F19" s="2" t="s">
        <v>333</v>
      </c>
      <c r="G19" t="s">
        <v>27</v>
      </c>
      <c r="H19">
        <v>7</v>
      </c>
      <c r="I19">
        <v>28</v>
      </c>
      <c r="J19">
        <v>185</v>
      </c>
      <c r="K19">
        <v>4</v>
      </c>
      <c r="L19">
        <v>4</v>
      </c>
      <c r="M19">
        <v>55</v>
      </c>
      <c r="N19" t="str">
        <f t="shared" si="0"/>
        <v>0704</v>
      </c>
      <c r="O19">
        <v>51</v>
      </c>
      <c r="P19">
        <v>84.5</v>
      </c>
      <c r="Q19" s="1">
        <v>0</v>
      </c>
      <c r="V19" s="14" t="s">
        <v>395</v>
      </c>
      <c r="AA19" t="s">
        <v>241</v>
      </c>
      <c r="AB19" t="s">
        <v>261</v>
      </c>
      <c r="AC19" s="3">
        <v>25.616442979999999</v>
      </c>
      <c r="AD19" s="3">
        <v>-80.390612039999993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>
        <v>2</v>
      </c>
      <c r="AW19">
        <v>0</v>
      </c>
      <c r="AX19">
        <v>0</v>
      </c>
      <c r="AY19">
        <v>5.6666666666666661</v>
      </c>
      <c r="AZ19">
        <v>0</v>
      </c>
      <c r="BA19">
        <v>0</v>
      </c>
      <c r="BB19">
        <v>3.3333333333333339</v>
      </c>
      <c r="BC19">
        <v>0</v>
      </c>
      <c r="BD19">
        <v>24.375</v>
      </c>
      <c r="BE19">
        <v>0</v>
      </c>
      <c r="BF19">
        <v>5.9523809523809521E-3</v>
      </c>
      <c r="BG19">
        <v>0</v>
      </c>
      <c r="BH19" s="1">
        <v>19.8</v>
      </c>
      <c r="BI19">
        <v>0.11764705882352941</v>
      </c>
      <c r="BJ19">
        <v>0.2857142857142857</v>
      </c>
      <c r="BK19">
        <v>0.4</v>
      </c>
      <c r="BL19">
        <v>4.6153846153846156E-2</v>
      </c>
      <c r="BM19">
        <v>9.0909090909090912E-2</v>
      </c>
    </row>
    <row r="20" spans="1:65" x14ac:dyDescent="0.55000000000000004">
      <c r="A20" t="s">
        <v>29</v>
      </c>
      <c r="B20" t="s">
        <v>29</v>
      </c>
      <c r="C20" s="2">
        <v>44378</v>
      </c>
      <c r="D20" s="2">
        <v>44383</v>
      </c>
      <c r="E20" s="2">
        <v>44327</v>
      </c>
      <c r="F20" s="2" t="s">
        <v>333</v>
      </c>
      <c r="G20" t="s">
        <v>27</v>
      </c>
      <c r="H20">
        <v>7</v>
      </c>
      <c r="I20">
        <v>28</v>
      </c>
      <c r="J20">
        <v>187</v>
      </c>
      <c r="K20">
        <v>6</v>
      </c>
      <c r="L20">
        <v>6</v>
      </c>
      <c r="M20">
        <v>57</v>
      </c>
      <c r="N20" t="str">
        <f t="shared" si="0"/>
        <v>0706</v>
      </c>
      <c r="O20">
        <v>51</v>
      </c>
      <c r="P20">
        <v>82</v>
      </c>
      <c r="Q20" s="1">
        <v>0.76</v>
      </c>
      <c r="V20" s="14" t="s">
        <v>396</v>
      </c>
      <c r="AA20" t="s">
        <v>240</v>
      </c>
      <c r="AB20" t="s">
        <v>262</v>
      </c>
      <c r="AC20" s="3">
        <v>25.613892029999999</v>
      </c>
      <c r="AD20" s="3">
        <v>-80.406096009999999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>
        <v>3</v>
      </c>
      <c r="AW20">
        <v>0</v>
      </c>
      <c r="AX20">
        <v>0</v>
      </c>
      <c r="AY20">
        <v>5.6666666666666661</v>
      </c>
      <c r="AZ20">
        <v>0</v>
      </c>
      <c r="BA20">
        <v>0</v>
      </c>
      <c r="BB20">
        <v>3.3333333333333339</v>
      </c>
      <c r="BC20">
        <v>0</v>
      </c>
      <c r="BD20">
        <v>24.375</v>
      </c>
      <c r="BE20">
        <v>0</v>
      </c>
      <c r="BF20">
        <v>5.9523809523809521E-3</v>
      </c>
      <c r="BG20">
        <v>0</v>
      </c>
      <c r="BH20" s="1">
        <v>19.8</v>
      </c>
      <c r="BI20">
        <v>0.11764705882352941</v>
      </c>
      <c r="BJ20">
        <v>0.2857142857142857</v>
      </c>
      <c r="BK20">
        <v>0.4</v>
      </c>
      <c r="BL20">
        <v>4.6153846153846156E-2</v>
      </c>
      <c r="BM20">
        <v>9.0909090909090912E-2</v>
      </c>
    </row>
    <row r="21" spans="1:65" x14ac:dyDescent="0.55000000000000004">
      <c r="A21" t="s">
        <v>30</v>
      </c>
      <c r="B21" t="s">
        <v>30</v>
      </c>
      <c r="C21" s="2">
        <v>44378</v>
      </c>
      <c r="D21" s="2">
        <v>44383</v>
      </c>
      <c r="E21" s="2">
        <v>44327</v>
      </c>
      <c r="F21" s="2" t="s">
        <v>333</v>
      </c>
      <c r="G21" t="s">
        <v>27</v>
      </c>
      <c r="H21">
        <v>7</v>
      </c>
      <c r="I21">
        <v>28</v>
      </c>
      <c r="J21">
        <v>187</v>
      </c>
      <c r="K21">
        <v>6</v>
      </c>
      <c r="L21">
        <v>6</v>
      </c>
      <c r="M21">
        <v>57</v>
      </c>
      <c r="N21" t="str">
        <f t="shared" si="0"/>
        <v>0706</v>
      </c>
      <c r="O21">
        <v>51</v>
      </c>
      <c r="P21">
        <v>82</v>
      </c>
      <c r="Q21" s="1">
        <v>0.76</v>
      </c>
      <c r="V21" s="14" t="s">
        <v>395</v>
      </c>
      <c r="AA21" t="s">
        <v>241</v>
      </c>
      <c r="AB21" t="s">
        <v>263</v>
      </c>
      <c r="AC21" s="3">
        <v>25.616351030000001</v>
      </c>
      <c r="AD21" s="3">
        <v>-80.390294030000007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>
        <v>2</v>
      </c>
      <c r="AW21">
        <v>0</v>
      </c>
      <c r="AX21">
        <v>0</v>
      </c>
      <c r="AY21">
        <v>5.6666666666666661</v>
      </c>
      <c r="AZ21">
        <v>0</v>
      </c>
      <c r="BA21">
        <v>0</v>
      </c>
      <c r="BB21">
        <v>3.3333333333333339</v>
      </c>
      <c r="BC21">
        <v>0</v>
      </c>
      <c r="BD21">
        <v>24.375</v>
      </c>
      <c r="BE21">
        <v>0</v>
      </c>
      <c r="BF21">
        <v>5.9523809523809521E-3</v>
      </c>
      <c r="BG21">
        <v>0</v>
      </c>
      <c r="BH21" s="1">
        <v>19.8</v>
      </c>
      <c r="BI21">
        <v>0.11764705882352941</v>
      </c>
      <c r="BJ21">
        <v>0.2857142857142857</v>
      </c>
      <c r="BK21">
        <v>0.4</v>
      </c>
      <c r="BL21">
        <v>4.6153846153846156E-2</v>
      </c>
      <c r="BM21">
        <v>9.0909090909090912E-2</v>
      </c>
    </row>
    <row r="22" spans="1:65" x14ac:dyDescent="0.55000000000000004">
      <c r="A22" t="s">
        <v>31</v>
      </c>
      <c r="B22" t="s">
        <v>31</v>
      </c>
      <c r="C22" s="2">
        <v>44378</v>
      </c>
      <c r="D22" s="2">
        <v>44383</v>
      </c>
      <c r="E22" s="2">
        <v>44327</v>
      </c>
      <c r="F22" s="2" t="s">
        <v>333</v>
      </c>
      <c r="G22" t="s">
        <v>27</v>
      </c>
      <c r="H22">
        <v>7</v>
      </c>
      <c r="I22">
        <v>28</v>
      </c>
      <c r="J22">
        <v>187</v>
      </c>
      <c r="K22">
        <v>6</v>
      </c>
      <c r="L22">
        <v>6</v>
      </c>
      <c r="M22">
        <v>57</v>
      </c>
      <c r="N22" t="str">
        <f t="shared" si="0"/>
        <v>0706</v>
      </c>
      <c r="O22">
        <v>51</v>
      </c>
      <c r="P22">
        <v>82</v>
      </c>
      <c r="Q22" s="1">
        <v>0.76</v>
      </c>
      <c r="V22" s="14" t="s">
        <v>395</v>
      </c>
      <c r="AA22" t="s">
        <v>241</v>
      </c>
      <c r="AB22" t="s">
        <v>264</v>
      </c>
      <c r="AC22" s="3">
        <v>25.61636201</v>
      </c>
      <c r="AD22" s="3">
        <v>-80.390307019999995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>
        <v>0</v>
      </c>
      <c r="AW22">
        <v>0</v>
      </c>
      <c r="AX22">
        <v>0</v>
      </c>
      <c r="AY22">
        <v>5.6666666666666661</v>
      </c>
      <c r="AZ22">
        <v>0</v>
      </c>
      <c r="BA22">
        <v>0</v>
      </c>
      <c r="BB22">
        <v>3.3333333333333339</v>
      </c>
      <c r="BC22">
        <v>0</v>
      </c>
      <c r="BD22">
        <v>24.375</v>
      </c>
      <c r="BE22">
        <v>0</v>
      </c>
      <c r="BF22">
        <v>5.9523809523809521E-3</v>
      </c>
      <c r="BG22">
        <v>0</v>
      </c>
      <c r="BH22" s="1">
        <v>19.8</v>
      </c>
      <c r="BI22">
        <v>0.11764705882352941</v>
      </c>
      <c r="BJ22">
        <v>0.2857142857142857</v>
      </c>
      <c r="BK22">
        <v>0.4</v>
      </c>
      <c r="BL22">
        <v>4.6153846153846156E-2</v>
      </c>
      <c r="BM22">
        <v>9.0909090909090912E-2</v>
      </c>
    </row>
    <row r="23" spans="1:65" x14ac:dyDescent="0.55000000000000004">
      <c r="A23" t="s">
        <v>32</v>
      </c>
      <c r="B23" t="s">
        <v>32</v>
      </c>
      <c r="C23" s="2">
        <v>44378</v>
      </c>
      <c r="D23" s="2">
        <v>44383</v>
      </c>
      <c r="E23" s="2">
        <v>44327</v>
      </c>
      <c r="F23" s="2" t="s">
        <v>333</v>
      </c>
      <c r="G23" t="s">
        <v>27</v>
      </c>
      <c r="H23">
        <v>7</v>
      </c>
      <c r="I23">
        <v>28</v>
      </c>
      <c r="J23">
        <v>187</v>
      </c>
      <c r="K23">
        <v>6</v>
      </c>
      <c r="L23">
        <v>6</v>
      </c>
      <c r="M23">
        <v>57</v>
      </c>
      <c r="N23" t="str">
        <f t="shared" si="0"/>
        <v>0706</v>
      </c>
      <c r="O23">
        <v>51</v>
      </c>
      <c r="P23">
        <v>82</v>
      </c>
      <c r="Q23" s="1">
        <v>0.76</v>
      </c>
      <c r="V23" s="14" t="s">
        <v>395</v>
      </c>
      <c r="AA23" t="s">
        <v>241</v>
      </c>
      <c r="AB23" t="s">
        <v>265</v>
      </c>
      <c r="AC23" s="3">
        <v>25.616370979999999</v>
      </c>
      <c r="AD23" s="3">
        <v>-80.390307019999995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>
        <v>2</v>
      </c>
      <c r="AW23">
        <v>0</v>
      </c>
      <c r="AX23">
        <v>0</v>
      </c>
      <c r="AY23">
        <v>5.6666666666666661</v>
      </c>
      <c r="AZ23">
        <v>0</v>
      </c>
      <c r="BA23">
        <v>0</v>
      </c>
      <c r="BB23">
        <v>3.3333333333333339</v>
      </c>
      <c r="BC23">
        <v>0</v>
      </c>
      <c r="BD23">
        <v>24.375</v>
      </c>
      <c r="BE23">
        <v>0</v>
      </c>
      <c r="BF23">
        <v>5.9523809523809521E-3</v>
      </c>
      <c r="BG23">
        <v>0</v>
      </c>
      <c r="BH23" s="1">
        <v>19.8</v>
      </c>
      <c r="BI23">
        <v>0.11764705882352941</v>
      </c>
      <c r="BJ23">
        <v>0.2857142857142857</v>
      </c>
      <c r="BK23">
        <v>0.4</v>
      </c>
      <c r="BL23">
        <v>4.6153846153846156E-2</v>
      </c>
      <c r="BM23">
        <v>9.0909090909090912E-2</v>
      </c>
    </row>
    <row r="24" spans="1:65" x14ac:dyDescent="0.55000000000000004">
      <c r="A24" t="s">
        <v>33</v>
      </c>
      <c r="B24" t="s">
        <v>33</v>
      </c>
      <c r="C24" s="2">
        <v>44378</v>
      </c>
      <c r="D24" s="2">
        <v>44383</v>
      </c>
      <c r="E24" s="2">
        <v>44327</v>
      </c>
      <c r="F24" s="2" t="s">
        <v>333</v>
      </c>
      <c r="G24" t="s">
        <v>27</v>
      </c>
      <c r="H24">
        <v>7</v>
      </c>
      <c r="I24">
        <v>28</v>
      </c>
      <c r="J24">
        <v>187</v>
      </c>
      <c r="K24">
        <v>6</v>
      </c>
      <c r="L24">
        <v>6</v>
      </c>
      <c r="M24">
        <v>57</v>
      </c>
      <c r="N24" t="str">
        <f t="shared" si="0"/>
        <v>0706</v>
      </c>
      <c r="O24">
        <v>51</v>
      </c>
      <c r="P24">
        <v>82</v>
      </c>
      <c r="Q24" s="1">
        <v>0.76</v>
      </c>
      <c r="V24" s="14" t="s">
        <v>395</v>
      </c>
      <c r="AA24" t="s">
        <v>241</v>
      </c>
      <c r="AB24" t="s">
        <v>266</v>
      </c>
      <c r="AC24" s="3">
        <v>25.616370979999999</v>
      </c>
      <c r="AD24" s="3">
        <v>-80.390307019999995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>
        <v>5</v>
      </c>
      <c r="AW24">
        <v>0</v>
      </c>
      <c r="AX24">
        <v>0</v>
      </c>
      <c r="AY24">
        <v>5.6666666666666661</v>
      </c>
      <c r="AZ24">
        <v>0</v>
      </c>
      <c r="BA24">
        <v>0</v>
      </c>
      <c r="BB24">
        <v>3.3333333333333339</v>
      </c>
      <c r="BC24">
        <v>0</v>
      </c>
      <c r="BD24">
        <v>24.375</v>
      </c>
      <c r="BE24">
        <v>0</v>
      </c>
      <c r="BF24">
        <v>5.9523809523809521E-3</v>
      </c>
      <c r="BG24">
        <v>0</v>
      </c>
      <c r="BH24" s="1">
        <v>19.8</v>
      </c>
      <c r="BI24">
        <v>0.11764705882352941</v>
      </c>
      <c r="BJ24">
        <v>0.2857142857142857</v>
      </c>
      <c r="BK24">
        <v>0.4</v>
      </c>
      <c r="BL24">
        <v>4.6153846153846156E-2</v>
      </c>
      <c r="BM24">
        <v>9.0909090909090912E-2</v>
      </c>
    </row>
    <row r="25" spans="1:65" x14ac:dyDescent="0.55000000000000004">
      <c r="A25" t="s">
        <v>34</v>
      </c>
      <c r="B25" t="s">
        <v>34</v>
      </c>
      <c r="C25" s="2">
        <v>44378</v>
      </c>
      <c r="D25" s="2">
        <v>44383</v>
      </c>
      <c r="E25" s="2">
        <v>44327</v>
      </c>
      <c r="F25" s="2" t="s">
        <v>333</v>
      </c>
      <c r="G25" t="s">
        <v>27</v>
      </c>
      <c r="H25">
        <v>7</v>
      </c>
      <c r="I25">
        <v>28</v>
      </c>
      <c r="J25">
        <v>187</v>
      </c>
      <c r="K25">
        <v>6</v>
      </c>
      <c r="L25">
        <v>6</v>
      </c>
      <c r="M25">
        <v>57</v>
      </c>
      <c r="N25" t="str">
        <f t="shared" si="0"/>
        <v>0706</v>
      </c>
      <c r="O25">
        <v>51</v>
      </c>
      <c r="P25">
        <v>82</v>
      </c>
      <c r="Q25" s="1">
        <v>0.76</v>
      </c>
      <c r="V25" s="14" t="s">
        <v>395</v>
      </c>
      <c r="AA25" t="s">
        <v>241</v>
      </c>
      <c r="AB25" t="s">
        <v>267</v>
      </c>
      <c r="AC25" s="3">
        <v>25.616551019999999</v>
      </c>
      <c r="AD25" s="3">
        <v>-80.390569959999993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>
        <v>4</v>
      </c>
      <c r="AW25">
        <v>0</v>
      </c>
      <c r="AX25">
        <v>0</v>
      </c>
      <c r="AY25">
        <v>5.6666666666666661</v>
      </c>
      <c r="AZ25">
        <v>0</v>
      </c>
      <c r="BA25">
        <v>0</v>
      </c>
      <c r="BB25">
        <v>3.3333333333333339</v>
      </c>
      <c r="BC25">
        <v>0</v>
      </c>
      <c r="BD25">
        <v>24.375</v>
      </c>
      <c r="BE25">
        <v>0</v>
      </c>
      <c r="BF25">
        <v>5.9523809523809521E-3</v>
      </c>
      <c r="BG25">
        <v>0</v>
      </c>
      <c r="BH25" s="1">
        <v>19.8</v>
      </c>
      <c r="BI25">
        <v>0.11764705882352941</v>
      </c>
      <c r="BJ25">
        <v>0.2857142857142857</v>
      </c>
      <c r="BK25">
        <v>0.4</v>
      </c>
      <c r="BL25">
        <v>4.6153846153846156E-2</v>
      </c>
      <c r="BM25">
        <v>9.0909090909090912E-2</v>
      </c>
    </row>
    <row r="26" spans="1:65" x14ac:dyDescent="0.55000000000000004">
      <c r="A26" t="s">
        <v>35</v>
      </c>
      <c r="B26" t="s">
        <v>35</v>
      </c>
      <c r="C26" s="2">
        <v>44378</v>
      </c>
      <c r="D26" s="2">
        <v>44383</v>
      </c>
      <c r="E26" s="2">
        <v>44327</v>
      </c>
      <c r="F26" s="2" t="s">
        <v>333</v>
      </c>
      <c r="G26" t="s">
        <v>27</v>
      </c>
      <c r="H26">
        <v>7</v>
      </c>
      <c r="I26">
        <v>28</v>
      </c>
      <c r="J26">
        <v>187</v>
      </c>
      <c r="K26">
        <v>6</v>
      </c>
      <c r="L26">
        <v>6</v>
      </c>
      <c r="M26">
        <v>57</v>
      </c>
      <c r="N26" t="str">
        <f t="shared" si="0"/>
        <v>0706</v>
      </c>
      <c r="O26">
        <v>51</v>
      </c>
      <c r="P26">
        <v>82</v>
      </c>
      <c r="Q26" s="1">
        <v>0.76</v>
      </c>
      <c r="V26" s="14" t="s">
        <v>395</v>
      </c>
      <c r="AA26" t="s">
        <v>241</v>
      </c>
      <c r="AB26" t="s">
        <v>268</v>
      </c>
      <c r="AC26" s="3">
        <v>25.61656997</v>
      </c>
      <c r="AD26" s="3">
        <v>-80.390568029999997</v>
      </c>
      <c r="AE26" s="1">
        <v>0.01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0.01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>
        <v>7</v>
      </c>
      <c r="AW26">
        <v>0</v>
      </c>
      <c r="AX26">
        <v>0</v>
      </c>
      <c r="AY26">
        <v>5.6666666666666661</v>
      </c>
      <c r="AZ26">
        <v>0</v>
      </c>
      <c r="BA26">
        <v>0</v>
      </c>
      <c r="BB26">
        <v>3.3333333333333339</v>
      </c>
      <c r="BC26">
        <v>0</v>
      </c>
      <c r="BD26">
        <v>24.375</v>
      </c>
      <c r="BE26">
        <v>0</v>
      </c>
      <c r="BF26">
        <v>5.9523809523809521E-3</v>
      </c>
      <c r="BG26">
        <v>0</v>
      </c>
      <c r="BH26" s="1">
        <v>19.8</v>
      </c>
      <c r="BI26">
        <v>0.11764705882352941</v>
      </c>
      <c r="BJ26">
        <v>0.2857142857142857</v>
      </c>
      <c r="BK26">
        <v>0.4</v>
      </c>
      <c r="BL26">
        <v>4.6153846153846156E-2</v>
      </c>
      <c r="BM26">
        <v>9.0909090909090912E-2</v>
      </c>
    </row>
    <row r="27" spans="1:65" x14ac:dyDescent="0.55000000000000004">
      <c r="A27" t="s">
        <v>36</v>
      </c>
      <c r="B27">
        <v>21</v>
      </c>
      <c r="C27" s="2">
        <v>44378</v>
      </c>
      <c r="D27" s="2">
        <v>44385</v>
      </c>
      <c r="E27" s="2">
        <v>44327</v>
      </c>
      <c r="F27" s="2" t="s">
        <v>333</v>
      </c>
      <c r="G27" t="s">
        <v>27</v>
      </c>
      <c r="H27">
        <v>7</v>
      </c>
      <c r="I27">
        <v>28</v>
      </c>
      <c r="J27">
        <v>189</v>
      </c>
      <c r="K27">
        <v>8</v>
      </c>
      <c r="L27">
        <v>8</v>
      </c>
      <c r="M27">
        <v>59</v>
      </c>
      <c r="N27" t="str">
        <f t="shared" si="0"/>
        <v>0708</v>
      </c>
      <c r="O27">
        <v>51</v>
      </c>
      <c r="P27">
        <v>81</v>
      </c>
      <c r="R27" t="s">
        <v>236</v>
      </c>
      <c r="S27" t="s">
        <v>235</v>
      </c>
      <c r="T27" t="s">
        <v>235</v>
      </c>
      <c r="U27" s="14">
        <v>21</v>
      </c>
      <c r="V27" s="14">
        <v>21</v>
      </c>
      <c r="W27" s="14">
        <v>47.7</v>
      </c>
      <c r="X27" s="14">
        <v>5.5711111111111116</v>
      </c>
      <c r="Y27" s="14">
        <v>31.7</v>
      </c>
      <c r="Z27" s="14">
        <v>21.5</v>
      </c>
      <c r="AA27" t="s">
        <v>240</v>
      </c>
      <c r="AB27" t="s">
        <v>260</v>
      </c>
      <c r="AC27" s="3">
        <v>25.613923969999998</v>
      </c>
      <c r="AD27" s="3">
        <v>-80.407107030000006</v>
      </c>
      <c r="AE27" s="1">
        <v>0.01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0.01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>
        <v>5</v>
      </c>
      <c r="AW27">
        <v>0</v>
      </c>
      <c r="AX27">
        <v>0</v>
      </c>
      <c r="AY27">
        <v>5.6666666666666661</v>
      </c>
      <c r="AZ27">
        <v>0</v>
      </c>
      <c r="BA27">
        <v>2</v>
      </c>
      <c r="BB27">
        <v>3.3333333333333339</v>
      </c>
      <c r="BC27">
        <v>0</v>
      </c>
      <c r="BD27">
        <v>24.375</v>
      </c>
      <c r="BE27">
        <v>0</v>
      </c>
      <c r="BF27">
        <v>5.9523809523809521E-3</v>
      </c>
      <c r="BG27">
        <v>0</v>
      </c>
      <c r="BH27" s="1">
        <v>19.8</v>
      </c>
      <c r="BI27">
        <v>0.11764705882352941</v>
      </c>
      <c r="BJ27">
        <v>0.2857142857142857</v>
      </c>
      <c r="BK27">
        <v>0.4</v>
      </c>
      <c r="BL27">
        <v>4.6153846153846156E-2</v>
      </c>
      <c r="BM27">
        <v>9.0909090909090912E-2</v>
      </c>
    </row>
    <row r="28" spans="1:65" x14ac:dyDescent="0.55000000000000004">
      <c r="A28" t="s">
        <v>37</v>
      </c>
      <c r="B28">
        <v>606</v>
      </c>
      <c r="C28" s="2">
        <v>44378</v>
      </c>
      <c r="D28" s="2">
        <v>44385</v>
      </c>
      <c r="E28" s="2">
        <v>44327</v>
      </c>
      <c r="F28" s="2" t="s">
        <v>333</v>
      </c>
      <c r="G28" t="s">
        <v>27</v>
      </c>
      <c r="H28">
        <v>7</v>
      </c>
      <c r="I28">
        <v>28</v>
      </c>
      <c r="J28">
        <v>189</v>
      </c>
      <c r="K28">
        <v>8</v>
      </c>
      <c r="L28">
        <v>8</v>
      </c>
      <c r="M28">
        <v>59</v>
      </c>
      <c r="N28" t="str">
        <f t="shared" si="0"/>
        <v>0708</v>
      </c>
      <c r="O28">
        <v>51</v>
      </c>
      <c r="P28">
        <v>81</v>
      </c>
      <c r="R28" t="s">
        <v>236</v>
      </c>
      <c r="S28" t="s">
        <v>235</v>
      </c>
      <c r="T28" t="s">
        <v>235</v>
      </c>
      <c r="U28" s="14">
        <v>606</v>
      </c>
      <c r="V28" s="14">
        <v>606</v>
      </c>
      <c r="W28" s="14">
        <v>52.4</v>
      </c>
      <c r="X28" s="14">
        <v>7.5842105263157888</v>
      </c>
      <c r="Y28" s="14">
        <v>32.9</v>
      </c>
      <c r="Z28" s="14">
        <v>25.1</v>
      </c>
      <c r="AA28" t="s">
        <v>241</v>
      </c>
      <c r="AB28" t="s">
        <v>269</v>
      </c>
      <c r="AC28" s="3">
        <v>25.616734000000001</v>
      </c>
      <c r="AD28" s="3">
        <v>-80.390617989999996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>
        <v>3</v>
      </c>
      <c r="AW28">
        <v>0</v>
      </c>
      <c r="AX28">
        <v>0</v>
      </c>
      <c r="AY28">
        <v>5.6666666666666661</v>
      </c>
      <c r="AZ28">
        <v>0</v>
      </c>
      <c r="BA28">
        <v>0</v>
      </c>
      <c r="BB28">
        <v>3.3333333333333339</v>
      </c>
      <c r="BC28">
        <v>0</v>
      </c>
      <c r="BD28">
        <v>24.375</v>
      </c>
      <c r="BE28">
        <v>0</v>
      </c>
      <c r="BF28">
        <v>5.9523809523809521E-3</v>
      </c>
      <c r="BG28">
        <v>0</v>
      </c>
      <c r="BH28" s="1">
        <v>19.8</v>
      </c>
      <c r="BI28">
        <v>0.11764705882352941</v>
      </c>
      <c r="BJ28">
        <v>0.2857142857142857</v>
      </c>
      <c r="BK28">
        <v>0.4</v>
      </c>
      <c r="BL28">
        <v>4.6153846153846156E-2</v>
      </c>
      <c r="BM28">
        <v>9.0909090909090912E-2</v>
      </c>
    </row>
    <row r="29" spans="1:65" x14ac:dyDescent="0.55000000000000004">
      <c r="A29" t="s">
        <v>38</v>
      </c>
      <c r="B29">
        <v>6000</v>
      </c>
      <c r="C29" s="2">
        <v>44378</v>
      </c>
      <c r="D29" s="2">
        <v>44385</v>
      </c>
      <c r="E29" s="2">
        <v>44327</v>
      </c>
      <c r="F29" s="2" t="s">
        <v>333</v>
      </c>
      <c r="G29" t="s">
        <v>27</v>
      </c>
      <c r="H29">
        <v>7</v>
      </c>
      <c r="I29">
        <v>28</v>
      </c>
      <c r="J29">
        <v>189</v>
      </c>
      <c r="K29">
        <v>8</v>
      </c>
      <c r="L29">
        <v>8</v>
      </c>
      <c r="M29">
        <v>59</v>
      </c>
      <c r="N29" t="str">
        <f t="shared" si="0"/>
        <v>0708</v>
      </c>
      <c r="O29">
        <v>51</v>
      </c>
      <c r="P29">
        <v>81</v>
      </c>
      <c r="R29" t="s">
        <v>236</v>
      </c>
      <c r="S29" t="s">
        <v>234</v>
      </c>
      <c r="T29" t="s">
        <v>234</v>
      </c>
      <c r="U29" s="14">
        <v>6000</v>
      </c>
      <c r="V29" s="14">
        <v>6000</v>
      </c>
      <c r="W29" s="14">
        <v>42.8</v>
      </c>
      <c r="X29" s="14">
        <v>2.7341666666666669</v>
      </c>
      <c r="Y29" s="14">
        <v>23.6</v>
      </c>
      <c r="Z29" s="14">
        <v>17.8</v>
      </c>
      <c r="AA29" t="s">
        <v>240</v>
      </c>
      <c r="AB29" t="s">
        <v>253</v>
      </c>
      <c r="AC29" s="3">
        <v>25.613794970000001</v>
      </c>
      <c r="AD29" s="3">
        <v>-80.406096009999999</v>
      </c>
      <c r="AE29" s="1">
        <v>0.15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0.15</v>
      </c>
      <c r="AU29" s="1">
        <v>0</v>
      </c>
      <c r="AV29">
        <v>5</v>
      </c>
      <c r="AW29">
        <v>0</v>
      </c>
      <c r="AX29">
        <v>0</v>
      </c>
      <c r="AY29">
        <v>5.6666666666666661</v>
      </c>
      <c r="AZ29">
        <v>0</v>
      </c>
      <c r="BA29">
        <v>0</v>
      </c>
      <c r="BB29">
        <v>3.3333333333333339</v>
      </c>
      <c r="BC29">
        <v>0</v>
      </c>
      <c r="BD29">
        <v>24.375</v>
      </c>
      <c r="BE29">
        <v>5</v>
      </c>
      <c r="BF29">
        <v>5.9523809523809521E-3</v>
      </c>
      <c r="BG29">
        <v>0</v>
      </c>
      <c r="BH29" s="1">
        <v>19.8</v>
      </c>
      <c r="BI29">
        <v>0.11764705882352941</v>
      </c>
      <c r="BJ29">
        <v>0.2857142857142857</v>
      </c>
      <c r="BK29">
        <v>0.4</v>
      </c>
      <c r="BL29">
        <v>4.6153846153846156E-2</v>
      </c>
      <c r="BM29">
        <v>9.0909090909090912E-2</v>
      </c>
    </row>
    <row r="30" spans="1:65" x14ac:dyDescent="0.55000000000000004">
      <c r="A30" t="s">
        <v>39</v>
      </c>
      <c r="B30" t="s">
        <v>231</v>
      </c>
      <c r="C30" s="2">
        <v>44378</v>
      </c>
      <c r="D30" s="2">
        <v>44390</v>
      </c>
      <c r="E30" s="2">
        <v>44327</v>
      </c>
      <c r="F30" s="2" t="s">
        <v>333</v>
      </c>
      <c r="G30" t="s">
        <v>27</v>
      </c>
      <c r="H30">
        <v>7</v>
      </c>
      <c r="I30">
        <v>29</v>
      </c>
      <c r="J30">
        <v>194</v>
      </c>
      <c r="K30">
        <v>13</v>
      </c>
      <c r="L30">
        <v>13</v>
      </c>
      <c r="M30">
        <v>64</v>
      </c>
      <c r="N30" t="str">
        <f t="shared" si="0"/>
        <v>0713</v>
      </c>
      <c r="O30">
        <v>51</v>
      </c>
      <c r="P30">
        <v>80</v>
      </c>
      <c r="Q30" s="1">
        <v>0.57999999999999996</v>
      </c>
      <c r="R30" t="s">
        <v>236</v>
      </c>
      <c r="S30" t="s">
        <v>235</v>
      </c>
      <c r="T30" t="s">
        <v>235</v>
      </c>
      <c r="U30" s="14" t="s">
        <v>231</v>
      </c>
      <c r="V30" s="14" t="s">
        <v>231</v>
      </c>
      <c r="W30" s="14">
        <v>46.9</v>
      </c>
      <c r="X30" s="14">
        <v>4.1657142857142855</v>
      </c>
      <c r="Y30" s="14">
        <v>27.5</v>
      </c>
      <c r="Z30" s="14">
        <v>20.5</v>
      </c>
      <c r="AA30" t="s">
        <v>242</v>
      </c>
      <c r="AB30" t="s">
        <v>251</v>
      </c>
      <c r="AC30" s="3">
        <v>25.600580000000001</v>
      </c>
      <c r="AD30" s="3">
        <v>-80.400133999999994</v>
      </c>
      <c r="AE30" s="1">
        <v>0</v>
      </c>
      <c r="AF30" s="1">
        <v>0.25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>
        <v>5</v>
      </c>
      <c r="AW30">
        <v>0</v>
      </c>
      <c r="AX30">
        <v>30</v>
      </c>
      <c r="AY30">
        <v>5.6666666666666661</v>
      </c>
      <c r="AZ30">
        <v>0</v>
      </c>
      <c r="BA30">
        <v>0</v>
      </c>
      <c r="BB30">
        <v>3.3333333333333339</v>
      </c>
      <c r="BC30">
        <v>0</v>
      </c>
      <c r="BD30">
        <v>24.375</v>
      </c>
      <c r="BE30">
        <v>0</v>
      </c>
      <c r="BF30">
        <v>1.1494252873563218E-2</v>
      </c>
      <c r="BG30">
        <v>1.1494252873563218E-2</v>
      </c>
      <c r="BH30" s="1">
        <v>19.8</v>
      </c>
      <c r="BI30">
        <v>0.11764705882352941</v>
      </c>
      <c r="BJ30">
        <v>0.2857142857142857</v>
      </c>
      <c r="BK30">
        <v>0.4</v>
      </c>
      <c r="BL30">
        <v>4.6153846153846156E-2</v>
      </c>
      <c r="BM30">
        <v>9.0909090909090912E-2</v>
      </c>
    </row>
    <row r="31" spans="1:65" x14ac:dyDescent="0.55000000000000004">
      <c r="A31" t="s">
        <v>40</v>
      </c>
      <c r="B31" t="s">
        <v>230</v>
      </c>
      <c r="C31" s="2">
        <v>44378</v>
      </c>
      <c r="D31" s="2">
        <v>44390</v>
      </c>
      <c r="E31" s="2">
        <v>44327</v>
      </c>
      <c r="F31" s="2" t="s">
        <v>333</v>
      </c>
      <c r="G31" t="s">
        <v>27</v>
      </c>
      <c r="H31">
        <v>7</v>
      </c>
      <c r="I31">
        <v>29</v>
      </c>
      <c r="J31">
        <v>194</v>
      </c>
      <c r="K31">
        <v>13</v>
      </c>
      <c r="L31">
        <v>13</v>
      </c>
      <c r="M31">
        <v>64</v>
      </c>
      <c r="N31" t="str">
        <f t="shared" si="0"/>
        <v>0713</v>
      </c>
      <c r="O31">
        <v>51</v>
      </c>
      <c r="P31">
        <v>80</v>
      </c>
      <c r="Q31" s="1">
        <v>0.57999999999999996</v>
      </c>
      <c r="R31" t="s">
        <v>236</v>
      </c>
      <c r="S31" t="s">
        <v>235</v>
      </c>
      <c r="T31" t="s">
        <v>235</v>
      </c>
      <c r="U31" s="14" t="s">
        <v>230</v>
      </c>
      <c r="V31" s="14" t="s">
        <v>230</v>
      </c>
      <c r="W31" s="14">
        <v>55.1</v>
      </c>
      <c r="X31" s="14">
        <v>6.6241176470588234</v>
      </c>
      <c r="Y31" s="14">
        <v>33.4</v>
      </c>
      <c r="Z31" s="14">
        <v>23.4</v>
      </c>
      <c r="AA31" t="s">
        <v>241</v>
      </c>
      <c r="AB31" t="s">
        <v>255</v>
      </c>
      <c r="AC31" s="3">
        <v>25.616444000000001</v>
      </c>
      <c r="AD31" s="3">
        <v>-80.390439000000001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>
        <v>4</v>
      </c>
      <c r="AW31">
        <v>0</v>
      </c>
      <c r="AX31">
        <v>0</v>
      </c>
      <c r="AY31">
        <v>5.6666666666666661</v>
      </c>
      <c r="AZ31">
        <v>0</v>
      </c>
      <c r="BA31">
        <v>0</v>
      </c>
      <c r="BB31">
        <v>3.3333333333333339</v>
      </c>
      <c r="BC31">
        <v>0</v>
      </c>
      <c r="BD31">
        <v>24.375</v>
      </c>
      <c r="BE31">
        <v>0</v>
      </c>
      <c r="BF31">
        <v>1.1494252873563218E-2</v>
      </c>
      <c r="BG31">
        <v>1.1494252873563218E-2</v>
      </c>
      <c r="BH31" s="1">
        <v>19.8</v>
      </c>
      <c r="BI31">
        <v>0.11764705882352941</v>
      </c>
      <c r="BJ31">
        <v>0.2857142857142857</v>
      </c>
      <c r="BK31">
        <v>0.4</v>
      </c>
      <c r="BL31">
        <v>4.6153846153846156E-2</v>
      </c>
      <c r="BM31">
        <v>9.0909090909090912E-2</v>
      </c>
    </row>
    <row r="32" spans="1:65" x14ac:dyDescent="0.55000000000000004">
      <c r="A32" t="s">
        <v>41</v>
      </c>
      <c r="B32">
        <v>589</v>
      </c>
      <c r="C32" s="2">
        <v>44378</v>
      </c>
      <c r="D32" s="2">
        <v>44392</v>
      </c>
      <c r="E32" s="2">
        <v>44327</v>
      </c>
      <c r="F32" s="2" t="s">
        <v>333</v>
      </c>
      <c r="G32" t="s">
        <v>27</v>
      </c>
      <c r="H32">
        <v>7</v>
      </c>
      <c r="I32">
        <v>29</v>
      </c>
      <c r="J32">
        <v>196</v>
      </c>
      <c r="K32">
        <v>15</v>
      </c>
      <c r="L32">
        <v>15</v>
      </c>
      <c r="M32">
        <v>66</v>
      </c>
      <c r="N32" t="str">
        <f t="shared" si="0"/>
        <v>0715</v>
      </c>
      <c r="O32">
        <v>51</v>
      </c>
      <c r="P32">
        <v>81</v>
      </c>
      <c r="Q32" s="1">
        <v>0.27</v>
      </c>
      <c r="R32" t="s">
        <v>236</v>
      </c>
      <c r="S32" t="s">
        <v>235</v>
      </c>
      <c r="T32" t="s">
        <v>235</v>
      </c>
      <c r="U32" s="14">
        <v>589</v>
      </c>
      <c r="V32" s="14">
        <v>589</v>
      </c>
      <c r="W32" s="14">
        <v>51.1</v>
      </c>
      <c r="X32" s="14">
        <v>5.242857142857142</v>
      </c>
      <c r="Y32" s="14">
        <v>29.4</v>
      </c>
      <c r="Z32" s="14">
        <v>22.2</v>
      </c>
      <c r="AA32" t="s">
        <v>241</v>
      </c>
      <c r="AB32" t="s">
        <v>258</v>
      </c>
      <c r="AC32" s="3">
        <v>25.621460970000001</v>
      </c>
      <c r="AD32" s="3">
        <v>-80.392425959999997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>
        <v>4</v>
      </c>
      <c r="AW32">
        <v>0</v>
      </c>
      <c r="AX32">
        <v>0</v>
      </c>
      <c r="AY32">
        <v>5.6666666666666661</v>
      </c>
      <c r="AZ32">
        <v>0</v>
      </c>
      <c r="BA32">
        <v>0</v>
      </c>
      <c r="BB32">
        <v>3.3333333333333339</v>
      </c>
      <c r="BC32">
        <v>0</v>
      </c>
      <c r="BD32">
        <v>24.375</v>
      </c>
      <c r="BE32">
        <v>0</v>
      </c>
      <c r="BF32">
        <v>1.1494252873563218E-2</v>
      </c>
      <c r="BG32">
        <v>1.1494252873563218E-2</v>
      </c>
      <c r="BH32" s="1">
        <v>19.8</v>
      </c>
      <c r="BI32">
        <v>0.11764705882352941</v>
      </c>
      <c r="BJ32">
        <v>0.2857142857142857</v>
      </c>
      <c r="BK32">
        <v>0.4</v>
      </c>
      <c r="BL32">
        <v>4.6153846153846156E-2</v>
      </c>
      <c r="BM32">
        <v>9.0909090909090912E-2</v>
      </c>
    </row>
    <row r="33" spans="1:65" x14ac:dyDescent="0.55000000000000004">
      <c r="A33" t="s">
        <v>42</v>
      </c>
      <c r="B33">
        <v>300</v>
      </c>
      <c r="C33" s="2">
        <v>44378</v>
      </c>
      <c r="D33" s="2">
        <v>44397</v>
      </c>
      <c r="E33" s="2">
        <v>44327</v>
      </c>
      <c r="F33" s="2" t="s">
        <v>333</v>
      </c>
      <c r="G33" t="s">
        <v>27</v>
      </c>
      <c r="H33">
        <v>7</v>
      </c>
      <c r="I33">
        <v>30</v>
      </c>
      <c r="J33">
        <v>201</v>
      </c>
      <c r="K33">
        <v>20</v>
      </c>
      <c r="L33">
        <v>20</v>
      </c>
      <c r="M33">
        <v>71</v>
      </c>
      <c r="N33" t="str">
        <f t="shared" si="0"/>
        <v>0720</v>
      </c>
      <c r="O33">
        <v>51</v>
      </c>
      <c r="P33">
        <v>82</v>
      </c>
      <c r="Q33" s="1">
        <v>0</v>
      </c>
      <c r="R33" t="s">
        <v>236</v>
      </c>
      <c r="S33" t="s">
        <v>234</v>
      </c>
      <c r="T33" t="s">
        <v>234</v>
      </c>
      <c r="U33" s="14">
        <v>300</v>
      </c>
      <c r="V33" s="14">
        <v>300</v>
      </c>
      <c r="W33" s="14">
        <v>46.5</v>
      </c>
      <c r="X33" s="14">
        <v>3.3135294117647058</v>
      </c>
      <c r="Y33" s="14">
        <v>26.9</v>
      </c>
      <c r="Z33" s="14">
        <v>19.899999999999999</v>
      </c>
      <c r="AA33" t="s">
        <v>241</v>
      </c>
      <c r="AB33" t="s">
        <v>270</v>
      </c>
      <c r="AC33" s="3">
        <v>25.616564</v>
      </c>
      <c r="AD33" s="3">
        <v>-80.390597999999997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>
        <v>3</v>
      </c>
      <c r="AW33">
        <v>1</v>
      </c>
      <c r="AX33">
        <v>0</v>
      </c>
      <c r="AY33">
        <v>5.6666666666666661</v>
      </c>
      <c r="AZ33">
        <v>0</v>
      </c>
      <c r="BA33">
        <v>0</v>
      </c>
      <c r="BB33">
        <v>3.3333333333333339</v>
      </c>
      <c r="BC33">
        <v>0</v>
      </c>
      <c r="BD33">
        <v>24.375</v>
      </c>
      <c r="BE33">
        <v>0</v>
      </c>
      <c r="BF33">
        <v>5.5555555555555558E-3</v>
      </c>
      <c r="BG33">
        <v>5.5555555555555558E-3</v>
      </c>
      <c r="BH33" s="1">
        <v>19.8</v>
      </c>
      <c r="BI33">
        <v>0.11764705882352941</v>
      </c>
      <c r="BJ33">
        <v>0.2857142857142857</v>
      </c>
      <c r="BK33">
        <v>0.4</v>
      </c>
      <c r="BL33">
        <v>4.6153846153846156E-2</v>
      </c>
      <c r="BM33">
        <v>9.0909090909090912E-2</v>
      </c>
    </row>
    <row r="34" spans="1:65" x14ac:dyDescent="0.55000000000000004">
      <c r="A34" t="s">
        <v>43</v>
      </c>
      <c r="B34">
        <v>40</v>
      </c>
      <c r="C34" s="2">
        <v>44378</v>
      </c>
      <c r="D34" s="2">
        <v>44404</v>
      </c>
      <c r="E34" s="2">
        <v>44327</v>
      </c>
      <c r="F34" s="2" t="s">
        <v>333</v>
      </c>
      <c r="G34" t="s">
        <v>27</v>
      </c>
      <c r="H34">
        <v>7</v>
      </c>
      <c r="I34">
        <v>31</v>
      </c>
      <c r="J34">
        <v>208</v>
      </c>
      <c r="K34">
        <v>27</v>
      </c>
      <c r="L34">
        <v>27</v>
      </c>
      <c r="M34">
        <v>78</v>
      </c>
      <c r="N34" t="str">
        <f t="shared" si="0"/>
        <v>0727</v>
      </c>
      <c r="O34">
        <v>51</v>
      </c>
      <c r="P34">
        <v>81.5</v>
      </c>
      <c r="Q34" s="1">
        <v>0.2</v>
      </c>
      <c r="R34" t="s">
        <v>236</v>
      </c>
      <c r="S34" t="s">
        <v>235</v>
      </c>
      <c r="T34" t="s">
        <v>235</v>
      </c>
      <c r="U34" s="14">
        <v>40</v>
      </c>
      <c r="V34" s="14">
        <v>40</v>
      </c>
      <c r="W34" s="14">
        <v>49.5</v>
      </c>
      <c r="X34" s="14">
        <v>5.4148459400000002</v>
      </c>
      <c r="Y34" s="14">
        <v>29.9</v>
      </c>
      <c r="Z34" s="14">
        <v>21.6</v>
      </c>
      <c r="AA34" t="s">
        <v>240</v>
      </c>
      <c r="AB34" t="s">
        <v>254</v>
      </c>
      <c r="AC34" s="3">
        <v>25.613995970000001</v>
      </c>
      <c r="AD34" s="3">
        <v>-80.406042029999995</v>
      </c>
      <c r="AE34" s="1">
        <v>0.21000000000000002</v>
      </c>
      <c r="AF34" s="1">
        <v>0</v>
      </c>
      <c r="AG34" s="1">
        <v>0</v>
      </c>
      <c r="AH34" s="1">
        <v>0.15</v>
      </c>
      <c r="AI34" s="1">
        <v>0</v>
      </c>
      <c r="AJ34" s="1">
        <v>0</v>
      </c>
      <c r="AK34" s="1">
        <v>0</v>
      </c>
      <c r="AL34" s="1">
        <v>0</v>
      </c>
      <c r="AM34" s="1">
        <v>0.05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0.01</v>
      </c>
      <c r="AV34">
        <v>10</v>
      </c>
      <c r="AW34">
        <v>1</v>
      </c>
      <c r="AX34">
        <v>0</v>
      </c>
      <c r="AY34">
        <v>5.6666666666666661</v>
      </c>
      <c r="AZ34">
        <v>31</v>
      </c>
      <c r="BA34">
        <v>0</v>
      </c>
      <c r="BB34">
        <v>3.3333333333333339</v>
      </c>
      <c r="BC34">
        <v>0</v>
      </c>
      <c r="BD34">
        <v>24.375</v>
      </c>
      <c r="BE34">
        <v>0</v>
      </c>
      <c r="BF34">
        <v>4.9627791563275434E-3</v>
      </c>
      <c r="BG34">
        <v>2.4813895781637717E-3</v>
      </c>
      <c r="BH34" s="1">
        <v>19.8</v>
      </c>
      <c r="BI34">
        <v>0.11764705882352941</v>
      </c>
      <c r="BJ34">
        <v>0.2857142857142857</v>
      </c>
      <c r="BK34">
        <v>0.4</v>
      </c>
      <c r="BL34">
        <v>4.6153846153846156E-2</v>
      </c>
      <c r="BM34">
        <v>9.0909090909090912E-2</v>
      </c>
    </row>
    <row r="35" spans="1:65" x14ac:dyDescent="0.55000000000000004">
      <c r="A35" t="s">
        <v>44</v>
      </c>
      <c r="B35" t="s">
        <v>44</v>
      </c>
      <c r="C35" s="2">
        <v>44378</v>
      </c>
      <c r="D35" s="2">
        <v>44411</v>
      </c>
      <c r="E35" s="2">
        <v>44327</v>
      </c>
      <c r="F35" s="2" t="s">
        <v>333</v>
      </c>
      <c r="G35" t="s">
        <v>45</v>
      </c>
      <c r="H35">
        <v>8</v>
      </c>
      <c r="I35">
        <v>32</v>
      </c>
      <c r="J35">
        <v>215</v>
      </c>
      <c r="K35">
        <v>34</v>
      </c>
      <c r="L35">
        <v>3</v>
      </c>
      <c r="M35">
        <v>85</v>
      </c>
      <c r="N35" t="str">
        <f t="shared" si="0"/>
        <v>0803</v>
      </c>
      <c r="O35">
        <v>51</v>
      </c>
      <c r="P35">
        <v>82.5</v>
      </c>
      <c r="Q35" s="1">
        <v>1.07</v>
      </c>
      <c r="V35" s="14" t="s">
        <v>397</v>
      </c>
      <c r="AA35" t="s">
        <v>242</v>
      </c>
      <c r="AB35" t="s">
        <v>271</v>
      </c>
      <c r="AC35" s="3">
        <v>25.600224999999998</v>
      </c>
      <c r="AD35" s="3">
        <v>-80.400170000000003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>
        <v>1</v>
      </c>
      <c r="AW35">
        <v>0</v>
      </c>
      <c r="AX35">
        <v>0</v>
      </c>
      <c r="AY35">
        <v>8</v>
      </c>
      <c r="AZ35">
        <v>0</v>
      </c>
      <c r="BA35">
        <v>0</v>
      </c>
      <c r="BB35">
        <v>3.3333333333333339</v>
      </c>
      <c r="BC35">
        <v>0</v>
      </c>
      <c r="BD35">
        <v>11.555555555555557</v>
      </c>
      <c r="BE35">
        <v>0</v>
      </c>
      <c r="BF35">
        <v>0</v>
      </c>
      <c r="BG35">
        <v>0</v>
      </c>
      <c r="BH35" s="1">
        <v>20</v>
      </c>
      <c r="BI35">
        <v>0.125</v>
      </c>
      <c r="BJ35">
        <v>0.1111111111111111</v>
      </c>
      <c r="BK35">
        <v>0.4</v>
      </c>
      <c r="BL35">
        <v>3.8461538461538464E-2</v>
      </c>
      <c r="BM35">
        <v>0.1</v>
      </c>
    </row>
    <row r="36" spans="1:65" x14ac:dyDescent="0.55000000000000004">
      <c r="A36" t="s">
        <v>46</v>
      </c>
      <c r="B36" t="s">
        <v>46</v>
      </c>
      <c r="C36" s="2">
        <v>44378</v>
      </c>
      <c r="D36" s="2">
        <v>44411</v>
      </c>
      <c r="E36" s="2">
        <v>44327</v>
      </c>
      <c r="F36" s="2" t="s">
        <v>333</v>
      </c>
      <c r="G36" t="s">
        <v>45</v>
      </c>
      <c r="H36">
        <v>8</v>
      </c>
      <c r="I36">
        <v>32</v>
      </c>
      <c r="J36">
        <v>215</v>
      </c>
      <c r="K36">
        <v>34</v>
      </c>
      <c r="L36">
        <v>3</v>
      </c>
      <c r="M36">
        <v>85</v>
      </c>
      <c r="N36" t="str">
        <f t="shared" si="0"/>
        <v>0803</v>
      </c>
      <c r="O36">
        <v>51</v>
      </c>
      <c r="P36">
        <v>82.5</v>
      </c>
      <c r="Q36" s="1">
        <v>1.07</v>
      </c>
      <c r="V36" s="14" t="s">
        <v>397</v>
      </c>
      <c r="AA36" t="s">
        <v>242</v>
      </c>
      <c r="AB36" t="s">
        <v>272</v>
      </c>
      <c r="AC36" s="3">
        <v>25.600219970000001</v>
      </c>
      <c r="AD36" s="3">
        <v>-80.400063970000005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>
        <v>3</v>
      </c>
      <c r="AW36">
        <v>0</v>
      </c>
      <c r="AX36">
        <v>0</v>
      </c>
      <c r="AY36">
        <v>8</v>
      </c>
      <c r="AZ36">
        <v>0</v>
      </c>
      <c r="BA36">
        <v>0</v>
      </c>
      <c r="BB36">
        <v>3.3333333333333339</v>
      </c>
      <c r="BC36">
        <v>0</v>
      </c>
      <c r="BD36">
        <v>11.555555555555557</v>
      </c>
      <c r="BE36">
        <v>0</v>
      </c>
      <c r="BF36">
        <v>0</v>
      </c>
      <c r="BG36">
        <v>0</v>
      </c>
      <c r="BH36" s="1">
        <v>20</v>
      </c>
      <c r="BI36">
        <v>0.125</v>
      </c>
      <c r="BJ36">
        <v>0.1111111111111111</v>
      </c>
      <c r="BK36">
        <v>0.4</v>
      </c>
      <c r="BL36">
        <v>3.8461538461538464E-2</v>
      </c>
      <c r="BM36">
        <v>0.1</v>
      </c>
    </row>
    <row r="37" spans="1:65" x14ac:dyDescent="0.55000000000000004">
      <c r="A37" t="s">
        <v>47</v>
      </c>
      <c r="B37" t="s">
        <v>47</v>
      </c>
      <c r="C37" s="2">
        <v>44378</v>
      </c>
      <c r="D37" s="2">
        <v>44411</v>
      </c>
      <c r="E37" s="2">
        <v>44327</v>
      </c>
      <c r="F37" s="2" t="s">
        <v>333</v>
      </c>
      <c r="G37" t="s">
        <v>45</v>
      </c>
      <c r="H37">
        <v>8</v>
      </c>
      <c r="I37">
        <v>32</v>
      </c>
      <c r="J37">
        <v>215</v>
      </c>
      <c r="K37">
        <v>34</v>
      </c>
      <c r="L37">
        <v>3</v>
      </c>
      <c r="M37">
        <v>85</v>
      </c>
      <c r="N37" t="str">
        <f t="shared" si="0"/>
        <v>0803</v>
      </c>
      <c r="O37">
        <v>51</v>
      </c>
      <c r="P37">
        <v>82.5</v>
      </c>
      <c r="Q37" s="1">
        <v>1.07</v>
      </c>
      <c r="V37" s="14" t="s">
        <v>397</v>
      </c>
      <c r="AA37" t="s">
        <v>242</v>
      </c>
      <c r="AB37" t="s">
        <v>273</v>
      </c>
      <c r="AC37" s="3">
        <v>25.600193990000001</v>
      </c>
      <c r="AD37" s="3">
        <v>-80.399959030000005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>
        <v>5</v>
      </c>
      <c r="AW37">
        <v>0</v>
      </c>
      <c r="AX37">
        <v>0</v>
      </c>
      <c r="AY37">
        <v>8</v>
      </c>
      <c r="AZ37">
        <v>0</v>
      </c>
      <c r="BA37">
        <v>0</v>
      </c>
      <c r="BB37">
        <v>3.3333333333333339</v>
      </c>
      <c r="BC37">
        <v>0</v>
      </c>
      <c r="BD37">
        <v>11.555555555555557</v>
      </c>
      <c r="BE37">
        <v>0</v>
      </c>
      <c r="BF37">
        <v>0</v>
      </c>
      <c r="BG37">
        <v>0</v>
      </c>
      <c r="BH37" s="1">
        <v>20</v>
      </c>
      <c r="BI37">
        <v>0.125</v>
      </c>
      <c r="BJ37">
        <v>0.1111111111111111</v>
      </c>
      <c r="BK37">
        <v>0.4</v>
      </c>
      <c r="BL37">
        <v>3.8461538461538464E-2</v>
      </c>
      <c r="BM37">
        <v>0.1</v>
      </c>
    </row>
    <row r="38" spans="1:65" x14ac:dyDescent="0.55000000000000004">
      <c r="A38" t="s">
        <v>48</v>
      </c>
      <c r="B38">
        <v>40</v>
      </c>
      <c r="C38" s="2">
        <v>44378</v>
      </c>
      <c r="D38" s="2">
        <v>44413</v>
      </c>
      <c r="E38" s="2">
        <v>44327</v>
      </c>
      <c r="F38" s="2" t="s">
        <v>333</v>
      </c>
      <c r="G38" t="s">
        <v>45</v>
      </c>
      <c r="H38">
        <v>8</v>
      </c>
      <c r="I38">
        <v>32</v>
      </c>
      <c r="J38">
        <v>217</v>
      </c>
      <c r="K38">
        <v>36</v>
      </c>
      <c r="L38">
        <v>5</v>
      </c>
      <c r="M38">
        <v>87</v>
      </c>
      <c r="N38" t="str">
        <f t="shared" si="0"/>
        <v>0805</v>
      </c>
      <c r="O38">
        <v>51</v>
      </c>
      <c r="P38">
        <v>82</v>
      </c>
      <c r="Q38" s="1">
        <v>0.05</v>
      </c>
      <c r="R38" t="s">
        <v>236</v>
      </c>
      <c r="S38" t="s">
        <v>235</v>
      </c>
      <c r="T38" t="s">
        <v>235</v>
      </c>
      <c r="U38" s="14">
        <v>40</v>
      </c>
      <c r="V38" s="14">
        <v>40</v>
      </c>
      <c r="W38" s="14">
        <v>49.5</v>
      </c>
      <c r="X38" s="14">
        <v>5.4148459400000002</v>
      </c>
      <c r="Y38" s="14">
        <v>29.9</v>
      </c>
      <c r="Z38" s="14">
        <v>21.6</v>
      </c>
      <c r="AA38" t="s">
        <v>240</v>
      </c>
      <c r="AB38" t="s">
        <v>253</v>
      </c>
      <c r="AC38" s="3">
        <v>25.613794970000001</v>
      </c>
      <c r="AD38" s="3">
        <v>-80.406096009999999</v>
      </c>
      <c r="AE38" s="1">
        <v>0.57000000000000006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0.05</v>
      </c>
      <c r="AM38" s="1">
        <v>0</v>
      </c>
      <c r="AN38" s="1">
        <v>0.01</v>
      </c>
      <c r="AO38" s="1">
        <v>0</v>
      </c>
      <c r="AP38" s="1">
        <v>0.3</v>
      </c>
      <c r="AQ38" s="1">
        <v>0.01</v>
      </c>
      <c r="AR38" s="1">
        <v>0</v>
      </c>
      <c r="AS38" s="1">
        <v>0</v>
      </c>
      <c r="AT38" s="1">
        <v>0.2</v>
      </c>
      <c r="AU38" s="1">
        <v>0</v>
      </c>
      <c r="AV38">
        <v>10</v>
      </c>
      <c r="AW38">
        <v>0</v>
      </c>
      <c r="AX38">
        <v>0</v>
      </c>
      <c r="AY38">
        <v>8</v>
      </c>
      <c r="AZ38">
        <v>0</v>
      </c>
      <c r="BA38">
        <v>60</v>
      </c>
      <c r="BB38">
        <v>3.3333333333333339</v>
      </c>
      <c r="BC38">
        <v>0</v>
      </c>
      <c r="BD38">
        <v>11.555555555555557</v>
      </c>
      <c r="BE38">
        <v>3</v>
      </c>
      <c r="BF38">
        <v>0</v>
      </c>
      <c r="BG38">
        <v>0</v>
      </c>
      <c r="BH38" s="1">
        <v>20</v>
      </c>
      <c r="BI38">
        <v>0.125</v>
      </c>
      <c r="BJ38">
        <v>0.1111111111111111</v>
      </c>
      <c r="BK38">
        <v>0.4</v>
      </c>
      <c r="BL38">
        <v>3.8461538461538464E-2</v>
      </c>
      <c r="BM38">
        <v>0.1</v>
      </c>
    </row>
    <row r="39" spans="1:65" x14ac:dyDescent="0.55000000000000004">
      <c r="A39" t="s">
        <v>49</v>
      </c>
      <c r="B39">
        <v>606</v>
      </c>
      <c r="C39" s="2">
        <v>44378</v>
      </c>
      <c r="D39" s="2">
        <v>44413</v>
      </c>
      <c r="E39" s="2">
        <v>44327</v>
      </c>
      <c r="F39" s="2" t="s">
        <v>333</v>
      </c>
      <c r="G39" t="s">
        <v>45</v>
      </c>
      <c r="H39">
        <v>8</v>
      </c>
      <c r="I39">
        <v>32</v>
      </c>
      <c r="J39">
        <v>217</v>
      </c>
      <c r="K39">
        <v>36</v>
      </c>
      <c r="L39">
        <v>5</v>
      </c>
      <c r="M39">
        <v>87</v>
      </c>
      <c r="N39" t="str">
        <f t="shared" si="0"/>
        <v>0805</v>
      </c>
      <c r="O39">
        <v>51</v>
      </c>
      <c r="P39">
        <v>82</v>
      </c>
      <c r="Q39" s="1">
        <v>0.05</v>
      </c>
      <c r="R39" t="s">
        <v>236</v>
      </c>
      <c r="S39" t="s">
        <v>235</v>
      </c>
      <c r="T39" t="s">
        <v>235</v>
      </c>
      <c r="U39" s="14">
        <v>606</v>
      </c>
      <c r="V39" s="14">
        <v>606</v>
      </c>
      <c r="W39" s="14">
        <v>52.4</v>
      </c>
      <c r="X39" s="14">
        <v>7.5842105263157888</v>
      </c>
      <c r="Y39" s="14">
        <v>32.9</v>
      </c>
      <c r="Z39" s="14">
        <v>25.1</v>
      </c>
      <c r="AA39" t="s">
        <v>241</v>
      </c>
      <c r="AB39" t="s">
        <v>259</v>
      </c>
      <c r="AC39" s="3">
        <v>25.616584970000002</v>
      </c>
      <c r="AD39" s="3">
        <v>-80.390300980000006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>
        <v>8</v>
      </c>
      <c r="AW39">
        <v>0</v>
      </c>
      <c r="AX39">
        <v>0</v>
      </c>
      <c r="AY39">
        <v>8</v>
      </c>
      <c r="AZ39">
        <v>0</v>
      </c>
      <c r="BA39">
        <v>0</v>
      </c>
      <c r="BB39">
        <v>3.3333333333333339</v>
      </c>
      <c r="BC39">
        <v>0</v>
      </c>
      <c r="BD39">
        <v>11.555555555555557</v>
      </c>
      <c r="BE39">
        <v>0</v>
      </c>
      <c r="BF39">
        <v>0</v>
      </c>
      <c r="BG39">
        <v>0</v>
      </c>
      <c r="BH39" s="1">
        <v>20</v>
      </c>
      <c r="BI39">
        <v>0.125</v>
      </c>
      <c r="BJ39">
        <v>0.1111111111111111</v>
      </c>
      <c r="BK39">
        <v>0.4</v>
      </c>
      <c r="BL39">
        <v>3.8461538461538464E-2</v>
      </c>
      <c r="BM39">
        <v>0.1</v>
      </c>
    </row>
    <row r="40" spans="1:65" x14ac:dyDescent="0.55000000000000004">
      <c r="A40" t="s">
        <v>50</v>
      </c>
      <c r="B40" t="s">
        <v>50</v>
      </c>
      <c r="C40" s="2">
        <v>44378</v>
      </c>
      <c r="D40" s="2">
        <v>44413</v>
      </c>
      <c r="E40" s="2">
        <v>44327</v>
      </c>
      <c r="F40" s="2" t="s">
        <v>333</v>
      </c>
      <c r="G40" t="s">
        <v>45</v>
      </c>
      <c r="H40">
        <v>8</v>
      </c>
      <c r="I40">
        <v>32</v>
      </c>
      <c r="J40">
        <v>217</v>
      </c>
      <c r="K40">
        <v>36</v>
      </c>
      <c r="L40">
        <v>5</v>
      </c>
      <c r="M40">
        <v>87</v>
      </c>
      <c r="N40" t="str">
        <f t="shared" si="0"/>
        <v>0805</v>
      </c>
      <c r="O40">
        <v>51</v>
      </c>
      <c r="P40">
        <v>82</v>
      </c>
      <c r="Q40" s="1">
        <v>0.05</v>
      </c>
      <c r="V40" s="14" t="s">
        <v>397</v>
      </c>
      <c r="AA40" t="s">
        <v>242</v>
      </c>
      <c r="AB40" t="s">
        <v>274</v>
      </c>
      <c r="AC40" s="3">
        <v>25.602768999999999</v>
      </c>
      <c r="AD40" s="3">
        <v>-80.403212999999994</v>
      </c>
      <c r="AE40" s="1">
        <v>0.74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0.05</v>
      </c>
      <c r="AQ40" s="1">
        <v>0</v>
      </c>
      <c r="AR40" s="1">
        <v>0</v>
      </c>
      <c r="AS40" s="1">
        <v>0</v>
      </c>
      <c r="AT40" s="1">
        <v>0.69</v>
      </c>
      <c r="AU40" s="1">
        <v>0</v>
      </c>
      <c r="AV40">
        <v>5</v>
      </c>
      <c r="AW40">
        <v>0</v>
      </c>
      <c r="AX40">
        <v>0</v>
      </c>
      <c r="AY40">
        <v>8</v>
      </c>
      <c r="AZ40">
        <v>0</v>
      </c>
      <c r="BA40">
        <v>15</v>
      </c>
      <c r="BB40">
        <v>3.3333333333333339</v>
      </c>
      <c r="BC40">
        <v>0</v>
      </c>
      <c r="BD40">
        <v>11.555555555555557</v>
      </c>
      <c r="BE40">
        <v>7</v>
      </c>
      <c r="BF40">
        <v>0</v>
      </c>
      <c r="BG40">
        <v>0</v>
      </c>
      <c r="BH40" s="1">
        <v>20</v>
      </c>
      <c r="BI40">
        <v>0.125</v>
      </c>
      <c r="BJ40">
        <v>0.1111111111111111</v>
      </c>
      <c r="BK40">
        <v>0.4</v>
      </c>
      <c r="BL40">
        <v>3.8461538461538464E-2</v>
      </c>
      <c r="BM40">
        <v>0.1</v>
      </c>
    </row>
    <row r="41" spans="1:65" x14ac:dyDescent="0.55000000000000004">
      <c r="A41" t="s">
        <v>51</v>
      </c>
      <c r="B41">
        <v>21</v>
      </c>
      <c r="C41" s="2">
        <v>44378</v>
      </c>
      <c r="D41" s="2">
        <v>44418</v>
      </c>
      <c r="E41" s="2">
        <v>44327</v>
      </c>
      <c r="F41" s="2" t="s">
        <v>333</v>
      </c>
      <c r="G41" t="s">
        <v>45</v>
      </c>
      <c r="H41">
        <v>8</v>
      </c>
      <c r="I41">
        <v>33</v>
      </c>
      <c r="J41">
        <v>222</v>
      </c>
      <c r="K41">
        <v>41</v>
      </c>
      <c r="L41">
        <v>10</v>
      </c>
      <c r="M41">
        <v>92</v>
      </c>
      <c r="N41" t="str">
        <f t="shared" si="0"/>
        <v>0810</v>
      </c>
      <c r="O41">
        <v>51</v>
      </c>
      <c r="P41">
        <v>83.5</v>
      </c>
      <c r="R41" t="s">
        <v>236</v>
      </c>
      <c r="S41" t="s">
        <v>235</v>
      </c>
      <c r="T41" t="s">
        <v>235</v>
      </c>
      <c r="U41" s="14">
        <v>21</v>
      </c>
      <c r="V41" s="14">
        <v>21</v>
      </c>
      <c r="W41" s="14">
        <v>47.7</v>
      </c>
      <c r="X41" s="14">
        <v>5.5711111111111116</v>
      </c>
      <c r="Y41" s="14">
        <v>31.7</v>
      </c>
      <c r="Z41" s="14">
        <v>21.5</v>
      </c>
      <c r="AA41" t="s">
        <v>240</v>
      </c>
      <c r="AB41" t="s">
        <v>275</v>
      </c>
      <c r="AC41" s="3">
        <v>25.613045960000001</v>
      </c>
      <c r="AD41" s="3">
        <v>-80.407091030000004</v>
      </c>
      <c r="AE41" s="1">
        <v>0.11000000000000001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0.01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0.05</v>
      </c>
      <c r="AT41" s="1">
        <v>0.05</v>
      </c>
      <c r="AU41" s="1">
        <v>0</v>
      </c>
      <c r="AV41">
        <v>10</v>
      </c>
      <c r="AW41">
        <v>0</v>
      </c>
      <c r="AX41">
        <v>0</v>
      </c>
      <c r="AY41">
        <v>8</v>
      </c>
      <c r="AZ41">
        <v>0</v>
      </c>
      <c r="BA41">
        <v>0</v>
      </c>
      <c r="BB41">
        <v>3.3333333333333339</v>
      </c>
      <c r="BC41">
        <v>7</v>
      </c>
      <c r="BD41">
        <v>11.555555555555557</v>
      </c>
      <c r="BE41">
        <v>2</v>
      </c>
      <c r="BF41">
        <v>6.0606060606060606E-3</v>
      </c>
      <c r="BG41">
        <v>6.0606060606060606E-3</v>
      </c>
      <c r="BH41" s="1">
        <v>20</v>
      </c>
      <c r="BI41">
        <v>0.125</v>
      </c>
      <c r="BJ41">
        <v>0.1111111111111111</v>
      </c>
      <c r="BK41">
        <v>0.4</v>
      </c>
      <c r="BL41">
        <v>3.8461538461538464E-2</v>
      </c>
      <c r="BM41">
        <v>0.1</v>
      </c>
    </row>
    <row r="42" spans="1:65" x14ac:dyDescent="0.55000000000000004">
      <c r="A42" t="s">
        <v>52</v>
      </c>
      <c r="B42">
        <v>589</v>
      </c>
      <c r="C42" s="2">
        <v>44378</v>
      </c>
      <c r="D42" s="2">
        <v>44420</v>
      </c>
      <c r="E42" s="2">
        <v>44327</v>
      </c>
      <c r="F42" s="2" t="s">
        <v>333</v>
      </c>
      <c r="G42" t="s">
        <v>45</v>
      </c>
      <c r="H42">
        <v>8</v>
      </c>
      <c r="I42">
        <v>33</v>
      </c>
      <c r="J42">
        <v>224</v>
      </c>
      <c r="K42">
        <v>43</v>
      </c>
      <c r="L42">
        <v>12</v>
      </c>
      <c r="M42">
        <v>94</v>
      </c>
      <c r="N42" t="str">
        <f t="shared" si="0"/>
        <v>0812</v>
      </c>
      <c r="O42">
        <v>51</v>
      </c>
      <c r="P42">
        <v>83.5</v>
      </c>
      <c r="Q42" s="1">
        <v>0.16</v>
      </c>
      <c r="R42" t="s">
        <v>236</v>
      </c>
      <c r="S42" t="s">
        <v>235</v>
      </c>
      <c r="T42" t="s">
        <v>235</v>
      </c>
      <c r="U42" s="14">
        <v>589</v>
      </c>
      <c r="V42" s="14">
        <v>589</v>
      </c>
      <c r="W42" s="14">
        <v>51.1</v>
      </c>
      <c r="X42" s="14">
        <v>5.242857142857142</v>
      </c>
      <c r="Y42" s="14">
        <v>29.4</v>
      </c>
      <c r="Z42" s="14">
        <v>22.2</v>
      </c>
      <c r="AA42" t="s">
        <v>241</v>
      </c>
      <c r="AB42" t="s">
        <v>269</v>
      </c>
      <c r="AC42" s="3">
        <v>25.616734000000001</v>
      </c>
      <c r="AD42" s="3">
        <v>-80.390617989999996</v>
      </c>
      <c r="AE42" s="1">
        <v>0.01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0.01</v>
      </c>
      <c r="AU42" s="1">
        <v>0</v>
      </c>
      <c r="AV42">
        <v>3</v>
      </c>
      <c r="AW42">
        <v>1</v>
      </c>
      <c r="AX42">
        <v>0</v>
      </c>
      <c r="AY42">
        <v>8</v>
      </c>
      <c r="AZ42">
        <v>0</v>
      </c>
      <c r="BA42">
        <v>0</v>
      </c>
      <c r="BB42">
        <v>3.3333333333333339</v>
      </c>
      <c r="BC42">
        <v>0</v>
      </c>
      <c r="BD42">
        <v>11.555555555555557</v>
      </c>
      <c r="BE42">
        <v>1</v>
      </c>
      <c r="BF42">
        <v>6.0606060606060606E-3</v>
      </c>
      <c r="BG42">
        <v>6.0606060606060606E-3</v>
      </c>
      <c r="BH42" s="1">
        <v>20</v>
      </c>
      <c r="BI42">
        <v>0.125</v>
      </c>
      <c r="BJ42">
        <v>0.1111111111111111</v>
      </c>
      <c r="BK42">
        <v>0.4</v>
      </c>
      <c r="BL42">
        <v>3.8461538461538464E-2</v>
      </c>
      <c r="BM42">
        <v>0.1</v>
      </c>
    </row>
    <row r="43" spans="1:65" x14ac:dyDescent="0.55000000000000004">
      <c r="A43" t="s">
        <v>53</v>
      </c>
      <c r="B43" t="s">
        <v>230</v>
      </c>
      <c r="C43" s="2">
        <v>44378</v>
      </c>
      <c r="D43" s="2">
        <v>44420</v>
      </c>
      <c r="E43" s="2">
        <v>44327</v>
      </c>
      <c r="F43" s="2" t="s">
        <v>333</v>
      </c>
      <c r="G43" t="s">
        <v>45</v>
      </c>
      <c r="H43">
        <v>8</v>
      </c>
      <c r="I43">
        <v>33</v>
      </c>
      <c r="J43">
        <v>224</v>
      </c>
      <c r="K43">
        <v>43</v>
      </c>
      <c r="L43">
        <v>12</v>
      </c>
      <c r="M43">
        <v>94</v>
      </c>
      <c r="N43" t="str">
        <f t="shared" si="0"/>
        <v>0812</v>
      </c>
      <c r="O43">
        <v>51</v>
      </c>
      <c r="P43">
        <v>83.5</v>
      </c>
      <c r="Q43" s="1">
        <v>0.16</v>
      </c>
      <c r="R43" t="s">
        <v>236</v>
      </c>
      <c r="S43" t="s">
        <v>235</v>
      </c>
      <c r="T43" t="s">
        <v>235</v>
      </c>
      <c r="U43" s="14" t="s">
        <v>230</v>
      </c>
      <c r="V43" s="14" t="s">
        <v>230</v>
      </c>
      <c r="W43" s="14">
        <v>55.1</v>
      </c>
      <c r="X43" s="14">
        <v>6.6241176470588234</v>
      </c>
      <c r="Y43" s="14">
        <v>33.4</v>
      </c>
      <c r="Z43" s="14">
        <v>23.4</v>
      </c>
      <c r="AA43" t="s">
        <v>241</v>
      </c>
      <c r="AB43" t="s">
        <v>255</v>
      </c>
      <c r="AC43" s="3">
        <v>25.616444000000001</v>
      </c>
      <c r="AD43" s="3">
        <v>-80.390439000000001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>
        <v>5</v>
      </c>
      <c r="AW43">
        <v>1</v>
      </c>
      <c r="AX43">
        <v>0</v>
      </c>
      <c r="AY43">
        <v>8</v>
      </c>
      <c r="AZ43">
        <v>0</v>
      </c>
      <c r="BA43">
        <v>0</v>
      </c>
      <c r="BB43">
        <v>3.3333333333333339</v>
      </c>
      <c r="BC43">
        <v>0</v>
      </c>
      <c r="BD43">
        <v>11.555555555555557</v>
      </c>
      <c r="BE43">
        <v>0</v>
      </c>
      <c r="BF43">
        <v>6.0606060606060606E-3</v>
      </c>
      <c r="BG43">
        <v>6.0606060606060606E-3</v>
      </c>
      <c r="BH43" s="1">
        <v>20</v>
      </c>
      <c r="BI43">
        <v>0.125</v>
      </c>
      <c r="BJ43">
        <v>0.1111111111111111</v>
      </c>
      <c r="BK43">
        <v>0.4</v>
      </c>
      <c r="BL43">
        <v>3.8461538461538464E-2</v>
      </c>
      <c r="BM43">
        <v>0.1</v>
      </c>
    </row>
    <row r="44" spans="1:65" x14ac:dyDescent="0.55000000000000004">
      <c r="A44" t="s">
        <v>54</v>
      </c>
      <c r="B44" t="s">
        <v>231</v>
      </c>
      <c r="C44" s="2">
        <v>44378</v>
      </c>
      <c r="D44" s="2">
        <v>44425</v>
      </c>
      <c r="E44" s="2">
        <v>44327</v>
      </c>
      <c r="F44" s="2" t="s">
        <v>333</v>
      </c>
      <c r="G44" t="s">
        <v>45</v>
      </c>
      <c r="H44">
        <v>8</v>
      </c>
      <c r="I44">
        <v>34</v>
      </c>
      <c r="J44">
        <v>229</v>
      </c>
      <c r="K44">
        <v>48</v>
      </c>
      <c r="L44">
        <v>17</v>
      </c>
      <c r="M44">
        <v>99</v>
      </c>
      <c r="N44" t="str">
        <f t="shared" si="0"/>
        <v>0817</v>
      </c>
      <c r="O44">
        <v>51</v>
      </c>
      <c r="P44">
        <v>83</v>
      </c>
      <c r="R44" t="s">
        <v>236</v>
      </c>
      <c r="S44" t="s">
        <v>235</v>
      </c>
      <c r="T44" t="s">
        <v>235</v>
      </c>
      <c r="U44" s="14" t="s">
        <v>231</v>
      </c>
      <c r="V44" s="14" t="s">
        <v>231</v>
      </c>
      <c r="W44" s="14">
        <v>46.9</v>
      </c>
      <c r="X44" s="14">
        <v>4.1657142857142855</v>
      </c>
      <c r="Y44" s="14">
        <v>27.5</v>
      </c>
      <c r="Z44" s="14">
        <v>20.5</v>
      </c>
      <c r="AA44" t="s">
        <v>242</v>
      </c>
      <c r="AB44" t="s">
        <v>251</v>
      </c>
      <c r="AC44" s="3">
        <v>25.600580000000001</v>
      </c>
      <c r="AD44" s="3">
        <v>-80.400133999999994</v>
      </c>
      <c r="AE44" s="1">
        <v>0.59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0.59</v>
      </c>
      <c r="AU44" s="1">
        <v>0</v>
      </c>
      <c r="AV44">
        <v>3</v>
      </c>
      <c r="AW44">
        <v>1</v>
      </c>
      <c r="AX44">
        <v>0</v>
      </c>
      <c r="AY44">
        <v>8</v>
      </c>
      <c r="AZ44">
        <v>0</v>
      </c>
      <c r="BA44">
        <v>0</v>
      </c>
      <c r="BB44">
        <v>3.3333333333333339</v>
      </c>
      <c r="BC44">
        <v>0</v>
      </c>
      <c r="BD44">
        <v>11.555555555555557</v>
      </c>
      <c r="BE44">
        <v>25</v>
      </c>
      <c r="BF44">
        <v>0</v>
      </c>
      <c r="BG44">
        <v>0</v>
      </c>
      <c r="BH44" s="1">
        <v>20</v>
      </c>
      <c r="BI44">
        <v>0.125</v>
      </c>
      <c r="BJ44">
        <v>0.1111111111111111</v>
      </c>
      <c r="BK44">
        <v>0.4</v>
      </c>
      <c r="BL44">
        <v>3.8461538461538464E-2</v>
      </c>
      <c r="BM44">
        <v>0.1</v>
      </c>
    </row>
    <row r="45" spans="1:65" x14ac:dyDescent="0.55000000000000004">
      <c r="A45" t="s">
        <v>55</v>
      </c>
      <c r="B45">
        <v>300</v>
      </c>
      <c r="C45" s="2">
        <v>44378</v>
      </c>
      <c r="D45" s="2">
        <v>44427</v>
      </c>
      <c r="E45" s="2">
        <v>44327</v>
      </c>
      <c r="F45" s="2" t="s">
        <v>333</v>
      </c>
      <c r="G45" t="s">
        <v>45</v>
      </c>
      <c r="H45">
        <v>8</v>
      </c>
      <c r="I45">
        <v>34</v>
      </c>
      <c r="J45">
        <v>231</v>
      </c>
      <c r="K45">
        <v>50</v>
      </c>
      <c r="L45">
        <v>19</v>
      </c>
      <c r="M45">
        <v>101</v>
      </c>
      <c r="N45" t="str">
        <f t="shared" si="0"/>
        <v>0819</v>
      </c>
      <c r="O45">
        <v>51</v>
      </c>
      <c r="P45">
        <v>83</v>
      </c>
      <c r="Q45" s="1">
        <v>0</v>
      </c>
      <c r="R45" t="s">
        <v>236</v>
      </c>
      <c r="S45" t="s">
        <v>234</v>
      </c>
      <c r="T45" t="s">
        <v>234</v>
      </c>
      <c r="U45" s="14">
        <v>300</v>
      </c>
      <c r="V45" s="14">
        <v>300</v>
      </c>
      <c r="W45" s="14">
        <v>46.5</v>
      </c>
      <c r="X45" s="14">
        <v>3.3135294117647058</v>
      </c>
      <c r="Y45" s="14">
        <v>26.9</v>
      </c>
      <c r="Z45" s="14">
        <v>19.899999999999999</v>
      </c>
      <c r="AA45" t="s">
        <v>241</v>
      </c>
      <c r="AB45" t="s">
        <v>270</v>
      </c>
      <c r="AC45" s="3">
        <v>25.616564</v>
      </c>
      <c r="AD45" s="3">
        <v>-80.390597999999997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>
        <v>3</v>
      </c>
      <c r="AW45">
        <v>0</v>
      </c>
      <c r="AX45">
        <v>0</v>
      </c>
      <c r="AY45">
        <v>8</v>
      </c>
      <c r="AZ45">
        <v>0</v>
      </c>
      <c r="BA45">
        <v>0</v>
      </c>
      <c r="BB45">
        <v>3.3333333333333339</v>
      </c>
      <c r="BC45">
        <v>0</v>
      </c>
      <c r="BD45">
        <v>11.555555555555557</v>
      </c>
      <c r="BE45">
        <v>0</v>
      </c>
      <c r="BF45">
        <v>0</v>
      </c>
      <c r="BG45">
        <v>0</v>
      </c>
      <c r="BH45" s="1">
        <v>20</v>
      </c>
      <c r="BI45">
        <v>0.125</v>
      </c>
      <c r="BJ45">
        <v>0.1111111111111111</v>
      </c>
      <c r="BK45">
        <v>0.4</v>
      </c>
      <c r="BL45">
        <v>3.8461538461538464E-2</v>
      </c>
      <c r="BM45">
        <v>0.1</v>
      </c>
    </row>
    <row r="46" spans="1:65" x14ac:dyDescent="0.55000000000000004">
      <c r="A46" t="s">
        <v>56</v>
      </c>
      <c r="B46" t="s">
        <v>229</v>
      </c>
      <c r="C46" s="2">
        <v>44378</v>
      </c>
      <c r="D46" s="2">
        <v>44432</v>
      </c>
      <c r="E46" s="2">
        <v>44327</v>
      </c>
      <c r="F46" s="2" t="s">
        <v>333</v>
      </c>
      <c r="G46" t="s">
        <v>45</v>
      </c>
      <c r="H46">
        <v>8</v>
      </c>
      <c r="I46">
        <v>35</v>
      </c>
      <c r="J46">
        <v>236</v>
      </c>
      <c r="K46">
        <v>55</v>
      </c>
      <c r="L46">
        <v>24</v>
      </c>
      <c r="M46">
        <v>106</v>
      </c>
      <c r="N46" t="str">
        <f t="shared" si="0"/>
        <v>0824</v>
      </c>
      <c r="O46">
        <v>51</v>
      </c>
      <c r="P46">
        <v>85.5</v>
      </c>
      <c r="Q46" s="1">
        <v>0</v>
      </c>
      <c r="R46" t="s">
        <v>233</v>
      </c>
      <c r="T46" t="s">
        <v>233</v>
      </c>
      <c r="U46" s="14" t="s">
        <v>229</v>
      </c>
      <c r="V46" s="14" t="s">
        <v>229</v>
      </c>
      <c r="W46" s="14">
        <v>33.299999999999997</v>
      </c>
      <c r="X46" s="14">
        <v>0.67180000000000006</v>
      </c>
      <c r="Y46" s="14">
        <v>17.3</v>
      </c>
      <c r="Z46" s="14">
        <v>12.8</v>
      </c>
      <c r="AA46" t="s">
        <v>240</v>
      </c>
      <c r="AB46" t="s">
        <v>276</v>
      </c>
      <c r="AC46" s="3">
        <v>25.615161000000001</v>
      </c>
      <c r="AD46" s="3">
        <v>-80.402187999999995</v>
      </c>
      <c r="AE46" s="1">
        <v>0.1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0.1</v>
      </c>
      <c r="AT46" s="1">
        <v>0</v>
      </c>
      <c r="AU46" s="1">
        <v>0</v>
      </c>
      <c r="AV46">
        <v>2</v>
      </c>
      <c r="AW46">
        <v>1</v>
      </c>
      <c r="AX46">
        <v>0</v>
      </c>
      <c r="AY46">
        <v>8</v>
      </c>
      <c r="AZ46">
        <v>0</v>
      </c>
      <c r="BA46">
        <v>0</v>
      </c>
      <c r="BB46">
        <v>3.3333333333333339</v>
      </c>
      <c r="BC46">
        <v>4</v>
      </c>
      <c r="BD46">
        <v>11.555555555555557</v>
      </c>
      <c r="BE46">
        <v>0</v>
      </c>
      <c r="BF46">
        <v>4.7619047619047623E-3</v>
      </c>
      <c r="BG46">
        <v>4.7619047619047623E-3</v>
      </c>
      <c r="BH46" s="1">
        <v>20</v>
      </c>
      <c r="BI46">
        <v>0.125</v>
      </c>
      <c r="BJ46">
        <v>0.1111111111111111</v>
      </c>
      <c r="BK46">
        <v>0.4</v>
      </c>
      <c r="BL46">
        <v>3.8461538461538464E-2</v>
      </c>
      <c r="BM46">
        <v>0.1</v>
      </c>
    </row>
    <row r="47" spans="1:65" x14ac:dyDescent="0.55000000000000004">
      <c r="A47" t="s">
        <v>57</v>
      </c>
      <c r="B47">
        <v>40</v>
      </c>
      <c r="C47" s="2">
        <v>44378</v>
      </c>
      <c r="D47" s="2">
        <v>44434</v>
      </c>
      <c r="E47" s="2">
        <v>44327</v>
      </c>
      <c r="F47" s="2" t="s">
        <v>333</v>
      </c>
      <c r="G47" t="s">
        <v>45</v>
      </c>
      <c r="H47">
        <v>8</v>
      </c>
      <c r="I47">
        <v>35</v>
      </c>
      <c r="J47">
        <v>238</v>
      </c>
      <c r="K47">
        <v>57</v>
      </c>
      <c r="L47">
        <v>26</v>
      </c>
      <c r="M47">
        <v>108</v>
      </c>
      <c r="N47" t="str">
        <f t="shared" si="0"/>
        <v>0826</v>
      </c>
      <c r="O47">
        <v>51</v>
      </c>
      <c r="P47">
        <v>81</v>
      </c>
      <c r="Q47" s="1">
        <v>0.35</v>
      </c>
      <c r="R47" t="s">
        <v>236</v>
      </c>
      <c r="S47" t="s">
        <v>235</v>
      </c>
      <c r="T47" t="s">
        <v>235</v>
      </c>
      <c r="U47" s="14">
        <v>40</v>
      </c>
      <c r="V47" s="14">
        <v>40</v>
      </c>
      <c r="W47" s="14">
        <v>49.5</v>
      </c>
      <c r="X47" s="14">
        <v>5.4148459400000002</v>
      </c>
      <c r="Y47" s="14">
        <v>29.9</v>
      </c>
      <c r="Z47" s="14">
        <v>21.6</v>
      </c>
      <c r="AA47" t="s">
        <v>240</v>
      </c>
      <c r="AB47" t="s">
        <v>253</v>
      </c>
      <c r="AC47" s="3">
        <v>25.613794970000001</v>
      </c>
      <c r="AD47" s="3">
        <v>-80.406096009999999</v>
      </c>
      <c r="AE47" s="1">
        <v>0.60000000000000009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0.05</v>
      </c>
      <c r="AT47" s="1">
        <v>0.55000000000000004</v>
      </c>
      <c r="AU47" s="1">
        <v>0</v>
      </c>
      <c r="AV47">
        <v>3</v>
      </c>
      <c r="AW47">
        <v>0</v>
      </c>
      <c r="AX47">
        <v>0</v>
      </c>
      <c r="AY47">
        <v>8</v>
      </c>
      <c r="AZ47">
        <v>0</v>
      </c>
      <c r="BA47">
        <v>0</v>
      </c>
      <c r="BB47">
        <v>3.3333333333333339</v>
      </c>
      <c r="BC47">
        <v>1</v>
      </c>
      <c r="BD47">
        <v>11.555555555555557</v>
      </c>
      <c r="BE47">
        <v>30</v>
      </c>
      <c r="BF47">
        <v>4.7619047619047623E-3</v>
      </c>
      <c r="BG47">
        <v>4.7619047619047623E-3</v>
      </c>
      <c r="BH47" s="1">
        <v>20</v>
      </c>
      <c r="BI47">
        <v>0.125</v>
      </c>
      <c r="BJ47">
        <v>0.1111111111111111</v>
      </c>
      <c r="BK47">
        <v>0.4</v>
      </c>
      <c r="BL47">
        <v>3.8461538461538464E-2</v>
      </c>
      <c r="BM47">
        <v>0.1</v>
      </c>
    </row>
    <row r="48" spans="1:65" x14ac:dyDescent="0.55000000000000004">
      <c r="A48" t="s">
        <v>58</v>
      </c>
      <c r="B48">
        <v>454</v>
      </c>
      <c r="C48" s="2">
        <v>44378</v>
      </c>
      <c r="D48" s="2">
        <v>44434</v>
      </c>
      <c r="E48" s="2">
        <v>44327</v>
      </c>
      <c r="F48" s="2" t="s">
        <v>333</v>
      </c>
      <c r="G48" t="s">
        <v>45</v>
      </c>
      <c r="H48">
        <v>8</v>
      </c>
      <c r="I48">
        <v>35</v>
      </c>
      <c r="J48">
        <v>238</v>
      </c>
      <c r="K48">
        <v>57</v>
      </c>
      <c r="L48">
        <v>26</v>
      </c>
      <c r="M48">
        <v>108</v>
      </c>
      <c r="N48" t="str">
        <f t="shared" si="0"/>
        <v>0826</v>
      </c>
      <c r="O48">
        <v>51</v>
      </c>
      <c r="P48">
        <v>81</v>
      </c>
      <c r="Q48" s="1">
        <v>0.35</v>
      </c>
      <c r="R48" t="s">
        <v>236</v>
      </c>
      <c r="S48" t="s">
        <v>234</v>
      </c>
      <c r="T48" t="s">
        <v>234</v>
      </c>
      <c r="U48" s="14">
        <v>454</v>
      </c>
      <c r="V48" s="14">
        <v>454</v>
      </c>
      <c r="W48" s="14">
        <v>49.8</v>
      </c>
      <c r="X48" s="14">
        <v>4.1033333333333344</v>
      </c>
      <c r="Y48" s="14">
        <v>27.8</v>
      </c>
      <c r="Z48" s="14">
        <v>20.7</v>
      </c>
      <c r="AA48" t="s">
        <v>240</v>
      </c>
      <c r="AB48" t="s">
        <v>275</v>
      </c>
      <c r="AC48" s="3">
        <v>25.613045960000001</v>
      </c>
      <c r="AD48" s="3">
        <v>-80.407091030000004</v>
      </c>
      <c r="AE48" s="1">
        <v>0.76</v>
      </c>
      <c r="AF48" s="1">
        <v>0</v>
      </c>
      <c r="AG48" s="1">
        <v>0.01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0.75</v>
      </c>
      <c r="AU48" s="1">
        <v>0</v>
      </c>
      <c r="AV48">
        <v>5</v>
      </c>
      <c r="AW48">
        <v>0</v>
      </c>
      <c r="AX48">
        <v>0</v>
      </c>
      <c r="AY48">
        <v>8</v>
      </c>
      <c r="AZ48">
        <v>0</v>
      </c>
      <c r="BA48">
        <v>0</v>
      </c>
      <c r="BB48">
        <v>3.3333333333333339</v>
      </c>
      <c r="BC48">
        <v>0</v>
      </c>
      <c r="BD48">
        <v>11.555555555555557</v>
      </c>
      <c r="BE48">
        <v>32</v>
      </c>
      <c r="BF48">
        <v>4.7619047619047623E-3</v>
      </c>
      <c r="BG48">
        <v>4.7619047619047623E-3</v>
      </c>
      <c r="BH48" s="1">
        <v>20</v>
      </c>
      <c r="BI48">
        <v>0.125</v>
      </c>
      <c r="BJ48">
        <v>0.1111111111111111</v>
      </c>
      <c r="BK48">
        <v>0.4</v>
      </c>
      <c r="BL48">
        <v>3.8461538461538464E-2</v>
      </c>
      <c r="BM48">
        <v>0.1</v>
      </c>
    </row>
    <row r="49" spans="1:65" x14ac:dyDescent="0.55000000000000004">
      <c r="A49" t="s">
        <v>59</v>
      </c>
      <c r="B49">
        <v>490</v>
      </c>
      <c r="C49" s="2">
        <v>44378</v>
      </c>
      <c r="D49" s="2">
        <v>44434</v>
      </c>
      <c r="E49" s="2">
        <v>44327</v>
      </c>
      <c r="F49" s="2" t="s">
        <v>333</v>
      </c>
      <c r="G49" t="s">
        <v>45</v>
      </c>
      <c r="H49">
        <v>8</v>
      </c>
      <c r="I49">
        <v>35</v>
      </c>
      <c r="J49">
        <v>238</v>
      </c>
      <c r="K49">
        <v>57</v>
      </c>
      <c r="L49">
        <v>26</v>
      </c>
      <c r="M49">
        <v>108</v>
      </c>
      <c r="N49" t="str">
        <f t="shared" si="0"/>
        <v>0826</v>
      </c>
      <c r="O49">
        <v>51</v>
      </c>
      <c r="P49">
        <v>81</v>
      </c>
      <c r="Q49" s="1">
        <v>0.35</v>
      </c>
      <c r="R49" t="s">
        <v>236</v>
      </c>
      <c r="S49" t="s">
        <v>234</v>
      </c>
      <c r="T49" t="s">
        <v>234</v>
      </c>
      <c r="U49" s="14">
        <v>490</v>
      </c>
      <c r="V49" s="14">
        <v>490</v>
      </c>
      <c r="W49" s="14">
        <v>42.584725332177044</v>
      </c>
      <c r="X49" s="14">
        <v>2.7814285714285711</v>
      </c>
      <c r="Y49" s="14">
        <v>24.3</v>
      </c>
      <c r="Z49" s="14">
        <v>17.600000000000001</v>
      </c>
      <c r="AA49" t="s">
        <v>241</v>
      </c>
      <c r="AB49" t="s">
        <v>259</v>
      </c>
      <c r="AC49" s="3">
        <v>25.616584970000002</v>
      </c>
      <c r="AD49" s="3">
        <v>-80.390300980000006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>
        <v>4</v>
      </c>
      <c r="AW49">
        <v>0</v>
      </c>
      <c r="AX49">
        <v>0</v>
      </c>
      <c r="AY49">
        <v>8</v>
      </c>
      <c r="AZ49">
        <v>0</v>
      </c>
      <c r="BA49">
        <v>0</v>
      </c>
      <c r="BB49">
        <v>3.3333333333333339</v>
      </c>
      <c r="BC49">
        <v>0</v>
      </c>
      <c r="BD49">
        <v>11.555555555555557</v>
      </c>
      <c r="BE49">
        <v>0</v>
      </c>
      <c r="BF49">
        <v>4.7619047619047623E-3</v>
      </c>
      <c r="BG49">
        <v>4.7619047619047623E-3</v>
      </c>
      <c r="BH49" s="1">
        <v>20</v>
      </c>
      <c r="BI49">
        <v>0.125</v>
      </c>
      <c r="BJ49">
        <v>0.1111111111111111</v>
      </c>
      <c r="BK49">
        <v>0.4</v>
      </c>
      <c r="BL49">
        <v>3.8461538461538464E-2</v>
      </c>
      <c r="BM49">
        <v>0.1</v>
      </c>
    </row>
    <row r="50" spans="1:65" x14ac:dyDescent="0.55000000000000004">
      <c r="A50" t="s">
        <v>60</v>
      </c>
      <c r="B50" t="s">
        <v>229</v>
      </c>
      <c r="C50" s="2">
        <v>44378</v>
      </c>
      <c r="D50" s="2">
        <v>44434</v>
      </c>
      <c r="E50" s="2">
        <v>44327</v>
      </c>
      <c r="F50" s="2" t="s">
        <v>333</v>
      </c>
      <c r="G50" t="s">
        <v>45</v>
      </c>
      <c r="H50">
        <v>8</v>
      </c>
      <c r="I50">
        <v>35</v>
      </c>
      <c r="J50">
        <v>238</v>
      </c>
      <c r="K50">
        <v>57</v>
      </c>
      <c r="L50">
        <v>26</v>
      </c>
      <c r="M50">
        <v>108</v>
      </c>
      <c r="N50" t="str">
        <f t="shared" si="0"/>
        <v>0826</v>
      </c>
      <c r="O50">
        <v>51</v>
      </c>
      <c r="P50">
        <v>81</v>
      </c>
      <c r="Q50" s="1">
        <v>0.35</v>
      </c>
      <c r="R50" t="s">
        <v>233</v>
      </c>
      <c r="T50" t="s">
        <v>233</v>
      </c>
      <c r="U50" s="14" t="s">
        <v>229</v>
      </c>
      <c r="V50" s="14" t="s">
        <v>229</v>
      </c>
      <c r="W50" s="14">
        <v>33.299999999999997</v>
      </c>
      <c r="X50" s="14">
        <v>0.67180000000000006</v>
      </c>
      <c r="Y50" s="14">
        <v>17.3</v>
      </c>
      <c r="Z50" s="14">
        <v>12.8</v>
      </c>
      <c r="AA50" t="s">
        <v>240</v>
      </c>
      <c r="AB50" t="s">
        <v>276</v>
      </c>
      <c r="AC50" s="3">
        <v>25.615161000000001</v>
      </c>
      <c r="AD50" s="3">
        <v>-80.402187999999995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>
        <v>2</v>
      </c>
      <c r="AW50">
        <v>0</v>
      </c>
      <c r="AX50">
        <v>0</v>
      </c>
      <c r="AY50">
        <v>8</v>
      </c>
      <c r="AZ50">
        <v>0</v>
      </c>
      <c r="BA50">
        <v>0</v>
      </c>
      <c r="BB50">
        <v>3.3333333333333339</v>
      </c>
      <c r="BC50">
        <v>0</v>
      </c>
      <c r="BD50">
        <v>11.555555555555557</v>
      </c>
      <c r="BE50">
        <v>0</v>
      </c>
      <c r="BF50">
        <v>4.7619047619047623E-3</v>
      </c>
      <c r="BG50">
        <v>4.7619047619047623E-3</v>
      </c>
      <c r="BH50" s="1">
        <v>20</v>
      </c>
      <c r="BI50">
        <v>0.125</v>
      </c>
      <c r="BJ50">
        <v>0.1111111111111111</v>
      </c>
      <c r="BK50">
        <v>0.4</v>
      </c>
      <c r="BL50">
        <v>3.8461538461538464E-2</v>
      </c>
      <c r="BM50">
        <v>0.1</v>
      </c>
    </row>
    <row r="51" spans="1:65" x14ac:dyDescent="0.55000000000000004">
      <c r="A51" t="s">
        <v>61</v>
      </c>
      <c r="B51">
        <v>6000</v>
      </c>
      <c r="C51" s="2">
        <v>44378</v>
      </c>
      <c r="D51" s="2">
        <v>44439</v>
      </c>
      <c r="E51" s="2">
        <v>44327</v>
      </c>
      <c r="F51" s="2" t="s">
        <v>333</v>
      </c>
      <c r="G51" t="s">
        <v>45</v>
      </c>
      <c r="H51">
        <v>8</v>
      </c>
      <c r="I51">
        <v>36</v>
      </c>
      <c r="J51">
        <v>243</v>
      </c>
      <c r="K51">
        <v>62</v>
      </c>
      <c r="L51">
        <v>31</v>
      </c>
      <c r="M51">
        <v>113</v>
      </c>
      <c r="N51" t="str">
        <f t="shared" si="0"/>
        <v>0831</v>
      </c>
      <c r="O51">
        <v>51</v>
      </c>
      <c r="P51">
        <v>81</v>
      </c>
      <c r="Q51" s="1">
        <v>0.33</v>
      </c>
      <c r="R51" t="s">
        <v>236</v>
      </c>
      <c r="S51" t="s">
        <v>234</v>
      </c>
      <c r="T51" t="s">
        <v>234</v>
      </c>
      <c r="U51" s="14">
        <v>6000</v>
      </c>
      <c r="V51" s="14">
        <v>6000</v>
      </c>
      <c r="W51" s="14">
        <v>42.8</v>
      </c>
      <c r="X51" s="14">
        <v>2.7341666666666669</v>
      </c>
      <c r="Y51" s="14">
        <v>23.6</v>
      </c>
      <c r="Z51" s="14">
        <v>17.8</v>
      </c>
      <c r="AA51" t="s">
        <v>240</v>
      </c>
      <c r="AB51" t="s">
        <v>254</v>
      </c>
      <c r="AC51" s="3">
        <v>25.613995970000001</v>
      </c>
      <c r="AD51" s="3">
        <v>-80.406042029999995</v>
      </c>
      <c r="AE51" s="1">
        <v>0.69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0.2</v>
      </c>
      <c r="AT51" s="1">
        <v>0.49</v>
      </c>
      <c r="AU51" s="1">
        <v>0</v>
      </c>
      <c r="AV51">
        <v>4</v>
      </c>
      <c r="AW51">
        <v>0</v>
      </c>
      <c r="AX51">
        <v>0</v>
      </c>
      <c r="AY51">
        <v>8</v>
      </c>
      <c r="AZ51">
        <v>0</v>
      </c>
      <c r="BA51">
        <v>0</v>
      </c>
      <c r="BB51">
        <v>3.3333333333333339</v>
      </c>
      <c r="BC51">
        <v>2</v>
      </c>
      <c r="BD51">
        <v>11.555555555555557</v>
      </c>
      <c r="BE51">
        <v>12</v>
      </c>
      <c r="BF51">
        <v>0</v>
      </c>
      <c r="BG51">
        <v>0</v>
      </c>
      <c r="BH51" s="1">
        <v>20</v>
      </c>
      <c r="BI51">
        <v>0.125</v>
      </c>
      <c r="BJ51">
        <v>0.1111111111111111</v>
      </c>
      <c r="BK51">
        <v>0.4</v>
      </c>
      <c r="BL51">
        <v>3.8461538461538464E-2</v>
      </c>
      <c r="BM51">
        <v>0.1</v>
      </c>
    </row>
    <row r="52" spans="1:65" x14ac:dyDescent="0.55000000000000004">
      <c r="A52" t="s">
        <v>62</v>
      </c>
      <c r="B52">
        <v>606</v>
      </c>
      <c r="C52" s="2">
        <v>44378</v>
      </c>
      <c r="D52" s="2">
        <v>44441</v>
      </c>
      <c r="E52" s="2">
        <v>44327</v>
      </c>
      <c r="F52" s="2" t="s">
        <v>333</v>
      </c>
      <c r="G52" t="s">
        <v>63</v>
      </c>
      <c r="H52">
        <v>9</v>
      </c>
      <c r="I52">
        <v>36</v>
      </c>
      <c r="J52">
        <v>245</v>
      </c>
      <c r="K52">
        <v>64</v>
      </c>
      <c r="L52">
        <v>2</v>
      </c>
      <c r="M52">
        <v>115</v>
      </c>
      <c r="N52" t="str">
        <f t="shared" si="0"/>
        <v>0902</v>
      </c>
      <c r="O52">
        <v>51</v>
      </c>
      <c r="P52">
        <v>84</v>
      </c>
      <c r="R52" t="s">
        <v>236</v>
      </c>
      <c r="S52" t="s">
        <v>235</v>
      </c>
      <c r="T52" t="s">
        <v>235</v>
      </c>
      <c r="U52" s="14">
        <v>606</v>
      </c>
      <c r="V52" s="14">
        <v>606</v>
      </c>
      <c r="W52" s="14">
        <v>52.4</v>
      </c>
      <c r="X52" s="14">
        <v>7.5842105263157888</v>
      </c>
      <c r="Y52" s="14">
        <v>32.9</v>
      </c>
      <c r="Z52" s="14">
        <v>25.1</v>
      </c>
      <c r="AA52" t="s">
        <v>241</v>
      </c>
      <c r="AB52" t="s">
        <v>259</v>
      </c>
      <c r="AC52" s="3">
        <v>25.616584970000002</v>
      </c>
      <c r="AD52" s="3">
        <v>-80.390300980000006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>
        <v>2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3</v>
      </c>
      <c r="BC52">
        <v>0</v>
      </c>
      <c r="BD52">
        <v>68.333333333333343</v>
      </c>
      <c r="BE52">
        <v>0</v>
      </c>
      <c r="BF52">
        <v>0</v>
      </c>
      <c r="BG52">
        <v>0</v>
      </c>
      <c r="BH52" s="1">
        <v>33</v>
      </c>
      <c r="BI52">
        <v>0</v>
      </c>
      <c r="BJ52">
        <v>0</v>
      </c>
      <c r="BK52">
        <v>0.33333333333333331</v>
      </c>
      <c r="BL52">
        <v>6.097560975609756E-2</v>
      </c>
      <c r="BM52">
        <v>3.0303030303030304E-2</v>
      </c>
    </row>
    <row r="53" spans="1:65" x14ac:dyDescent="0.55000000000000004">
      <c r="A53" t="s">
        <v>64</v>
      </c>
      <c r="B53">
        <v>21</v>
      </c>
      <c r="C53" s="2">
        <v>44378</v>
      </c>
      <c r="D53" s="2">
        <v>44446</v>
      </c>
      <c r="E53" s="2">
        <v>44327</v>
      </c>
      <c r="F53" s="2" t="s">
        <v>333</v>
      </c>
      <c r="G53" t="s">
        <v>63</v>
      </c>
      <c r="H53">
        <v>9</v>
      </c>
      <c r="I53">
        <v>37</v>
      </c>
      <c r="J53">
        <v>250</v>
      </c>
      <c r="K53">
        <v>69</v>
      </c>
      <c r="L53">
        <v>7</v>
      </c>
      <c r="M53">
        <v>120</v>
      </c>
      <c r="N53" t="str">
        <f t="shared" si="0"/>
        <v>0907</v>
      </c>
      <c r="O53">
        <v>51</v>
      </c>
      <c r="P53">
        <v>81</v>
      </c>
      <c r="Q53" s="1">
        <v>2.3199999999999998</v>
      </c>
      <c r="R53" t="s">
        <v>236</v>
      </c>
      <c r="S53" t="s">
        <v>235</v>
      </c>
      <c r="T53" t="s">
        <v>235</v>
      </c>
      <c r="U53" s="14">
        <v>21</v>
      </c>
      <c r="V53" s="14">
        <v>21</v>
      </c>
      <c r="W53" s="14">
        <v>47.7</v>
      </c>
      <c r="X53" s="14">
        <v>5.5711111111111116</v>
      </c>
      <c r="Y53" s="14">
        <v>31.7</v>
      </c>
      <c r="Z53" s="14">
        <v>21.5</v>
      </c>
      <c r="AA53" t="s">
        <v>240</v>
      </c>
      <c r="AB53" t="s">
        <v>277</v>
      </c>
      <c r="AC53" s="3">
        <v>25.612480000000001</v>
      </c>
      <c r="AD53" s="3">
        <v>-80.407797000000002</v>
      </c>
      <c r="AE53" s="1">
        <v>0.99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0.99</v>
      </c>
      <c r="AU53" s="1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</v>
      </c>
      <c r="BC53">
        <v>0</v>
      </c>
      <c r="BD53">
        <v>68.333333333333343</v>
      </c>
      <c r="BE53">
        <v>31</v>
      </c>
      <c r="BF53">
        <v>2.7027027027027029E-3</v>
      </c>
      <c r="BG53">
        <v>2.7027027027027029E-3</v>
      </c>
      <c r="BH53" s="1">
        <v>33</v>
      </c>
      <c r="BI53">
        <v>0</v>
      </c>
      <c r="BJ53">
        <v>0</v>
      </c>
      <c r="BK53">
        <v>0.33333333333333331</v>
      </c>
      <c r="BL53">
        <v>6.097560975609756E-2</v>
      </c>
      <c r="BM53">
        <v>3.0303030303030304E-2</v>
      </c>
    </row>
    <row r="54" spans="1:65" x14ac:dyDescent="0.55000000000000004">
      <c r="A54" t="s">
        <v>65</v>
      </c>
      <c r="B54" t="s">
        <v>230</v>
      </c>
      <c r="C54" s="2">
        <v>44378</v>
      </c>
      <c r="D54" s="2">
        <v>44446</v>
      </c>
      <c r="E54" s="2">
        <v>44327</v>
      </c>
      <c r="F54" s="2" t="s">
        <v>333</v>
      </c>
      <c r="G54" t="s">
        <v>63</v>
      </c>
      <c r="H54">
        <v>9</v>
      </c>
      <c r="I54">
        <v>37</v>
      </c>
      <c r="J54">
        <v>250</v>
      </c>
      <c r="K54">
        <v>69</v>
      </c>
      <c r="L54">
        <v>7</v>
      </c>
      <c r="M54">
        <v>120</v>
      </c>
      <c r="N54" t="str">
        <f t="shared" si="0"/>
        <v>0907</v>
      </c>
      <c r="O54">
        <v>51</v>
      </c>
      <c r="P54">
        <v>81</v>
      </c>
      <c r="Q54" s="1">
        <v>2.3199999999999998</v>
      </c>
      <c r="R54" t="s">
        <v>236</v>
      </c>
      <c r="S54" t="s">
        <v>235</v>
      </c>
      <c r="T54" t="s">
        <v>235</v>
      </c>
      <c r="U54" s="14" t="s">
        <v>230</v>
      </c>
      <c r="V54" s="14" t="s">
        <v>230</v>
      </c>
      <c r="W54" s="14">
        <v>55.1</v>
      </c>
      <c r="X54" s="14">
        <v>6.6241176470588234</v>
      </c>
      <c r="Y54" s="14">
        <v>33.4</v>
      </c>
      <c r="Z54" s="14">
        <v>23.4</v>
      </c>
      <c r="AA54" t="s">
        <v>241</v>
      </c>
      <c r="AB54" t="s">
        <v>255</v>
      </c>
      <c r="AC54" s="3">
        <v>25.616444000000001</v>
      </c>
      <c r="AD54" s="3">
        <v>-80.390439000000001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>
        <v>4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3</v>
      </c>
      <c r="BC54">
        <v>0</v>
      </c>
      <c r="BD54">
        <v>68.333333333333343</v>
      </c>
      <c r="BE54">
        <v>0</v>
      </c>
      <c r="BF54">
        <v>2.7027027027027029E-3</v>
      </c>
      <c r="BG54">
        <v>2.7027027027027029E-3</v>
      </c>
      <c r="BH54" s="1">
        <v>33</v>
      </c>
      <c r="BI54">
        <v>0</v>
      </c>
      <c r="BJ54">
        <v>0</v>
      </c>
      <c r="BK54">
        <v>0.33333333333333331</v>
      </c>
      <c r="BL54">
        <v>6.097560975609756E-2</v>
      </c>
      <c r="BM54">
        <v>3.0303030303030304E-2</v>
      </c>
    </row>
    <row r="55" spans="1:65" x14ac:dyDescent="0.55000000000000004">
      <c r="A55" t="s">
        <v>66</v>
      </c>
      <c r="B55">
        <v>589</v>
      </c>
      <c r="C55" s="2">
        <v>44378</v>
      </c>
      <c r="D55" s="2">
        <v>44448</v>
      </c>
      <c r="E55" s="2">
        <v>44327</v>
      </c>
      <c r="F55" s="2" t="s">
        <v>333</v>
      </c>
      <c r="G55" t="s">
        <v>63</v>
      </c>
      <c r="H55">
        <v>9</v>
      </c>
      <c r="I55">
        <v>37</v>
      </c>
      <c r="J55">
        <v>252</v>
      </c>
      <c r="K55">
        <v>71</v>
      </c>
      <c r="L55">
        <v>9</v>
      </c>
      <c r="M55">
        <v>122</v>
      </c>
      <c r="N55" t="str">
        <f t="shared" si="0"/>
        <v>0909</v>
      </c>
      <c r="O55">
        <v>51</v>
      </c>
      <c r="P55">
        <v>81.5</v>
      </c>
      <c r="Q55" s="1">
        <v>0.95</v>
      </c>
      <c r="R55" t="s">
        <v>236</v>
      </c>
      <c r="S55" t="s">
        <v>235</v>
      </c>
      <c r="T55" t="s">
        <v>235</v>
      </c>
      <c r="U55" s="14">
        <v>589</v>
      </c>
      <c r="V55" s="14">
        <v>589</v>
      </c>
      <c r="W55" s="14">
        <v>51.1</v>
      </c>
      <c r="X55" s="14">
        <v>5.242857142857142</v>
      </c>
      <c r="Y55" s="14">
        <v>29.4</v>
      </c>
      <c r="Z55" s="14">
        <v>22.2</v>
      </c>
      <c r="AA55" t="s">
        <v>241</v>
      </c>
      <c r="AB55" t="s">
        <v>278</v>
      </c>
      <c r="AC55" s="3">
        <v>25.620331</v>
      </c>
      <c r="AD55" s="3">
        <v>-80.391169000000005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>
        <v>2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3</v>
      </c>
      <c r="BC55">
        <v>0</v>
      </c>
      <c r="BD55">
        <v>68.333333333333343</v>
      </c>
      <c r="BE55">
        <v>0</v>
      </c>
      <c r="BF55">
        <v>2.7027027027027029E-3</v>
      </c>
      <c r="BG55">
        <v>2.7027027027027029E-3</v>
      </c>
      <c r="BH55" s="1">
        <v>33</v>
      </c>
      <c r="BI55">
        <v>0</v>
      </c>
      <c r="BJ55">
        <v>0</v>
      </c>
      <c r="BK55">
        <v>0.33333333333333331</v>
      </c>
      <c r="BL55">
        <v>6.097560975609756E-2</v>
      </c>
      <c r="BM55">
        <v>3.0303030303030304E-2</v>
      </c>
    </row>
    <row r="56" spans="1:65" x14ac:dyDescent="0.55000000000000004">
      <c r="A56" t="s">
        <v>67</v>
      </c>
      <c r="B56">
        <v>349</v>
      </c>
      <c r="C56" s="2">
        <v>44378</v>
      </c>
      <c r="D56" s="2">
        <v>44453</v>
      </c>
      <c r="E56" s="2">
        <v>44327</v>
      </c>
      <c r="F56" s="2" t="s">
        <v>333</v>
      </c>
      <c r="G56" t="s">
        <v>63</v>
      </c>
      <c r="H56">
        <v>9</v>
      </c>
      <c r="I56">
        <v>38</v>
      </c>
      <c r="J56">
        <v>257</v>
      </c>
      <c r="K56">
        <v>76</v>
      </c>
      <c r="L56">
        <v>14</v>
      </c>
      <c r="M56">
        <v>127</v>
      </c>
      <c r="N56" t="str">
        <f t="shared" si="0"/>
        <v>0914</v>
      </c>
      <c r="O56">
        <v>51</v>
      </c>
      <c r="P56">
        <v>79.5</v>
      </c>
      <c r="Q56" s="1">
        <v>0.13</v>
      </c>
      <c r="R56" t="s">
        <v>236</v>
      </c>
      <c r="S56" t="s">
        <v>235</v>
      </c>
      <c r="T56" t="s">
        <v>235</v>
      </c>
      <c r="U56" s="14">
        <v>349</v>
      </c>
      <c r="V56" s="14">
        <v>349</v>
      </c>
      <c r="W56" s="14">
        <v>50.3</v>
      </c>
      <c r="X56" s="14">
        <v>4.4509090909090911</v>
      </c>
      <c r="Y56" s="14">
        <v>28.1</v>
      </c>
      <c r="Z56" s="14">
        <v>20</v>
      </c>
      <c r="AA56" t="s">
        <v>241</v>
      </c>
      <c r="AB56" t="s">
        <v>279</v>
      </c>
      <c r="AC56" s="3">
        <v>25.623023029999999</v>
      </c>
      <c r="AD56" s="3">
        <v>-80.393597</v>
      </c>
      <c r="AE56" s="1">
        <v>0.55000000000000004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0.1</v>
      </c>
      <c r="AQ56" s="1">
        <v>0</v>
      </c>
      <c r="AR56" s="1">
        <v>0</v>
      </c>
      <c r="AS56" s="1">
        <v>0.2</v>
      </c>
      <c r="AT56" s="1">
        <v>0.25</v>
      </c>
      <c r="AU56" s="1">
        <v>0</v>
      </c>
      <c r="AV56">
        <v>5</v>
      </c>
      <c r="AW56">
        <v>1</v>
      </c>
      <c r="AX56">
        <v>0</v>
      </c>
      <c r="AY56">
        <v>0</v>
      </c>
      <c r="AZ56">
        <v>0</v>
      </c>
      <c r="BA56">
        <v>13</v>
      </c>
      <c r="BB56">
        <v>3</v>
      </c>
      <c r="BC56">
        <v>4</v>
      </c>
      <c r="BD56">
        <v>68.333333333333343</v>
      </c>
      <c r="BE56">
        <v>1</v>
      </c>
      <c r="BF56">
        <v>0</v>
      </c>
      <c r="BG56">
        <v>0</v>
      </c>
      <c r="BH56" s="1">
        <v>33</v>
      </c>
      <c r="BI56">
        <v>0</v>
      </c>
      <c r="BJ56">
        <v>0</v>
      </c>
      <c r="BK56">
        <v>0.33333333333333331</v>
      </c>
      <c r="BL56">
        <v>6.097560975609756E-2</v>
      </c>
      <c r="BM56">
        <v>3.0303030303030304E-2</v>
      </c>
    </row>
    <row r="57" spans="1:65" x14ac:dyDescent="0.55000000000000004">
      <c r="A57" t="s">
        <v>68</v>
      </c>
      <c r="B57">
        <v>615</v>
      </c>
      <c r="C57" s="2">
        <v>44378</v>
      </c>
      <c r="D57" s="2">
        <v>44453</v>
      </c>
      <c r="E57" s="2">
        <v>44327</v>
      </c>
      <c r="F57" s="2" t="s">
        <v>333</v>
      </c>
      <c r="G57" t="s">
        <v>63</v>
      </c>
      <c r="H57">
        <v>9</v>
      </c>
      <c r="I57">
        <v>38</v>
      </c>
      <c r="J57">
        <v>257</v>
      </c>
      <c r="K57">
        <v>76</v>
      </c>
      <c r="L57">
        <v>14</v>
      </c>
      <c r="M57">
        <v>127</v>
      </c>
      <c r="N57" t="str">
        <f t="shared" si="0"/>
        <v>0914</v>
      </c>
      <c r="O57">
        <v>51</v>
      </c>
      <c r="P57">
        <v>79.5</v>
      </c>
      <c r="Q57" s="1">
        <v>0.13</v>
      </c>
      <c r="R57" t="s">
        <v>233</v>
      </c>
      <c r="T57" t="s">
        <v>233</v>
      </c>
      <c r="U57" s="14">
        <v>615</v>
      </c>
      <c r="V57" s="14">
        <v>615</v>
      </c>
      <c r="W57" s="14">
        <v>42.2</v>
      </c>
      <c r="X57" s="14">
        <v>1.464</v>
      </c>
      <c r="Y57" s="14">
        <v>20.8</v>
      </c>
      <c r="Z57" s="14">
        <v>15</v>
      </c>
      <c r="AA57" t="s">
        <v>240</v>
      </c>
      <c r="AB57" t="s">
        <v>280</v>
      </c>
      <c r="AC57" s="3">
        <v>25.614193029999999</v>
      </c>
      <c r="AD57" s="3">
        <v>-80.407581030000003</v>
      </c>
      <c r="AE57" s="1">
        <v>0.74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0.1</v>
      </c>
      <c r="AT57" s="1">
        <v>0.64</v>
      </c>
      <c r="AU57" s="1">
        <v>0</v>
      </c>
      <c r="AV57">
        <v>5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3</v>
      </c>
      <c r="BC57">
        <v>6</v>
      </c>
      <c r="BD57">
        <v>68.333333333333343</v>
      </c>
      <c r="BE57">
        <v>19</v>
      </c>
      <c r="BF57">
        <v>0</v>
      </c>
      <c r="BG57">
        <v>0</v>
      </c>
      <c r="BH57" s="1">
        <v>33</v>
      </c>
      <c r="BI57">
        <v>0</v>
      </c>
      <c r="BJ57">
        <v>0</v>
      </c>
      <c r="BK57">
        <v>0.33333333333333331</v>
      </c>
      <c r="BL57">
        <v>6.097560975609756E-2</v>
      </c>
      <c r="BM57">
        <v>3.0303030303030304E-2</v>
      </c>
    </row>
    <row r="58" spans="1:65" x14ac:dyDescent="0.55000000000000004">
      <c r="A58" t="s">
        <v>69</v>
      </c>
      <c r="B58" t="s">
        <v>231</v>
      </c>
      <c r="C58" s="2">
        <v>44378</v>
      </c>
      <c r="D58" s="2">
        <v>44453</v>
      </c>
      <c r="E58" s="2">
        <v>44327</v>
      </c>
      <c r="F58" s="2" t="s">
        <v>333</v>
      </c>
      <c r="G58" t="s">
        <v>63</v>
      </c>
      <c r="H58">
        <v>9</v>
      </c>
      <c r="I58">
        <v>38</v>
      </c>
      <c r="J58">
        <v>257</v>
      </c>
      <c r="K58">
        <v>76</v>
      </c>
      <c r="L58">
        <v>14</v>
      </c>
      <c r="M58">
        <v>127</v>
      </c>
      <c r="N58" t="str">
        <f t="shared" si="0"/>
        <v>0914</v>
      </c>
      <c r="O58">
        <v>51</v>
      </c>
      <c r="P58">
        <v>79.5</v>
      </c>
      <c r="Q58" s="1">
        <v>0.13</v>
      </c>
      <c r="R58" t="s">
        <v>236</v>
      </c>
      <c r="S58" t="s">
        <v>235</v>
      </c>
      <c r="T58" t="s">
        <v>235</v>
      </c>
      <c r="U58" s="14" t="s">
        <v>231</v>
      </c>
      <c r="V58" s="14" t="s">
        <v>231</v>
      </c>
      <c r="W58" s="14">
        <v>46.9</v>
      </c>
      <c r="X58" s="14">
        <v>4.1657142857142855</v>
      </c>
      <c r="Y58" s="14">
        <v>27.5</v>
      </c>
      <c r="Z58" s="14">
        <v>20.5</v>
      </c>
      <c r="AA58" t="s">
        <v>242</v>
      </c>
      <c r="AB58" t="s">
        <v>281</v>
      </c>
      <c r="AC58" s="3">
        <v>25.600850000000001</v>
      </c>
      <c r="AD58" s="3">
        <v>-80.399775000000005</v>
      </c>
      <c r="AE58" s="1">
        <v>0.95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0.95</v>
      </c>
      <c r="AU58" s="1">
        <v>0</v>
      </c>
      <c r="AV58">
        <v>4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3</v>
      </c>
      <c r="BC58">
        <v>0</v>
      </c>
      <c r="BD58">
        <v>68.333333333333343</v>
      </c>
      <c r="BE58">
        <v>48</v>
      </c>
      <c r="BF58">
        <v>0</v>
      </c>
      <c r="BG58">
        <v>0</v>
      </c>
      <c r="BH58" s="1">
        <v>33</v>
      </c>
      <c r="BI58">
        <v>0</v>
      </c>
      <c r="BJ58">
        <v>0</v>
      </c>
      <c r="BK58">
        <v>0.33333333333333331</v>
      </c>
      <c r="BL58">
        <v>6.097560975609756E-2</v>
      </c>
      <c r="BM58">
        <v>3.0303030303030304E-2</v>
      </c>
    </row>
    <row r="59" spans="1:65" x14ac:dyDescent="0.55000000000000004">
      <c r="A59" t="s">
        <v>70</v>
      </c>
      <c r="B59" t="s">
        <v>229</v>
      </c>
      <c r="C59" s="2">
        <v>44378</v>
      </c>
      <c r="D59" s="2">
        <v>44453</v>
      </c>
      <c r="E59" s="2">
        <v>44327</v>
      </c>
      <c r="F59" s="2" t="s">
        <v>333</v>
      </c>
      <c r="G59" t="s">
        <v>63</v>
      </c>
      <c r="H59">
        <v>9</v>
      </c>
      <c r="I59">
        <v>38</v>
      </c>
      <c r="J59">
        <v>257</v>
      </c>
      <c r="K59">
        <v>76</v>
      </c>
      <c r="L59">
        <v>14</v>
      </c>
      <c r="M59">
        <v>127</v>
      </c>
      <c r="N59" t="str">
        <f t="shared" si="0"/>
        <v>0914</v>
      </c>
      <c r="O59">
        <v>51</v>
      </c>
      <c r="P59">
        <v>79.5</v>
      </c>
      <c r="Q59" s="1">
        <v>0.13</v>
      </c>
      <c r="R59" t="s">
        <v>233</v>
      </c>
      <c r="T59" t="s">
        <v>233</v>
      </c>
      <c r="U59" s="14" t="s">
        <v>229</v>
      </c>
      <c r="V59" s="14" t="s">
        <v>229</v>
      </c>
      <c r="W59" s="14">
        <v>33.299999999999997</v>
      </c>
      <c r="X59" s="14">
        <v>0.67180000000000006</v>
      </c>
      <c r="Y59" s="14">
        <v>17.3</v>
      </c>
      <c r="Z59" s="14">
        <v>12.8</v>
      </c>
      <c r="AA59" t="s">
        <v>240</v>
      </c>
      <c r="AB59" t="s">
        <v>276</v>
      </c>
      <c r="AC59" s="3">
        <v>25.615161000000001</v>
      </c>
      <c r="AD59" s="3">
        <v>-80.402187999999995</v>
      </c>
      <c r="AE59" s="1">
        <v>0.05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0.05</v>
      </c>
      <c r="AT59" s="1">
        <v>0</v>
      </c>
      <c r="AU59" s="1">
        <v>0</v>
      </c>
      <c r="AV59">
        <v>5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3</v>
      </c>
      <c r="BC59">
        <v>1</v>
      </c>
      <c r="BD59">
        <v>68.333333333333343</v>
      </c>
      <c r="BE59">
        <v>0</v>
      </c>
      <c r="BF59">
        <v>0</v>
      </c>
      <c r="BG59">
        <v>0</v>
      </c>
      <c r="BH59" s="1">
        <v>33</v>
      </c>
      <c r="BI59">
        <v>0</v>
      </c>
      <c r="BJ59">
        <v>0</v>
      </c>
      <c r="BK59">
        <v>0.33333333333333331</v>
      </c>
      <c r="BL59">
        <v>6.097560975609756E-2</v>
      </c>
      <c r="BM59">
        <v>3.0303030303030304E-2</v>
      </c>
    </row>
    <row r="60" spans="1:65" x14ac:dyDescent="0.55000000000000004">
      <c r="A60" t="s">
        <v>71</v>
      </c>
      <c r="B60">
        <v>300</v>
      </c>
      <c r="C60" s="2">
        <v>44378</v>
      </c>
      <c r="D60" s="2">
        <v>44460</v>
      </c>
      <c r="E60" s="2">
        <v>44327</v>
      </c>
      <c r="F60" s="2" t="s">
        <v>333</v>
      </c>
      <c r="G60" t="s">
        <v>63</v>
      </c>
      <c r="H60">
        <v>9</v>
      </c>
      <c r="I60">
        <v>39</v>
      </c>
      <c r="J60">
        <v>264</v>
      </c>
      <c r="K60">
        <v>83</v>
      </c>
      <c r="L60">
        <v>21</v>
      </c>
      <c r="M60">
        <v>134</v>
      </c>
      <c r="N60" t="str">
        <f t="shared" si="0"/>
        <v>0921</v>
      </c>
      <c r="O60">
        <v>51</v>
      </c>
      <c r="P60">
        <v>82</v>
      </c>
      <c r="Q60" s="1">
        <v>0.11</v>
      </c>
      <c r="R60" t="s">
        <v>236</v>
      </c>
      <c r="S60" t="s">
        <v>234</v>
      </c>
      <c r="T60" t="s">
        <v>234</v>
      </c>
      <c r="U60" s="14">
        <v>300</v>
      </c>
      <c r="V60" s="14">
        <v>300</v>
      </c>
      <c r="W60" s="14">
        <v>46.5</v>
      </c>
      <c r="X60" s="14">
        <v>3.3135294117647058</v>
      </c>
      <c r="Y60" s="14">
        <v>26.9</v>
      </c>
      <c r="Z60" s="14">
        <v>19.899999999999999</v>
      </c>
      <c r="AA60" t="s">
        <v>241</v>
      </c>
      <c r="AB60" t="s">
        <v>282</v>
      </c>
      <c r="AC60" s="3">
        <v>25.616636</v>
      </c>
      <c r="AD60" s="3">
        <v>-80.390680000000003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3</v>
      </c>
      <c r="BC60">
        <v>0</v>
      </c>
      <c r="BD60">
        <v>68.333333333333343</v>
      </c>
      <c r="BE60">
        <v>0</v>
      </c>
      <c r="BF60">
        <v>0</v>
      </c>
      <c r="BG60">
        <v>0</v>
      </c>
      <c r="BH60" s="1">
        <v>33</v>
      </c>
      <c r="BI60">
        <v>0</v>
      </c>
      <c r="BJ60">
        <v>0</v>
      </c>
      <c r="BK60">
        <v>0.33333333333333331</v>
      </c>
      <c r="BL60">
        <v>6.097560975609756E-2</v>
      </c>
      <c r="BM60">
        <v>3.0303030303030304E-2</v>
      </c>
    </row>
    <row r="61" spans="1:65" x14ac:dyDescent="0.55000000000000004">
      <c r="A61" t="s">
        <v>72</v>
      </c>
      <c r="B61">
        <v>40</v>
      </c>
      <c r="C61" s="2">
        <v>44378</v>
      </c>
      <c r="D61" s="2">
        <v>44467</v>
      </c>
      <c r="E61" s="2">
        <v>44327</v>
      </c>
      <c r="F61" s="2" t="s">
        <v>333</v>
      </c>
      <c r="G61" t="s">
        <v>63</v>
      </c>
      <c r="H61">
        <v>9</v>
      </c>
      <c r="I61">
        <v>40</v>
      </c>
      <c r="J61">
        <v>271</v>
      </c>
      <c r="K61">
        <v>90</v>
      </c>
      <c r="L61">
        <v>28</v>
      </c>
      <c r="M61">
        <v>141</v>
      </c>
      <c r="N61" t="str">
        <f t="shared" si="0"/>
        <v>0928</v>
      </c>
      <c r="O61">
        <v>51</v>
      </c>
      <c r="P61">
        <v>78.5</v>
      </c>
      <c r="Q61" s="1">
        <v>0</v>
      </c>
      <c r="R61" t="s">
        <v>236</v>
      </c>
      <c r="S61" t="s">
        <v>235</v>
      </c>
      <c r="T61" t="s">
        <v>235</v>
      </c>
      <c r="U61" s="14">
        <v>40</v>
      </c>
      <c r="V61" s="14">
        <v>40</v>
      </c>
      <c r="W61" s="14">
        <v>49.5</v>
      </c>
      <c r="X61" s="14">
        <v>5.4148459400000002</v>
      </c>
      <c r="Y61" s="14">
        <v>29.9</v>
      </c>
      <c r="Z61" s="14">
        <v>21.6</v>
      </c>
      <c r="AA61" t="s">
        <v>240</v>
      </c>
      <c r="AB61" t="s">
        <v>254</v>
      </c>
      <c r="AC61" s="3">
        <v>25.613995970000001</v>
      </c>
      <c r="AD61" s="3">
        <v>-80.406042029999995</v>
      </c>
      <c r="AE61" s="1">
        <v>0.44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0.05</v>
      </c>
      <c r="AT61" s="1">
        <v>0.39</v>
      </c>
      <c r="AU61" s="1">
        <v>0</v>
      </c>
      <c r="AV61">
        <v>4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3</v>
      </c>
      <c r="BC61">
        <v>3</v>
      </c>
      <c r="BD61">
        <v>68.333333333333343</v>
      </c>
      <c r="BE61">
        <v>24</v>
      </c>
      <c r="BF61">
        <v>0</v>
      </c>
      <c r="BG61">
        <v>0</v>
      </c>
      <c r="BH61" s="1">
        <v>33</v>
      </c>
      <c r="BI61">
        <v>0</v>
      </c>
      <c r="BJ61">
        <v>0</v>
      </c>
      <c r="BK61">
        <v>0.33333333333333331</v>
      </c>
      <c r="BL61">
        <v>6.097560975609756E-2</v>
      </c>
      <c r="BM61">
        <v>3.0303030303030304E-2</v>
      </c>
    </row>
    <row r="62" spans="1:65" x14ac:dyDescent="0.55000000000000004">
      <c r="A62" t="s">
        <v>73</v>
      </c>
      <c r="B62">
        <v>454</v>
      </c>
      <c r="C62" s="2">
        <v>44378</v>
      </c>
      <c r="D62" s="2">
        <v>44467</v>
      </c>
      <c r="E62" s="2">
        <v>44327</v>
      </c>
      <c r="F62" s="2" t="s">
        <v>333</v>
      </c>
      <c r="G62" t="s">
        <v>63</v>
      </c>
      <c r="H62">
        <v>9</v>
      </c>
      <c r="I62">
        <v>40</v>
      </c>
      <c r="J62">
        <v>271</v>
      </c>
      <c r="K62">
        <v>90</v>
      </c>
      <c r="L62">
        <v>28</v>
      </c>
      <c r="M62">
        <v>141</v>
      </c>
      <c r="N62" t="str">
        <f t="shared" si="0"/>
        <v>0928</v>
      </c>
      <c r="O62">
        <v>51</v>
      </c>
      <c r="P62">
        <v>78.5</v>
      </c>
      <c r="Q62" s="1">
        <v>0</v>
      </c>
      <c r="R62" t="s">
        <v>236</v>
      </c>
      <c r="S62" t="s">
        <v>234</v>
      </c>
      <c r="T62" t="s">
        <v>234</v>
      </c>
      <c r="U62" s="14">
        <v>454</v>
      </c>
      <c r="V62" s="14">
        <v>454</v>
      </c>
      <c r="W62" s="14">
        <v>49.8</v>
      </c>
      <c r="X62" s="14">
        <v>4.1033333333333344</v>
      </c>
      <c r="Y62" s="14">
        <v>27.8</v>
      </c>
      <c r="Z62" s="14">
        <v>20.7</v>
      </c>
      <c r="AA62" t="s">
        <v>240</v>
      </c>
      <c r="AB62" t="s">
        <v>252</v>
      </c>
      <c r="AC62" s="3">
        <v>25.613371000000001</v>
      </c>
      <c r="AD62" s="3">
        <v>-80.407824000000005</v>
      </c>
      <c r="AE62" s="1">
        <v>0.95</v>
      </c>
      <c r="AF62" s="1">
        <v>0</v>
      </c>
      <c r="AG62" s="1">
        <v>0</v>
      </c>
      <c r="AH62" s="1">
        <v>0</v>
      </c>
      <c r="AI62" s="1">
        <v>0.01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0.94</v>
      </c>
      <c r="AU62" s="1">
        <v>0</v>
      </c>
      <c r="AV62">
        <v>2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3</v>
      </c>
      <c r="BC62">
        <v>0</v>
      </c>
      <c r="BD62">
        <v>68.333333333333343</v>
      </c>
      <c r="BE62">
        <v>8</v>
      </c>
      <c r="BF62">
        <v>0</v>
      </c>
      <c r="BG62">
        <v>0</v>
      </c>
      <c r="BH62" s="1">
        <v>33</v>
      </c>
      <c r="BI62">
        <v>0</v>
      </c>
      <c r="BJ62">
        <v>0</v>
      </c>
      <c r="BK62">
        <v>0.33333333333333331</v>
      </c>
      <c r="BL62">
        <v>6.097560975609756E-2</v>
      </c>
      <c r="BM62">
        <v>3.0303030303030304E-2</v>
      </c>
    </row>
    <row r="63" spans="1:65" x14ac:dyDescent="0.55000000000000004">
      <c r="A63" t="s">
        <v>74</v>
      </c>
      <c r="B63">
        <v>21</v>
      </c>
      <c r="C63" s="2">
        <v>44470</v>
      </c>
      <c r="D63" s="2">
        <v>44476</v>
      </c>
      <c r="E63" s="2">
        <v>44327</v>
      </c>
      <c r="F63" s="2" t="s">
        <v>334</v>
      </c>
      <c r="G63" t="s">
        <v>75</v>
      </c>
      <c r="H63">
        <v>10</v>
      </c>
      <c r="I63">
        <v>41</v>
      </c>
      <c r="J63">
        <v>280</v>
      </c>
      <c r="K63">
        <v>7</v>
      </c>
      <c r="L63">
        <v>7</v>
      </c>
      <c r="M63">
        <v>150</v>
      </c>
      <c r="N63" t="str">
        <f t="shared" si="0"/>
        <v>1007</v>
      </c>
      <c r="O63">
        <v>143</v>
      </c>
      <c r="P63">
        <v>80.5</v>
      </c>
      <c r="Q63" s="1">
        <v>0.02</v>
      </c>
      <c r="R63" t="s">
        <v>236</v>
      </c>
      <c r="S63" t="s">
        <v>235</v>
      </c>
      <c r="T63" t="s">
        <v>235</v>
      </c>
      <c r="U63" s="14">
        <v>21</v>
      </c>
      <c r="V63" s="14">
        <v>21</v>
      </c>
      <c r="W63" s="14">
        <v>47.7</v>
      </c>
      <c r="X63" s="14">
        <v>5.5711111111111116</v>
      </c>
      <c r="Y63" s="14">
        <v>31.7</v>
      </c>
      <c r="Z63" s="14">
        <v>21.5</v>
      </c>
      <c r="AA63" t="s">
        <v>240</v>
      </c>
      <c r="AB63" t="s">
        <v>253</v>
      </c>
      <c r="AC63" s="3">
        <v>25.613794970000001</v>
      </c>
      <c r="AD63" s="3">
        <v>-80.406096009999999</v>
      </c>
      <c r="AE63" s="1">
        <v>0.05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0.05</v>
      </c>
      <c r="AU63" s="1">
        <v>0</v>
      </c>
      <c r="AV63">
        <v>3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8</v>
      </c>
      <c r="BC63">
        <v>0</v>
      </c>
      <c r="BD63">
        <v>89.166666666666657</v>
      </c>
      <c r="BE63">
        <v>5</v>
      </c>
      <c r="BF63">
        <v>0</v>
      </c>
      <c r="BG63">
        <v>0</v>
      </c>
      <c r="BH63" s="1">
        <v>39</v>
      </c>
      <c r="BI63">
        <v>0</v>
      </c>
      <c r="BJ63">
        <v>0</v>
      </c>
      <c r="BK63">
        <v>0.375</v>
      </c>
      <c r="BL63">
        <v>4.6728971962616821E-2</v>
      </c>
      <c r="BM63">
        <v>2.5000000000000001E-2</v>
      </c>
    </row>
    <row r="64" spans="1:65" x14ac:dyDescent="0.55000000000000004">
      <c r="A64" t="s">
        <v>76</v>
      </c>
      <c r="B64">
        <v>79</v>
      </c>
      <c r="C64" s="2">
        <v>44470</v>
      </c>
      <c r="D64" s="2">
        <v>44476</v>
      </c>
      <c r="E64" s="2">
        <v>44327</v>
      </c>
      <c r="F64" s="2" t="s">
        <v>334</v>
      </c>
      <c r="G64" t="s">
        <v>75</v>
      </c>
      <c r="H64">
        <v>10</v>
      </c>
      <c r="I64">
        <v>41</v>
      </c>
      <c r="J64">
        <v>280</v>
      </c>
      <c r="K64">
        <v>7</v>
      </c>
      <c r="L64">
        <v>7</v>
      </c>
      <c r="M64">
        <v>150</v>
      </c>
      <c r="N64" t="str">
        <f t="shared" si="0"/>
        <v>1007</v>
      </c>
      <c r="O64">
        <v>143</v>
      </c>
      <c r="P64">
        <v>80.5</v>
      </c>
      <c r="Q64" s="1">
        <v>0.02</v>
      </c>
      <c r="R64" t="s">
        <v>233</v>
      </c>
      <c r="T64" t="s">
        <v>233</v>
      </c>
      <c r="V64" s="14">
        <v>79</v>
      </c>
      <c r="W64" s="14">
        <v>31.136281352349314</v>
      </c>
      <c r="X64" s="14">
        <v>0.59356999999999993</v>
      </c>
      <c r="Y64" s="14">
        <v>14.4</v>
      </c>
      <c r="Z64" s="14">
        <v>11.7</v>
      </c>
      <c r="AA64" t="s">
        <v>240</v>
      </c>
      <c r="AB64" t="s">
        <v>283</v>
      </c>
      <c r="AC64" s="3">
        <v>25.614700970000001</v>
      </c>
      <c r="AD64" s="3">
        <v>-80.406765980000003</v>
      </c>
      <c r="AE64" s="1">
        <v>6.0000000000000005E-2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0.01</v>
      </c>
      <c r="AT64" s="1">
        <v>0.05</v>
      </c>
      <c r="AU64" s="1">
        <v>0</v>
      </c>
      <c r="AV64">
        <v>4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8</v>
      </c>
      <c r="BC64">
        <v>1</v>
      </c>
      <c r="BD64">
        <v>89.166666666666657</v>
      </c>
      <c r="BE64">
        <v>1</v>
      </c>
      <c r="BF64">
        <v>0</v>
      </c>
      <c r="BG64">
        <v>0</v>
      </c>
      <c r="BH64" s="1">
        <v>39</v>
      </c>
      <c r="BI64">
        <v>0</v>
      </c>
      <c r="BJ64">
        <v>0</v>
      </c>
      <c r="BK64">
        <v>0.375</v>
      </c>
      <c r="BL64">
        <v>4.6728971962616821E-2</v>
      </c>
      <c r="BM64">
        <v>2.5000000000000001E-2</v>
      </c>
    </row>
    <row r="65" spans="1:65" x14ac:dyDescent="0.55000000000000004">
      <c r="A65" t="s">
        <v>77</v>
      </c>
      <c r="B65">
        <v>606</v>
      </c>
      <c r="C65" s="2">
        <v>44470</v>
      </c>
      <c r="D65" s="2">
        <v>44476</v>
      </c>
      <c r="E65" s="2">
        <v>44327</v>
      </c>
      <c r="F65" s="2" t="s">
        <v>334</v>
      </c>
      <c r="G65" t="s">
        <v>75</v>
      </c>
      <c r="H65">
        <v>10</v>
      </c>
      <c r="I65">
        <v>41</v>
      </c>
      <c r="J65">
        <v>280</v>
      </c>
      <c r="K65">
        <v>7</v>
      </c>
      <c r="L65">
        <v>7</v>
      </c>
      <c r="M65">
        <v>150</v>
      </c>
      <c r="N65" t="str">
        <f t="shared" si="0"/>
        <v>1007</v>
      </c>
      <c r="O65">
        <v>143</v>
      </c>
      <c r="P65">
        <v>80.5</v>
      </c>
      <c r="Q65" s="1">
        <v>0.02</v>
      </c>
      <c r="R65" t="s">
        <v>236</v>
      </c>
      <c r="S65" t="s">
        <v>235</v>
      </c>
      <c r="T65" t="s">
        <v>235</v>
      </c>
      <c r="U65" s="14">
        <v>606</v>
      </c>
      <c r="V65" s="14">
        <v>606</v>
      </c>
      <c r="W65" s="14">
        <v>52.4</v>
      </c>
      <c r="X65" s="14">
        <v>7.5842105263157888</v>
      </c>
      <c r="Y65" s="14">
        <v>32.9</v>
      </c>
      <c r="Z65" s="14">
        <v>25.1</v>
      </c>
      <c r="AA65" t="s">
        <v>241</v>
      </c>
      <c r="AB65" t="s">
        <v>259</v>
      </c>
      <c r="AC65" s="3">
        <v>25.616584970000002</v>
      </c>
      <c r="AD65" s="3">
        <v>-80.390300980000006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>
        <v>8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8</v>
      </c>
      <c r="BC65">
        <v>0</v>
      </c>
      <c r="BD65">
        <v>89.166666666666657</v>
      </c>
      <c r="BE65">
        <v>0</v>
      </c>
      <c r="BF65">
        <v>0</v>
      </c>
      <c r="BG65">
        <v>0</v>
      </c>
      <c r="BH65" s="1">
        <v>39</v>
      </c>
      <c r="BI65">
        <v>0</v>
      </c>
      <c r="BJ65">
        <v>0</v>
      </c>
      <c r="BK65">
        <v>0.375</v>
      </c>
      <c r="BL65">
        <v>4.6728971962616821E-2</v>
      </c>
      <c r="BM65">
        <v>2.5000000000000001E-2</v>
      </c>
    </row>
    <row r="66" spans="1:65" x14ac:dyDescent="0.55000000000000004">
      <c r="A66" t="s">
        <v>78</v>
      </c>
      <c r="B66" t="s">
        <v>78</v>
      </c>
      <c r="C66" s="2">
        <v>44470</v>
      </c>
      <c r="D66" s="2">
        <v>44479</v>
      </c>
      <c r="E66" s="2">
        <v>44327</v>
      </c>
      <c r="F66" s="2" t="s">
        <v>334</v>
      </c>
      <c r="G66" t="s">
        <v>75</v>
      </c>
      <c r="H66">
        <v>10</v>
      </c>
      <c r="I66">
        <v>42</v>
      </c>
      <c r="J66">
        <v>283</v>
      </c>
      <c r="K66">
        <v>10</v>
      </c>
      <c r="L66">
        <v>10</v>
      </c>
      <c r="M66">
        <v>153</v>
      </c>
      <c r="N66" t="str">
        <f t="shared" ref="N66:N129" si="1">TEXT(D66,"mmdd")</f>
        <v>1010</v>
      </c>
      <c r="O66">
        <v>143</v>
      </c>
      <c r="P66">
        <v>79</v>
      </c>
      <c r="Q66" s="1">
        <v>0.01</v>
      </c>
      <c r="V66" s="14" t="s">
        <v>396</v>
      </c>
      <c r="AA66" t="s">
        <v>240</v>
      </c>
      <c r="AB66" t="s">
        <v>284</v>
      </c>
      <c r="AC66" s="3">
        <v>25.61406998</v>
      </c>
      <c r="AD66" s="3">
        <v>-80.406014029999994</v>
      </c>
      <c r="AE66" s="1">
        <v>0.7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0.01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0.69</v>
      </c>
      <c r="AU66" s="1">
        <v>0</v>
      </c>
      <c r="AV66">
        <v>5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8</v>
      </c>
      <c r="BC66">
        <v>0</v>
      </c>
      <c r="BD66">
        <v>89.166666666666657</v>
      </c>
      <c r="BE66">
        <v>7</v>
      </c>
      <c r="BF66">
        <v>1.5873015873015873E-3</v>
      </c>
      <c r="BG66">
        <v>1.5873015873015873E-3</v>
      </c>
      <c r="BH66" s="1">
        <v>39</v>
      </c>
      <c r="BI66">
        <v>0</v>
      </c>
      <c r="BJ66">
        <v>0</v>
      </c>
      <c r="BK66">
        <v>0.375</v>
      </c>
      <c r="BL66">
        <v>4.6728971962616821E-2</v>
      </c>
      <c r="BM66">
        <v>2.5000000000000001E-2</v>
      </c>
    </row>
    <row r="67" spans="1:65" x14ac:dyDescent="0.55000000000000004">
      <c r="A67" t="s">
        <v>79</v>
      </c>
      <c r="B67">
        <v>40</v>
      </c>
      <c r="C67" s="2">
        <v>44470</v>
      </c>
      <c r="D67" s="2">
        <v>44481</v>
      </c>
      <c r="E67" s="2">
        <v>44327</v>
      </c>
      <c r="F67" s="2" t="s">
        <v>334</v>
      </c>
      <c r="G67" t="s">
        <v>75</v>
      </c>
      <c r="H67">
        <v>10</v>
      </c>
      <c r="I67">
        <v>42</v>
      </c>
      <c r="J67">
        <v>285</v>
      </c>
      <c r="K67">
        <v>12</v>
      </c>
      <c r="L67">
        <v>12</v>
      </c>
      <c r="M67">
        <v>155</v>
      </c>
      <c r="N67" t="str">
        <f t="shared" si="1"/>
        <v>1012</v>
      </c>
      <c r="O67">
        <v>143</v>
      </c>
      <c r="P67">
        <v>78</v>
      </c>
      <c r="Q67" s="1">
        <v>0</v>
      </c>
      <c r="R67" t="s">
        <v>236</v>
      </c>
      <c r="S67" t="s">
        <v>235</v>
      </c>
      <c r="T67" t="s">
        <v>235</v>
      </c>
      <c r="U67" s="14">
        <v>40</v>
      </c>
      <c r="V67" s="14">
        <v>40</v>
      </c>
      <c r="W67" s="14">
        <v>49.5</v>
      </c>
      <c r="X67" s="14">
        <v>5.4148459400000002</v>
      </c>
      <c r="Y67" s="14">
        <v>29.9</v>
      </c>
      <c r="Z67" s="14">
        <v>21.6</v>
      </c>
      <c r="AA67" t="s">
        <v>240</v>
      </c>
      <c r="AB67" t="s">
        <v>285</v>
      </c>
      <c r="AC67" s="3">
        <v>25.617004000000001</v>
      </c>
      <c r="AD67" s="3">
        <v>-80.391223999999994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>
        <v>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8</v>
      </c>
      <c r="BC67">
        <v>0</v>
      </c>
      <c r="BD67">
        <v>89.166666666666657</v>
      </c>
      <c r="BE67">
        <v>0</v>
      </c>
      <c r="BF67">
        <v>1.5873015873015873E-3</v>
      </c>
      <c r="BG67">
        <v>1.5873015873015873E-3</v>
      </c>
      <c r="BH67" s="1">
        <v>39</v>
      </c>
      <c r="BI67">
        <v>0</v>
      </c>
      <c r="BJ67">
        <v>0</v>
      </c>
      <c r="BK67">
        <v>0.375</v>
      </c>
      <c r="BL67">
        <v>4.6728971962616821E-2</v>
      </c>
      <c r="BM67">
        <v>2.5000000000000001E-2</v>
      </c>
    </row>
    <row r="68" spans="1:65" x14ac:dyDescent="0.55000000000000004">
      <c r="A68" t="s">
        <v>80</v>
      </c>
      <c r="B68">
        <v>589</v>
      </c>
      <c r="C68" s="2">
        <v>44470</v>
      </c>
      <c r="D68" s="2">
        <v>44481</v>
      </c>
      <c r="E68" s="2">
        <v>44327</v>
      </c>
      <c r="F68" s="2" t="s">
        <v>334</v>
      </c>
      <c r="G68" t="s">
        <v>75</v>
      </c>
      <c r="H68">
        <v>10</v>
      </c>
      <c r="I68">
        <v>42</v>
      </c>
      <c r="J68">
        <v>285</v>
      </c>
      <c r="K68">
        <v>12</v>
      </c>
      <c r="L68">
        <v>12</v>
      </c>
      <c r="M68">
        <v>155</v>
      </c>
      <c r="N68" t="str">
        <f t="shared" si="1"/>
        <v>1012</v>
      </c>
      <c r="O68">
        <v>143</v>
      </c>
      <c r="P68">
        <v>78</v>
      </c>
      <c r="Q68" s="1">
        <v>0</v>
      </c>
      <c r="R68" t="s">
        <v>236</v>
      </c>
      <c r="S68" t="s">
        <v>235</v>
      </c>
      <c r="T68" t="s">
        <v>235</v>
      </c>
      <c r="U68" s="14">
        <v>589</v>
      </c>
      <c r="V68" s="14">
        <v>589</v>
      </c>
      <c r="W68" s="14">
        <v>51.1</v>
      </c>
      <c r="X68" s="14">
        <v>5.242857142857142</v>
      </c>
      <c r="Y68" s="14">
        <v>29.4</v>
      </c>
      <c r="Z68" s="14">
        <v>22.2</v>
      </c>
      <c r="AA68" t="s">
        <v>241</v>
      </c>
      <c r="AB68" t="s">
        <v>258</v>
      </c>
      <c r="AC68" s="3">
        <v>25.621460970000001</v>
      </c>
      <c r="AD68" s="3">
        <v>-80.392425959999997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>
        <v>5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8</v>
      </c>
      <c r="BC68">
        <v>0</v>
      </c>
      <c r="BD68">
        <v>89.166666666666657</v>
      </c>
      <c r="BE68">
        <v>0</v>
      </c>
      <c r="BF68">
        <v>1.5873015873015873E-3</v>
      </c>
      <c r="BG68">
        <v>1.5873015873015873E-3</v>
      </c>
      <c r="BH68" s="1">
        <v>39</v>
      </c>
      <c r="BI68">
        <v>0</v>
      </c>
      <c r="BJ68">
        <v>0</v>
      </c>
      <c r="BK68">
        <v>0.375</v>
      </c>
      <c r="BL68">
        <v>4.6728971962616821E-2</v>
      </c>
      <c r="BM68">
        <v>2.5000000000000001E-2</v>
      </c>
    </row>
    <row r="69" spans="1:65" x14ac:dyDescent="0.55000000000000004">
      <c r="A69" t="s">
        <v>81</v>
      </c>
      <c r="B69" t="s">
        <v>230</v>
      </c>
      <c r="C69" s="2">
        <v>44470</v>
      </c>
      <c r="D69" s="2">
        <v>44481</v>
      </c>
      <c r="E69" s="2">
        <v>44327</v>
      </c>
      <c r="F69" s="2" t="s">
        <v>334</v>
      </c>
      <c r="G69" t="s">
        <v>75</v>
      </c>
      <c r="H69">
        <v>10</v>
      </c>
      <c r="I69">
        <v>42</v>
      </c>
      <c r="J69">
        <v>285</v>
      </c>
      <c r="K69">
        <v>12</v>
      </c>
      <c r="L69">
        <v>12</v>
      </c>
      <c r="M69">
        <v>155</v>
      </c>
      <c r="N69" t="str">
        <f t="shared" si="1"/>
        <v>1012</v>
      </c>
      <c r="O69">
        <v>143</v>
      </c>
      <c r="P69">
        <v>78</v>
      </c>
      <c r="Q69" s="1">
        <v>0</v>
      </c>
      <c r="R69" t="s">
        <v>236</v>
      </c>
      <c r="S69" t="s">
        <v>235</v>
      </c>
      <c r="T69" t="s">
        <v>235</v>
      </c>
      <c r="U69" s="14" t="s">
        <v>230</v>
      </c>
      <c r="V69" s="14" t="s">
        <v>230</v>
      </c>
      <c r="W69" s="14">
        <v>55.1</v>
      </c>
      <c r="X69" s="14">
        <v>6.6241176470588234</v>
      </c>
      <c r="Y69" s="14">
        <v>33.4</v>
      </c>
      <c r="Z69" s="14">
        <v>23.4</v>
      </c>
      <c r="AA69" t="s">
        <v>241</v>
      </c>
      <c r="AB69" t="s">
        <v>255</v>
      </c>
      <c r="AC69" s="3">
        <v>25.616444000000001</v>
      </c>
      <c r="AD69" s="3">
        <v>-80.390439000000001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8</v>
      </c>
      <c r="BC69">
        <v>0</v>
      </c>
      <c r="BD69">
        <v>89.166666666666657</v>
      </c>
      <c r="BE69">
        <v>0</v>
      </c>
      <c r="BF69">
        <v>1.5873015873015873E-3</v>
      </c>
      <c r="BG69">
        <v>1.5873015873015873E-3</v>
      </c>
      <c r="BH69" s="1">
        <v>39</v>
      </c>
      <c r="BI69">
        <v>0</v>
      </c>
      <c r="BJ69">
        <v>0</v>
      </c>
      <c r="BK69">
        <v>0.375</v>
      </c>
      <c r="BL69">
        <v>4.6728971962616821E-2</v>
      </c>
      <c r="BM69">
        <v>2.5000000000000001E-2</v>
      </c>
    </row>
    <row r="70" spans="1:65" x14ac:dyDescent="0.55000000000000004">
      <c r="A70" t="s">
        <v>82</v>
      </c>
      <c r="B70" t="s">
        <v>231</v>
      </c>
      <c r="C70" s="2">
        <v>44470</v>
      </c>
      <c r="D70" s="2">
        <v>44483</v>
      </c>
      <c r="E70" s="2">
        <v>44327</v>
      </c>
      <c r="F70" s="2" t="s">
        <v>334</v>
      </c>
      <c r="G70" t="s">
        <v>75</v>
      </c>
      <c r="H70">
        <v>10</v>
      </c>
      <c r="I70">
        <v>42</v>
      </c>
      <c r="J70">
        <v>287</v>
      </c>
      <c r="K70">
        <v>14</v>
      </c>
      <c r="L70">
        <v>14</v>
      </c>
      <c r="M70">
        <v>157</v>
      </c>
      <c r="N70" t="str">
        <f t="shared" si="1"/>
        <v>1014</v>
      </c>
      <c r="O70">
        <v>143</v>
      </c>
      <c r="P70">
        <v>80</v>
      </c>
      <c r="Q70" s="1">
        <v>0</v>
      </c>
      <c r="R70" t="s">
        <v>236</v>
      </c>
      <c r="S70" t="s">
        <v>235</v>
      </c>
      <c r="T70" t="s">
        <v>235</v>
      </c>
      <c r="U70" s="14" t="s">
        <v>231</v>
      </c>
      <c r="V70" s="14" t="s">
        <v>231</v>
      </c>
      <c r="W70" s="14">
        <v>46.9</v>
      </c>
      <c r="X70" s="14">
        <v>4.1657142857142855</v>
      </c>
      <c r="Y70" s="14">
        <v>27.5</v>
      </c>
      <c r="Z70" s="14">
        <v>20.5</v>
      </c>
      <c r="AA70" t="s">
        <v>242</v>
      </c>
      <c r="AB70" t="s">
        <v>286</v>
      </c>
      <c r="AC70" s="3">
        <v>25.600572</v>
      </c>
      <c r="AD70" s="3">
        <v>-80.399984000000003</v>
      </c>
      <c r="AE70" s="1">
        <v>0.81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0.01</v>
      </c>
      <c r="AR70" s="1">
        <v>0</v>
      </c>
      <c r="AS70" s="1">
        <v>0</v>
      </c>
      <c r="AT70" s="1">
        <v>0.8</v>
      </c>
      <c r="AU70" s="1">
        <v>0</v>
      </c>
      <c r="AV70">
        <v>5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8</v>
      </c>
      <c r="BC70">
        <v>0</v>
      </c>
      <c r="BD70">
        <v>89.166666666666657</v>
      </c>
      <c r="BE70">
        <v>73</v>
      </c>
      <c r="BF70">
        <v>1.5873015873015873E-3</v>
      </c>
      <c r="BG70">
        <v>1.5873015873015873E-3</v>
      </c>
      <c r="BH70" s="1">
        <v>39</v>
      </c>
      <c r="BI70">
        <v>0</v>
      </c>
      <c r="BJ70">
        <v>0</v>
      </c>
      <c r="BK70">
        <v>0.375</v>
      </c>
      <c r="BL70">
        <v>4.6728971962616821E-2</v>
      </c>
      <c r="BM70">
        <v>2.5000000000000001E-2</v>
      </c>
    </row>
    <row r="71" spans="1:65" x14ac:dyDescent="0.55000000000000004">
      <c r="A71" t="s">
        <v>83</v>
      </c>
      <c r="B71" t="s">
        <v>83</v>
      </c>
      <c r="C71" s="2">
        <v>44470</v>
      </c>
      <c r="D71" s="2">
        <v>44483</v>
      </c>
      <c r="E71" s="2">
        <v>44327</v>
      </c>
      <c r="F71" s="2" t="s">
        <v>334</v>
      </c>
      <c r="G71" t="s">
        <v>75</v>
      </c>
      <c r="H71">
        <v>10</v>
      </c>
      <c r="I71">
        <v>42</v>
      </c>
      <c r="J71">
        <v>287</v>
      </c>
      <c r="K71">
        <v>14</v>
      </c>
      <c r="L71">
        <v>14</v>
      </c>
      <c r="M71">
        <v>157</v>
      </c>
      <c r="N71" t="str">
        <f t="shared" si="1"/>
        <v>1014</v>
      </c>
      <c r="O71">
        <v>143</v>
      </c>
      <c r="P71">
        <v>80</v>
      </c>
      <c r="Q71" s="1">
        <v>0</v>
      </c>
      <c r="V71" s="14" t="s">
        <v>396</v>
      </c>
      <c r="AA71" t="s">
        <v>240</v>
      </c>
      <c r="AB71" t="s">
        <v>253</v>
      </c>
      <c r="AC71" s="3">
        <v>25.613794970000001</v>
      </c>
      <c r="AD71" s="3">
        <v>-80.406096009999999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8</v>
      </c>
      <c r="BC71">
        <v>0</v>
      </c>
      <c r="BD71">
        <v>89.166666666666657</v>
      </c>
      <c r="BE71">
        <v>0</v>
      </c>
      <c r="BF71">
        <v>1.5873015873015873E-3</v>
      </c>
      <c r="BG71">
        <v>1.5873015873015873E-3</v>
      </c>
      <c r="BH71" s="1">
        <v>39</v>
      </c>
      <c r="BI71">
        <v>0</v>
      </c>
      <c r="BJ71">
        <v>0</v>
      </c>
      <c r="BK71">
        <v>0.375</v>
      </c>
      <c r="BL71">
        <v>4.6728971962616821E-2</v>
      </c>
      <c r="BM71">
        <v>2.5000000000000001E-2</v>
      </c>
    </row>
    <row r="72" spans="1:65" x14ac:dyDescent="0.55000000000000004">
      <c r="A72" t="s">
        <v>84</v>
      </c>
      <c r="B72" t="s">
        <v>84</v>
      </c>
      <c r="C72" s="2">
        <v>44470</v>
      </c>
      <c r="D72" s="2">
        <v>44483</v>
      </c>
      <c r="E72" s="2">
        <v>44327</v>
      </c>
      <c r="F72" s="2" t="s">
        <v>334</v>
      </c>
      <c r="G72" t="s">
        <v>75</v>
      </c>
      <c r="H72">
        <v>10</v>
      </c>
      <c r="I72">
        <v>42</v>
      </c>
      <c r="J72">
        <v>287</v>
      </c>
      <c r="K72">
        <v>14</v>
      </c>
      <c r="L72">
        <v>14</v>
      </c>
      <c r="M72">
        <v>157</v>
      </c>
      <c r="N72" t="str">
        <f t="shared" si="1"/>
        <v>1014</v>
      </c>
      <c r="O72">
        <v>143</v>
      </c>
      <c r="P72">
        <v>80</v>
      </c>
      <c r="Q72" s="1">
        <v>0</v>
      </c>
      <c r="V72" s="14" t="s">
        <v>396</v>
      </c>
      <c r="AA72" t="s">
        <v>240</v>
      </c>
      <c r="AB72" t="s">
        <v>287</v>
      </c>
      <c r="AC72" s="3">
        <v>25.614038969999999</v>
      </c>
      <c r="AD72" s="3">
        <v>-80.406012020000006</v>
      </c>
      <c r="AE72" s="1">
        <v>0.84000000000000008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0.01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0.05</v>
      </c>
      <c r="AT72" s="1">
        <v>0.78</v>
      </c>
      <c r="AU72" s="1">
        <v>0</v>
      </c>
      <c r="AV72">
        <v>5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8</v>
      </c>
      <c r="BC72">
        <v>1</v>
      </c>
      <c r="BD72">
        <v>89.166666666666657</v>
      </c>
      <c r="BE72">
        <v>5</v>
      </c>
      <c r="BF72">
        <v>1.5873015873015873E-3</v>
      </c>
      <c r="BG72">
        <v>1.5873015873015873E-3</v>
      </c>
      <c r="BH72" s="1">
        <v>39</v>
      </c>
      <c r="BI72">
        <v>0</v>
      </c>
      <c r="BJ72">
        <v>0</v>
      </c>
      <c r="BK72">
        <v>0.375</v>
      </c>
      <c r="BL72">
        <v>4.6728971962616821E-2</v>
      </c>
      <c r="BM72">
        <v>2.5000000000000001E-2</v>
      </c>
    </row>
    <row r="73" spans="1:65" x14ac:dyDescent="0.55000000000000004">
      <c r="A73" t="s">
        <v>85</v>
      </c>
      <c r="B73">
        <v>300</v>
      </c>
      <c r="C73" s="2">
        <v>44470</v>
      </c>
      <c r="D73" s="2">
        <v>44488</v>
      </c>
      <c r="E73" s="2">
        <v>44327</v>
      </c>
      <c r="F73" s="2" t="s">
        <v>334</v>
      </c>
      <c r="G73" t="s">
        <v>75</v>
      </c>
      <c r="H73">
        <v>10</v>
      </c>
      <c r="I73">
        <v>43</v>
      </c>
      <c r="J73">
        <v>292</v>
      </c>
      <c r="K73">
        <v>19</v>
      </c>
      <c r="L73">
        <v>19</v>
      </c>
      <c r="M73">
        <v>162</v>
      </c>
      <c r="N73" t="str">
        <f t="shared" si="1"/>
        <v>1019</v>
      </c>
      <c r="O73">
        <v>143</v>
      </c>
      <c r="P73">
        <v>75</v>
      </c>
      <c r="Q73" s="1">
        <v>0</v>
      </c>
      <c r="R73" t="s">
        <v>236</v>
      </c>
      <c r="S73" t="s">
        <v>234</v>
      </c>
      <c r="T73" t="s">
        <v>234</v>
      </c>
      <c r="U73" s="14">
        <v>300</v>
      </c>
      <c r="V73" s="14">
        <v>300</v>
      </c>
      <c r="W73" s="14">
        <v>46.5</v>
      </c>
      <c r="X73" s="14">
        <v>3.3135294117647058</v>
      </c>
      <c r="Y73" s="14">
        <v>26.9</v>
      </c>
      <c r="Z73" s="14">
        <v>19.899999999999999</v>
      </c>
      <c r="AA73" t="s">
        <v>241</v>
      </c>
      <c r="AB73" t="s">
        <v>270</v>
      </c>
      <c r="AC73" s="3">
        <v>25.616564</v>
      </c>
      <c r="AD73" s="3">
        <v>-80.390597999999997</v>
      </c>
      <c r="AE73" s="1">
        <v>0.01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0.01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>
        <v>4</v>
      </c>
      <c r="AW73">
        <v>0</v>
      </c>
      <c r="AX73">
        <v>0</v>
      </c>
      <c r="AY73">
        <v>0</v>
      </c>
      <c r="AZ73">
        <v>0</v>
      </c>
      <c r="BA73">
        <v>7</v>
      </c>
      <c r="BB73">
        <v>8</v>
      </c>
      <c r="BC73">
        <v>0</v>
      </c>
      <c r="BD73">
        <v>89.166666666666657</v>
      </c>
      <c r="BE73">
        <v>0</v>
      </c>
      <c r="BF73">
        <v>0</v>
      </c>
      <c r="BG73">
        <v>0</v>
      </c>
      <c r="BH73" s="1">
        <v>39</v>
      </c>
      <c r="BI73">
        <v>0</v>
      </c>
      <c r="BJ73">
        <v>0</v>
      </c>
      <c r="BK73">
        <v>0.375</v>
      </c>
      <c r="BL73">
        <v>4.6728971962616821E-2</v>
      </c>
      <c r="BM73">
        <v>2.5000000000000001E-2</v>
      </c>
    </row>
    <row r="74" spans="1:65" x14ac:dyDescent="0.55000000000000004">
      <c r="A74" t="s">
        <v>86</v>
      </c>
      <c r="B74">
        <v>349</v>
      </c>
      <c r="C74" s="2">
        <v>44470</v>
      </c>
      <c r="D74" s="2">
        <v>44488</v>
      </c>
      <c r="E74" s="2">
        <v>44327</v>
      </c>
      <c r="F74" s="2" t="s">
        <v>334</v>
      </c>
      <c r="G74" t="s">
        <v>75</v>
      </c>
      <c r="H74">
        <v>10</v>
      </c>
      <c r="I74">
        <v>43</v>
      </c>
      <c r="J74">
        <v>292</v>
      </c>
      <c r="K74">
        <v>19</v>
      </c>
      <c r="L74">
        <v>19</v>
      </c>
      <c r="M74">
        <v>162</v>
      </c>
      <c r="N74" t="str">
        <f t="shared" si="1"/>
        <v>1019</v>
      </c>
      <c r="O74">
        <v>143</v>
      </c>
      <c r="P74">
        <v>75</v>
      </c>
      <c r="Q74" s="1">
        <v>0</v>
      </c>
      <c r="R74" t="s">
        <v>236</v>
      </c>
      <c r="S74" t="s">
        <v>235</v>
      </c>
      <c r="T74" t="s">
        <v>235</v>
      </c>
      <c r="U74" s="14">
        <v>349</v>
      </c>
      <c r="V74" s="14">
        <v>349</v>
      </c>
      <c r="W74" s="14">
        <v>50.3</v>
      </c>
      <c r="X74" s="14">
        <v>4.4509090909090911</v>
      </c>
      <c r="Y74" s="14">
        <v>28.1</v>
      </c>
      <c r="Z74" s="14">
        <v>20</v>
      </c>
      <c r="AA74" t="s">
        <v>241</v>
      </c>
      <c r="AB74" t="s">
        <v>288</v>
      </c>
      <c r="AC74" s="3">
        <v>25.621725000000001</v>
      </c>
      <c r="AD74" s="3">
        <v>-80.392066970000002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>
        <v>4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8</v>
      </c>
      <c r="BC74">
        <v>0</v>
      </c>
      <c r="BD74">
        <v>89.166666666666657</v>
      </c>
      <c r="BE74">
        <v>0</v>
      </c>
      <c r="BF74">
        <v>0</v>
      </c>
      <c r="BG74">
        <v>0</v>
      </c>
      <c r="BH74" s="1">
        <v>39</v>
      </c>
      <c r="BI74">
        <v>0</v>
      </c>
      <c r="BJ74">
        <v>0</v>
      </c>
      <c r="BK74">
        <v>0.375</v>
      </c>
      <c r="BL74">
        <v>4.6728971962616821E-2</v>
      </c>
      <c r="BM74">
        <v>2.5000000000000001E-2</v>
      </c>
    </row>
    <row r="75" spans="1:65" x14ac:dyDescent="0.55000000000000004">
      <c r="A75" t="s">
        <v>87</v>
      </c>
      <c r="B75">
        <v>40</v>
      </c>
      <c r="C75" s="2">
        <v>44470</v>
      </c>
      <c r="D75" s="2">
        <v>44490</v>
      </c>
      <c r="E75" s="2">
        <v>44327</v>
      </c>
      <c r="F75" s="2" t="s">
        <v>334</v>
      </c>
      <c r="G75" t="s">
        <v>75</v>
      </c>
      <c r="H75">
        <v>10</v>
      </c>
      <c r="I75">
        <v>43</v>
      </c>
      <c r="J75">
        <v>294</v>
      </c>
      <c r="K75">
        <v>21</v>
      </c>
      <c r="L75">
        <v>21</v>
      </c>
      <c r="M75">
        <v>164</v>
      </c>
      <c r="N75" t="str">
        <f t="shared" si="1"/>
        <v>1021</v>
      </c>
      <c r="O75">
        <v>143</v>
      </c>
      <c r="P75">
        <v>78.5</v>
      </c>
      <c r="Q75" s="1">
        <v>0</v>
      </c>
      <c r="R75" t="s">
        <v>236</v>
      </c>
      <c r="S75" t="s">
        <v>235</v>
      </c>
      <c r="T75" t="s">
        <v>235</v>
      </c>
      <c r="U75" s="14">
        <v>40</v>
      </c>
      <c r="V75" s="14">
        <v>40</v>
      </c>
      <c r="W75" s="14">
        <v>49.5</v>
      </c>
      <c r="X75" s="14">
        <v>5.4148459400000002</v>
      </c>
      <c r="Y75" s="14">
        <v>29.9</v>
      </c>
      <c r="Z75" s="14">
        <v>21.6</v>
      </c>
      <c r="AA75" t="s">
        <v>240</v>
      </c>
      <c r="AB75" t="s">
        <v>254</v>
      </c>
      <c r="AC75" s="3">
        <v>25.613995970000001</v>
      </c>
      <c r="AD75" s="3">
        <v>-80.406042029999995</v>
      </c>
      <c r="AE75" s="1">
        <v>0.15000000000000002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0.1</v>
      </c>
      <c r="AQ75" s="1">
        <v>0</v>
      </c>
      <c r="AR75" s="1">
        <v>0.05</v>
      </c>
      <c r="AS75" s="1">
        <v>0</v>
      </c>
      <c r="AT75" s="1">
        <v>0</v>
      </c>
      <c r="AU75" s="1">
        <v>0</v>
      </c>
      <c r="AV75">
        <v>8</v>
      </c>
      <c r="AW75">
        <v>0</v>
      </c>
      <c r="AX75">
        <v>0</v>
      </c>
      <c r="AY75">
        <v>0</v>
      </c>
      <c r="AZ75">
        <v>0</v>
      </c>
      <c r="BA75">
        <v>71</v>
      </c>
      <c r="BB75">
        <v>8</v>
      </c>
      <c r="BC75">
        <v>0</v>
      </c>
      <c r="BD75">
        <v>89.166666666666657</v>
      </c>
      <c r="BE75">
        <v>0</v>
      </c>
      <c r="BF75">
        <v>0</v>
      </c>
      <c r="BG75">
        <v>0</v>
      </c>
      <c r="BH75" s="1">
        <v>39</v>
      </c>
      <c r="BI75">
        <v>0</v>
      </c>
      <c r="BJ75">
        <v>0</v>
      </c>
      <c r="BK75">
        <v>0.375</v>
      </c>
      <c r="BL75">
        <v>4.6728971962616821E-2</v>
      </c>
      <c r="BM75">
        <v>2.5000000000000001E-2</v>
      </c>
    </row>
    <row r="76" spans="1:65" x14ac:dyDescent="0.55000000000000004">
      <c r="A76" t="s">
        <v>88</v>
      </c>
      <c r="B76">
        <v>454</v>
      </c>
      <c r="C76" s="2">
        <v>44470</v>
      </c>
      <c r="D76" s="2">
        <v>44490</v>
      </c>
      <c r="E76" s="2">
        <v>44327</v>
      </c>
      <c r="F76" s="2" t="s">
        <v>334</v>
      </c>
      <c r="G76" t="s">
        <v>75</v>
      </c>
      <c r="H76">
        <v>10</v>
      </c>
      <c r="I76">
        <v>43</v>
      </c>
      <c r="J76">
        <v>294</v>
      </c>
      <c r="K76">
        <v>21</v>
      </c>
      <c r="L76">
        <v>21</v>
      </c>
      <c r="M76">
        <v>164</v>
      </c>
      <c r="N76" t="str">
        <f t="shared" si="1"/>
        <v>1021</v>
      </c>
      <c r="O76">
        <v>143</v>
      </c>
      <c r="P76">
        <v>78.5</v>
      </c>
      <c r="Q76" s="1">
        <v>0</v>
      </c>
      <c r="R76" t="s">
        <v>236</v>
      </c>
      <c r="S76" t="s">
        <v>234</v>
      </c>
      <c r="T76" t="s">
        <v>234</v>
      </c>
      <c r="U76" s="14">
        <v>454</v>
      </c>
      <c r="V76" s="14">
        <v>454</v>
      </c>
      <c r="W76" s="14">
        <v>49.8</v>
      </c>
      <c r="X76" s="14">
        <v>4.1033333333333344</v>
      </c>
      <c r="Y76" s="14">
        <v>27.8</v>
      </c>
      <c r="Z76" s="14">
        <v>20.7</v>
      </c>
      <c r="AA76" t="s">
        <v>240</v>
      </c>
      <c r="AB76" t="s">
        <v>253</v>
      </c>
      <c r="AC76" s="3">
        <v>25.613794970000001</v>
      </c>
      <c r="AD76" s="3">
        <v>-80.406096009999999</v>
      </c>
      <c r="AE76" s="1">
        <v>0.69</v>
      </c>
      <c r="AF76" s="1">
        <v>0</v>
      </c>
      <c r="AG76" s="1">
        <v>0</v>
      </c>
      <c r="AH76" s="1">
        <v>0</v>
      </c>
      <c r="AI76" s="1">
        <v>0.25</v>
      </c>
      <c r="AJ76" s="1">
        <v>0</v>
      </c>
      <c r="AK76" s="1">
        <v>0</v>
      </c>
      <c r="AL76" s="1">
        <v>0.01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0.01</v>
      </c>
      <c r="AT76" s="1">
        <v>0.42</v>
      </c>
      <c r="AU76" s="1">
        <v>0</v>
      </c>
      <c r="AV76">
        <v>7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8</v>
      </c>
      <c r="BC76">
        <v>1</v>
      </c>
      <c r="BD76">
        <v>89.166666666666657</v>
      </c>
      <c r="BE76">
        <v>11</v>
      </c>
      <c r="BF76">
        <v>0</v>
      </c>
      <c r="BG76">
        <v>0</v>
      </c>
      <c r="BH76" s="1">
        <v>39</v>
      </c>
      <c r="BI76">
        <v>0</v>
      </c>
      <c r="BJ76">
        <v>0</v>
      </c>
      <c r="BK76">
        <v>0.375</v>
      </c>
      <c r="BL76">
        <v>4.6728971962616821E-2</v>
      </c>
      <c r="BM76">
        <v>2.5000000000000001E-2</v>
      </c>
    </row>
    <row r="77" spans="1:65" x14ac:dyDescent="0.55000000000000004">
      <c r="A77" t="s">
        <v>89</v>
      </c>
      <c r="B77">
        <v>21</v>
      </c>
      <c r="C77" s="2">
        <v>44470</v>
      </c>
      <c r="D77" s="2">
        <v>44502</v>
      </c>
      <c r="E77" s="2">
        <v>44327</v>
      </c>
      <c r="F77" s="2" t="s">
        <v>334</v>
      </c>
      <c r="G77" t="s">
        <v>90</v>
      </c>
      <c r="H77">
        <v>11</v>
      </c>
      <c r="I77">
        <v>45</v>
      </c>
      <c r="J77">
        <v>306</v>
      </c>
      <c r="K77">
        <v>33</v>
      </c>
      <c r="L77">
        <v>2</v>
      </c>
      <c r="M77">
        <v>176</v>
      </c>
      <c r="N77" t="str">
        <f t="shared" si="1"/>
        <v>1102</v>
      </c>
      <c r="O77">
        <v>143</v>
      </c>
      <c r="P77">
        <v>74</v>
      </c>
      <c r="Q77" s="1">
        <v>0</v>
      </c>
      <c r="R77" t="s">
        <v>236</v>
      </c>
      <c r="S77" t="s">
        <v>235</v>
      </c>
      <c r="T77" t="s">
        <v>235</v>
      </c>
      <c r="U77" s="14">
        <v>21</v>
      </c>
      <c r="V77" s="14">
        <v>21</v>
      </c>
      <c r="W77" s="14">
        <v>47.7</v>
      </c>
      <c r="X77" s="14">
        <v>5.5711111111111116</v>
      </c>
      <c r="Y77" s="14">
        <v>31.7</v>
      </c>
      <c r="Z77" s="14">
        <v>21.5</v>
      </c>
      <c r="AA77" t="s">
        <v>240</v>
      </c>
      <c r="AB77" t="s">
        <v>253</v>
      </c>
      <c r="AC77" s="3">
        <v>25.613794970000001</v>
      </c>
      <c r="AD77" s="3">
        <v>-80.406096009999999</v>
      </c>
      <c r="AE77" s="1">
        <v>0.59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0.1</v>
      </c>
      <c r="AT77" s="1">
        <v>0.49</v>
      </c>
      <c r="AU77" s="1">
        <v>0</v>
      </c>
      <c r="AV77">
        <v>4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3.5</v>
      </c>
      <c r="BC77">
        <v>12</v>
      </c>
      <c r="BD77">
        <v>144</v>
      </c>
      <c r="BE77">
        <v>21</v>
      </c>
      <c r="BF77">
        <v>7.4074074074074077E-3</v>
      </c>
      <c r="BG77">
        <v>7.4074074074074077E-3</v>
      </c>
      <c r="BH77" s="1">
        <v>63</v>
      </c>
      <c r="BI77">
        <v>0</v>
      </c>
      <c r="BJ77">
        <v>0</v>
      </c>
      <c r="BK77">
        <v>0.42857142857142855</v>
      </c>
      <c r="BL77">
        <v>5.113636363636364E-2</v>
      </c>
      <c r="BM77">
        <v>3.1746031746031744E-2</v>
      </c>
    </row>
    <row r="78" spans="1:65" x14ac:dyDescent="0.55000000000000004">
      <c r="A78" t="s">
        <v>91</v>
      </c>
      <c r="B78">
        <v>606</v>
      </c>
      <c r="C78" s="2">
        <v>44470</v>
      </c>
      <c r="D78" s="2">
        <v>44502</v>
      </c>
      <c r="E78" s="2">
        <v>44327</v>
      </c>
      <c r="F78" s="2" t="s">
        <v>334</v>
      </c>
      <c r="G78" t="s">
        <v>90</v>
      </c>
      <c r="H78">
        <v>11</v>
      </c>
      <c r="I78">
        <v>45</v>
      </c>
      <c r="J78">
        <v>306</v>
      </c>
      <c r="K78">
        <v>33</v>
      </c>
      <c r="L78">
        <v>2</v>
      </c>
      <c r="M78">
        <v>176</v>
      </c>
      <c r="N78" t="str">
        <f t="shared" si="1"/>
        <v>1102</v>
      </c>
      <c r="O78">
        <v>143</v>
      </c>
      <c r="P78">
        <v>74</v>
      </c>
      <c r="Q78" s="1">
        <v>0</v>
      </c>
      <c r="R78" t="s">
        <v>236</v>
      </c>
      <c r="S78" t="s">
        <v>235</v>
      </c>
      <c r="T78" t="s">
        <v>235</v>
      </c>
      <c r="U78" s="14">
        <v>606</v>
      </c>
      <c r="V78" s="14">
        <v>606</v>
      </c>
      <c r="W78" s="14">
        <v>52.4</v>
      </c>
      <c r="X78" s="14">
        <v>7.5842105263157888</v>
      </c>
      <c r="Y78" s="14">
        <v>32.9</v>
      </c>
      <c r="Z78" s="14">
        <v>25.1</v>
      </c>
      <c r="AA78" t="s">
        <v>241</v>
      </c>
      <c r="AB78" t="s">
        <v>259</v>
      </c>
      <c r="AC78" s="3">
        <v>25.616584970000002</v>
      </c>
      <c r="AD78" s="3">
        <v>-80.390300980000006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>
        <v>4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3.5</v>
      </c>
      <c r="BC78">
        <v>0</v>
      </c>
      <c r="BD78">
        <v>144</v>
      </c>
      <c r="BE78">
        <v>0</v>
      </c>
      <c r="BF78">
        <v>7.4074074074074077E-3</v>
      </c>
      <c r="BG78">
        <v>7.4074074074074077E-3</v>
      </c>
      <c r="BH78" s="1">
        <v>63</v>
      </c>
      <c r="BI78">
        <v>0</v>
      </c>
      <c r="BJ78">
        <v>0</v>
      </c>
      <c r="BK78">
        <v>0.42857142857142855</v>
      </c>
      <c r="BL78">
        <v>5.113636363636364E-2</v>
      </c>
      <c r="BM78">
        <v>3.1746031746031744E-2</v>
      </c>
    </row>
    <row r="79" spans="1:65" x14ac:dyDescent="0.55000000000000004">
      <c r="A79" t="s">
        <v>92</v>
      </c>
      <c r="B79" t="s">
        <v>92</v>
      </c>
      <c r="C79" s="2">
        <v>44470</v>
      </c>
      <c r="D79" s="2">
        <v>44502</v>
      </c>
      <c r="E79" s="2">
        <v>44327</v>
      </c>
      <c r="F79" s="2" t="s">
        <v>334</v>
      </c>
      <c r="G79" t="s">
        <v>90</v>
      </c>
      <c r="H79">
        <v>11</v>
      </c>
      <c r="I79">
        <v>45</v>
      </c>
      <c r="J79">
        <v>306</v>
      </c>
      <c r="K79">
        <v>33</v>
      </c>
      <c r="L79">
        <v>2</v>
      </c>
      <c r="M79">
        <v>176</v>
      </c>
      <c r="N79" t="str">
        <f t="shared" si="1"/>
        <v>1102</v>
      </c>
      <c r="O79">
        <v>143</v>
      </c>
      <c r="P79">
        <v>74</v>
      </c>
      <c r="Q79" s="1">
        <v>0</v>
      </c>
      <c r="V79" s="14" t="s">
        <v>395</v>
      </c>
      <c r="AA79" t="s">
        <v>241</v>
      </c>
      <c r="AB79" t="s">
        <v>289</v>
      </c>
      <c r="AC79" s="3">
        <v>25.616638030000001</v>
      </c>
      <c r="AD79" s="3">
        <v>-80.390524029999995</v>
      </c>
      <c r="AE79" s="1">
        <v>0.2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0.2</v>
      </c>
      <c r="AT79" s="1">
        <v>0</v>
      </c>
      <c r="AU79" s="1">
        <v>0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3.5</v>
      </c>
      <c r="BC79">
        <v>5</v>
      </c>
      <c r="BD79">
        <v>144</v>
      </c>
      <c r="BE79">
        <v>0</v>
      </c>
      <c r="BF79">
        <v>7.4074074074074077E-3</v>
      </c>
      <c r="BG79">
        <v>7.4074074074074077E-3</v>
      </c>
      <c r="BH79" s="1">
        <v>63</v>
      </c>
      <c r="BI79">
        <v>0</v>
      </c>
      <c r="BJ79">
        <v>0</v>
      </c>
      <c r="BK79">
        <v>0.42857142857142855</v>
      </c>
      <c r="BL79">
        <v>5.113636363636364E-2</v>
      </c>
      <c r="BM79">
        <v>3.1746031746031744E-2</v>
      </c>
    </row>
    <row r="80" spans="1:65" x14ac:dyDescent="0.55000000000000004">
      <c r="A80" t="s">
        <v>93</v>
      </c>
      <c r="B80">
        <v>210</v>
      </c>
      <c r="C80" s="2">
        <v>44470</v>
      </c>
      <c r="D80" s="2">
        <v>44509</v>
      </c>
      <c r="E80" s="2">
        <v>44327</v>
      </c>
      <c r="F80" s="2" t="s">
        <v>334</v>
      </c>
      <c r="G80" t="s">
        <v>90</v>
      </c>
      <c r="H80">
        <v>11</v>
      </c>
      <c r="I80">
        <v>46</v>
      </c>
      <c r="J80">
        <v>313</v>
      </c>
      <c r="K80">
        <v>40</v>
      </c>
      <c r="L80">
        <v>9</v>
      </c>
      <c r="M80">
        <v>183</v>
      </c>
      <c r="N80" t="str">
        <f t="shared" si="1"/>
        <v>1109</v>
      </c>
      <c r="O80">
        <v>143</v>
      </c>
      <c r="P80">
        <v>68.5</v>
      </c>
      <c r="Q80" s="1">
        <v>0</v>
      </c>
      <c r="R80" t="s">
        <v>236</v>
      </c>
      <c r="S80" t="s">
        <v>234</v>
      </c>
      <c r="T80" t="s">
        <v>234</v>
      </c>
      <c r="V80" s="14">
        <v>210</v>
      </c>
      <c r="W80" s="14">
        <v>49.8</v>
      </c>
      <c r="X80" s="14">
        <v>4.3600000000000003</v>
      </c>
      <c r="Y80" s="14">
        <v>27.9</v>
      </c>
      <c r="Z80" s="14">
        <v>20.3</v>
      </c>
      <c r="AA80" t="s">
        <v>241</v>
      </c>
      <c r="AB80" t="s">
        <v>269</v>
      </c>
      <c r="AC80" s="3">
        <v>25.616734000000001</v>
      </c>
      <c r="AD80" s="3">
        <v>-80.390617989999996</v>
      </c>
      <c r="AE80" s="1">
        <v>0.05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0.05</v>
      </c>
      <c r="AT80" s="1">
        <v>0</v>
      </c>
      <c r="AU80" s="1">
        <v>0</v>
      </c>
      <c r="AV80">
        <v>6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3.5</v>
      </c>
      <c r="BC80">
        <v>3</v>
      </c>
      <c r="BD80">
        <v>144</v>
      </c>
      <c r="BE80">
        <v>0</v>
      </c>
      <c r="BF80">
        <v>0</v>
      </c>
      <c r="BG80">
        <v>0</v>
      </c>
      <c r="BH80" s="1">
        <v>63</v>
      </c>
      <c r="BI80">
        <v>0</v>
      </c>
      <c r="BJ80">
        <v>0</v>
      </c>
      <c r="BK80">
        <v>0.42857142857142855</v>
      </c>
      <c r="BL80">
        <v>5.113636363636364E-2</v>
      </c>
      <c r="BM80">
        <v>3.1746031746031744E-2</v>
      </c>
    </row>
    <row r="81" spans="1:65" x14ac:dyDescent="0.55000000000000004">
      <c r="A81" t="s">
        <v>94</v>
      </c>
      <c r="B81">
        <v>490</v>
      </c>
      <c r="C81" s="2">
        <v>44470</v>
      </c>
      <c r="D81" s="2">
        <v>44509</v>
      </c>
      <c r="E81" s="2">
        <v>44327</v>
      </c>
      <c r="F81" s="2" t="s">
        <v>334</v>
      </c>
      <c r="G81" t="s">
        <v>90</v>
      </c>
      <c r="H81">
        <v>11</v>
      </c>
      <c r="I81">
        <v>46</v>
      </c>
      <c r="J81">
        <v>313</v>
      </c>
      <c r="K81">
        <v>40</v>
      </c>
      <c r="L81">
        <v>9</v>
      </c>
      <c r="M81">
        <v>183</v>
      </c>
      <c r="N81" t="str">
        <f t="shared" si="1"/>
        <v>1109</v>
      </c>
      <c r="O81">
        <v>143</v>
      </c>
      <c r="P81">
        <v>68.5</v>
      </c>
      <c r="Q81" s="1">
        <v>0</v>
      </c>
      <c r="R81" t="s">
        <v>236</v>
      </c>
      <c r="S81" t="s">
        <v>234</v>
      </c>
      <c r="T81" t="s">
        <v>234</v>
      </c>
      <c r="U81" s="14">
        <v>490</v>
      </c>
      <c r="V81" s="14">
        <v>490</v>
      </c>
      <c r="W81" s="14">
        <v>42.584725332177044</v>
      </c>
      <c r="X81" s="14">
        <v>2.7814285714285711</v>
      </c>
      <c r="Y81" s="14">
        <v>24.3</v>
      </c>
      <c r="Z81" s="14">
        <v>17.600000000000001</v>
      </c>
      <c r="AA81" t="s">
        <v>241</v>
      </c>
      <c r="AB81" t="s">
        <v>249</v>
      </c>
      <c r="AC81" s="3">
        <v>25.616534999999999</v>
      </c>
      <c r="AD81" s="3">
        <v>-80.390473999999998</v>
      </c>
      <c r="AE81" s="1">
        <v>0.1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0.1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>
        <v>3</v>
      </c>
      <c r="AW81">
        <v>0</v>
      </c>
      <c r="AX81">
        <v>0</v>
      </c>
      <c r="AY81">
        <v>0</v>
      </c>
      <c r="AZ81">
        <v>0</v>
      </c>
      <c r="BA81">
        <v>18</v>
      </c>
      <c r="BB81">
        <v>3.5</v>
      </c>
      <c r="BC81">
        <v>0</v>
      </c>
      <c r="BD81">
        <v>144</v>
      </c>
      <c r="BE81">
        <v>0</v>
      </c>
      <c r="BF81">
        <v>0</v>
      </c>
      <c r="BG81">
        <v>0</v>
      </c>
      <c r="BH81" s="1">
        <v>63</v>
      </c>
      <c r="BI81">
        <v>0</v>
      </c>
      <c r="BJ81">
        <v>0</v>
      </c>
      <c r="BK81">
        <v>0.42857142857142855</v>
      </c>
      <c r="BL81">
        <v>5.113636363636364E-2</v>
      </c>
      <c r="BM81">
        <v>3.1746031746031744E-2</v>
      </c>
    </row>
    <row r="82" spans="1:65" x14ac:dyDescent="0.55000000000000004">
      <c r="A82" t="s">
        <v>95</v>
      </c>
      <c r="B82" t="s">
        <v>230</v>
      </c>
      <c r="C82" s="2">
        <v>44470</v>
      </c>
      <c r="D82" s="2">
        <v>44509</v>
      </c>
      <c r="E82" s="2">
        <v>44327</v>
      </c>
      <c r="F82" s="2" t="s">
        <v>334</v>
      </c>
      <c r="G82" t="s">
        <v>90</v>
      </c>
      <c r="H82">
        <v>11</v>
      </c>
      <c r="I82">
        <v>46</v>
      </c>
      <c r="J82">
        <v>313</v>
      </c>
      <c r="K82">
        <v>40</v>
      </c>
      <c r="L82">
        <v>9</v>
      </c>
      <c r="M82">
        <v>183</v>
      </c>
      <c r="N82" t="str">
        <f t="shared" si="1"/>
        <v>1109</v>
      </c>
      <c r="O82">
        <v>143</v>
      </c>
      <c r="P82">
        <v>68.5</v>
      </c>
      <c r="Q82" s="1">
        <v>0</v>
      </c>
      <c r="R82" t="s">
        <v>236</v>
      </c>
      <c r="S82" t="s">
        <v>235</v>
      </c>
      <c r="T82" t="s">
        <v>235</v>
      </c>
      <c r="U82" s="14" t="s">
        <v>230</v>
      </c>
      <c r="V82" s="14" t="s">
        <v>230</v>
      </c>
      <c r="W82" s="14">
        <v>55.1</v>
      </c>
      <c r="X82" s="14">
        <v>6.6241176470588234</v>
      </c>
      <c r="Y82" s="14">
        <v>33.4</v>
      </c>
      <c r="Z82" s="14">
        <v>23.4</v>
      </c>
      <c r="AA82" t="s">
        <v>241</v>
      </c>
      <c r="AB82" t="s">
        <v>255</v>
      </c>
      <c r="AC82" s="3">
        <v>25.616444000000001</v>
      </c>
      <c r="AD82" s="3">
        <v>-80.390439000000001</v>
      </c>
      <c r="AE82" s="1">
        <v>0.2</v>
      </c>
      <c r="AF82" s="1">
        <v>0</v>
      </c>
      <c r="AG82" s="1">
        <v>0</v>
      </c>
      <c r="AH82" s="1">
        <v>0</v>
      </c>
      <c r="AI82" s="1">
        <v>0</v>
      </c>
      <c r="AJ82" s="1">
        <v>0.2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>
        <v>8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3.5</v>
      </c>
      <c r="BC82">
        <v>0</v>
      </c>
      <c r="BD82">
        <v>144</v>
      </c>
      <c r="BE82">
        <v>0</v>
      </c>
      <c r="BF82">
        <v>0</v>
      </c>
      <c r="BG82">
        <v>0</v>
      </c>
      <c r="BH82" s="1">
        <v>63</v>
      </c>
      <c r="BI82">
        <v>0</v>
      </c>
      <c r="BJ82">
        <v>0</v>
      </c>
      <c r="BK82">
        <v>0.42857142857142855</v>
      </c>
      <c r="BL82">
        <v>5.113636363636364E-2</v>
      </c>
      <c r="BM82">
        <v>3.1746031746031744E-2</v>
      </c>
    </row>
    <row r="83" spans="1:65" x14ac:dyDescent="0.55000000000000004">
      <c r="A83" t="s">
        <v>96</v>
      </c>
      <c r="B83">
        <v>589</v>
      </c>
      <c r="C83" s="2">
        <v>44470</v>
      </c>
      <c r="D83" s="2">
        <v>44511</v>
      </c>
      <c r="E83" s="2">
        <v>44327</v>
      </c>
      <c r="F83" s="2" t="s">
        <v>334</v>
      </c>
      <c r="G83" t="s">
        <v>90</v>
      </c>
      <c r="H83">
        <v>11</v>
      </c>
      <c r="I83">
        <v>46</v>
      </c>
      <c r="J83">
        <v>315</v>
      </c>
      <c r="K83">
        <v>42</v>
      </c>
      <c r="L83">
        <v>11</v>
      </c>
      <c r="M83">
        <v>185</v>
      </c>
      <c r="N83" t="str">
        <f t="shared" si="1"/>
        <v>1111</v>
      </c>
      <c r="O83">
        <v>143</v>
      </c>
      <c r="P83">
        <v>74.5</v>
      </c>
      <c r="Q83" s="1">
        <v>0.03</v>
      </c>
      <c r="R83" t="s">
        <v>236</v>
      </c>
      <c r="S83" t="s">
        <v>235</v>
      </c>
      <c r="T83" t="s">
        <v>235</v>
      </c>
      <c r="U83" s="14">
        <v>589</v>
      </c>
      <c r="V83" s="14">
        <v>589</v>
      </c>
      <c r="W83" s="14">
        <v>51.1</v>
      </c>
      <c r="X83" s="14">
        <v>5.242857142857142</v>
      </c>
      <c r="Y83" s="14">
        <v>29.4</v>
      </c>
      <c r="Z83" s="14">
        <v>22.2</v>
      </c>
      <c r="AA83" t="s">
        <v>241</v>
      </c>
      <c r="AB83" t="s">
        <v>258</v>
      </c>
      <c r="AC83" s="3">
        <v>25.621460970000001</v>
      </c>
      <c r="AD83" s="3">
        <v>-80.392425959999997</v>
      </c>
      <c r="AE83" s="1">
        <v>0.01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0.01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>
        <v>4</v>
      </c>
      <c r="AW83">
        <v>0</v>
      </c>
      <c r="AX83">
        <v>0</v>
      </c>
      <c r="AY83">
        <v>0</v>
      </c>
      <c r="AZ83">
        <v>0</v>
      </c>
      <c r="BA83">
        <v>6</v>
      </c>
      <c r="BB83">
        <v>3.5</v>
      </c>
      <c r="BC83">
        <v>0</v>
      </c>
      <c r="BD83">
        <v>144</v>
      </c>
      <c r="BE83">
        <v>0</v>
      </c>
      <c r="BF83">
        <v>0</v>
      </c>
      <c r="BG83">
        <v>0</v>
      </c>
      <c r="BH83" s="1">
        <v>63</v>
      </c>
      <c r="BI83">
        <v>0</v>
      </c>
      <c r="BJ83">
        <v>0</v>
      </c>
      <c r="BK83">
        <v>0.42857142857142855</v>
      </c>
      <c r="BL83">
        <v>5.113636363636364E-2</v>
      </c>
      <c r="BM83">
        <v>3.1746031746031744E-2</v>
      </c>
    </row>
    <row r="84" spans="1:65" x14ac:dyDescent="0.55000000000000004">
      <c r="A84" t="s">
        <v>97</v>
      </c>
      <c r="B84" t="s">
        <v>231</v>
      </c>
      <c r="C84" s="2">
        <v>44470</v>
      </c>
      <c r="D84" s="2">
        <v>44511</v>
      </c>
      <c r="E84" s="2">
        <v>44327</v>
      </c>
      <c r="F84" s="2" t="s">
        <v>334</v>
      </c>
      <c r="G84" t="s">
        <v>90</v>
      </c>
      <c r="H84">
        <v>11</v>
      </c>
      <c r="I84">
        <v>46</v>
      </c>
      <c r="J84">
        <v>315</v>
      </c>
      <c r="K84">
        <v>42</v>
      </c>
      <c r="L84">
        <v>11</v>
      </c>
      <c r="M84">
        <v>185</v>
      </c>
      <c r="N84" t="str">
        <f t="shared" si="1"/>
        <v>1111</v>
      </c>
      <c r="O84">
        <v>143</v>
      </c>
      <c r="P84">
        <v>74.5</v>
      </c>
      <c r="Q84" s="1">
        <v>0.03</v>
      </c>
      <c r="R84" t="s">
        <v>236</v>
      </c>
      <c r="S84" t="s">
        <v>235</v>
      </c>
      <c r="T84" t="s">
        <v>235</v>
      </c>
      <c r="U84" s="14" t="s">
        <v>231</v>
      </c>
      <c r="V84" s="14" t="s">
        <v>231</v>
      </c>
      <c r="W84" s="14">
        <v>46.9</v>
      </c>
      <c r="X84" s="14">
        <v>4.1657142857142855</v>
      </c>
      <c r="Y84" s="14">
        <v>27.5</v>
      </c>
      <c r="Z84" s="14">
        <v>20.5</v>
      </c>
      <c r="AA84" t="s">
        <v>242</v>
      </c>
      <c r="AB84" t="s">
        <v>290</v>
      </c>
      <c r="AC84" s="3">
        <v>25.600892000000002</v>
      </c>
      <c r="AD84" s="3">
        <v>-80.399327</v>
      </c>
      <c r="AE84" s="1">
        <v>0.4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0.4</v>
      </c>
      <c r="AU84" s="1">
        <v>0</v>
      </c>
      <c r="AV84">
        <v>9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3.5</v>
      </c>
      <c r="BC84">
        <v>0</v>
      </c>
      <c r="BD84">
        <v>144</v>
      </c>
      <c r="BE84">
        <v>18</v>
      </c>
      <c r="BF84">
        <v>0</v>
      </c>
      <c r="BG84">
        <v>0</v>
      </c>
      <c r="BH84" s="1">
        <v>63</v>
      </c>
      <c r="BI84">
        <v>0</v>
      </c>
      <c r="BJ84">
        <v>0</v>
      </c>
      <c r="BK84">
        <v>0.42857142857142855</v>
      </c>
      <c r="BL84">
        <v>5.113636363636364E-2</v>
      </c>
      <c r="BM84">
        <v>3.1746031746031744E-2</v>
      </c>
    </row>
    <row r="85" spans="1:65" x14ac:dyDescent="0.55000000000000004">
      <c r="A85" t="s">
        <v>98</v>
      </c>
      <c r="B85">
        <v>349</v>
      </c>
      <c r="C85" s="2">
        <v>44470</v>
      </c>
      <c r="D85" s="2">
        <v>44516</v>
      </c>
      <c r="E85" s="2">
        <v>44327</v>
      </c>
      <c r="F85" s="2" t="s">
        <v>334</v>
      </c>
      <c r="G85" t="s">
        <v>90</v>
      </c>
      <c r="H85">
        <v>11</v>
      </c>
      <c r="I85">
        <v>47</v>
      </c>
      <c r="J85">
        <v>320</v>
      </c>
      <c r="K85">
        <v>47</v>
      </c>
      <c r="L85">
        <v>16</v>
      </c>
      <c r="M85">
        <v>190</v>
      </c>
      <c r="N85" t="str">
        <f t="shared" si="1"/>
        <v>1116</v>
      </c>
      <c r="O85">
        <v>143</v>
      </c>
      <c r="P85">
        <v>69</v>
      </c>
      <c r="Q85" s="1">
        <v>0</v>
      </c>
      <c r="R85" t="s">
        <v>236</v>
      </c>
      <c r="S85" t="s">
        <v>235</v>
      </c>
      <c r="T85" t="s">
        <v>235</v>
      </c>
      <c r="U85" s="14">
        <v>349</v>
      </c>
      <c r="V85" s="14">
        <v>349</v>
      </c>
      <c r="W85" s="14">
        <v>50.3</v>
      </c>
      <c r="X85" s="14">
        <v>4.4509090909090911</v>
      </c>
      <c r="Y85" s="14">
        <v>28.1</v>
      </c>
      <c r="Z85" s="14">
        <v>20</v>
      </c>
      <c r="AA85" t="s">
        <v>241</v>
      </c>
      <c r="AB85" t="s">
        <v>291</v>
      </c>
      <c r="AC85" s="3">
        <v>25.621822000000002</v>
      </c>
      <c r="AD85" s="3">
        <v>-80.392408000000003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>
        <v>3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3.5</v>
      </c>
      <c r="BC85">
        <v>0</v>
      </c>
      <c r="BD85">
        <v>144</v>
      </c>
      <c r="BE85">
        <v>0</v>
      </c>
      <c r="BF85">
        <v>0</v>
      </c>
      <c r="BG85">
        <v>0</v>
      </c>
      <c r="BH85" s="1">
        <v>63</v>
      </c>
      <c r="BI85">
        <v>0</v>
      </c>
      <c r="BJ85">
        <v>0</v>
      </c>
      <c r="BK85">
        <v>0.42857142857142855</v>
      </c>
      <c r="BL85">
        <v>5.113636363636364E-2</v>
      </c>
      <c r="BM85">
        <v>3.1746031746031744E-2</v>
      </c>
    </row>
    <row r="86" spans="1:65" x14ac:dyDescent="0.55000000000000004">
      <c r="A86" t="s">
        <v>99</v>
      </c>
      <c r="B86">
        <v>490</v>
      </c>
      <c r="C86" s="2">
        <v>44470</v>
      </c>
      <c r="D86" s="2">
        <v>44516</v>
      </c>
      <c r="E86" s="2">
        <v>44327</v>
      </c>
      <c r="F86" s="2" t="s">
        <v>334</v>
      </c>
      <c r="G86" t="s">
        <v>90</v>
      </c>
      <c r="H86">
        <v>11</v>
      </c>
      <c r="I86">
        <v>47</v>
      </c>
      <c r="J86">
        <v>320</v>
      </c>
      <c r="K86">
        <v>47</v>
      </c>
      <c r="L86">
        <v>16</v>
      </c>
      <c r="M86">
        <v>190</v>
      </c>
      <c r="N86" t="str">
        <f t="shared" si="1"/>
        <v>1116</v>
      </c>
      <c r="O86">
        <v>143</v>
      </c>
      <c r="P86">
        <v>69</v>
      </c>
      <c r="Q86" s="1">
        <v>0</v>
      </c>
      <c r="R86" t="s">
        <v>236</v>
      </c>
      <c r="S86" t="s">
        <v>234</v>
      </c>
      <c r="T86" t="s">
        <v>234</v>
      </c>
      <c r="U86" s="14">
        <v>490</v>
      </c>
      <c r="V86" s="14">
        <v>490</v>
      </c>
      <c r="W86" s="14">
        <v>42.584725332177044</v>
      </c>
      <c r="X86" s="14">
        <v>2.7814285714285711</v>
      </c>
      <c r="Y86" s="14">
        <v>24.3</v>
      </c>
      <c r="Z86" s="14">
        <v>17.600000000000001</v>
      </c>
      <c r="AA86" t="s">
        <v>241</v>
      </c>
      <c r="AB86" t="s">
        <v>249</v>
      </c>
      <c r="AC86" s="3">
        <v>25.616307030000002</v>
      </c>
      <c r="AD86" s="3">
        <v>-80.390258990000007</v>
      </c>
      <c r="AE86" s="1">
        <v>0.01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0.01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>
        <v>2</v>
      </c>
      <c r="AW86">
        <v>0</v>
      </c>
      <c r="AX86">
        <v>0</v>
      </c>
      <c r="AY86">
        <v>0</v>
      </c>
      <c r="AZ86">
        <v>0</v>
      </c>
      <c r="BA86">
        <v>9</v>
      </c>
      <c r="BB86">
        <v>3.5</v>
      </c>
      <c r="BC86">
        <v>0</v>
      </c>
      <c r="BD86">
        <v>144</v>
      </c>
      <c r="BE86">
        <v>0</v>
      </c>
      <c r="BF86">
        <v>0</v>
      </c>
      <c r="BG86">
        <v>0</v>
      </c>
      <c r="BH86" s="1">
        <v>63</v>
      </c>
      <c r="BI86">
        <v>0</v>
      </c>
      <c r="BJ86">
        <v>0</v>
      </c>
      <c r="BK86">
        <v>0.42857142857142855</v>
      </c>
      <c r="BL86">
        <v>5.113636363636364E-2</v>
      </c>
      <c r="BM86">
        <v>3.1746031746031744E-2</v>
      </c>
    </row>
    <row r="87" spans="1:65" x14ac:dyDescent="0.55000000000000004">
      <c r="A87" t="s">
        <v>100</v>
      </c>
      <c r="B87" t="s">
        <v>100</v>
      </c>
      <c r="C87" s="2">
        <v>44470</v>
      </c>
      <c r="D87" s="2">
        <v>44518</v>
      </c>
      <c r="E87" s="2">
        <v>44327</v>
      </c>
      <c r="F87" s="2" t="s">
        <v>334</v>
      </c>
      <c r="G87" t="s">
        <v>90</v>
      </c>
      <c r="H87">
        <v>11</v>
      </c>
      <c r="I87">
        <v>47</v>
      </c>
      <c r="J87">
        <v>322</v>
      </c>
      <c r="K87">
        <v>49</v>
      </c>
      <c r="L87">
        <v>18</v>
      </c>
      <c r="M87">
        <v>192</v>
      </c>
      <c r="N87" t="str">
        <f t="shared" si="1"/>
        <v>1118</v>
      </c>
      <c r="O87">
        <v>143</v>
      </c>
      <c r="P87">
        <v>77</v>
      </c>
      <c r="V87" s="14" t="s">
        <v>396</v>
      </c>
      <c r="AA87" t="s">
        <v>240</v>
      </c>
      <c r="AB87" t="s">
        <v>292</v>
      </c>
      <c r="AC87" s="3">
        <v>25.613849030000001</v>
      </c>
      <c r="AD87" s="3">
        <v>-80.405927030000001</v>
      </c>
      <c r="AE87" s="1">
        <v>0.01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0.01</v>
      </c>
      <c r="AU87" s="1">
        <v>0</v>
      </c>
      <c r="AV87">
        <v>4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3.5</v>
      </c>
      <c r="BC87">
        <v>0</v>
      </c>
      <c r="BD87">
        <v>144</v>
      </c>
      <c r="BE87">
        <v>1</v>
      </c>
      <c r="BF87">
        <v>0</v>
      </c>
      <c r="BG87">
        <v>0</v>
      </c>
      <c r="BH87" s="1">
        <v>63</v>
      </c>
      <c r="BI87">
        <v>0</v>
      </c>
      <c r="BJ87">
        <v>0</v>
      </c>
      <c r="BK87">
        <v>0.42857142857142855</v>
      </c>
      <c r="BL87">
        <v>5.113636363636364E-2</v>
      </c>
      <c r="BM87">
        <v>3.1746031746031744E-2</v>
      </c>
    </row>
    <row r="88" spans="1:65" x14ac:dyDescent="0.55000000000000004">
      <c r="A88" t="s">
        <v>101</v>
      </c>
      <c r="B88" t="s">
        <v>101</v>
      </c>
      <c r="C88" s="2">
        <v>44470</v>
      </c>
      <c r="D88" s="2">
        <v>44521</v>
      </c>
      <c r="E88" s="2">
        <v>44327</v>
      </c>
      <c r="F88" s="2" t="s">
        <v>334</v>
      </c>
      <c r="G88" t="s">
        <v>90</v>
      </c>
      <c r="H88">
        <v>11</v>
      </c>
      <c r="I88">
        <v>48</v>
      </c>
      <c r="J88">
        <v>325</v>
      </c>
      <c r="K88">
        <v>52</v>
      </c>
      <c r="L88">
        <v>21</v>
      </c>
      <c r="M88">
        <v>195</v>
      </c>
      <c r="N88" t="str">
        <f t="shared" si="1"/>
        <v>1121</v>
      </c>
      <c r="O88">
        <v>143</v>
      </c>
      <c r="P88">
        <v>74</v>
      </c>
      <c r="Q88" s="1">
        <v>0.39</v>
      </c>
      <c r="V88" s="14" t="s">
        <v>395</v>
      </c>
      <c r="AA88" t="s">
        <v>241</v>
      </c>
      <c r="AB88" t="s">
        <v>101</v>
      </c>
      <c r="AC88" s="3">
        <v>25.620744989999999</v>
      </c>
      <c r="AD88" s="3">
        <v>-80.390372979999995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3.5</v>
      </c>
      <c r="BC88">
        <v>0</v>
      </c>
      <c r="BD88">
        <v>144</v>
      </c>
      <c r="BE88">
        <v>0</v>
      </c>
      <c r="BF88">
        <v>0</v>
      </c>
      <c r="BG88">
        <v>0</v>
      </c>
      <c r="BH88" s="1">
        <v>63</v>
      </c>
      <c r="BI88">
        <v>0</v>
      </c>
      <c r="BJ88">
        <v>0</v>
      </c>
      <c r="BK88">
        <v>0.42857142857142855</v>
      </c>
      <c r="BL88">
        <v>5.113636363636364E-2</v>
      </c>
      <c r="BM88">
        <v>3.1746031746031744E-2</v>
      </c>
    </row>
    <row r="89" spans="1:65" x14ac:dyDescent="0.55000000000000004">
      <c r="A89" t="s">
        <v>102</v>
      </c>
      <c r="B89">
        <v>40</v>
      </c>
      <c r="C89" s="2">
        <v>44470</v>
      </c>
      <c r="D89" s="2">
        <v>44522</v>
      </c>
      <c r="E89" s="2">
        <v>44327</v>
      </c>
      <c r="F89" s="2" t="s">
        <v>334</v>
      </c>
      <c r="G89" t="s">
        <v>90</v>
      </c>
      <c r="H89">
        <v>11</v>
      </c>
      <c r="I89">
        <v>48</v>
      </c>
      <c r="J89">
        <v>326</v>
      </c>
      <c r="K89">
        <v>53</v>
      </c>
      <c r="L89">
        <v>22</v>
      </c>
      <c r="M89">
        <v>196</v>
      </c>
      <c r="N89" t="str">
        <f t="shared" si="1"/>
        <v>1122</v>
      </c>
      <c r="O89">
        <v>143</v>
      </c>
      <c r="P89">
        <v>75.5</v>
      </c>
      <c r="Q89" s="1">
        <v>0.01</v>
      </c>
      <c r="R89" t="s">
        <v>236</v>
      </c>
      <c r="S89" t="s">
        <v>235</v>
      </c>
      <c r="T89" t="s">
        <v>235</v>
      </c>
      <c r="U89" s="14">
        <v>40</v>
      </c>
      <c r="V89" s="14">
        <v>40</v>
      </c>
      <c r="W89" s="14">
        <v>49.5</v>
      </c>
      <c r="X89" s="14">
        <v>5.4148459400000002</v>
      </c>
      <c r="Y89" s="14">
        <v>29.9</v>
      </c>
      <c r="Z89" s="14">
        <v>21.6</v>
      </c>
      <c r="AA89" t="s">
        <v>240</v>
      </c>
      <c r="AB89" t="s">
        <v>254</v>
      </c>
      <c r="AC89" s="3">
        <v>25.613995970000001</v>
      </c>
      <c r="AD89" s="3">
        <v>-80.406042029999995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>
        <v>2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3.5</v>
      </c>
      <c r="BC89">
        <v>0</v>
      </c>
      <c r="BD89">
        <v>144</v>
      </c>
      <c r="BE89">
        <v>0</v>
      </c>
      <c r="BF89">
        <v>0</v>
      </c>
      <c r="BG89">
        <v>0</v>
      </c>
      <c r="BH89" s="1">
        <v>63</v>
      </c>
      <c r="BI89">
        <v>0</v>
      </c>
      <c r="BJ89">
        <v>0</v>
      </c>
      <c r="BK89">
        <v>0.42857142857142855</v>
      </c>
      <c r="BL89">
        <v>5.113636363636364E-2</v>
      </c>
      <c r="BM89">
        <v>3.1746031746031744E-2</v>
      </c>
    </row>
    <row r="90" spans="1:65" x14ac:dyDescent="0.55000000000000004">
      <c r="A90" t="s">
        <v>103</v>
      </c>
      <c r="B90">
        <v>21</v>
      </c>
      <c r="C90" s="2">
        <v>44470</v>
      </c>
      <c r="D90" s="2">
        <v>44532</v>
      </c>
      <c r="E90" s="2">
        <v>44327</v>
      </c>
      <c r="F90" s="2" t="s">
        <v>334</v>
      </c>
      <c r="G90" t="s">
        <v>104</v>
      </c>
      <c r="H90">
        <v>12</v>
      </c>
      <c r="I90">
        <v>49</v>
      </c>
      <c r="J90">
        <v>336</v>
      </c>
      <c r="K90">
        <v>63</v>
      </c>
      <c r="L90">
        <v>2</v>
      </c>
      <c r="M90">
        <v>206</v>
      </c>
      <c r="N90" t="str">
        <f t="shared" si="1"/>
        <v>1202</v>
      </c>
      <c r="O90">
        <v>143</v>
      </c>
      <c r="P90">
        <v>66.5</v>
      </c>
      <c r="Q90" s="1">
        <v>0</v>
      </c>
      <c r="R90" t="s">
        <v>236</v>
      </c>
      <c r="S90" t="s">
        <v>235</v>
      </c>
      <c r="T90" t="s">
        <v>235</v>
      </c>
      <c r="U90" s="14">
        <v>21</v>
      </c>
      <c r="V90" s="14">
        <v>21</v>
      </c>
      <c r="W90" s="14">
        <v>47.7</v>
      </c>
      <c r="X90" s="14">
        <v>5.5711111111111116</v>
      </c>
      <c r="Y90" s="14">
        <v>31.7</v>
      </c>
      <c r="Z90" s="14">
        <v>21.5</v>
      </c>
      <c r="AA90" t="s">
        <v>240</v>
      </c>
      <c r="AB90" t="s">
        <v>253</v>
      </c>
      <c r="AC90" s="3">
        <v>25.613794970000001</v>
      </c>
      <c r="AD90" s="3">
        <v>-80.406096009999999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>
        <v>3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3</v>
      </c>
      <c r="BC90">
        <v>0</v>
      </c>
      <c r="BD90">
        <v>59</v>
      </c>
      <c r="BE90">
        <v>0</v>
      </c>
      <c r="BF90">
        <v>0</v>
      </c>
      <c r="BG90">
        <v>0</v>
      </c>
      <c r="BH90" s="1">
        <v>43</v>
      </c>
      <c r="BI90">
        <v>0</v>
      </c>
      <c r="BJ90">
        <v>0</v>
      </c>
      <c r="BK90">
        <v>0.66666666666666663</v>
      </c>
      <c r="BL90">
        <v>8.4745762711864403E-2</v>
      </c>
      <c r="BM90">
        <v>2.3255813953488372E-2</v>
      </c>
    </row>
    <row r="91" spans="1:65" x14ac:dyDescent="0.55000000000000004">
      <c r="A91" t="s">
        <v>105</v>
      </c>
      <c r="B91" t="s">
        <v>105</v>
      </c>
      <c r="C91" s="2">
        <v>44470</v>
      </c>
      <c r="D91" s="2">
        <v>44532</v>
      </c>
      <c r="E91" s="2">
        <v>44327</v>
      </c>
      <c r="F91" s="2" t="s">
        <v>334</v>
      </c>
      <c r="G91" t="s">
        <v>104</v>
      </c>
      <c r="H91">
        <v>12</v>
      </c>
      <c r="I91">
        <v>49</v>
      </c>
      <c r="J91">
        <v>336</v>
      </c>
      <c r="K91">
        <v>63</v>
      </c>
      <c r="L91">
        <v>2</v>
      </c>
      <c r="M91">
        <v>206</v>
      </c>
      <c r="N91" t="str">
        <f t="shared" si="1"/>
        <v>1202</v>
      </c>
      <c r="O91">
        <v>143</v>
      </c>
      <c r="P91">
        <v>66.5</v>
      </c>
      <c r="Q91" s="1">
        <v>0</v>
      </c>
      <c r="V91" s="14" t="s">
        <v>396</v>
      </c>
      <c r="AA91" t="s">
        <v>240</v>
      </c>
      <c r="AB91" t="s">
        <v>293</v>
      </c>
      <c r="AC91" s="3">
        <v>25.61388801</v>
      </c>
      <c r="AD91" s="3">
        <v>-80.40615099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>
        <v>4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3</v>
      </c>
      <c r="BC91">
        <v>0</v>
      </c>
      <c r="BD91">
        <v>59</v>
      </c>
      <c r="BE91">
        <v>0</v>
      </c>
      <c r="BF91">
        <v>0</v>
      </c>
      <c r="BG91">
        <v>0</v>
      </c>
      <c r="BH91" s="1">
        <v>43</v>
      </c>
      <c r="BI91">
        <v>0</v>
      </c>
      <c r="BJ91">
        <v>0</v>
      </c>
      <c r="BK91">
        <v>0.66666666666666663</v>
      </c>
      <c r="BL91">
        <v>8.4745762711864403E-2</v>
      </c>
      <c r="BM91">
        <v>2.3255813953488372E-2</v>
      </c>
    </row>
    <row r="92" spans="1:65" x14ac:dyDescent="0.55000000000000004">
      <c r="A92" t="s">
        <v>106</v>
      </c>
      <c r="B92">
        <v>606</v>
      </c>
      <c r="C92" s="2">
        <v>44470</v>
      </c>
      <c r="D92" s="2">
        <v>44537</v>
      </c>
      <c r="E92" s="2">
        <v>44327</v>
      </c>
      <c r="F92" s="2" t="s">
        <v>334</v>
      </c>
      <c r="G92" t="s">
        <v>104</v>
      </c>
      <c r="H92">
        <v>12</v>
      </c>
      <c r="I92">
        <v>50</v>
      </c>
      <c r="J92">
        <v>341</v>
      </c>
      <c r="K92">
        <v>68</v>
      </c>
      <c r="L92">
        <v>7</v>
      </c>
      <c r="M92">
        <v>211</v>
      </c>
      <c r="N92" t="str">
        <f t="shared" si="1"/>
        <v>1207</v>
      </c>
      <c r="O92">
        <v>143</v>
      </c>
      <c r="P92">
        <v>71.5</v>
      </c>
      <c r="Q92" s="1">
        <v>0.15</v>
      </c>
      <c r="R92" t="s">
        <v>236</v>
      </c>
      <c r="S92" t="s">
        <v>235</v>
      </c>
      <c r="T92" t="s">
        <v>235</v>
      </c>
      <c r="U92" s="14">
        <v>606</v>
      </c>
      <c r="V92" s="14">
        <v>606</v>
      </c>
      <c r="W92" s="14">
        <v>52.4</v>
      </c>
      <c r="X92" s="14">
        <v>7.5842105263157888</v>
      </c>
      <c r="Y92" s="14">
        <v>32.9</v>
      </c>
      <c r="Z92" s="14">
        <v>25.1</v>
      </c>
      <c r="AA92" t="s">
        <v>241</v>
      </c>
      <c r="AB92" t="s">
        <v>259</v>
      </c>
      <c r="AC92" s="3">
        <v>25.616584970000002</v>
      </c>
      <c r="AD92" s="3">
        <v>-80.390300980000006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3</v>
      </c>
      <c r="BC92">
        <v>0</v>
      </c>
      <c r="BD92">
        <v>59</v>
      </c>
      <c r="BE92">
        <v>0</v>
      </c>
      <c r="BF92">
        <v>0</v>
      </c>
      <c r="BG92">
        <v>0</v>
      </c>
      <c r="BH92" s="1">
        <v>43</v>
      </c>
      <c r="BI92">
        <v>0</v>
      </c>
      <c r="BJ92">
        <v>0</v>
      </c>
      <c r="BK92">
        <v>0.66666666666666663</v>
      </c>
      <c r="BL92">
        <v>8.4745762711864403E-2</v>
      </c>
      <c r="BM92">
        <v>2.3255813953488372E-2</v>
      </c>
    </row>
    <row r="93" spans="1:65" x14ac:dyDescent="0.55000000000000004">
      <c r="A93" t="s">
        <v>107</v>
      </c>
      <c r="B93" t="s">
        <v>230</v>
      </c>
      <c r="C93" s="2">
        <v>44470</v>
      </c>
      <c r="D93" s="2">
        <v>44537</v>
      </c>
      <c r="E93" s="2">
        <v>44327</v>
      </c>
      <c r="F93" s="2" t="s">
        <v>334</v>
      </c>
      <c r="G93" t="s">
        <v>104</v>
      </c>
      <c r="H93">
        <v>12</v>
      </c>
      <c r="I93">
        <v>50</v>
      </c>
      <c r="J93">
        <v>341</v>
      </c>
      <c r="K93">
        <v>68</v>
      </c>
      <c r="L93">
        <v>7</v>
      </c>
      <c r="M93">
        <v>211</v>
      </c>
      <c r="N93" t="str">
        <f t="shared" si="1"/>
        <v>1207</v>
      </c>
      <c r="O93">
        <v>143</v>
      </c>
      <c r="P93">
        <v>71.5</v>
      </c>
      <c r="Q93" s="1">
        <v>0.15</v>
      </c>
      <c r="R93" t="s">
        <v>236</v>
      </c>
      <c r="S93" t="s">
        <v>235</v>
      </c>
      <c r="T93" t="s">
        <v>235</v>
      </c>
      <c r="U93" s="14" t="s">
        <v>230</v>
      </c>
      <c r="V93" s="14" t="s">
        <v>230</v>
      </c>
      <c r="W93" s="14">
        <v>55.1</v>
      </c>
      <c r="X93" s="14">
        <v>6.6241176470588234</v>
      </c>
      <c r="Y93" s="14">
        <v>33.4</v>
      </c>
      <c r="Z93" s="14">
        <v>23.4</v>
      </c>
      <c r="AA93" t="s">
        <v>241</v>
      </c>
      <c r="AB93" t="s">
        <v>255</v>
      </c>
      <c r="AC93" s="3">
        <v>25.616444000000001</v>
      </c>
      <c r="AD93" s="3">
        <v>-80.390439000000001</v>
      </c>
      <c r="AE93" s="1">
        <v>0.01</v>
      </c>
      <c r="AF93" s="1">
        <v>0</v>
      </c>
      <c r="AG93" s="1">
        <v>0</v>
      </c>
      <c r="AH93" s="1">
        <v>0</v>
      </c>
      <c r="AI93" s="1">
        <v>0</v>
      </c>
      <c r="AJ93" s="1">
        <v>0.01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>
        <v>4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3</v>
      </c>
      <c r="BC93">
        <v>0</v>
      </c>
      <c r="BD93">
        <v>59</v>
      </c>
      <c r="BE93">
        <v>0</v>
      </c>
      <c r="BF93">
        <v>0</v>
      </c>
      <c r="BG93">
        <v>0</v>
      </c>
      <c r="BH93" s="1">
        <v>43</v>
      </c>
      <c r="BI93">
        <v>0</v>
      </c>
      <c r="BJ93">
        <v>0</v>
      </c>
      <c r="BK93">
        <v>0.66666666666666663</v>
      </c>
      <c r="BL93">
        <v>8.4745762711864403E-2</v>
      </c>
      <c r="BM93">
        <v>2.3255813953488372E-2</v>
      </c>
    </row>
    <row r="94" spans="1:65" x14ac:dyDescent="0.55000000000000004">
      <c r="A94" t="s">
        <v>108</v>
      </c>
      <c r="B94" t="s">
        <v>108</v>
      </c>
      <c r="C94" s="2">
        <v>44470</v>
      </c>
      <c r="D94" s="2">
        <v>44537</v>
      </c>
      <c r="E94" s="2">
        <v>44327</v>
      </c>
      <c r="F94" s="2" t="s">
        <v>334</v>
      </c>
      <c r="G94" t="s">
        <v>104</v>
      </c>
      <c r="H94">
        <v>12</v>
      </c>
      <c r="I94">
        <v>50</v>
      </c>
      <c r="J94">
        <v>341</v>
      </c>
      <c r="K94">
        <v>68</v>
      </c>
      <c r="L94">
        <v>7</v>
      </c>
      <c r="M94">
        <v>211</v>
      </c>
      <c r="N94" t="str">
        <f t="shared" si="1"/>
        <v>1207</v>
      </c>
      <c r="O94">
        <v>143</v>
      </c>
      <c r="P94">
        <v>71.5</v>
      </c>
      <c r="Q94" s="1">
        <v>0.15</v>
      </c>
      <c r="V94" s="14" t="s">
        <v>395</v>
      </c>
      <c r="AA94" t="s">
        <v>241</v>
      </c>
      <c r="AB94" t="s">
        <v>108</v>
      </c>
      <c r="AC94" s="3">
        <v>25.616396959999999</v>
      </c>
      <c r="AD94" s="3">
        <v>-80.390456970000002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59</v>
      </c>
      <c r="BE94">
        <v>0</v>
      </c>
      <c r="BF94">
        <v>0</v>
      </c>
      <c r="BG94">
        <v>0</v>
      </c>
      <c r="BH94" s="1">
        <v>43</v>
      </c>
      <c r="BI94">
        <v>0</v>
      </c>
      <c r="BJ94">
        <v>0</v>
      </c>
      <c r="BK94">
        <v>0.66666666666666663</v>
      </c>
      <c r="BL94">
        <v>8.4745762711864403E-2</v>
      </c>
      <c r="BM94">
        <v>2.3255813953488372E-2</v>
      </c>
    </row>
    <row r="95" spans="1:65" x14ac:dyDescent="0.55000000000000004">
      <c r="A95" t="s">
        <v>109</v>
      </c>
      <c r="B95" t="s">
        <v>109</v>
      </c>
      <c r="C95" s="2">
        <v>44470</v>
      </c>
      <c r="D95" s="2">
        <v>44538</v>
      </c>
      <c r="E95" s="2">
        <v>44327</v>
      </c>
      <c r="F95" s="2" t="s">
        <v>334</v>
      </c>
      <c r="G95" t="s">
        <v>104</v>
      </c>
      <c r="H95">
        <v>12</v>
      </c>
      <c r="I95">
        <v>50</v>
      </c>
      <c r="J95">
        <v>342</v>
      </c>
      <c r="K95">
        <v>69</v>
      </c>
      <c r="L95">
        <v>8</v>
      </c>
      <c r="M95">
        <v>212</v>
      </c>
      <c r="N95" t="str">
        <f t="shared" si="1"/>
        <v>1208</v>
      </c>
      <c r="O95">
        <v>143</v>
      </c>
      <c r="P95">
        <v>72.5</v>
      </c>
      <c r="V95" s="14" t="s">
        <v>396</v>
      </c>
      <c r="AA95" t="s">
        <v>240</v>
      </c>
      <c r="AB95" t="s">
        <v>294</v>
      </c>
      <c r="AC95" s="3">
        <v>25.613924969999999</v>
      </c>
      <c r="AD95" s="3">
        <v>-80.406163989999996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>
        <v>4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3</v>
      </c>
      <c r="BC95">
        <v>0</v>
      </c>
      <c r="BD95">
        <v>59</v>
      </c>
      <c r="BE95">
        <v>0</v>
      </c>
      <c r="BF95">
        <v>0</v>
      </c>
      <c r="BG95">
        <v>0</v>
      </c>
      <c r="BH95" s="1">
        <v>43</v>
      </c>
      <c r="BI95">
        <v>0</v>
      </c>
      <c r="BJ95">
        <v>0</v>
      </c>
      <c r="BK95">
        <v>0.66666666666666663</v>
      </c>
      <c r="BL95">
        <v>8.4745762711864403E-2</v>
      </c>
      <c r="BM95">
        <v>2.3255813953488372E-2</v>
      </c>
    </row>
    <row r="96" spans="1:65" x14ac:dyDescent="0.55000000000000004">
      <c r="A96" t="s">
        <v>110</v>
      </c>
      <c r="B96">
        <v>21</v>
      </c>
      <c r="C96" s="2">
        <v>44470</v>
      </c>
      <c r="D96" s="2">
        <v>44551</v>
      </c>
      <c r="E96" s="2">
        <v>44327</v>
      </c>
      <c r="F96" s="2" t="s">
        <v>334</v>
      </c>
      <c r="G96" t="s">
        <v>104</v>
      </c>
      <c r="H96">
        <v>12</v>
      </c>
      <c r="I96">
        <v>52</v>
      </c>
      <c r="J96">
        <v>355</v>
      </c>
      <c r="K96">
        <v>82</v>
      </c>
      <c r="L96">
        <v>21</v>
      </c>
      <c r="M96">
        <v>225</v>
      </c>
      <c r="N96" t="str">
        <f t="shared" si="1"/>
        <v>1221</v>
      </c>
      <c r="O96">
        <v>143</v>
      </c>
      <c r="P96">
        <v>75</v>
      </c>
      <c r="R96" t="s">
        <v>236</v>
      </c>
      <c r="S96" t="s">
        <v>235</v>
      </c>
      <c r="T96" t="s">
        <v>235</v>
      </c>
      <c r="U96" s="14">
        <v>21</v>
      </c>
      <c r="V96" s="14">
        <v>21</v>
      </c>
      <c r="W96" s="14">
        <v>47.7</v>
      </c>
      <c r="X96" s="14">
        <v>5.5711111111111116</v>
      </c>
      <c r="Y96" s="14">
        <v>31.7</v>
      </c>
      <c r="Z96" s="14">
        <v>21.5</v>
      </c>
      <c r="AA96" t="s">
        <v>240</v>
      </c>
      <c r="AB96" t="s">
        <v>253</v>
      </c>
      <c r="AC96" s="3">
        <v>25.613794970000001</v>
      </c>
      <c r="AD96" s="3">
        <v>-80.406096009999999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>
        <v>3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3</v>
      </c>
      <c r="BC96">
        <v>0</v>
      </c>
      <c r="BD96">
        <v>59</v>
      </c>
      <c r="BE96">
        <v>0</v>
      </c>
      <c r="BF96">
        <v>1.4792899408284023E-3</v>
      </c>
      <c r="BG96">
        <v>1.4792899408284023E-3</v>
      </c>
      <c r="BH96" s="1">
        <v>43</v>
      </c>
      <c r="BI96">
        <v>0</v>
      </c>
      <c r="BJ96">
        <v>0</v>
      </c>
      <c r="BK96">
        <v>0.66666666666666663</v>
      </c>
      <c r="BL96">
        <v>8.4745762711864403E-2</v>
      </c>
      <c r="BM96">
        <v>2.3255813953488372E-2</v>
      </c>
    </row>
    <row r="97" spans="1:65" x14ac:dyDescent="0.55000000000000004">
      <c r="A97" t="s">
        <v>111</v>
      </c>
      <c r="B97">
        <v>589</v>
      </c>
      <c r="C97" s="2">
        <v>44470</v>
      </c>
      <c r="D97" s="2">
        <v>44551</v>
      </c>
      <c r="E97" s="2">
        <v>44327</v>
      </c>
      <c r="F97" s="2" t="s">
        <v>334</v>
      </c>
      <c r="G97" t="s">
        <v>104</v>
      </c>
      <c r="H97">
        <v>12</v>
      </c>
      <c r="I97">
        <v>52</v>
      </c>
      <c r="J97">
        <v>355</v>
      </c>
      <c r="K97">
        <v>82</v>
      </c>
      <c r="L97">
        <v>21</v>
      </c>
      <c r="M97">
        <v>225</v>
      </c>
      <c r="N97" t="str">
        <f t="shared" si="1"/>
        <v>1221</v>
      </c>
      <c r="O97">
        <v>143</v>
      </c>
      <c r="P97">
        <v>75</v>
      </c>
      <c r="R97" t="s">
        <v>236</v>
      </c>
      <c r="S97" t="s">
        <v>235</v>
      </c>
      <c r="T97" t="s">
        <v>235</v>
      </c>
      <c r="U97" s="14">
        <v>589</v>
      </c>
      <c r="V97" s="14">
        <v>589</v>
      </c>
      <c r="W97" s="14">
        <v>51.1</v>
      </c>
      <c r="X97" s="14">
        <v>5.242857142857142</v>
      </c>
      <c r="Y97" s="14">
        <v>29.4</v>
      </c>
      <c r="Z97" s="14">
        <v>22.2</v>
      </c>
      <c r="AA97" t="s">
        <v>241</v>
      </c>
      <c r="AB97" t="s">
        <v>258</v>
      </c>
      <c r="AC97" s="3">
        <v>25.621460970000001</v>
      </c>
      <c r="AD97" s="3">
        <v>-80.392425959999997</v>
      </c>
      <c r="AE97" s="1">
        <v>0.01</v>
      </c>
      <c r="AF97" s="1">
        <v>0</v>
      </c>
      <c r="AG97" s="1">
        <v>0.01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3</v>
      </c>
      <c r="BC97">
        <v>0</v>
      </c>
      <c r="BD97">
        <v>59</v>
      </c>
      <c r="BE97">
        <v>0</v>
      </c>
      <c r="BF97">
        <v>1.4792899408284023E-3</v>
      </c>
      <c r="BG97">
        <v>1.4792899408284023E-3</v>
      </c>
      <c r="BH97" s="1">
        <v>43</v>
      </c>
      <c r="BI97">
        <v>0</v>
      </c>
      <c r="BJ97">
        <v>0</v>
      </c>
      <c r="BK97">
        <v>0.66666666666666663</v>
      </c>
      <c r="BL97">
        <v>8.4745762711864403E-2</v>
      </c>
      <c r="BM97">
        <v>2.3255813953488372E-2</v>
      </c>
    </row>
    <row r="98" spans="1:65" x14ac:dyDescent="0.55000000000000004">
      <c r="A98" t="s">
        <v>112</v>
      </c>
      <c r="B98" t="s">
        <v>231</v>
      </c>
      <c r="C98" s="2">
        <v>44470</v>
      </c>
      <c r="D98" s="2">
        <v>44551</v>
      </c>
      <c r="E98" s="2">
        <v>44327</v>
      </c>
      <c r="F98" s="2" t="s">
        <v>334</v>
      </c>
      <c r="G98" t="s">
        <v>104</v>
      </c>
      <c r="H98">
        <v>12</v>
      </c>
      <c r="I98">
        <v>52</v>
      </c>
      <c r="J98">
        <v>355</v>
      </c>
      <c r="K98">
        <v>82</v>
      </c>
      <c r="L98">
        <v>21</v>
      </c>
      <c r="M98">
        <v>225</v>
      </c>
      <c r="N98" t="str">
        <f t="shared" si="1"/>
        <v>1221</v>
      </c>
      <c r="O98">
        <v>143</v>
      </c>
      <c r="P98">
        <v>75</v>
      </c>
      <c r="R98" t="s">
        <v>236</v>
      </c>
      <c r="S98" t="s">
        <v>235</v>
      </c>
      <c r="T98" t="s">
        <v>235</v>
      </c>
      <c r="U98" s="14" t="s">
        <v>231</v>
      </c>
      <c r="V98" s="14" t="s">
        <v>231</v>
      </c>
      <c r="W98" s="14">
        <v>46.9</v>
      </c>
      <c r="X98" s="14">
        <v>4.1657142857142855</v>
      </c>
      <c r="Y98" s="14">
        <v>27.5</v>
      </c>
      <c r="Z98" s="14">
        <v>20.5</v>
      </c>
      <c r="AA98" t="s">
        <v>242</v>
      </c>
      <c r="AB98" t="s">
        <v>251</v>
      </c>
      <c r="AC98" s="3">
        <v>25.600580000000001</v>
      </c>
      <c r="AD98" s="3">
        <v>-80.400133999999994</v>
      </c>
      <c r="AE98" s="1">
        <v>0.57999999999999996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0.57999999999999996</v>
      </c>
      <c r="AU98" s="1">
        <v>0</v>
      </c>
      <c r="AV98">
        <v>3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3</v>
      </c>
      <c r="BC98">
        <v>0</v>
      </c>
      <c r="BD98">
        <v>59</v>
      </c>
      <c r="BE98">
        <v>18</v>
      </c>
      <c r="BF98">
        <v>1.4792899408284023E-3</v>
      </c>
      <c r="BG98">
        <v>1.4792899408284023E-3</v>
      </c>
      <c r="BH98" s="1">
        <v>43</v>
      </c>
      <c r="BI98">
        <v>0</v>
      </c>
      <c r="BJ98">
        <v>0</v>
      </c>
      <c r="BK98">
        <v>0.66666666666666663</v>
      </c>
      <c r="BL98">
        <v>8.4745762711864403E-2</v>
      </c>
      <c r="BM98">
        <v>2.3255813953488372E-2</v>
      </c>
    </row>
    <row r="99" spans="1:65" x14ac:dyDescent="0.55000000000000004">
      <c r="A99" t="s">
        <v>113</v>
      </c>
      <c r="B99">
        <v>300</v>
      </c>
      <c r="C99" s="2">
        <v>44470</v>
      </c>
      <c r="D99" s="2">
        <v>44553</v>
      </c>
      <c r="E99" s="2">
        <v>44327</v>
      </c>
      <c r="F99" s="2" t="s">
        <v>334</v>
      </c>
      <c r="G99" t="s">
        <v>104</v>
      </c>
      <c r="H99">
        <v>12</v>
      </c>
      <c r="I99">
        <v>52</v>
      </c>
      <c r="J99">
        <v>357</v>
      </c>
      <c r="K99">
        <v>84</v>
      </c>
      <c r="L99">
        <v>23</v>
      </c>
      <c r="M99">
        <v>227</v>
      </c>
      <c r="N99" t="str">
        <f t="shared" si="1"/>
        <v>1223</v>
      </c>
      <c r="O99">
        <v>143</v>
      </c>
      <c r="P99">
        <v>60.5</v>
      </c>
      <c r="Q99" s="1">
        <v>0.01</v>
      </c>
      <c r="R99" t="s">
        <v>236</v>
      </c>
      <c r="S99" t="s">
        <v>234</v>
      </c>
      <c r="T99" t="s">
        <v>234</v>
      </c>
      <c r="U99" s="14">
        <v>300</v>
      </c>
      <c r="V99" s="14">
        <v>300</v>
      </c>
      <c r="W99" s="14">
        <v>46.5</v>
      </c>
      <c r="X99" s="14">
        <v>3.3135294117647058</v>
      </c>
      <c r="Y99" s="14">
        <v>26.9</v>
      </c>
      <c r="Z99" s="14">
        <v>19.899999999999999</v>
      </c>
      <c r="AA99" t="s">
        <v>241</v>
      </c>
      <c r="AB99" t="s">
        <v>249</v>
      </c>
      <c r="AC99" s="3">
        <v>25.616534999999999</v>
      </c>
      <c r="AD99" s="3">
        <v>-80.390473999999998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>
        <v>3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3</v>
      </c>
      <c r="BC99">
        <v>0</v>
      </c>
      <c r="BD99">
        <v>59</v>
      </c>
      <c r="BE99">
        <v>0</v>
      </c>
      <c r="BF99">
        <v>1.4792899408284023E-3</v>
      </c>
      <c r="BG99">
        <v>1.4792899408284023E-3</v>
      </c>
      <c r="BH99" s="1">
        <v>43</v>
      </c>
      <c r="BI99">
        <v>0</v>
      </c>
      <c r="BJ99">
        <v>0</v>
      </c>
      <c r="BK99">
        <v>0.66666666666666663</v>
      </c>
      <c r="BL99">
        <v>8.4745762711864403E-2</v>
      </c>
      <c r="BM99">
        <v>2.3255813953488372E-2</v>
      </c>
    </row>
    <row r="100" spans="1:65" x14ac:dyDescent="0.55000000000000004">
      <c r="A100" t="s">
        <v>114</v>
      </c>
      <c r="B100">
        <v>606</v>
      </c>
      <c r="C100" s="2">
        <v>44562</v>
      </c>
      <c r="D100" s="2">
        <v>44579</v>
      </c>
      <c r="E100" s="2">
        <v>44327</v>
      </c>
      <c r="F100" s="2" t="s">
        <v>335</v>
      </c>
      <c r="G100" t="s">
        <v>115</v>
      </c>
      <c r="H100">
        <v>1</v>
      </c>
      <c r="I100">
        <v>4</v>
      </c>
      <c r="J100">
        <v>18</v>
      </c>
      <c r="K100">
        <v>18</v>
      </c>
      <c r="L100">
        <v>18</v>
      </c>
      <c r="M100">
        <v>253</v>
      </c>
      <c r="N100" t="str">
        <f t="shared" si="1"/>
        <v>0118</v>
      </c>
      <c r="O100">
        <v>235</v>
      </c>
      <c r="P100">
        <v>59.5</v>
      </c>
      <c r="R100" t="s">
        <v>236</v>
      </c>
      <c r="S100" t="s">
        <v>235</v>
      </c>
      <c r="T100" t="s">
        <v>235</v>
      </c>
      <c r="U100" s="14">
        <v>606</v>
      </c>
      <c r="V100" s="14">
        <v>606</v>
      </c>
      <c r="W100" s="14">
        <v>52.4</v>
      </c>
      <c r="X100" s="14">
        <v>7.5842105263157888</v>
      </c>
      <c r="Y100" s="14">
        <v>32.9</v>
      </c>
      <c r="Z100" s="14">
        <v>25.1</v>
      </c>
      <c r="AA100" t="s">
        <v>241</v>
      </c>
      <c r="AB100" t="s">
        <v>255</v>
      </c>
      <c r="AC100" s="3">
        <v>25.616444000000001</v>
      </c>
      <c r="AD100" s="3">
        <v>-80.390439000000001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7</v>
      </c>
      <c r="BC100">
        <v>0</v>
      </c>
      <c r="BD100">
        <v>105</v>
      </c>
      <c r="BE100">
        <v>0</v>
      </c>
      <c r="BF100">
        <v>0</v>
      </c>
      <c r="BG100">
        <v>0</v>
      </c>
      <c r="BH100" s="1">
        <v>0</v>
      </c>
      <c r="BI100">
        <v>0</v>
      </c>
      <c r="BJ100">
        <v>0.1</v>
      </c>
      <c r="BK100">
        <v>0.2857142857142857</v>
      </c>
      <c r="BL100">
        <v>8.5714285714285715E-2</v>
      </c>
      <c r="BM100">
        <v>0</v>
      </c>
    </row>
    <row r="101" spans="1:65" x14ac:dyDescent="0.55000000000000004">
      <c r="A101" t="s">
        <v>116</v>
      </c>
      <c r="B101" t="s">
        <v>230</v>
      </c>
      <c r="C101" s="2">
        <v>44562</v>
      </c>
      <c r="D101" s="2">
        <v>44579</v>
      </c>
      <c r="E101" s="2">
        <v>44327</v>
      </c>
      <c r="F101" s="2" t="s">
        <v>335</v>
      </c>
      <c r="G101" t="s">
        <v>115</v>
      </c>
      <c r="H101">
        <v>1</v>
      </c>
      <c r="I101">
        <v>4</v>
      </c>
      <c r="J101">
        <v>18</v>
      </c>
      <c r="K101">
        <v>18</v>
      </c>
      <c r="L101">
        <v>18</v>
      </c>
      <c r="M101">
        <v>253</v>
      </c>
      <c r="N101" t="str">
        <f t="shared" si="1"/>
        <v>0118</v>
      </c>
      <c r="O101">
        <v>235</v>
      </c>
      <c r="P101">
        <v>59.5</v>
      </c>
      <c r="R101" t="s">
        <v>236</v>
      </c>
      <c r="S101" t="s">
        <v>235</v>
      </c>
      <c r="T101" t="s">
        <v>235</v>
      </c>
      <c r="U101" s="14" t="s">
        <v>230</v>
      </c>
      <c r="V101" s="14" t="s">
        <v>230</v>
      </c>
      <c r="W101" s="14">
        <v>55.1</v>
      </c>
      <c r="X101" s="14">
        <v>6.6241176470588234</v>
      </c>
      <c r="Y101" s="14">
        <v>33.4</v>
      </c>
      <c r="Z101" s="14">
        <v>23.4</v>
      </c>
      <c r="AA101" t="s">
        <v>241</v>
      </c>
      <c r="AB101" t="s">
        <v>270</v>
      </c>
      <c r="AC101" s="3">
        <v>25.616564</v>
      </c>
      <c r="AD101" s="3">
        <v>-80.390597999999997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>
        <v>2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7</v>
      </c>
      <c r="BC101">
        <v>0</v>
      </c>
      <c r="BD101">
        <v>105</v>
      </c>
      <c r="BE101">
        <v>0</v>
      </c>
      <c r="BF101">
        <v>0</v>
      </c>
      <c r="BG101">
        <v>0</v>
      </c>
      <c r="BH101" s="1">
        <v>0</v>
      </c>
      <c r="BI101">
        <v>0</v>
      </c>
      <c r="BJ101">
        <v>0.1</v>
      </c>
      <c r="BK101">
        <v>0.2857142857142857</v>
      </c>
      <c r="BL101">
        <v>8.5714285714285715E-2</v>
      </c>
      <c r="BM101">
        <v>0</v>
      </c>
    </row>
    <row r="102" spans="1:65" x14ac:dyDescent="0.55000000000000004">
      <c r="A102" t="s">
        <v>117</v>
      </c>
      <c r="B102" t="s">
        <v>231</v>
      </c>
      <c r="C102" s="2">
        <v>44562</v>
      </c>
      <c r="D102" s="2">
        <v>44581</v>
      </c>
      <c r="E102" s="2">
        <v>44327</v>
      </c>
      <c r="F102" s="2" t="s">
        <v>335</v>
      </c>
      <c r="G102" t="s">
        <v>115</v>
      </c>
      <c r="H102">
        <v>1</v>
      </c>
      <c r="I102">
        <v>4</v>
      </c>
      <c r="J102">
        <v>20</v>
      </c>
      <c r="K102">
        <v>20</v>
      </c>
      <c r="L102">
        <v>20</v>
      </c>
      <c r="M102">
        <v>255</v>
      </c>
      <c r="N102" t="str">
        <f t="shared" si="1"/>
        <v>0120</v>
      </c>
      <c r="O102">
        <v>235</v>
      </c>
      <c r="P102">
        <v>64</v>
      </c>
      <c r="Q102" s="1">
        <v>0</v>
      </c>
      <c r="R102" t="s">
        <v>236</v>
      </c>
      <c r="S102" t="s">
        <v>235</v>
      </c>
      <c r="T102" t="s">
        <v>235</v>
      </c>
      <c r="U102" s="14" t="s">
        <v>231</v>
      </c>
      <c r="V102" s="14" t="s">
        <v>231</v>
      </c>
      <c r="W102" s="14">
        <v>46.9</v>
      </c>
      <c r="X102" s="14">
        <v>4.1657142857142855</v>
      </c>
      <c r="Y102" s="14">
        <v>27.5</v>
      </c>
      <c r="Z102" s="14">
        <v>20.5</v>
      </c>
      <c r="AA102" t="s">
        <v>242</v>
      </c>
      <c r="AB102" t="s">
        <v>251</v>
      </c>
      <c r="AC102" s="3">
        <v>25.600580000000001</v>
      </c>
      <c r="AD102" s="3">
        <v>-80.400133999999994</v>
      </c>
      <c r="AE102" s="1">
        <v>0.1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0.1</v>
      </c>
      <c r="AU102" s="1">
        <v>0</v>
      </c>
      <c r="AV102">
        <v>6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7</v>
      </c>
      <c r="BC102">
        <v>0</v>
      </c>
      <c r="BD102">
        <v>105</v>
      </c>
      <c r="BE102">
        <v>4</v>
      </c>
      <c r="BF102">
        <v>0</v>
      </c>
      <c r="BG102">
        <v>0</v>
      </c>
      <c r="BH102" s="1">
        <v>0</v>
      </c>
      <c r="BI102">
        <v>0</v>
      </c>
      <c r="BJ102">
        <v>0.1</v>
      </c>
      <c r="BK102">
        <v>0.2857142857142857</v>
      </c>
      <c r="BL102">
        <v>8.5714285714285715E-2</v>
      </c>
      <c r="BM102">
        <v>0</v>
      </c>
    </row>
    <row r="103" spans="1:65" x14ac:dyDescent="0.55000000000000004">
      <c r="A103" t="s">
        <v>118</v>
      </c>
      <c r="B103" t="s">
        <v>118</v>
      </c>
      <c r="C103" s="2">
        <v>44562</v>
      </c>
      <c r="D103" s="2">
        <v>44581</v>
      </c>
      <c r="E103" s="2">
        <v>44327</v>
      </c>
      <c r="F103" s="2" t="s">
        <v>335</v>
      </c>
      <c r="G103" t="s">
        <v>115</v>
      </c>
      <c r="H103">
        <v>1</v>
      </c>
      <c r="I103">
        <v>4</v>
      </c>
      <c r="J103">
        <v>20</v>
      </c>
      <c r="K103">
        <v>20</v>
      </c>
      <c r="L103">
        <v>20</v>
      </c>
      <c r="M103">
        <v>255</v>
      </c>
      <c r="N103" t="str">
        <f t="shared" si="1"/>
        <v>0120</v>
      </c>
      <c r="O103">
        <v>235</v>
      </c>
      <c r="P103">
        <v>64</v>
      </c>
      <c r="Q103" s="1">
        <v>0</v>
      </c>
      <c r="V103" s="14" t="s">
        <v>396</v>
      </c>
      <c r="AA103" t="s">
        <v>240</v>
      </c>
      <c r="AB103" t="s">
        <v>253</v>
      </c>
      <c r="AC103" s="3">
        <v>25.613794970000001</v>
      </c>
      <c r="AD103" s="3">
        <v>-80.406096009999999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>
        <v>4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7</v>
      </c>
      <c r="BC103">
        <v>0</v>
      </c>
      <c r="BD103">
        <v>105</v>
      </c>
      <c r="BE103">
        <v>0</v>
      </c>
      <c r="BF103">
        <v>0</v>
      </c>
      <c r="BG103">
        <v>0</v>
      </c>
      <c r="BH103" s="1">
        <v>0</v>
      </c>
      <c r="BI103">
        <v>0</v>
      </c>
      <c r="BJ103">
        <v>0.1</v>
      </c>
      <c r="BK103">
        <v>0.2857142857142857</v>
      </c>
      <c r="BL103">
        <v>8.5714285714285715E-2</v>
      </c>
      <c r="BM103">
        <v>0</v>
      </c>
    </row>
    <row r="104" spans="1:65" x14ac:dyDescent="0.55000000000000004">
      <c r="A104" t="s">
        <v>119</v>
      </c>
      <c r="B104" t="s">
        <v>119</v>
      </c>
      <c r="C104" s="2">
        <v>44562</v>
      </c>
      <c r="D104" s="2">
        <v>44581</v>
      </c>
      <c r="E104" s="2">
        <v>44327</v>
      </c>
      <c r="F104" s="2" t="s">
        <v>335</v>
      </c>
      <c r="G104" t="s">
        <v>115</v>
      </c>
      <c r="H104">
        <v>1</v>
      </c>
      <c r="I104">
        <v>4</v>
      </c>
      <c r="J104">
        <v>20</v>
      </c>
      <c r="K104">
        <v>20</v>
      </c>
      <c r="L104">
        <v>20</v>
      </c>
      <c r="M104">
        <v>255</v>
      </c>
      <c r="N104" t="str">
        <f t="shared" si="1"/>
        <v>0120</v>
      </c>
      <c r="O104">
        <v>235</v>
      </c>
      <c r="P104">
        <v>64</v>
      </c>
      <c r="Q104" s="1">
        <v>0</v>
      </c>
      <c r="V104" s="14" t="s">
        <v>393</v>
      </c>
      <c r="AB104" t="s">
        <v>295</v>
      </c>
      <c r="AC104" s="3"/>
      <c r="AD104" s="3"/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7</v>
      </c>
      <c r="BC104">
        <v>0</v>
      </c>
      <c r="BD104">
        <v>105</v>
      </c>
      <c r="BE104">
        <v>0</v>
      </c>
      <c r="BF104">
        <v>0</v>
      </c>
      <c r="BG104">
        <v>0</v>
      </c>
      <c r="BH104" s="1">
        <v>0</v>
      </c>
      <c r="BI104">
        <v>0</v>
      </c>
      <c r="BJ104">
        <v>0.1</v>
      </c>
      <c r="BK104">
        <v>0.2857142857142857</v>
      </c>
      <c r="BL104">
        <v>8.5714285714285715E-2</v>
      </c>
      <c r="BM104">
        <v>0</v>
      </c>
    </row>
    <row r="105" spans="1:65" x14ac:dyDescent="0.55000000000000004">
      <c r="A105" t="s">
        <v>120</v>
      </c>
      <c r="B105">
        <v>40</v>
      </c>
      <c r="C105" s="2">
        <v>44562</v>
      </c>
      <c r="D105" s="2">
        <v>44586</v>
      </c>
      <c r="E105" s="2">
        <v>44327</v>
      </c>
      <c r="F105" s="2" t="s">
        <v>335</v>
      </c>
      <c r="G105" t="s">
        <v>115</v>
      </c>
      <c r="H105">
        <v>1</v>
      </c>
      <c r="I105">
        <v>5</v>
      </c>
      <c r="J105">
        <v>25</v>
      </c>
      <c r="K105">
        <v>25</v>
      </c>
      <c r="L105">
        <v>25</v>
      </c>
      <c r="M105">
        <v>260</v>
      </c>
      <c r="N105" t="str">
        <f t="shared" si="1"/>
        <v>0125</v>
      </c>
      <c r="O105">
        <v>235</v>
      </c>
      <c r="P105">
        <v>54</v>
      </c>
      <c r="Q105" s="1">
        <v>0</v>
      </c>
      <c r="R105" t="s">
        <v>236</v>
      </c>
      <c r="S105" t="s">
        <v>235</v>
      </c>
      <c r="T105" t="s">
        <v>235</v>
      </c>
      <c r="U105" s="14">
        <v>40</v>
      </c>
      <c r="V105" s="14">
        <v>40</v>
      </c>
      <c r="W105" s="14">
        <v>49.5</v>
      </c>
      <c r="X105" s="14">
        <v>5.4148459400000002</v>
      </c>
      <c r="Y105" s="14">
        <v>29.9</v>
      </c>
      <c r="Z105" s="14">
        <v>21.6</v>
      </c>
      <c r="AA105" t="s">
        <v>240</v>
      </c>
      <c r="AB105" t="s">
        <v>254</v>
      </c>
      <c r="AC105" s="3">
        <v>25.613995970000001</v>
      </c>
      <c r="AD105" s="3">
        <v>-80.406042029999995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>
        <v>4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7</v>
      </c>
      <c r="BC105">
        <v>0</v>
      </c>
      <c r="BD105">
        <v>105</v>
      </c>
      <c r="BE105">
        <v>0</v>
      </c>
      <c r="BF105">
        <v>0</v>
      </c>
      <c r="BG105">
        <v>0</v>
      </c>
      <c r="BH105" s="1">
        <v>0</v>
      </c>
      <c r="BI105">
        <v>0</v>
      </c>
      <c r="BJ105">
        <v>0.1</v>
      </c>
      <c r="BK105">
        <v>0.2857142857142857</v>
      </c>
      <c r="BL105">
        <v>8.5714285714285715E-2</v>
      </c>
      <c r="BM105">
        <v>0</v>
      </c>
    </row>
    <row r="106" spans="1:65" x14ac:dyDescent="0.55000000000000004">
      <c r="A106" t="s">
        <v>121</v>
      </c>
      <c r="B106">
        <v>454</v>
      </c>
      <c r="C106" s="2">
        <v>44562</v>
      </c>
      <c r="D106" s="2">
        <v>44586</v>
      </c>
      <c r="E106" s="2">
        <v>44327</v>
      </c>
      <c r="F106" s="2" t="s">
        <v>335</v>
      </c>
      <c r="G106" t="s">
        <v>115</v>
      </c>
      <c r="H106">
        <v>1</v>
      </c>
      <c r="I106">
        <v>5</v>
      </c>
      <c r="J106">
        <v>25</v>
      </c>
      <c r="K106">
        <v>25</v>
      </c>
      <c r="L106">
        <v>25</v>
      </c>
      <c r="M106">
        <v>260</v>
      </c>
      <c r="N106" t="str">
        <f t="shared" si="1"/>
        <v>0125</v>
      </c>
      <c r="O106">
        <v>235</v>
      </c>
      <c r="P106">
        <v>54</v>
      </c>
      <c r="Q106" s="1">
        <v>0</v>
      </c>
      <c r="R106" t="s">
        <v>236</v>
      </c>
      <c r="S106" t="s">
        <v>234</v>
      </c>
      <c r="T106" t="s">
        <v>234</v>
      </c>
      <c r="U106" s="14">
        <v>454</v>
      </c>
      <c r="V106" s="14">
        <v>454</v>
      </c>
      <c r="W106" s="14">
        <v>49.8</v>
      </c>
      <c r="X106" s="14">
        <v>4.1033333333333344</v>
      </c>
      <c r="Y106" s="14">
        <v>27.8</v>
      </c>
      <c r="Z106" s="14">
        <v>20.7</v>
      </c>
      <c r="AA106" t="s">
        <v>240</v>
      </c>
      <c r="AB106" t="s">
        <v>296</v>
      </c>
      <c r="AC106" s="3">
        <v>25.61387401</v>
      </c>
      <c r="AD106" s="3">
        <v>-80.406140010000001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>
        <v>7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7</v>
      </c>
      <c r="BC106">
        <v>0</v>
      </c>
      <c r="BD106">
        <v>105</v>
      </c>
      <c r="BE106">
        <v>0</v>
      </c>
      <c r="BF106">
        <v>0</v>
      </c>
      <c r="BG106">
        <v>0</v>
      </c>
      <c r="BH106" s="1">
        <v>0</v>
      </c>
      <c r="BI106">
        <v>0</v>
      </c>
      <c r="BJ106">
        <v>0.1</v>
      </c>
      <c r="BK106">
        <v>0.2857142857142857</v>
      </c>
      <c r="BL106">
        <v>8.5714285714285715E-2</v>
      </c>
      <c r="BM106">
        <v>0</v>
      </c>
    </row>
    <row r="107" spans="1:65" x14ac:dyDescent="0.55000000000000004">
      <c r="A107" t="s">
        <v>122</v>
      </c>
      <c r="B107">
        <v>300</v>
      </c>
      <c r="C107" s="2">
        <v>44562</v>
      </c>
      <c r="D107" s="2">
        <v>44588</v>
      </c>
      <c r="E107" s="2">
        <v>44327</v>
      </c>
      <c r="F107" s="2" t="s">
        <v>335</v>
      </c>
      <c r="G107" t="s">
        <v>115</v>
      </c>
      <c r="H107">
        <v>1</v>
      </c>
      <c r="I107">
        <v>5</v>
      </c>
      <c r="J107">
        <v>27</v>
      </c>
      <c r="K107">
        <v>27</v>
      </c>
      <c r="L107">
        <v>27</v>
      </c>
      <c r="M107">
        <v>262</v>
      </c>
      <c r="N107" t="str">
        <f t="shared" si="1"/>
        <v>0127</v>
      </c>
      <c r="O107">
        <v>235</v>
      </c>
      <c r="P107">
        <v>73</v>
      </c>
      <c r="Q107" s="1">
        <v>0.09</v>
      </c>
      <c r="R107" t="s">
        <v>236</v>
      </c>
      <c r="S107" t="s">
        <v>234</v>
      </c>
      <c r="T107" t="s">
        <v>234</v>
      </c>
      <c r="U107" s="14">
        <v>300</v>
      </c>
      <c r="V107" s="14">
        <v>300</v>
      </c>
      <c r="W107" s="14">
        <v>46.5</v>
      </c>
      <c r="X107" s="14">
        <v>3.3135294117647058</v>
      </c>
      <c r="Y107" s="14">
        <v>26.9</v>
      </c>
      <c r="Z107" s="14">
        <v>19.899999999999999</v>
      </c>
      <c r="AA107" t="s">
        <v>241</v>
      </c>
      <c r="AB107" t="s">
        <v>282</v>
      </c>
      <c r="AC107" s="3">
        <v>25.616636</v>
      </c>
      <c r="AD107" s="3">
        <v>-80.390680000000003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>
        <v>2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105</v>
      </c>
      <c r="BE107">
        <v>0</v>
      </c>
      <c r="BF107">
        <v>0</v>
      </c>
      <c r="BG107">
        <v>0</v>
      </c>
      <c r="BH107" s="1">
        <v>0</v>
      </c>
      <c r="BI107">
        <v>0</v>
      </c>
      <c r="BJ107">
        <v>0.1</v>
      </c>
      <c r="BK107">
        <v>0.2857142857142857</v>
      </c>
      <c r="BL107">
        <v>8.5714285714285715E-2</v>
      </c>
      <c r="BM107">
        <v>0</v>
      </c>
    </row>
    <row r="108" spans="1:65" x14ac:dyDescent="0.55000000000000004">
      <c r="A108" t="s">
        <v>123</v>
      </c>
      <c r="B108">
        <v>589</v>
      </c>
      <c r="C108" s="2">
        <v>44562</v>
      </c>
      <c r="D108" s="2">
        <v>44588</v>
      </c>
      <c r="E108" s="2">
        <v>44327</v>
      </c>
      <c r="F108" s="2" t="s">
        <v>335</v>
      </c>
      <c r="G108" t="s">
        <v>115</v>
      </c>
      <c r="H108">
        <v>1</v>
      </c>
      <c r="I108">
        <v>5</v>
      </c>
      <c r="J108">
        <v>27</v>
      </c>
      <c r="K108">
        <v>27</v>
      </c>
      <c r="L108">
        <v>27</v>
      </c>
      <c r="M108">
        <v>262</v>
      </c>
      <c r="N108" t="str">
        <f t="shared" si="1"/>
        <v>0127</v>
      </c>
      <c r="O108">
        <v>235</v>
      </c>
      <c r="P108">
        <v>73</v>
      </c>
      <c r="Q108" s="1">
        <v>0.09</v>
      </c>
      <c r="R108" t="s">
        <v>236</v>
      </c>
      <c r="S108" t="s">
        <v>235</v>
      </c>
      <c r="T108" t="s">
        <v>235</v>
      </c>
      <c r="U108" s="14">
        <v>589</v>
      </c>
      <c r="V108" s="14">
        <v>589</v>
      </c>
      <c r="W108" s="14">
        <v>51.1</v>
      </c>
      <c r="X108" s="14">
        <v>5.242857142857142</v>
      </c>
      <c r="Y108" s="14">
        <v>29.4</v>
      </c>
      <c r="Z108" s="14">
        <v>22.2</v>
      </c>
      <c r="AA108" t="s">
        <v>241</v>
      </c>
      <c r="AB108" t="s">
        <v>258</v>
      </c>
      <c r="AC108" s="3">
        <v>25.621460970000001</v>
      </c>
      <c r="AD108" s="3">
        <v>-80.392425959999997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>
        <v>3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7</v>
      </c>
      <c r="BC108">
        <v>0</v>
      </c>
      <c r="BD108">
        <v>105</v>
      </c>
      <c r="BE108">
        <v>0</v>
      </c>
      <c r="BF108">
        <v>0</v>
      </c>
      <c r="BG108">
        <v>0</v>
      </c>
      <c r="BH108" s="1">
        <v>0</v>
      </c>
      <c r="BI108">
        <v>0</v>
      </c>
      <c r="BJ108">
        <v>0.1</v>
      </c>
      <c r="BK108">
        <v>0.2857142857142857</v>
      </c>
      <c r="BL108">
        <v>8.5714285714285715E-2</v>
      </c>
      <c r="BM108">
        <v>0</v>
      </c>
    </row>
    <row r="109" spans="1:65" x14ac:dyDescent="0.55000000000000004">
      <c r="A109" t="s">
        <v>124</v>
      </c>
      <c r="B109">
        <v>21</v>
      </c>
      <c r="C109" s="2">
        <v>44562</v>
      </c>
      <c r="D109" s="2">
        <v>44595</v>
      </c>
      <c r="E109" s="2">
        <v>44327</v>
      </c>
      <c r="F109" s="2" t="s">
        <v>335</v>
      </c>
      <c r="G109" t="s">
        <v>125</v>
      </c>
      <c r="H109">
        <v>2</v>
      </c>
      <c r="I109">
        <v>6</v>
      </c>
      <c r="J109">
        <v>34</v>
      </c>
      <c r="K109">
        <v>34</v>
      </c>
      <c r="L109">
        <v>3</v>
      </c>
      <c r="M109">
        <v>269</v>
      </c>
      <c r="N109" t="str">
        <f t="shared" si="1"/>
        <v>0203</v>
      </c>
      <c r="O109">
        <v>235</v>
      </c>
      <c r="P109">
        <v>72</v>
      </c>
      <c r="Q109" s="1">
        <v>0</v>
      </c>
      <c r="R109" t="s">
        <v>236</v>
      </c>
      <c r="S109" t="s">
        <v>235</v>
      </c>
      <c r="T109" t="s">
        <v>235</v>
      </c>
      <c r="U109" s="14">
        <v>21</v>
      </c>
      <c r="V109" s="14">
        <v>21</v>
      </c>
      <c r="W109" s="14">
        <v>47.7</v>
      </c>
      <c r="X109" s="14">
        <v>5.5711111111111116</v>
      </c>
      <c r="Y109" s="14">
        <v>31.7</v>
      </c>
      <c r="Z109" s="14">
        <v>21.5</v>
      </c>
      <c r="AA109" t="s">
        <v>240</v>
      </c>
      <c r="AB109" t="s">
        <v>297</v>
      </c>
      <c r="AC109" s="3">
        <v>25.613581</v>
      </c>
      <c r="AD109" s="3">
        <v>-80.406135000000006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>
        <v>5</v>
      </c>
      <c r="AW109">
        <v>0</v>
      </c>
      <c r="AX109">
        <v>0</v>
      </c>
      <c r="AY109">
        <v>11.5</v>
      </c>
      <c r="AZ109">
        <v>0</v>
      </c>
      <c r="BA109">
        <v>0</v>
      </c>
      <c r="BB109">
        <v>6</v>
      </c>
      <c r="BC109">
        <v>0</v>
      </c>
      <c r="BD109">
        <v>70.5</v>
      </c>
      <c r="BE109">
        <v>0</v>
      </c>
      <c r="BF109">
        <v>2.3809523809523808E-2</v>
      </c>
      <c r="BG109">
        <v>0</v>
      </c>
      <c r="BH109" s="1">
        <v>0</v>
      </c>
      <c r="BI109">
        <v>2.1739130434782608E-2</v>
      </c>
      <c r="BJ109">
        <v>0</v>
      </c>
      <c r="BK109">
        <v>0.16666666666666666</v>
      </c>
      <c r="BL109">
        <v>3.1914893617021274E-2</v>
      </c>
      <c r="BM109">
        <v>0</v>
      </c>
    </row>
    <row r="110" spans="1:65" x14ac:dyDescent="0.55000000000000004">
      <c r="A110" t="s">
        <v>126</v>
      </c>
      <c r="B110">
        <v>494</v>
      </c>
      <c r="C110" s="2">
        <v>44562</v>
      </c>
      <c r="D110" s="2">
        <v>44595</v>
      </c>
      <c r="E110" s="2">
        <v>44327</v>
      </c>
      <c r="F110" s="2" t="s">
        <v>335</v>
      </c>
      <c r="G110" t="s">
        <v>125</v>
      </c>
      <c r="H110">
        <v>2</v>
      </c>
      <c r="I110">
        <v>6</v>
      </c>
      <c r="J110">
        <v>34</v>
      </c>
      <c r="K110">
        <v>34</v>
      </c>
      <c r="L110">
        <v>3</v>
      </c>
      <c r="M110">
        <v>269</v>
      </c>
      <c r="N110" t="str">
        <f t="shared" si="1"/>
        <v>0203</v>
      </c>
      <c r="O110">
        <v>235</v>
      </c>
      <c r="P110">
        <v>72</v>
      </c>
      <c r="Q110" s="1">
        <v>0</v>
      </c>
      <c r="R110" t="s">
        <v>233</v>
      </c>
      <c r="T110" t="s">
        <v>233</v>
      </c>
      <c r="V110" s="14">
        <v>494</v>
      </c>
      <c r="AA110" t="s">
        <v>240</v>
      </c>
      <c r="AB110" t="s">
        <v>298</v>
      </c>
      <c r="AC110" s="3">
        <v>25.614341970000002</v>
      </c>
      <c r="AD110" s="3">
        <v>-80.407350030000003</v>
      </c>
      <c r="AE110" s="1">
        <v>0.01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0.01</v>
      </c>
      <c r="AS110" s="1">
        <v>0</v>
      </c>
      <c r="AT110" s="1">
        <v>0</v>
      </c>
      <c r="AU110" s="1">
        <v>0</v>
      </c>
      <c r="AV110">
        <v>2</v>
      </c>
      <c r="AW110">
        <v>0</v>
      </c>
      <c r="AX110">
        <v>0</v>
      </c>
      <c r="AY110">
        <v>11.5</v>
      </c>
      <c r="AZ110">
        <v>0</v>
      </c>
      <c r="BA110">
        <v>0</v>
      </c>
      <c r="BB110">
        <v>6</v>
      </c>
      <c r="BC110">
        <v>0</v>
      </c>
      <c r="BD110">
        <v>70.5</v>
      </c>
      <c r="BE110">
        <v>0</v>
      </c>
      <c r="BF110">
        <v>2.3809523809523808E-2</v>
      </c>
      <c r="BG110">
        <v>0</v>
      </c>
      <c r="BH110" s="1">
        <v>0</v>
      </c>
      <c r="BI110">
        <v>2.1739130434782608E-2</v>
      </c>
      <c r="BJ110">
        <v>0</v>
      </c>
      <c r="BK110">
        <v>0.16666666666666666</v>
      </c>
      <c r="BL110">
        <v>3.1914893617021274E-2</v>
      </c>
      <c r="BM110">
        <v>0</v>
      </c>
    </row>
    <row r="111" spans="1:65" x14ac:dyDescent="0.55000000000000004">
      <c r="A111" t="s">
        <v>127</v>
      </c>
      <c r="B111">
        <v>491</v>
      </c>
      <c r="C111" s="2">
        <v>44562</v>
      </c>
      <c r="D111" s="2">
        <v>44600</v>
      </c>
      <c r="E111" s="2">
        <v>44327</v>
      </c>
      <c r="F111" s="2" t="s">
        <v>335</v>
      </c>
      <c r="G111" t="s">
        <v>125</v>
      </c>
      <c r="H111">
        <v>2</v>
      </c>
      <c r="I111">
        <v>7</v>
      </c>
      <c r="J111">
        <v>39</v>
      </c>
      <c r="K111">
        <v>39</v>
      </c>
      <c r="L111">
        <v>8</v>
      </c>
      <c r="M111">
        <v>274</v>
      </c>
      <c r="N111" t="str">
        <f t="shared" si="1"/>
        <v>0208</v>
      </c>
      <c r="O111">
        <v>235</v>
      </c>
      <c r="P111">
        <v>70.5</v>
      </c>
      <c r="Q111" s="1">
        <v>0</v>
      </c>
      <c r="R111" t="s">
        <v>236</v>
      </c>
      <c r="S111" t="s">
        <v>234</v>
      </c>
      <c r="T111" t="s">
        <v>234</v>
      </c>
      <c r="U111" s="14">
        <v>491</v>
      </c>
      <c r="V111" s="14">
        <v>491</v>
      </c>
      <c r="W111" s="14">
        <v>49.2</v>
      </c>
      <c r="X111" s="14">
        <v>4.2805263157894728</v>
      </c>
      <c r="Y111" s="14">
        <v>27.1</v>
      </c>
      <c r="Z111" s="14">
        <v>20.3</v>
      </c>
      <c r="AA111" t="s">
        <v>242</v>
      </c>
      <c r="AB111" t="s">
        <v>299</v>
      </c>
      <c r="AC111" s="3">
        <v>25.602049999999998</v>
      </c>
      <c r="AD111" s="3">
        <v>-80.397990039999996</v>
      </c>
      <c r="AE111" s="1">
        <v>0.01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0.01</v>
      </c>
      <c r="AS111" s="1">
        <v>0</v>
      </c>
      <c r="AT111" s="1">
        <v>0</v>
      </c>
      <c r="AU111" s="1">
        <v>0</v>
      </c>
      <c r="AV111">
        <v>4</v>
      </c>
      <c r="AW111">
        <v>0</v>
      </c>
      <c r="AX111">
        <v>0</v>
      </c>
      <c r="AY111">
        <v>11.5</v>
      </c>
      <c r="AZ111">
        <v>0</v>
      </c>
      <c r="BA111">
        <v>0</v>
      </c>
      <c r="BB111">
        <v>6</v>
      </c>
      <c r="BC111">
        <v>0</v>
      </c>
      <c r="BD111">
        <v>70.5</v>
      </c>
      <c r="BE111">
        <v>0</v>
      </c>
      <c r="BF111">
        <v>0</v>
      </c>
      <c r="BG111">
        <v>0</v>
      </c>
      <c r="BH111" s="1">
        <v>0</v>
      </c>
      <c r="BI111">
        <v>2.1739130434782608E-2</v>
      </c>
      <c r="BJ111">
        <v>0</v>
      </c>
      <c r="BK111">
        <v>0.16666666666666666</v>
      </c>
      <c r="BL111">
        <v>3.1914893617021274E-2</v>
      </c>
      <c r="BM111">
        <v>0</v>
      </c>
    </row>
    <row r="112" spans="1:65" x14ac:dyDescent="0.55000000000000004">
      <c r="A112" t="s">
        <v>128</v>
      </c>
      <c r="B112" t="s">
        <v>230</v>
      </c>
      <c r="C112" s="2">
        <v>44562</v>
      </c>
      <c r="D112" s="2">
        <v>44602</v>
      </c>
      <c r="E112" s="2">
        <v>44327</v>
      </c>
      <c r="F112" s="2" t="s">
        <v>335</v>
      </c>
      <c r="G112" t="s">
        <v>125</v>
      </c>
      <c r="H112">
        <v>2</v>
      </c>
      <c r="I112">
        <v>7</v>
      </c>
      <c r="J112">
        <v>41</v>
      </c>
      <c r="K112">
        <v>41</v>
      </c>
      <c r="L112">
        <v>10</v>
      </c>
      <c r="M112">
        <v>276</v>
      </c>
      <c r="N112" t="str">
        <f t="shared" si="1"/>
        <v>0210</v>
      </c>
      <c r="O112">
        <v>235</v>
      </c>
      <c r="P112">
        <v>58</v>
      </c>
      <c r="Q112" s="1">
        <v>0.28999999999999998</v>
      </c>
      <c r="R112" t="s">
        <v>236</v>
      </c>
      <c r="S112" t="s">
        <v>235</v>
      </c>
      <c r="T112" t="s">
        <v>235</v>
      </c>
      <c r="U112" s="14" t="s">
        <v>230</v>
      </c>
      <c r="V112" s="14" t="s">
        <v>230</v>
      </c>
      <c r="W112" s="14">
        <v>55.1</v>
      </c>
      <c r="X112" s="14">
        <v>6.6241176470588234</v>
      </c>
      <c r="Y112" s="14">
        <v>33.4</v>
      </c>
      <c r="Z112" s="14">
        <v>23.4</v>
      </c>
      <c r="AA112" t="s">
        <v>241</v>
      </c>
      <c r="AB112" t="s">
        <v>255</v>
      </c>
      <c r="AC112" s="3">
        <v>25.616444000000001</v>
      </c>
      <c r="AD112" s="3">
        <v>-80.390439000000001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>
        <v>3</v>
      </c>
      <c r="AW112">
        <v>0</v>
      </c>
      <c r="AX112">
        <v>0</v>
      </c>
      <c r="AY112">
        <v>11.5</v>
      </c>
      <c r="AZ112">
        <v>0</v>
      </c>
      <c r="BA112">
        <v>0</v>
      </c>
      <c r="BB112">
        <v>6</v>
      </c>
      <c r="BC112">
        <v>0</v>
      </c>
      <c r="BD112">
        <v>70.5</v>
      </c>
      <c r="BE112">
        <v>0</v>
      </c>
      <c r="BF112">
        <v>0</v>
      </c>
      <c r="BG112">
        <v>0</v>
      </c>
      <c r="BH112" s="1">
        <v>0</v>
      </c>
      <c r="BI112">
        <v>2.1739130434782608E-2</v>
      </c>
      <c r="BJ112">
        <v>0</v>
      </c>
      <c r="BK112">
        <v>0.16666666666666666</v>
      </c>
      <c r="BL112">
        <v>3.1914893617021274E-2</v>
      </c>
      <c r="BM112">
        <v>0</v>
      </c>
    </row>
    <row r="113" spans="1:65" x14ac:dyDescent="0.55000000000000004">
      <c r="A113" t="s">
        <v>129</v>
      </c>
      <c r="B113" t="s">
        <v>231</v>
      </c>
      <c r="C113" s="2">
        <v>44562</v>
      </c>
      <c r="D113" s="2">
        <v>44607</v>
      </c>
      <c r="E113" s="2">
        <v>44327</v>
      </c>
      <c r="F113" s="2" t="s">
        <v>335</v>
      </c>
      <c r="G113" t="s">
        <v>125</v>
      </c>
      <c r="H113">
        <v>2</v>
      </c>
      <c r="I113">
        <v>8</v>
      </c>
      <c r="J113">
        <v>46</v>
      </c>
      <c r="K113">
        <v>46</v>
      </c>
      <c r="L113">
        <v>15</v>
      </c>
      <c r="M113">
        <v>281</v>
      </c>
      <c r="N113" t="str">
        <f t="shared" si="1"/>
        <v>0215</v>
      </c>
      <c r="O113">
        <v>235</v>
      </c>
      <c r="P113">
        <v>60.5</v>
      </c>
      <c r="R113" t="s">
        <v>236</v>
      </c>
      <c r="S113" t="s">
        <v>235</v>
      </c>
      <c r="T113" t="s">
        <v>235</v>
      </c>
      <c r="U113" s="14" t="s">
        <v>231</v>
      </c>
      <c r="V113" s="14" t="s">
        <v>231</v>
      </c>
      <c r="W113" s="14">
        <v>46.9</v>
      </c>
      <c r="X113" s="14">
        <v>4.1657142857142855</v>
      </c>
      <c r="Y113" s="14">
        <v>27.5</v>
      </c>
      <c r="Z113" s="14">
        <v>20.5</v>
      </c>
      <c r="AA113" t="s">
        <v>242</v>
      </c>
      <c r="AB113" t="s">
        <v>251</v>
      </c>
      <c r="AC113" s="3">
        <v>25.600580000000001</v>
      </c>
      <c r="AD113" s="3">
        <v>-80.400133999999994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>
        <v>4</v>
      </c>
      <c r="AW113">
        <v>0</v>
      </c>
      <c r="AX113">
        <v>0</v>
      </c>
      <c r="AY113">
        <v>11.5</v>
      </c>
      <c r="AZ113">
        <v>0</v>
      </c>
      <c r="BA113">
        <v>0</v>
      </c>
      <c r="BB113">
        <v>6</v>
      </c>
      <c r="BC113">
        <v>0</v>
      </c>
      <c r="BD113">
        <v>70.5</v>
      </c>
      <c r="BE113">
        <v>0</v>
      </c>
      <c r="BF113">
        <v>0</v>
      </c>
      <c r="BG113">
        <v>0</v>
      </c>
      <c r="BH113" s="1">
        <v>0</v>
      </c>
      <c r="BI113">
        <v>2.1739130434782608E-2</v>
      </c>
      <c r="BJ113">
        <v>0</v>
      </c>
      <c r="BK113">
        <v>0.16666666666666666</v>
      </c>
      <c r="BL113">
        <v>3.1914893617021274E-2</v>
      </c>
      <c r="BM113">
        <v>0</v>
      </c>
    </row>
    <row r="114" spans="1:65" x14ac:dyDescent="0.55000000000000004">
      <c r="A114" t="s">
        <v>130</v>
      </c>
      <c r="B114">
        <v>606</v>
      </c>
      <c r="C114" s="2">
        <v>44562</v>
      </c>
      <c r="D114" s="2">
        <v>44609</v>
      </c>
      <c r="E114" s="2">
        <v>44327</v>
      </c>
      <c r="F114" s="2" t="s">
        <v>335</v>
      </c>
      <c r="G114" t="s">
        <v>125</v>
      </c>
      <c r="H114">
        <v>2</v>
      </c>
      <c r="I114">
        <v>8</v>
      </c>
      <c r="J114">
        <v>48</v>
      </c>
      <c r="K114">
        <v>48</v>
      </c>
      <c r="L114">
        <v>17</v>
      </c>
      <c r="M114">
        <v>283</v>
      </c>
      <c r="N114" t="str">
        <f t="shared" si="1"/>
        <v>0217</v>
      </c>
      <c r="O114">
        <v>235</v>
      </c>
      <c r="P114">
        <v>74.5</v>
      </c>
      <c r="Q114" s="1">
        <v>0.02</v>
      </c>
      <c r="R114" t="s">
        <v>236</v>
      </c>
      <c r="S114" t="s">
        <v>235</v>
      </c>
      <c r="T114" t="s">
        <v>235</v>
      </c>
      <c r="U114" s="14">
        <v>606</v>
      </c>
      <c r="V114" s="14">
        <v>606</v>
      </c>
      <c r="W114" s="14">
        <v>52.4</v>
      </c>
      <c r="X114" s="14">
        <v>7.5842105263157888</v>
      </c>
      <c r="Y114" s="14">
        <v>32.9</v>
      </c>
      <c r="Z114" s="14">
        <v>25.1</v>
      </c>
      <c r="AA114" t="s">
        <v>241</v>
      </c>
      <c r="AB114" t="s">
        <v>255</v>
      </c>
      <c r="AC114" s="3">
        <v>25.616444000000001</v>
      </c>
      <c r="AD114" s="3">
        <v>-80.390439000000001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>
        <v>1</v>
      </c>
      <c r="AW114">
        <v>0</v>
      </c>
      <c r="AX114">
        <v>0</v>
      </c>
      <c r="AY114">
        <v>11.5</v>
      </c>
      <c r="AZ114">
        <v>0</v>
      </c>
      <c r="BA114">
        <v>0</v>
      </c>
      <c r="BB114">
        <v>6</v>
      </c>
      <c r="BC114">
        <v>0</v>
      </c>
      <c r="BD114">
        <v>70.5</v>
      </c>
      <c r="BE114">
        <v>0</v>
      </c>
      <c r="BF114">
        <v>0</v>
      </c>
      <c r="BG114">
        <v>0</v>
      </c>
      <c r="BH114" s="1">
        <v>0</v>
      </c>
      <c r="BI114">
        <v>2.1739130434782608E-2</v>
      </c>
      <c r="BJ114">
        <v>0</v>
      </c>
      <c r="BK114">
        <v>0.16666666666666666</v>
      </c>
      <c r="BL114">
        <v>3.1914893617021274E-2</v>
      </c>
      <c r="BM114">
        <v>0</v>
      </c>
    </row>
    <row r="115" spans="1:65" x14ac:dyDescent="0.55000000000000004">
      <c r="A115" t="s">
        <v>131</v>
      </c>
      <c r="B115">
        <v>40</v>
      </c>
      <c r="C115" s="2">
        <v>44562</v>
      </c>
      <c r="D115" s="2">
        <v>44614</v>
      </c>
      <c r="E115" s="2">
        <v>44327</v>
      </c>
      <c r="F115" s="2" t="s">
        <v>335</v>
      </c>
      <c r="G115" t="s">
        <v>125</v>
      </c>
      <c r="H115">
        <v>2</v>
      </c>
      <c r="I115">
        <v>9</v>
      </c>
      <c r="J115">
        <v>53</v>
      </c>
      <c r="K115">
        <v>53</v>
      </c>
      <c r="L115">
        <v>22</v>
      </c>
      <c r="M115">
        <v>288</v>
      </c>
      <c r="N115" t="str">
        <f t="shared" si="1"/>
        <v>0222</v>
      </c>
      <c r="O115">
        <v>235</v>
      </c>
      <c r="P115">
        <v>71.5</v>
      </c>
      <c r="Q115" s="1">
        <v>0</v>
      </c>
      <c r="R115" t="s">
        <v>236</v>
      </c>
      <c r="S115" t="s">
        <v>235</v>
      </c>
      <c r="T115" t="s">
        <v>235</v>
      </c>
      <c r="U115" s="14">
        <v>40</v>
      </c>
      <c r="V115" s="14">
        <v>40</v>
      </c>
      <c r="W115" s="14">
        <v>49.5</v>
      </c>
      <c r="X115" s="14">
        <v>5.4148459400000002</v>
      </c>
      <c r="Y115" s="14">
        <v>29.9</v>
      </c>
      <c r="Z115" s="14">
        <v>21.6</v>
      </c>
      <c r="AA115" t="s">
        <v>240</v>
      </c>
      <c r="AB115" t="s">
        <v>254</v>
      </c>
      <c r="AC115" s="3">
        <v>25.613995970000001</v>
      </c>
      <c r="AD115" s="3">
        <v>-80.406042029999995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>
        <v>6</v>
      </c>
      <c r="AW115">
        <v>0</v>
      </c>
      <c r="AX115">
        <v>0</v>
      </c>
      <c r="AY115">
        <v>11.5</v>
      </c>
      <c r="AZ115">
        <v>0</v>
      </c>
      <c r="BA115">
        <v>0</v>
      </c>
      <c r="BB115">
        <v>6</v>
      </c>
      <c r="BC115">
        <v>0</v>
      </c>
      <c r="BD115">
        <v>70.5</v>
      </c>
      <c r="BE115">
        <v>0</v>
      </c>
      <c r="BF115">
        <v>0</v>
      </c>
      <c r="BG115">
        <v>0</v>
      </c>
      <c r="BH115" s="1">
        <v>0</v>
      </c>
      <c r="BI115">
        <v>2.1739130434782608E-2</v>
      </c>
      <c r="BJ115">
        <v>0</v>
      </c>
      <c r="BK115">
        <v>0.16666666666666666</v>
      </c>
      <c r="BL115">
        <v>3.1914893617021274E-2</v>
      </c>
      <c r="BM115">
        <v>0</v>
      </c>
    </row>
    <row r="116" spans="1:65" x14ac:dyDescent="0.55000000000000004">
      <c r="A116" t="s">
        <v>132</v>
      </c>
      <c r="B116">
        <v>454</v>
      </c>
      <c r="C116" s="2">
        <v>44562</v>
      </c>
      <c r="D116" s="2">
        <v>44614</v>
      </c>
      <c r="E116" s="2">
        <v>44327</v>
      </c>
      <c r="F116" s="2" t="s">
        <v>335</v>
      </c>
      <c r="G116" t="s">
        <v>125</v>
      </c>
      <c r="H116">
        <v>2</v>
      </c>
      <c r="I116">
        <v>9</v>
      </c>
      <c r="J116">
        <v>53</v>
      </c>
      <c r="K116">
        <v>53</v>
      </c>
      <c r="L116">
        <v>22</v>
      </c>
      <c r="M116">
        <v>288</v>
      </c>
      <c r="N116" t="str">
        <f t="shared" si="1"/>
        <v>0222</v>
      </c>
      <c r="O116">
        <v>235</v>
      </c>
      <c r="P116">
        <v>71.5</v>
      </c>
      <c r="Q116" s="1">
        <v>0</v>
      </c>
      <c r="R116" t="s">
        <v>236</v>
      </c>
      <c r="S116" t="s">
        <v>234</v>
      </c>
      <c r="T116" t="s">
        <v>234</v>
      </c>
      <c r="U116" s="14">
        <v>454</v>
      </c>
      <c r="V116" s="14">
        <v>454</v>
      </c>
      <c r="W116" s="14">
        <v>49.8</v>
      </c>
      <c r="X116" s="14">
        <v>4.1033333333333344</v>
      </c>
      <c r="Y116" s="14">
        <v>27.8</v>
      </c>
      <c r="Z116" s="14">
        <v>20.7</v>
      </c>
      <c r="AA116" t="s">
        <v>240</v>
      </c>
      <c r="AB116" t="s">
        <v>275</v>
      </c>
      <c r="AC116" s="3">
        <v>25.613045960000001</v>
      </c>
      <c r="AD116" s="3">
        <v>-80.407091030000004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>
        <v>3</v>
      </c>
      <c r="AW116">
        <v>0</v>
      </c>
      <c r="AX116">
        <v>0</v>
      </c>
      <c r="AY116">
        <v>11.5</v>
      </c>
      <c r="AZ116">
        <v>0</v>
      </c>
      <c r="BA116">
        <v>0</v>
      </c>
      <c r="BB116">
        <v>6</v>
      </c>
      <c r="BC116">
        <v>0</v>
      </c>
      <c r="BD116">
        <v>70.5</v>
      </c>
      <c r="BE116">
        <v>0</v>
      </c>
      <c r="BF116">
        <v>0</v>
      </c>
      <c r="BG116">
        <v>0</v>
      </c>
      <c r="BH116" s="1">
        <v>0</v>
      </c>
      <c r="BI116">
        <v>2.1739130434782608E-2</v>
      </c>
      <c r="BJ116">
        <v>0</v>
      </c>
      <c r="BK116">
        <v>0.16666666666666666</v>
      </c>
      <c r="BL116">
        <v>3.1914893617021274E-2</v>
      </c>
      <c r="BM116">
        <v>0</v>
      </c>
    </row>
    <row r="117" spans="1:65" x14ac:dyDescent="0.55000000000000004">
      <c r="A117" t="s">
        <v>133</v>
      </c>
      <c r="B117">
        <v>21</v>
      </c>
      <c r="C117" s="2">
        <v>44562</v>
      </c>
      <c r="D117" s="2">
        <v>44616</v>
      </c>
      <c r="E117" s="2">
        <v>44327</v>
      </c>
      <c r="F117" s="2" t="s">
        <v>335</v>
      </c>
      <c r="G117" t="s">
        <v>125</v>
      </c>
      <c r="H117">
        <v>2</v>
      </c>
      <c r="I117">
        <v>9</v>
      </c>
      <c r="J117">
        <v>55</v>
      </c>
      <c r="K117">
        <v>55</v>
      </c>
      <c r="L117">
        <v>24</v>
      </c>
      <c r="M117">
        <v>290</v>
      </c>
      <c r="N117" t="str">
        <f t="shared" si="1"/>
        <v>0224</v>
      </c>
      <c r="O117">
        <v>235</v>
      </c>
      <c r="P117">
        <v>71</v>
      </c>
      <c r="Q117" s="1">
        <v>0</v>
      </c>
      <c r="R117" t="s">
        <v>236</v>
      </c>
      <c r="S117" t="s">
        <v>235</v>
      </c>
      <c r="T117" t="s">
        <v>235</v>
      </c>
      <c r="U117" s="14">
        <v>21</v>
      </c>
      <c r="V117" s="14">
        <v>21</v>
      </c>
      <c r="W117" s="14">
        <v>47.7</v>
      </c>
      <c r="X117" s="14">
        <v>5.5711111111111116</v>
      </c>
      <c r="Y117" s="14">
        <v>31.7</v>
      </c>
      <c r="Z117" s="14">
        <v>21.5</v>
      </c>
      <c r="AA117" t="s">
        <v>240</v>
      </c>
      <c r="AB117" t="s">
        <v>253</v>
      </c>
      <c r="AC117" s="3">
        <v>25.613794970000001</v>
      </c>
      <c r="AD117" s="3">
        <v>-80.406096009999999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>
        <v>3</v>
      </c>
      <c r="AW117">
        <v>1</v>
      </c>
      <c r="AX117">
        <v>0</v>
      </c>
      <c r="AY117">
        <v>11.5</v>
      </c>
      <c r="AZ117">
        <v>0</v>
      </c>
      <c r="BA117">
        <v>0</v>
      </c>
      <c r="BB117">
        <v>6</v>
      </c>
      <c r="BC117">
        <v>0</v>
      </c>
      <c r="BD117">
        <v>70.5</v>
      </c>
      <c r="BE117">
        <v>0</v>
      </c>
      <c r="BF117">
        <v>0</v>
      </c>
      <c r="BG117">
        <v>0</v>
      </c>
      <c r="BH117" s="1">
        <v>0</v>
      </c>
      <c r="BI117">
        <v>2.1739130434782608E-2</v>
      </c>
      <c r="BJ117">
        <v>0</v>
      </c>
      <c r="BK117">
        <v>0.16666666666666666</v>
      </c>
      <c r="BL117">
        <v>3.1914893617021274E-2</v>
      </c>
      <c r="BM117">
        <v>0</v>
      </c>
    </row>
    <row r="118" spans="1:65" x14ac:dyDescent="0.55000000000000004">
      <c r="A118" t="s">
        <v>134</v>
      </c>
      <c r="B118">
        <v>40</v>
      </c>
      <c r="C118" s="2">
        <v>44562</v>
      </c>
      <c r="D118" s="2">
        <v>44616</v>
      </c>
      <c r="E118" s="2">
        <v>44327</v>
      </c>
      <c r="F118" s="2" t="s">
        <v>335</v>
      </c>
      <c r="G118" t="s">
        <v>125</v>
      </c>
      <c r="H118">
        <v>2</v>
      </c>
      <c r="I118">
        <v>9</v>
      </c>
      <c r="J118">
        <v>55</v>
      </c>
      <c r="K118">
        <v>55</v>
      </c>
      <c r="L118">
        <v>24</v>
      </c>
      <c r="M118">
        <v>290</v>
      </c>
      <c r="N118" t="str">
        <f t="shared" si="1"/>
        <v>0224</v>
      </c>
      <c r="O118">
        <v>235</v>
      </c>
      <c r="P118">
        <v>71</v>
      </c>
      <c r="Q118" s="1">
        <v>0</v>
      </c>
      <c r="R118" t="s">
        <v>236</v>
      </c>
      <c r="S118" t="s">
        <v>235</v>
      </c>
      <c r="T118" t="s">
        <v>235</v>
      </c>
      <c r="U118" s="14">
        <v>40</v>
      </c>
      <c r="V118" s="14">
        <v>40</v>
      </c>
      <c r="W118" s="14">
        <v>49.5</v>
      </c>
      <c r="X118" s="14">
        <v>5.4148459400000002</v>
      </c>
      <c r="Y118" s="14">
        <v>29.9</v>
      </c>
      <c r="Z118" s="14">
        <v>21.6</v>
      </c>
      <c r="AA118" t="s">
        <v>240</v>
      </c>
      <c r="AB118" t="s">
        <v>254</v>
      </c>
      <c r="AC118" s="3">
        <v>25.613995970000001</v>
      </c>
      <c r="AD118" s="3">
        <v>-80.406042029999995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>
        <v>4</v>
      </c>
      <c r="AW118">
        <v>1</v>
      </c>
      <c r="AX118">
        <v>0</v>
      </c>
      <c r="AY118">
        <v>11.5</v>
      </c>
      <c r="AZ118">
        <v>0</v>
      </c>
      <c r="BA118">
        <v>0</v>
      </c>
      <c r="BB118">
        <v>6</v>
      </c>
      <c r="BC118">
        <v>0</v>
      </c>
      <c r="BD118">
        <v>70.5</v>
      </c>
      <c r="BE118">
        <v>0</v>
      </c>
      <c r="BF118">
        <v>0</v>
      </c>
      <c r="BG118">
        <v>0</v>
      </c>
      <c r="BH118" s="1">
        <v>0</v>
      </c>
      <c r="BI118">
        <v>2.1739130434782608E-2</v>
      </c>
      <c r="BJ118">
        <v>0</v>
      </c>
      <c r="BK118">
        <v>0.16666666666666666</v>
      </c>
      <c r="BL118">
        <v>3.1914893617021274E-2</v>
      </c>
      <c r="BM118">
        <v>0</v>
      </c>
    </row>
    <row r="119" spans="1:65" x14ac:dyDescent="0.55000000000000004">
      <c r="A119" t="s">
        <v>135</v>
      </c>
      <c r="B119">
        <v>6000</v>
      </c>
      <c r="C119" s="2">
        <v>44562</v>
      </c>
      <c r="D119" s="2">
        <v>44621</v>
      </c>
      <c r="E119" s="2">
        <v>44327</v>
      </c>
      <c r="F119" s="2" t="s">
        <v>335</v>
      </c>
      <c r="G119" t="s">
        <v>136</v>
      </c>
      <c r="H119">
        <v>3</v>
      </c>
      <c r="I119">
        <v>10</v>
      </c>
      <c r="J119">
        <v>60</v>
      </c>
      <c r="K119">
        <v>60</v>
      </c>
      <c r="L119">
        <v>1</v>
      </c>
      <c r="M119">
        <v>295</v>
      </c>
      <c r="N119" t="str">
        <f t="shared" si="1"/>
        <v>0301</v>
      </c>
      <c r="O119">
        <v>235</v>
      </c>
      <c r="P119">
        <v>72.5</v>
      </c>
      <c r="Q119" s="1">
        <v>0</v>
      </c>
      <c r="R119" t="s">
        <v>236</v>
      </c>
      <c r="S119" t="s">
        <v>234</v>
      </c>
      <c r="T119" t="s">
        <v>234</v>
      </c>
      <c r="U119" s="14">
        <v>6000</v>
      </c>
      <c r="V119" s="14">
        <v>6000</v>
      </c>
      <c r="W119" s="14">
        <v>42.8</v>
      </c>
      <c r="X119" s="14">
        <v>2.7341666666666669</v>
      </c>
      <c r="Y119" s="14">
        <v>23.6</v>
      </c>
      <c r="Z119" s="14">
        <v>17.8</v>
      </c>
      <c r="AA119" t="s">
        <v>240</v>
      </c>
      <c r="AB119" t="s">
        <v>300</v>
      </c>
      <c r="AC119" s="3">
        <v>25.614927999999999</v>
      </c>
      <c r="AD119" s="3">
        <v>-80.405761999999996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120</v>
      </c>
      <c r="BE119">
        <v>0</v>
      </c>
      <c r="BF119">
        <v>0</v>
      </c>
      <c r="BG119">
        <v>0</v>
      </c>
      <c r="BH119" s="1">
        <v>30.400000000000002</v>
      </c>
      <c r="BI119">
        <v>0</v>
      </c>
      <c r="BJ119">
        <v>0</v>
      </c>
      <c r="BK119">
        <v>0</v>
      </c>
      <c r="BL119">
        <v>3.3333333333333333E-2</v>
      </c>
      <c r="BM119">
        <v>2.6315789473684209E-2</v>
      </c>
    </row>
    <row r="120" spans="1:65" x14ac:dyDescent="0.55000000000000004">
      <c r="A120" t="s">
        <v>137</v>
      </c>
      <c r="B120">
        <v>589</v>
      </c>
      <c r="C120" s="2">
        <v>44562</v>
      </c>
      <c r="D120" s="2">
        <v>44623</v>
      </c>
      <c r="E120" s="2">
        <v>44327</v>
      </c>
      <c r="F120" s="2" t="s">
        <v>335</v>
      </c>
      <c r="G120" t="s">
        <v>136</v>
      </c>
      <c r="H120">
        <v>3</v>
      </c>
      <c r="I120">
        <v>10</v>
      </c>
      <c r="J120">
        <v>62</v>
      </c>
      <c r="K120">
        <v>62</v>
      </c>
      <c r="L120">
        <v>3</v>
      </c>
      <c r="M120">
        <v>297</v>
      </c>
      <c r="N120" t="str">
        <f t="shared" si="1"/>
        <v>0303</v>
      </c>
      <c r="O120">
        <v>235</v>
      </c>
      <c r="P120">
        <v>70.5</v>
      </c>
      <c r="Q120" s="1">
        <v>0.13</v>
      </c>
      <c r="R120" t="s">
        <v>236</v>
      </c>
      <c r="S120" t="s">
        <v>235</v>
      </c>
      <c r="T120" t="s">
        <v>235</v>
      </c>
      <c r="U120" s="14">
        <v>589</v>
      </c>
      <c r="V120" s="14">
        <v>589</v>
      </c>
      <c r="W120" s="14">
        <v>51.1</v>
      </c>
      <c r="X120" s="14">
        <v>5.242857142857142</v>
      </c>
      <c r="Y120" s="14">
        <v>29.4</v>
      </c>
      <c r="Z120" s="14">
        <v>22.2</v>
      </c>
      <c r="AA120" t="s">
        <v>241</v>
      </c>
      <c r="AB120" t="s">
        <v>301</v>
      </c>
      <c r="AC120" s="3">
        <v>25.621523</v>
      </c>
      <c r="AD120" s="3">
        <v>-80.392624029999993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120</v>
      </c>
      <c r="BE120">
        <v>0</v>
      </c>
      <c r="BF120">
        <v>0</v>
      </c>
      <c r="BG120">
        <v>0</v>
      </c>
      <c r="BH120" s="1">
        <v>30.400000000000002</v>
      </c>
      <c r="BI120">
        <v>0</v>
      </c>
      <c r="BJ120">
        <v>0</v>
      </c>
      <c r="BK120">
        <v>0</v>
      </c>
      <c r="BL120">
        <v>3.3333333333333333E-2</v>
      </c>
      <c r="BM120">
        <v>2.6315789473684209E-2</v>
      </c>
    </row>
    <row r="121" spans="1:65" x14ac:dyDescent="0.55000000000000004">
      <c r="A121" t="s">
        <v>138</v>
      </c>
      <c r="B121">
        <v>300</v>
      </c>
      <c r="C121" s="2">
        <v>44562</v>
      </c>
      <c r="D121" s="2">
        <v>44628</v>
      </c>
      <c r="E121" s="2">
        <v>44327</v>
      </c>
      <c r="F121" s="2" t="s">
        <v>335</v>
      </c>
      <c r="G121" t="s">
        <v>136</v>
      </c>
      <c r="H121">
        <v>3</v>
      </c>
      <c r="I121">
        <v>11</v>
      </c>
      <c r="J121">
        <v>67</v>
      </c>
      <c r="K121">
        <v>67</v>
      </c>
      <c r="L121">
        <v>8</v>
      </c>
      <c r="M121">
        <v>302</v>
      </c>
      <c r="N121" t="str">
        <f t="shared" si="1"/>
        <v>0308</v>
      </c>
      <c r="O121">
        <v>235</v>
      </c>
      <c r="P121">
        <v>78.5</v>
      </c>
      <c r="Q121" s="1">
        <v>0</v>
      </c>
      <c r="R121" t="s">
        <v>236</v>
      </c>
      <c r="S121" t="s">
        <v>234</v>
      </c>
      <c r="T121" t="s">
        <v>234</v>
      </c>
      <c r="U121" s="14">
        <v>300</v>
      </c>
      <c r="V121" s="14">
        <v>300</v>
      </c>
      <c r="W121" s="14">
        <v>46.5</v>
      </c>
      <c r="X121" s="14">
        <v>3.3135294117647058</v>
      </c>
      <c r="Y121" s="14">
        <v>26.9</v>
      </c>
      <c r="Z121" s="14">
        <v>19.899999999999999</v>
      </c>
      <c r="AA121" t="s">
        <v>241</v>
      </c>
      <c r="AB121" t="s">
        <v>282</v>
      </c>
      <c r="AC121" s="3">
        <v>25.616636</v>
      </c>
      <c r="AD121" s="3">
        <v>-80.390680000000003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120</v>
      </c>
      <c r="BE121">
        <v>0</v>
      </c>
      <c r="BF121">
        <v>0</v>
      </c>
      <c r="BG121">
        <v>0</v>
      </c>
      <c r="BH121" s="1">
        <v>30.400000000000002</v>
      </c>
      <c r="BI121">
        <v>0</v>
      </c>
      <c r="BJ121">
        <v>0</v>
      </c>
      <c r="BK121">
        <v>0</v>
      </c>
      <c r="BL121">
        <v>3.3333333333333333E-2</v>
      </c>
      <c r="BM121">
        <v>2.6315789473684209E-2</v>
      </c>
    </row>
    <row r="122" spans="1:65" x14ac:dyDescent="0.55000000000000004">
      <c r="A122" t="s">
        <v>139</v>
      </c>
      <c r="B122">
        <v>21</v>
      </c>
      <c r="C122" s="2">
        <v>44562</v>
      </c>
      <c r="D122" s="2">
        <v>44630</v>
      </c>
      <c r="E122" s="2">
        <v>44327</v>
      </c>
      <c r="F122" s="2" t="s">
        <v>335</v>
      </c>
      <c r="G122" t="s">
        <v>136</v>
      </c>
      <c r="H122">
        <v>3</v>
      </c>
      <c r="I122">
        <v>11</v>
      </c>
      <c r="J122">
        <v>69</v>
      </c>
      <c r="K122">
        <v>69</v>
      </c>
      <c r="L122">
        <v>10</v>
      </c>
      <c r="M122">
        <v>304</v>
      </c>
      <c r="N122" t="str">
        <f t="shared" si="1"/>
        <v>0310</v>
      </c>
      <c r="O122">
        <v>235</v>
      </c>
      <c r="P122">
        <v>77.5</v>
      </c>
      <c r="Q122" s="1">
        <v>0</v>
      </c>
      <c r="R122" t="s">
        <v>236</v>
      </c>
      <c r="S122" t="s">
        <v>235</v>
      </c>
      <c r="T122" t="s">
        <v>235</v>
      </c>
      <c r="U122" s="14">
        <v>21</v>
      </c>
      <c r="V122" s="14">
        <v>21</v>
      </c>
      <c r="W122" s="14">
        <v>47.7</v>
      </c>
      <c r="X122" s="14">
        <v>5.5711111111111116</v>
      </c>
      <c r="Y122" s="14">
        <v>31.7</v>
      </c>
      <c r="Z122" s="14">
        <v>21.5</v>
      </c>
      <c r="AA122" t="s">
        <v>240</v>
      </c>
      <c r="AB122" t="s">
        <v>302</v>
      </c>
      <c r="AC122" s="3">
        <v>25.613668000000001</v>
      </c>
      <c r="AD122" s="3">
        <v>-80.406751999999997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>
        <v>2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120</v>
      </c>
      <c r="BE122">
        <v>0</v>
      </c>
      <c r="BF122">
        <v>0</v>
      </c>
      <c r="BG122">
        <v>0</v>
      </c>
      <c r="BH122" s="1">
        <v>30.400000000000002</v>
      </c>
      <c r="BI122">
        <v>0</v>
      </c>
      <c r="BJ122">
        <v>0</v>
      </c>
      <c r="BK122">
        <v>0</v>
      </c>
      <c r="BL122">
        <v>3.3333333333333333E-2</v>
      </c>
      <c r="BM122">
        <v>2.6315789473684209E-2</v>
      </c>
    </row>
    <row r="123" spans="1:65" x14ac:dyDescent="0.55000000000000004">
      <c r="A123" t="s">
        <v>140</v>
      </c>
      <c r="B123" t="s">
        <v>230</v>
      </c>
      <c r="C123" s="2">
        <v>44562</v>
      </c>
      <c r="D123" s="2">
        <v>44630</v>
      </c>
      <c r="E123" s="2">
        <v>44327</v>
      </c>
      <c r="F123" s="2" t="s">
        <v>335</v>
      </c>
      <c r="G123" t="s">
        <v>136</v>
      </c>
      <c r="H123">
        <v>3</v>
      </c>
      <c r="I123">
        <v>11</v>
      </c>
      <c r="J123">
        <v>69</v>
      </c>
      <c r="K123">
        <v>69</v>
      </c>
      <c r="L123">
        <v>10</v>
      </c>
      <c r="M123">
        <v>304</v>
      </c>
      <c r="N123" t="str">
        <f t="shared" si="1"/>
        <v>0310</v>
      </c>
      <c r="O123">
        <v>235</v>
      </c>
      <c r="P123">
        <v>77.5</v>
      </c>
      <c r="Q123" s="1">
        <v>0</v>
      </c>
      <c r="R123" t="s">
        <v>236</v>
      </c>
      <c r="S123" t="s">
        <v>235</v>
      </c>
      <c r="T123" t="s">
        <v>235</v>
      </c>
      <c r="U123" s="14" t="s">
        <v>230</v>
      </c>
      <c r="V123" s="14" t="s">
        <v>230</v>
      </c>
      <c r="W123" s="14">
        <v>55.1</v>
      </c>
      <c r="X123" s="14">
        <v>6.6241176470588234</v>
      </c>
      <c r="Y123" s="14">
        <v>33.4</v>
      </c>
      <c r="Z123" s="14">
        <v>23.4</v>
      </c>
      <c r="AA123" t="s">
        <v>241</v>
      </c>
      <c r="AB123" t="s">
        <v>282</v>
      </c>
      <c r="AC123" s="3">
        <v>25.616636</v>
      </c>
      <c r="AD123" s="3">
        <v>-80.390680000000003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120</v>
      </c>
      <c r="BE123">
        <v>0</v>
      </c>
      <c r="BF123">
        <v>0</v>
      </c>
      <c r="BG123">
        <v>0</v>
      </c>
      <c r="BH123" s="1">
        <v>30.400000000000002</v>
      </c>
      <c r="BI123">
        <v>0</v>
      </c>
      <c r="BJ123">
        <v>0</v>
      </c>
      <c r="BK123">
        <v>0</v>
      </c>
      <c r="BL123">
        <v>3.3333333333333333E-2</v>
      </c>
      <c r="BM123">
        <v>2.6315789473684209E-2</v>
      </c>
    </row>
    <row r="124" spans="1:65" x14ac:dyDescent="0.55000000000000004">
      <c r="A124" t="s">
        <v>141</v>
      </c>
      <c r="B124">
        <v>606</v>
      </c>
      <c r="C124" s="2">
        <v>44562</v>
      </c>
      <c r="D124" s="2">
        <v>44635</v>
      </c>
      <c r="E124" s="2">
        <v>44327</v>
      </c>
      <c r="F124" s="2" t="s">
        <v>335</v>
      </c>
      <c r="G124" t="s">
        <v>136</v>
      </c>
      <c r="H124">
        <v>3</v>
      </c>
      <c r="I124">
        <v>12</v>
      </c>
      <c r="J124">
        <v>74</v>
      </c>
      <c r="K124">
        <v>74</v>
      </c>
      <c r="L124">
        <v>15</v>
      </c>
      <c r="M124">
        <v>309</v>
      </c>
      <c r="N124" t="str">
        <f t="shared" si="1"/>
        <v>0315</v>
      </c>
      <c r="O124">
        <v>235</v>
      </c>
      <c r="P124">
        <v>73</v>
      </c>
      <c r="Q124" s="1">
        <v>0.36</v>
      </c>
      <c r="R124" t="s">
        <v>236</v>
      </c>
      <c r="S124" t="s">
        <v>235</v>
      </c>
      <c r="T124" t="s">
        <v>235</v>
      </c>
      <c r="U124" s="14">
        <v>606</v>
      </c>
      <c r="V124" s="14">
        <v>606</v>
      </c>
      <c r="W124" s="14">
        <v>52.4</v>
      </c>
      <c r="X124" s="14">
        <v>7.5842105263157888</v>
      </c>
      <c r="Y124" s="14">
        <v>32.9</v>
      </c>
      <c r="Z124" s="14">
        <v>25.1</v>
      </c>
      <c r="AA124" t="s">
        <v>241</v>
      </c>
      <c r="AB124" t="s">
        <v>255</v>
      </c>
      <c r="AC124" s="3">
        <v>25.616444000000001</v>
      </c>
      <c r="AD124" s="3">
        <v>-80.390439000000001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120</v>
      </c>
      <c r="BE124">
        <v>0</v>
      </c>
      <c r="BF124">
        <v>9.8039215686274508E-3</v>
      </c>
      <c r="BG124">
        <v>4.9019607843137254E-3</v>
      </c>
      <c r="BH124" s="1">
        <v>30.400000000000002</v>
      </c>
      <c r="BI124">
        <v>0</v>
      </c>
      <c r="BJ124">
        <v>0</v>
      </c>
      <c r="BK124">
        <v>0</v>
      </c>
      <c r="BL124">
        <v>3.3333333333333333E-2</v>
      </c>
      <c r="BM124">
        <v>2.6315789473684209E-2</v>
      </c>
    </row>
    <row r="125" spans="1:65" x14ac:dyDescent="0.55000000000000004">
      <c r="A125" t="s">
        <v>142</v>
      </c>
      <c r="B125" t="s">
        <v>231</v>
      </c>
      <c r="C125" s="2">
        <v>44562</v>
      </c>
      <c r="D125" s="2">
        <v>44635</v>
      </c>
      <c r="E125" s="2">
        <v>44327</v>
      </c>
      <c r="F125" s="2" t="s">
        <v>335</v>
      </c>
      <c r="G125" t="s">
        <v>136</v>
      </c>
      <c r="H125">
        <v>3</v>
      </c>
      <c r="I125">
        <v>12</v>
      </c>
      <c r="J125">
        <v>74</v>
      </c>
      <c r="K125">
        <v>74</v>
      </c>
      <c r="L125">
        <v>15</v>
      </c>
      <c r="M125">
        <v>309</v>
      </c>
      <c r="N125" t="str">
        <f t="shared" si="1"/>
        <v>0315</v>
      </c>
      <c r="O125">
        <v>235</v>
      </c>
      <c r="P125">
        <v>73</v>
      </c>
      <c r="Q125" s="1">
        <v>0.36</v>
      </c>
      <c r="R125" t="s">
        <v>236</v>
      </c>
      <c r="S125" t="s">
        <v>235</v>
      </c>
      <c r="T125" t="s">
        <v>235</v>
      </c>
      <c r="U125" s="14" t="s">
        <v>231</v>
      </c>
      <c r="V125" s="14" t="s">
        <v>231</v>
      </c>
      <c r="W125" s="14">
        <v>46.9</v>
      </c>
      <c r="X125" s="14">
        <v>4.1657142857142855</v>
      </c>
      <c r="Y125" s="14">
        <v>27.5</v>
      </c>
      <c r="Z125" s="14">
        <v>20.5</v>
      </c>
      <c r="AA125" t="s">
        <v>242</v>
      </c>
      <c r="AB125" t="s">
        <v>281</v>
      </c>
      <c r="AC125" s="3">
        <v>25.600850000000001</v>
      </c>
      <c r="AD125" s="3">
        <v>-80.399775000000005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>
        <v>3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120</v>
      </c>
      <c r="BE125">
        <v>0</v>
      </c>
      <c r="BF125">
        <v>9.8039215686274508E-3</v>
      </c>
      <c r="BG125">
        <v>4.9019607843137254E-3</v>
      </c>
      <c r="BH125" s="1">
        <v>30.400000000000002</v>
      </c>
      <c r="BI125">
        <v>0</v>
      </c>
      <c r="BJ125">
        <v>0</v>
      </c>
      <c r="BK125">
        <v>0</v>
      </c>
      <c r="BL125">
        <v>3.3333333333333333E-2</v>
      </c>
      <c r="BM125">
        <v>2.6315789473684209E-2</v>
      </c>
    </row>
    <row r="126" spans="1:65" x14ac:dyDescent="0.55000000000000004">
      <c r="A126" t="s">
        <v>143</v>
      </c>
      <c r="B126">
        <v>454</v>
      </c>
      <c r="C126" s="2">
        <v>44562</v>
      </c>
      <c r="D126" s="2">
        <v>44642</v>
      </c>
      <c r="E126" s="2">
        <v>44327</v>
      </c>
      <c r="F126" s="2" t="s">
        <v>335</v>
      </c>
      <c r="G126" t="s">
        <v>136</v>
      </c>
      <c r="H126">
        <v>3</v>
      </c>
      <c r="I126">
        <v>13</v>
      </c>
      <c r="J126">
        <v>81</v>
      </c>
      <c r="K126">
        <v>81</v>
      </c>
      <c r="L126">
        <v>22</v>
      </c>
      <c r="M126">
        <v>316</v>
      </c>
      <c r="N126" t="str">
        <f t="shared" si="1"/>
        <v>0322</v>
      </c>
      <c r="O126">
        <v>235</v>
      </c>
      <c r="P126">
        <v>75</v>
      </c>
      <c r="R126" t="s">
        <v>236</v>
      </c>
      <c r="S126" t="s">
        <v>234</v>
      </c>
      <c r="T126" t="s">
        <v>234</v>
      </c>
      <c r="U126" s="14">
        <v>454</v>
      </c>
      <c r="V126" s="14">
        <v>454</v>
      </c>
      <c r="W126" s="14">
        <v>49.8</v>
      </c>
      <c r="X126" s="14">
        <v>4.1033333333333344</v>
      </c>
      <c r="Y126" s="14">
        <v>27.8</v>
      </c>
      <c r="Z126" s="14">
        <v>20.7</v>
      </c>
      <c r="AA126" t="s">
        <v>240</v>
      </c>
      <c r="AB126" t="s">
        <v>296</v>
      </c>
      <c r="AC126" s="3">
        <v>25.61387401</v>
      </c>
      <c r="AD126" s="3">
        <v>-80.406140010000001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120</v>
      </c>
      <c r="BE126">
        <v>0</v>
      </c>
      <c r="BF126">
        <v>0</v>
      </c>
      <c r="BG126">
        <v>0</v>
      </c>
      <c r="BH126" s="1">
        <v>30.400000000000002</v>
      </c>
      <c r="BI126">
        <v>0</v>
      </c>
      <c r="BJ126">
        <v>0</v>
      </c>
      <c r="BK126">
        <v>0</v>
      </c>
      <c r="BL126">
        <v>3.3333333333333333E-2</v>
      </c>
      <c r="BM126">
        <v>2.6315789473684209E-2</v>
      </c>
    </row>
    <row r="127" spans="1:65" x14ac:dyDescent="0.55000000000000004">
      <c r="A127" t="s">
        <v>144</v>
      </c>
      <c r="B127">
        <v>491</v>
      </c>
      <c r="C127" s="2">
        <v>44562</v>
      </c>
      <c r="D127" s="2">
        <v>44642</v>
      </c>
      <c r="E127" s="2">
        <v>44327</v>
      </c>
      <c r="F127" s="2" t="s">
        <v>335</v>
      </c>
      <c r="G127" t="s">
        <v>136</v>
      </c>
      <c r="H127">
        <v>3</v>
      </c>
      <c r="I127">
        <v>13</v>
      </c>
      <c r="J127">
        <v>81</v>
      </c>
      <c r="K127">
        <v>81</v>
      </c>
      <c r="L127">
        <v>22</v>
      </c>
      <c r="M127">
        <v>316</v>
      </c>
      <c r="N127" t="str">
        <f t="shared" si="1"/>
        <v>0322</v>
      </c>
      <c r="O127">
        <v>235</v>
      </c>
      <c r="P127">
        <v>75</v>
      </c>
      <c r="R127" t="s">
        <v>236</v>
      </c>
      <c r="S127" t="s">
        <v>234</v>
      </c>
      <c r="T127" t="s">
        <v>234</v>
      </c>
      <c r="U127" s="14">
        <v>491</v>
      </c>
      <c r="V127" s="14">
        <v>491</v>
      </c>
      <c r="W127" s="14">
        <v>49.2</v>
      </c>
      <c r="X127" s="14">
        <v>4.2805263157894728</v>
      </c>
      <c r="Y127" s="14">
        <v>27.1</v>
      </c>
      <c r="Z127" s="14">
        <v>20.3</v>
      </c>
      <c r="AA127" t="s">
        <v>242</v>
      </c>
      <c r="AB127" t="s">
        <v>303</v>
      </c>
      <c r="AC127" s="3">
        <v>25.60038904</v>
      </c>
      <c r="AD127" s="3">
        <v>-80.400565970000002</v>
      </c>
      <c r="AE127" s="1">
        <v>0.05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0.05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>
        <v>3</v>
      </c>
      <c r="AW127">
        <v>0</v>
      </c>
      <c r="AX127">
        <v>0</v>
      </c>
      <c r="AY127">
        <v>0</v>
      </c>
      <c r="AZ127">
        <v>0</v>
      </c>
      <c r="BA127">
        <v>4</v>
      </c>
      <c r="BB127">
        <v>0</v>
      </c>
      <c r="BC127">
        <v>0</v>
      </c>
      <c r="BD127">
        <v>120</v>
      </c>
      <c r="BE127">
        <v>0</v>
      </c>
      <c r="BF127">
        <v>0</v>
      </c>
      <c r="BG127">
        <v>0</v>
      </c>
      <c r="BH127" s="1">
        <v>30.400000000000002</v>
      </c>
      <c r="BI127">
        <v>0</v>
      </c>
      <c r="BJ127">
        <v>0</v>
      </c>
      <c r="BK127">
        <v>0</v>
      </c>
      <c r="BL127">
        <v>3.3333333333333333E-2</v>
      </c>
      <c r="BM127">
        <v>2.6315789473684209E-2</v>
      </c>
    </row>
    <row r="128" spans="1:65" x14ac:dyDescent="0.55000000000000004">
      <c r="A128" t="s">
        <v>145</v>
      </c>
      <c r="B128" t="s">
        <v>145</v>
      </c>
      <c r="C128" s="2">
        <v>44562</v>
      </c>
      <c r="D128" s="2">
        <v>44644</v>
      </c>
      <c r="E128" s="2">
        <v>44327</v>
      </c>
      <c r="F128" s="2" t="s">
        <v>335</v>
      </c>
      <c r="G128" t="s">
        <v>136</v>
      </c>
      <c r="H128">
        <v>3</v>
      </c>
      <c r="I128">
        <v>13</v>
      </c>
      <c r="J128">
        <v>83</v>
      </c>
      <c r="K128">
        <v>83</v>
      </c>
      <c r="L128">
        <v>24</v>
      </c>
      <c r="M128">
        <v>318</v>
      </c>
      <c r="N128" t="str">
        <f t="shared" si="1"/>
        <v>0324</v>
      </c>
      <c r="O128">
        <v>235</v>
      </c>
      <c r="P128">
        <v>81</v>
      </c>
      <c r="Q128" s="1">
        <v>0</v>
      </c>
      <c r="V128" s="14" t="s">
        <v>393</v>
      </c>
      <c r="AB128" t="s">
        <v>304</v>
      </c>
      <c r="AC128" s="3"/>
      <c r="AD128" s="3"/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>
        <v>2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120</v>
      </c>
      <c r="BE128">
        <v>0</v>
      </c>
      <c r="BF128">
        <v>0</v>
      </c>
      <c r="BG128">
        <v>0</v>
      </c>
      <c r="BH128" s="1">
        <v>30.400000000000002</v>
      </c>
      <c r="BI128">
        <v>0</v>
      </c>
      <c r="BJ128">
        <v>0</v>
      </c>
      <c r="BK128">
        <v>0</v>
      </c>
      <c r="BL128">
        <v>3.3333333333333333E-2</v>
      </c>
      <c r="BM128">
        <v>2.6315789473684209E-2</v>
      </c>
    </row>
    <row r="129" spans="1:65" x14ac:dyDescent="0.55000000000000004">
      <c r="A129" t="s">
        <v>146</v>
      </c>
      <c r="B129" t="s">
        <v>146</v>
      </c>
      <c r="C129" s="2">
        <v>44652</v>
      </c>
      <c r="D129" s="2">
        <v>44656</v>
      </c>
      <c r="E129" s="2">
        <v>44327</v>
      </c>
      <c r="F129" s="2" t="s">
        <v>332</v>
      </c>
      <c r="G129" t="s">
        <v>147</v>
      </c>
      <c r="H129">
        <v>4</v>
      </c>
      <c r="I129">
        <v>15</v>
      </c>
      <c r="J129">
        <v>95</v>
      </c>
      <c r="K129">
        <v>5</v>
      </c>
      <c r="L129">
        <v>5</v>
      </c>
      <c r="M129">
        <v>330</v>
      </c>
      <c r="N129" t="str">
        <f t="shared" si="1"/>
        <v>0405</v>
      </c>
      <c r="O129">
        <v>325</v>
      </c>
      <c r="P129">
        <v>76.5</v>
      </c>
      <c r="V129" s="14" t="s">
        <v>397</v>
      </c>
      <c r="AA129" t="s">
        <v>242</v>
      </c>
      <c r="AB129" t="s">
        <v>251</v>
      </c>
      <c r="AC129" s="3">
        <v>25.600580000000001</v>
      </c>
      <c r="AD129" s="3">
        <v>-80.400133999999994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>
        <v>5</v>
      </c>
      <c r="AW129">
        <v>1</v>
      </c>
      <c r="AX129">
        <v>0</v>
      </c>
      <c r="AY129">
        <v>2.5616438356164384</v>
      </c>
      <c r="AZ129">
        <v>0</v>
      </c>
      <c r="BA129">
        <v>0</v>
      </c>
      <c r="BB129">
        <v>1.4615384615384615</v>
      </c>
      <c r="BC129">
        <v>0</v>
      </c>
      <c r="BD129">
        <v>79.285714285714292</v>
      </c>
      <c r="BE129">
        <v>0</v>
      </c>
      <c r="BF129">
        <v>0</v>
      </c>
      <c r="BG129">
        <v>0</v>
      </c>
      <c r="BH129" s="1">
        <v>0</v>
      </c>
      <c r="BI129">
        <v>5.3475935828877002E-3</v>
      </c>
      <c r="BJ129">
        <v>1.4925373134328358E-2</v>
      </c>
      <c r="BK129">
        <v>5.2631578947368418E-2</v>
      </c>
      <c r="BL129">
        <v>2.2522522522522521E-2</v>
      </c>
      <c r="BM129">
        <v>0</v>
      </c>
    </row>
    <row r="130" spans="1:65" x14ac:dyDescent="0.55000000000000004">
      <c r="A130" t="s">
        <v>148</v>
      </c>
      <c r="B130">
        <v>300</v>
      </c>
      <c r="C130" s="2">
        <v>44652</v>
      </c>
      <c r="D130" s="2">
        <v>44663</v>
      </c>
      <c r="E130" s="2">
        <v>44327</v>
      </c>
      <c r="F130" s="2" t="s">
        <v>332</v>
      </c>
      <c r="G130" t="s">
        <v>147</v>
      </c>
      <c r="H130">
        <v>4</v>
      </c>
      <c r="I130">
        <v>16</v>
      </c>
      <c r="J130">
        <v>102</v>
      </c>
      <c r="K130">
        <v>12</v>
      </c>
      <c r="L130">
        <v>12</v>
      </c>
      <c r="M130">
        <v>337</v>
      </c>
      <c r="N130" t="str">
        <f t="shared" ref="N130:N193" si="2">TEXT(D130,"mmdd")</f>
        <v>0412</v>
      </c>
      <c r="O130">
        <v>325</v>
      </c>
      <c r="P130">
        <v>70.5</v>
      </c>
      <c r="Q130" s="1">
        <v>0</v>
      </c>
      <c r="R130" t="s">
        <v>236</v>
      </c>
      <c r="S130" t="s">
        <v>234</v>
      </c>
      <c r="T130" t="s">
        <v>234</v>
      </c>
      <c r="U130" s="14">
        <v>300</v>
      </c>
      <c r="V130" s="14">
        <v>300</v>
      </c>
      <c r="W130" s="14">
        <v>46.5</v>
      </c>
      <c r="X130" s="14">
        <v>3.3135294117647058</v>
      </c>
      <c r="Y130" s="14">
        <v>26.9</v>
      </c>
      <c r="Z130" s="14">
        <v>19.899999999999999</v>
      </c>
      <c r="AA130" t="s">
        <v>241</v>
      </c>
      <c r="AB130" t="s">
        <v>249</v>
      </c>
      <c r="AC130" s="3">
        <v>25.616534999999999</v>
      </c>
      <c r="AD130" s="3">
        <v>-80.390473999999998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>
        <v>3</v>
      </c>
      <c r="AW130">
        <v>0</v>
      </c>
      <c r="AX130">
        <v>0</v>
      </c>
      <c r="AY130">
        <v>2.5616438356164384</v>
      </c>
      <c r="AZ130">
        <v>0</v>
      </c>
      <c r="BA130">
        <v>0</v>
      </c>
      <c r="BB130">
        <v>1.4615384615384615</v>
      </c>
      <c r="BC130">
        <v>0</v>
      </c>
      <c r="BD130">
        <v>79.285714285714292</v>
      </c>
      <c r="BE130">
        <v>0</v>
      </c>
      <c r="BF130">
        <v>0</v>
      </c>
      <c r="BG130">
        <v>0</v>
      </c>
      <c r="BH130" s="1">
        <v>0</v>
      </c>
      <c r="BI130">
        <v>5.3475935828877002E-3</v>
      </c>
      <c r="BJ130">
        <v>1.4925373134328358E-2</v>
      </c>
      <c r="BK130">
        <v>5.2631578947368418E-2</v>
      </c>
      <c r="BL130">
        <v>2.2522522522522521E-2</v>
      </c>
      <c r="BM130">
        <v>0</v>
      </c>
    </row>
    <row r="131" spans="1:65" x14ac:dyDescent="0.55000000000000004">
      <c r="A131" t="s">
        <v>149</v>
      </c>
      <c r="B131">
        <v>349</v>
      </c>
      <c r="C131" s="2">
        <v>44652</v>
      </c>
      <c r="D131" s="2">
        <v>44663</v>
      </c>
      <c r="E131" s="2">
        <v>44327</v>
      </c>
      <c r="F131" s="2" t="s">
        <v>332</v>
      </c>
      <c r="G131" t="s">
        <v>147</v>
      </c>
      <c r="H131">
        <v>4</v>
      </c>
      <c r="I131">
        <v>16</v>
      </c>
      <c r="J131">
        <v>102</v>
      </c>
      <c r="K131">
        <v>12</v>
      </c>
      <c r="L131">
        <v>12</v>
      </c>
      <c r="M131">
        <v>337</v>
      </c>
      <c r="N131" t="str">
        <f t="shared" si="2"/>
        <v>0412</v>
      </c>
      <c r="O131">
        <v>325</v>
      </c>
      <c r="P131">
        <v>70.5</v>
      </c>
      <c r="Q131" s="1">
        <v>0</v>
      </c>
      <c r="R131" t="s">
        <v>236</v>
      </c>
      <c r="S131" t="s">
        <v>235</v>
      </c>
      <c r="T131" t="s">
        <v>235</v>
      </c>
      <c r="U131" s="14">
        <v>349</v>
      </c>
      <c r="V131" s="14">
        <v>349</v>
      </c>
      <c r="W131" s="14">
        <v>50.3</v>
      </c>
      <c r="X131" s="14">
        <v>4.4509090909090911</v>
      </c>
      <c r="Y131" s="14">
        <v>28.1</v>
      </c>
      <c r="Z131" s="14">
        <v>20</v>
      </c>
      <c r="AA131" t="s">
        <v>241</v>
      </c>
      <c r="AB131" t="s">
        <v>291</v>
      </c>
      <c r="AC131" s="3">
        <v>25.621822000000002</v>
      </c>
      <c r="AD131" s="3">
        <v>-80.392408000000003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>
        <v>3</v>
      </c>
      <c r="AW131">
        <v>0</v>
      </c>
      <c r="AX131">
        <v>0</v>
      </c>
      <c r="AY131">
        <v>2.5616438356164384</v>
      </c>
      <c r="AZ131">
        <v>0</v>
      </c>
      <c r="BA131">
        <v>0</v>
      </c>
      <c r="BB131">
        <v>1.4615384615384615</v>
      </c>
      <c r="BC131">
        <v>0</v>
      </c>
      <c r="BD131">
        <v>79.285714285714292</v>
      </c>
      <c r="BE131">
        <v>0</v>
      </c>
      <c r="BF131">
        <v>0</v>
      </c>
      <c r="BG131">
        <v>0</v>
      </c>
      <c r="BH131" s="1">
        <v>0</v>
      </c>
      <c r="BI131">
        <v>5.3475935828877002E-3</v>
      </c>
      <c r="BJ131">
        <v>1.4925373134328358E-2</v>
      </c>
      <c r="BK131">
        <v>5.2631578947368418E-2</v>
      </c>
      <c r="BL131">
        <v>2.2522522522522521E-2</v>
      </c>
      <c r="BM131">
        <v>0</v>
      </c>
    </row>
    <row r="132" spans="1:65" x14ac:dyDescent="0.55000000000000004">
      <c r="A132" t="s">
        <v>150</v>
      </c>
      <c r="B132">
        <v>589</v>
      </c>
      <c r="C132" s="2">
        <v>44652</v>
      </c>
      <c r="D132" s="2">
        <v>44663</v>
      </c>
      <c r="E132" s="2">
        <v>44327</v>
      </c>
      <c r="F132" s="2" t="s">
        <v>332</v>
      </c>
      <c r="G132" t="s">
        <v>147</v>
      </c>
      <c r="H132">
        <v>4</v>
      </c>
      <c r="I132">
        <v>16</v>
      </c>
      <c r="J132">
        <v>102</v>
      </c>
      <c r="K132">
        <v>12</v>
      </c>
      <c r="L132">
        <v>12</v>
      </c>
      <c r="M132">
        <v>337</v>
      </c>
      <c r="N132" t="str">
        <f t="shared" si="2"/>
        <v>0412</v>
      </c>
      <c r="O132">
        <v>325</v>
      </c>
      <c r="P132">
        <v>70.5</v>
      </c>
      <c r="Q132" s="1">
        <v>0</v>
      </c>
      <c r="R132" t="s">
        <v>236</v>
      </c>
      <c r="S132" t="s">
        <v>235</v>
      </c>
      <c r="T132" t="s">
        <v>235</v>
      </c>
      <c r="U132" s="14">
        <v>589</v>
      </c>
      <c r="V132" s="14">
        <v>589</v>
      </c>
      <c r="W132" s="14">
        <v>51.1</v>
      </c>
      <c r="X132" s="14">
        <v>5.242857142857142</v>
      </c>
      <c r="Y132" s="14">
        <v>29.4</v>
      </c>
      <c r="Z132" s="14">
        <v>22.2</v>
      </c>
      <c r="AA132" t="s">
        <v>241</v>
      </c>
      <c r="AB132" t="s">
        <v>258</v>
      </c>
      <c r="AC132" s="3">
        <v>25.621460970000001</v>
      </c>
      <c r="AD132" s="3">
        <v>-80.392425959999997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>
        <v>3</v>
      </c>
      <c r="AW132">
        <v>0</v>
      </c>
      <c r="AX132">
        <v>0</v>
      </c>
      <c r="AY132">
        <v>2.5616438356164384</v>
      </c>
      <c r="AZ132">
        <v>0</v>
      </c>
      <c r="BA132">
        <v>0</v>
      </c>
      <c r="BB132">
        <v>1.4615384615384615</v>
      </c>
      <c r="BC132">
        <v>0</v>
      </c>
      <c r="BD132">
        <v>79.285714285714292</v>
      </c>
      <c r="BE132">
        <v>0</v>
      </c>
      <c r="BF132">
        <v>0</v>
      </c>
      <c r="BG132">
        <v>0</v>
      </c>
      <c r="BH132" s="1">
        <v>0</v>
      </c>
      <c r="BI132">
        <v>5.3475935828877002E-3</v>
      </c>
      <c r="BJ132">
        <v>1.4925373134328358E-2</v>
      </c>
      <c r="BK132">
        <v>5.2631578947368418E-2</v>
      </c>
      <c r="BL132">
        <v>2.2522522522522521E-2</v>
      </c>
      <c r="BM132">
        <v>0</v>
      </c>
    </row>
    <row r="133" spans="1:65" x14ac:dyDescent="0.55000000000000004">
      <c r="A133" t="s">
        <v>151</v>
      </c>
      <c r="B133">
        <v>21</v>
      </c>
      <c r="C133" s="2">
        <v>44652</v>
      </c>
      <c r="D133" s="2">
        <v>44670</v>
      </c>
      <c r="E133" s="2">
        <v>44327</v>
      </c>
      <c r="F133" s="2" t="s">
        <v>332</v>
      </c>
      <c r="G133" t="s">
        <v>147</v>
      </c>
      <c r="H133">
        <v>4</v>
      </c>
      <c r="I133">
        <v>17</v>
      </c>
      <c r="J133">
        <v>109</v>
      </c>
      <c r="K133">
        <v>19</v>
      </c>
      <c r="L133">
        <v>19</v>
      </c>
      <c r="M133">
        <v>344</v>
      </c>
      <c r="N133" t="str">
        <f t="shared" si="2"/>
        <v>0419</v>
      </c>
      <c r="O133">
        <v>325</v>
      </c>
      <c r="P133">
        <v>77.5</v>
      </c>
      <c r="Q133" s="1">
        <v>0.28999999999999998</v>
      </c>
      <c r="R133" t="s">
        <v>236</v>
      </c>
      <c r="S133" t="s">
        <v>235</v>
      </c>
      <c r="T133" t="s">
        <v>235</v>
      </c>
      <c r="U133" s="14">
        <v>21</v>
      </c>
      <c r="V133" s="14">
        <v>21</v>
      </c>
      <c r="W133" s="14">
        <v>47.7</v>
      </c>
      <c r="X133" s="14">
        <v>5.5711111111111116</v>
      </c>
      <c r="Y133" s="14">
        <v>31.7</v>
      </c>
      <c r="Z133" s="14">
        <v>21.5</v>
      </c>
      <c r="AA133" t="s">
        <v>240</v>
      </c>
      <c r="AB133" t="s">
        <v>253</v>
      </c>
      <c r="AC133" s="3">
        <v>25.613794970000001</v>
      </c>
      <c r="AD133" s="3">
        <v>-80.406096009999999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>
        <v>3</v>
      </c>
      <c r="AW133">
        <v>0</v>
      </c>
      <c r="AX133">
        <v>0</v>
      </c>
      <c r="AY133">
        <v>2.5616438356164384</v>
      </c>
      <c r="AZ133">
        <v>0</v>
      </c>
      <c r="BA133">
        <v>0</v>
      </c>
      <c r="BB133">
        <v>1.4615384615384615</v>
      </c>
      <c r="BC133">
        <v>0</v>
      </c>
      <c r="BD133">
        <v>79.285714285714292</v>
      </c>
      <c r="BE133">
        <v>0</v>
      </c>
      <c r="BF133">
        <v>4.5248868778280547E-3</v>
      </c>
      <c r="BG133">
        <v>0</v>
      </c>
      <c r="BH133" s="1">
        <v>0</v>
      </c>
      <c r="BI133">
        <v>5.3475935828877002E-3</v>
      </c>
      <c r="BJ133">
        <v>1.4925373134328358E-2</v>
      </c>
      <c r="BK133">
        <v>5.2631578947368418E-2</v>
      </c>
      <c r="BL133">
        <v>2.2522522522522521E-2</v>
      </c>
      <c r="BM133">
        <v>0</v>
      </c>
    </row>
    <row r="134" spans="1:65" x14ac:dyDescent="0.55000000000000004">
      <c r="A134" t="s">
        <v>152</v>
      </c>
      <c r="B134">
        <v>349</v>
      </c>
      <c r="C134" s="2">
        <v>44652</v>
      </c>
      <c r="D134" s="2">
        <v>44670</v>
      </c>
      <c r="E134" s="2">
        <v>44327</v>
      </c>
      <c r="F134" s="2" t="s">
        <v>332</v>
      </c>
      <c r="G134" t="s">
        <v>147</v>
      </c>
      <c r="H134">
        <v>4</v>
      </c>
      <c r="I134">
        <v>17</v>
      </c>
      <c r="J134">
        <v>109</v>
      </c>
      <c r="K134">
        <v>19</v>
      </c>
      <c r="L134">
        <v>19</v>
      </c>
      <c r="M134">
        <v>344</v>
      </c>
      <c r="N134" t="str">
        <f t="shared" si="2"/>
        <v>0419</v>
      </c>
      <c r="O134">
        <v>325</v>
      </c>
      <c r="P134">
        <v>77.5</v>
      </c>
      <c r="Q134" s="1">
        <v>0.28999999999999998</v>
      </c>
      <c r="R134" t="s">
        <v>236</v>
      </c>
      <c r="S134" t="s">
        <v>235</v>
      </c>
      <c r="T134" t="s">
        <v>235</v>
      </c>
      <c r="U134" s="14">
        <v>349</v>
      </c>
      <c r="V134" s="14">
        <v>349</v>
      </c>
      <c r="W134" s="14">
        <v>50.3</v>
      </c>
      <c r="X134" s="14">
        <v>4.4509090909090911</v>
      </c>
      <c r="Y134" s="14">
        <v>28.1</v>
      </c>
      <c r="Z134" s="14">
        <v>20</v>
      </c>
      <c r="AA134" t="s">
        <v>241</v>
      </c>
      <c r="AB134" t="s">
        <v>305</v>
      </c>
      <c r="AC134" s="3">
        <v>25.621187979999998</v>
      </c>
      <c r="AD134" s="3">
        <v>-80.392829969999994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>
        <v>1</v>
      </c>
      <c r="AW134">
        <v>0</v>
      </c>
      <c r="AX134">
        <v>0</v>
      </c>
      <c r="AY134">
        <v>2.5616438356164384</v>
      </c>
      <c r="AZ134">
        <v>0</v>
      </c>
      <c r="BA134">
        <v>0</v>
      </c>
      <c r="BB134">
        <v>1.4615384615384615</v>
      </c>
      <c r="BC134">
        <v>0</v>
      </c>
      <c r="BD134">
        <v>79.285714285714292</v>
      </c>
      <c r="BE134">
        <v>0</v>
      </c>
      <c r="BF134">
        <v>4.5248868778280547E-3</v>
      </c>
      <c r="BG134">
        <v>0</v>
      </c>
      <c r="BH134" s="1">
        <v>0</v>
      </c>
      <c r="BI134">
        <v>5.3475935828877002E-3</v>
      </c>
      <c r="BJ134">
        <v>1.4925373134328358E-2</v>
      </c>
      <c r="BK134">
        <v>5.2631578947368418E-2</v>
      </c>
      <c r="BL134">
        <v>2.2522522522522521E-2</v>
      </c>
      <c r="BM134">
        <v>0</v>
      </c>
    </row>
    <row r="135" spans="1:65" x14ac:dyDescent="0.55000000000000004">
      <c r="A135" t="s">
        <v>153</v>
      </c>
      <c r="B135">
        <v>491</v>
      </c>
      <c r="C135" s="2">
        <v>44652</v>
      </c>
      <c r="D135" s="2">
        <v>44670</v>
      </c>
      <c r="E135" s="2">
        <v>44327</v>
      </c>
      <c r="F135" s="2" t="s">
        <v>332</v>
      </c>
      <c r="G135" t="s">
        <v>147</v>
      </c>
      <c r="H135">
        <v>4</v>
      </c>
      <c r="I135">
        <v>17</v>
      </c>
      <c r="J135">
        <v>109</v>
      </c>
      <c r="K135">
        <v>19</v>
      </c>
      <c r="L135">
        <v>19</v>
      </c>
      <c r="M135">
        <v>344</v>
      </c>
      <c r="N135" t="str">
        <f t="shared" si="2"/>
        <v>0419</v>
      </c>
      <c r="O135">
        <v>325</v>
      </c>
      <c r="P135">
        <v>77.5</v>
      </c>
      <c r="Q135" s="1">
        <v>0.28999999999999998</v>
      </c>
      <c r="R135" t="s">
        <v>236</v>
      </c>
      <c r="S135" t="s">
        <v>234</v>
      </c>
      <c r="T135" t="s">
        <v>234</v>
      </c>
      <c r="U135" s="14">
        <v>491</v>
      </c>
      <c r="V135" s="14">
        <v>491</v>
      </c>
      <c r="W135" s="14">
        <v>49.2</v>
      </c>
      <c r="X135" s="14">
        <v>4.2805263157894728</v>
      </c>
      <c r="Y135" s="14">
        <v>27.1</v>
      </c>
      <c r="Z135" s="14">
        <v>20.3</v>
      </c>
      <c r="AA135" t="s">
        <v>242</v>
      </c>
      <c r="AB135" t="s">
        <v>306</v>
      </c>
      <c r="AC135" s="3"/>
      <c r="AD135" s="3"/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>
        <v>2</v>
      </c>
      <c r="AW135">
        <v>0</v>
      </c>
      <c r="AX135">
        <v>0</v>
      </c>
      <c r="AY135">
        <v>2.5616438356164384</v>
      </c>
      <c r="AZ135">
        <v>0</v>
      </c>
      <c r="BA135">
        <v>0</v>
      </c>
      <c r="BB135">
        <v>1.4615384615384615</v>
      </c>
      <c r="BC135">
        <v>0</v>
      </c>
      <c r="BD135">
        <v>79.285714285714292</v>
      </c>
      <c r="BE135">
        <v>0</v>
      </c>
      <c r="BF135">
        <v>4.5248868778280547E-3</v>
      </c>
      <c r="BG135">
        <v>0</v>
      </c>
      <c r="BH135" s="1">
        <v>0</v>
      </c>
      <c r="BI135">
        <v>5.3475935828877002E-3</v>
      </c>
      <c r="BJ135">
        <v>1.4925373134328358E-2</v>
      </c>
      <c r="BK135">
        <v>5.2631578947368418E-2</v>
      </c>
      <c r="BL135">
        <v>2.2522522522522521E-2</v>
      </c>
      <c r="BM135">
        <v>0</v>
      </c>
    </row>
    <row r="136" spans="1:65" x14ac:dyDescent="0.55000000000000004">
      <c r="A136" t="s">
        <v>154</v>
      </c>
      <c r="B136">
        <v>606</v>
      </c>
      <c r="C136" s="2">
        <v>44652</v>
      </c>
      <c r="D136" s="2">
        <v>44670</v>
      </c>
      <c r="E136" s="2">
        <v>44327</v>
      </c>
      <c r="F136" s="2" t="s">
        <v>332</v>
      </c>
      <c r="G136" t="s">
        <v>147</v>
      </c>
      <c r="H136">
        <v>4</v>
      </c>
      <c r="I136">
        <v>17</v>
      </c>
      <c r="J136">
        <v>109</v>
      </c>
      <c r="K136">
        <v>19</v>
      </c>
      <c r="L136">
        <v>19</v>
      </c>
      <c r="M136">
        <v>344</v>
      </c>
      <c r="N136" t="str">
        <f t="shared" si="2"/>
        <v>0419</v>
      </c>
      <c r="O136">
        <v>325</v>
      </c>
      <c r="P136">
        <v>77.5</v>
      </c>
      <c r="Q136" s="1">
        <v>0.28999999999999998</v>
      </c>
      <c r="R136" t="s">
        <v>236</v>
      </c>
      <c r="S136" t="s">
        <v>235</v>
      </c>
      <c r="T136" t="s">
        <v>235</v>
      </c>
      <c r="U136" s="14">
        <v>606</v>
      </c>
      <c r="V136" s="14">
        <v>606</v>
      </c>
      <c r="W136" s="14">
        <v>52.4</v>
      </c>
      <c r="X136" s="14">
        <v>7.5842105263157888</v>
      </c>
      <c r="Y136" s="14">
        <v>32.9</v>
      </c>
      <c r="Z136" s="14">
        <v>25.1</v>
      </c>
      <c r="AA136" t="s">
        <v>241</v>
      </c>
      <c r="AB136" t="s">
        <v>307</v>
      </c>
      <c r="AC136" s="3">
        <v>25.616391010000001</v>
      </c>
      <c r="AD136" s="3">
        <v>-80.390301989999998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>
        <v>3</v>
      </c>
      <c r="AW136">
        <v>0</v>
      </c>
      <c r="AX136">
        <v>0</v>
      </c>
      <c r="AY136">
        <v>2.5616438356164384</v>
      </c>
      <c r="AZ136">
        <v>0</v>
      </c>
      <c r="BA136">
        <v>0</v>
      </c>
      <c r="BB136">
        <v>1.4615384615384615</v>
      </c>
      <c r="BC136">
        <v>0</v>
      </c>
      <c r="BD136">
        <v>79.285714285714292</v>
      </c>
      <c r="BE136">
        <v>0</v>
      </c>
      <c r="BF136">
        <v>4.5248868778280547E-3</v>
      </c>
      <c r="BG136">
        <v>0</v>
      </c>
      <c r="BH136" s="1">
        <v>0</v>
      </c>
      <c r="BI136">
        <v>5.3475935828877002E-3</v>
      </c>
      <c r="BJ136">
        <v>1.4925373134328358E-2</v>
      </c>
      <c r="BK136">
        <v>5.2631578947368418E-2</v>
      </c>
      <c r="BL136">
        <v>2.2522522522522521E-2</v>
      </c>
      <c r="BM136">
        <v>0</v>
      </c>
    </row>
    <row r="137" spans="1:65" x14ac:dyDescent="0.55000000000000004">
      <c r="A137" t="s">
        <v>155</v>
      </c>
      <c r="B137" t="s">
        <v>231</v>
      </c>
      <c r="C137" s="2">
        <v>44652</v>
      </c>
      <c r="D137" s="2">
        <v>44670</v>
      </c>
      <c r="E137" s="2">
        <v>44327</v>
      </c>
      <c r="F137" s="2" t="s">
        <v>332</v>
      </c>
      <c r="G137" t="s">
        <v>147</v>
      </c>
      <c r="H137">
        <v>4</v>
      </c>
      <c r="I137">
        <v>17</v>
      </c>
      <c r="J137">
        <v>109</v>
      </c>
      <c r="K137">
        <v>19</v>
      </c>
      <c r="L137">
        <v>19</v>
      </c>
      <c r="M137">
        <v>344</v>
      </c>
      <c r="N137" t="str">
        <f t="shared" si="2"/>
        <v>0419</v>
      </c>
      <c r="O137">
        <v>325</v>
      </c>
      <c r="P137">
        <v>77.5</v>
      </c>
      <c r="Q137" s="1">
        <v>0.28999999999999998</v>
      </c>
      <c r="R137" t="s">
        <v>236</v>
      </c>
      <c r="S137" t="s">
        <v>235</v>
      </c>
      <c r="T137" t="s">
        <v>235</v>
      </c>
      <c r="U137" s="14" t="s">
        <v>231</v>
      </c>
      <c r="V137" s="14" t="s">
        <v>231</v>
      </c>
      <c r="W137" s="14">
        <v>46.9</v>
      </c>
      <c r="X137" s="14">
        <v>4.1657142857142855</v>
      </c>
      <c r="Y137" s="14">
        <v>27.5</v>
      </c>
      <c r="Z137" s="14">
        <v>20.5</v>
      </c>
      <c r="AA137" t="s">
        <v>242</v>
      </c>
      <c r="AB137" t="s">
        <v>308</v>
      </c>
      <c r="AC137" s="3"/>
      <c r="AD137" s="3"/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>
        <v>2</v>
      </c>
      <c r="AW137">
        <v>0</v>
      </c>
      <c r="AX137">
        <v>0</v>
      </c>
      <c r="AY137">
        <v>2.5616438356164384</v>
      </c>
      <c r="AZ137">
        <v>0</v>
      </c>
      <c r="BA137">
        <v>0</v>
      </c>
      <c r="BB137">
        <v>1.4615384615384615</v>
      </c>
      <c r="BC137">
        <v>0</v>
      </c>
      <c r="BD137">
        <v>79.285714285714292</v>
      </c>
      <c r="BE137">
        <v>0</v>
      </c>
      <c r="BF137">
        <v>4.5248868778280547E-3</v>
      </c>
      <c r="BG137">
        <v>0</v>
      </c>
      <c r="BH137" s="1">
        <v>0</v>
      </c>
      <c r="BI137">
        <v>5.3475935828877002E-3</v>
      </c>
      <c r="BJ137">
        <v>1.4925373134328358E-2</v>
      </c>
      <c r="BK137">
        <v>5.2631578947368418E-2</v>
      </c>
      <c r="BL137">
        <v>2.2522522522522521E-2</v>
      </c>
      <c r="BM137">
        <v>0</v>
      </c>
    </row>
    <row r="138" spans="1:65" x14ac:dyDescent="0.55000000000000004">
      <c r="A138" t="s">
        <v>156</v>
      </c>
      <c r="B138" t="s">
        <v>229</v>
      </c>
      <c r="C138" s="2">
        <v>44652</v>
      </c>
      <c r="D138" s="2">
        <v>44670</v>
      </c>
      <c r="E138" s="2">
        <v>44327</v>
      </c>
      <c r="F138" s="2" t="s">
        <v>332</v>
      </c>
      <c r="G138" t="s">
        <v>147</v>
      </c>
      <c r="H138">
        <v>4</v>
      </c>
      <c r="I138">
        <v>17</v>
      </c>
      <c r="J138">
        <v>109</v>
      </c>
      <c r="K138">
        <v>19</v>
      </c>
      <c r="L138">
        <v>19</v>
      </c>
      <c r="M138">
        <v>344</v>
      </c>
      <c r="N138" t="str">
        <f t="shared" si="2"/>
        <v>0419</v>
      </c>
      <c r="O138">
        <v>325</v>
      </c>
      <c r="P138">
        <v>77.5</v>
      </c>
      <c r="Q138" s="1">
        <v>0.28999999999999998</v>
      </c>
      <c r="R138" t="s">
        <v>233</v>
      </c>
      <c r="T138" t="s">
        <v>233</v>
      </c>
      <c r="U138" s="14" t="s">
        <v>229</v>
      </c>
      <c r="V138" s="14" t="s">
        <v>229</v>
      </c>
      <c r="W138" s="14">
        <v>33.299999999999997</v>
      </c>
      <c r="X138" s="14">
        <v>0.67180000000000006</v>
      </c>
      <c r="Y138" s="14">
        <v>17.3</v>
      </c>
      <c r="Z138" s="14">
        <v>12.8</v>
      </c>
      <c r="AA138" t="s">
        <v>240</v>
      </c>
      <c r="AB138" t="s">
        <v>276</v>
      </c>
      <c r="AC138" s="3">
        <v>25.615161000000001</v>
      </c>
      <c r="AD138" s="3">
        <v>-80.402187999999995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>
        <v>2</v>
      </c>
      <c r="AW138">
        <v>0</v>
      </c>
      <c r="AX138">
        <v>0</v>
      </c>
      <c r="AY138">
        <v>2.5616438356164384</v>
      </c>
      <c r="AZ138">
        <v>0</v>
      </c>
      <c r="BA138">
        <v>0</v>
      </c>
      <c r="BB138">
        <v>1.4615384615384615</v>
      </c>
      <c r="BC138">
        <v>0</v>
      </c>
      <c r="BD138">
        <v>79.285714285714292</v>
      </c>
      <c r="BE138">
        <v>0</v>
      </c>
      <c r="BF138">
        <v>4.5248868778280547E-3</v>
      </c>
      <c r="BG138">
        <v>0</v>
      </c>
      <c r="BH138" s="1">
        <v>0</v>
      </c>
      <c r="BI138">
        <v>5.3475935828877002E-3</v>
      </c>
      <c r="BJ138">
        <v>1.4925373134328358E-2</v>
      </c>
      <c r="BK138">
        <v>5.2631578947368418E-2</v>
      </c>
      <c r="BL138">
        <v>2.2522522522522521E-2</v>
      </c>
      <c r="BM138">
        <v>0</v>
      </c>
    </row>
    <row r="139" spans="1:65" x14ac:dyDescent="0.55000000000000004">
      <c r="A139" t="s">
        <v>157</v>
      </c>
      <c r="B139">
        <v>40</v>
      </c>
      <c r="C139" s="2">
        <v>44652</v>
      </c>
      <c r="D139" s="2">
        <v>44672</v>
      </c>
      <c r="E139" s="2">
        <v>44327</v>
      </c>
      <c r="F139" s="2" t="s">
        <v>332</v>
      </c>
      <c r="G139" t="s">
        <v>147</v>
      </c>
      <c r="H139">
        <v>4</v>
      </c>
      <c r="I139">
        <v>17</v>
      </c>
      <c r="J139">
        <v>111</v>
      </c>
      <c r="K139">
        <v>21</v>
      </c>
      <c r="L139">
        <v>21</v>
      </c>
      <c r="M139">
        <v>346</v>
      </c>
      <c r="N139" t="str">
        <f t="shared" si="2"/>
        <v>0421</v>
      </c>
      <c r="O139">
        <v>325</v>
      </c>
      <c r="P139">
        <v>77.5</v>
      </c>
      <c r="Q139" s="1">
        <v>0</v>
      </c>
      <c r="R139" t="s">
        <v>236</v>
      </c>
      <c r="S139" t="s">
        <v>235</v>
      </c>
      <c r="T139" t="s">
        <v>235</v>
      </c>
      <c r="U139" s="14">
        <v>40</v>
      </c>
      <c r="V139" s="14">
        <v>40</v>
      </c>
      <c r="W139" s="14">
        <v>49.5</v>
      </c>
      <c r="X139" s="14">
        <v>5.4148459400000002</v>
      </c>
      <c r="Y139" s="14">
        <v>29.9</v>
      </c>
      <c r="Z139" s="14">
        <v>21.6</v>
      </c>
      <c r="AA139" t="s">
        <v>240</v>
      </c>
      <c r="AB139" t="s">
        <v>253</v>
      </c>
      <c r="AC139" s="3">
        <v>25.613794970000001</v>
      </c>
      <c r="AD139" s="3">
        <v>-80.406096009999999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>
        <v>6</v>
      </c>
      <c r="AW139">
        <v>0</v>
      </c>
      <c r="AX139">
        <v>0</v>
      </c>
      <c r="AY139">
        <v>2.5616438356164384</v>
      </c>
      <c r="AZ139">
        <v>0</v>
      </c>
      <c r="BA139">
        <v>0</v>
      </c>
      <c r="BB139">
        <v>1.4615384615384615</v>
      </c>
      <c r="BC139">
        <v>0</v>
      </c>
      <c r="BD139">
        <v>79.285714285714292</v>
      </c>
      <c r="BE139">
        <v>0</v>
      </c>
      <c r="BF139">
        <v>4.5248868778280547E-3</v>
      </c>
      <c r="BG139">
        <v>0</v>
      </c>
      <c r="BH139" s="1">
        <v>0</v>
      </c>
      <c r="BI139">
        <v>5.3475935828877002E-3</v>
      </c>
      <c r="BJ139">
        <v>1.4925373134328358E-2</v>
      </c>
      <c r="BK139">
        <v>5.2631578947368418E-2</v>
      </c>
      <c r="BL139">
        <v>2.2522522522522521E-2</v>
      </c>
      <c r="BM139">
        <v>0</v>
      </c>
    </row>
    <row r="140" spans="1:65" x14ac:dyDescent="0.55000000000000004">
      <c r="A140" t="s">
        <v>158</v>
      </c>
      <c r="B140" t="s">
        <v>230</v>
      </c>
      <c r="C140" s="2">
        <v>44652</v>
      </c>
      <c r="D140" s="2">
        <v>44672</v>
      </c>
      <c r="E140" s="2">
        <v>44327</v>
      </c>
      <c r="F140" s="2" t="s">
        <v>332</v>
      </c>
      <c r="G140" t="s">
        <v>147</v>
      </c>
      <c r="H140">
        <v>4</v>
      </c>
      <c r="I140">
        <v>17</v>
      </c>
      <c r="J140">
        <v>111</v>
      </c>
      <c r="K140">
        <v>21</v>
      </c>
      <c r="L140">
        <v>21</v>
      </c>
      <c r="M140">
        <v>346</v>
      </c>
      <c r="N140" t="str">
        <f t="shared" si="2"/>
        <v>0421</v>
      </c>
      <c r="O140">
        <v>325</v>
      </c>
      <c r="P140">
        <v>77.5</v>
      </c>
      <c r="Q140" s="1">
        <v>0</v>
      </c>
      <c r="R140" t="s">
        <v>236</v>
      </c>
      <c r="S140" t="s">
        <v>235</v>
      </c>
      <c r="T140" t="s">
        <v>235</v>
      </c>
      <c r="U140" s="14" t="s">
        <v>230</v>
      </c>
      <c r="V140" s="14" t="s">
        <v>230</v>
      </c>
      <c r="W140" s="14">
        <v>55.1</v>
      </c>
      <c r="X140" s="14">
        <v>6.6241176470588234</v>
      </c>
      <c r="Y140" s="14">
        <v>33.4</v>
      </c>
      <c r="Z140" s="14">
        <v>23.4</v>
      </c>
      <c r="AA140" t="s">
        <v>241</v>
      </c>
      <c r="AB140" t="s">
        <v>278</v>
      </c>
      <c r="AC140" s="3">
        <v>25.620331</v>
      </c>
      <c r="AD140" s="3">
        <v>-80.391169000000005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>
        <v>5</v>
      </c>
      <c r="AW140">
        <v>0</v>
      </c>
      <c r="AX140">
        <v>0</v>
      </c>
      <c r="AY140">
        <v>2.5616438356164384</v>
      </c>
      <c r="AZ140">
        <v>0</v>
      </c>
      <c r="BA140">
        <v>0</v>
      </c>
      <c r="BB140">
        <v>1.4615384615384615</v>
      </c>
      <c r="BC140">
        <v>0</v>
      </c>
      <c r="BD140">
        <v>79.285714285714292</v>
      </c>
      <c r="BE140">
        <v>0</v>
      </c>
      <c r="BF140">
        <v>4.5248868778280547E-3</v>
      </c>
      <c r="BG140">
        <v>0</v>
      </c>
      <c r="BH140" s="1">
        <v>0</v>
      </c>
      <c r="BI140">
        <v>5.3475935828877002E-3</v>
      </c>
      <c r="BJ140">
        <v>1.4925373134328358E-2</v>
      </c>
      <c r="BK140">
        <v>5.2631578947368418E-2</v>
      </c>
      <c r="BL140">
        <v>2.2522522522522521E-2</v>
      </c>
      <c r="BM140">
        <v>0</v>
      </c>
    </row>
    <row r="141" spans="1:65" x14ac:dyDescent="0.55000000000000004">
      <c r="A141" t="s">
        <v>159</v>
      </c>
      <c r="B141">
        <v>454</v>
      </c>
      <c r="C141" s="2">
        <v>44652</v>
      </c>
      <c r="D141" s="2">
        <v>44676</v>
      </c>
      <c r="E141" s="2">
        <v>44327</v>
      </c>
      <c r="F141" s="2" t="s">
        <v>332</v>
      </c>
      <c r="G141" t="s">
        <v>147</v>
      </c>
      <c r="H141">
        <v>4</v>
      </c>
      <c r="I141">
        <v>18</v>
      </c>
      <c r="J141">
        <v>115</v>
      </c>
      <c r="K141">
        <v>25</v>
      </c>
      <c r="L141">
        <v>25</v>
      </c>
      <c r="M141">
        <v>350</v>
      </c>
      <c r="N141" t="str">
        <f t="shared" si="2"/>
        <v>0425</v>
      </c>
      <c r="O141">
        <v>325</v>
      </c>
      <c r="P141">
        <v>77.5</v>
      </c>
      <c r="Q141" s="1">
        <v>0.11</v>
      </c>
      <c r="R141" t="s">
        <v>236</v>
      </c>
      <c r="S141" t="s">
        <v>234</v>
      </c>
      <c r="T141" t="s">
        <v>234</v>
      </c>
      <c r="U141" s="14">
        <v>454</v>
      </c>
      <c r="V141" s="14">
        <v>454</v>
      </c>
      <c r="W141" s="14">
        <v>49.8</v>
      </c>
      <c r="X141" s="14">
        <v>4.1033333333333344</v>
      </c>
      <c r="Y141" s="14">
        <v>27.8</v>
      </c>
      <c r="Z141" s="14">
        <v>20.7</v>
      </c>
      <c r="AA141" t="s">
        <v>240</v>
      </c>
      <c r="AB141" t="s">
        <v>275</v>
      </c>
      <c r="AC141" s="3">
        <v>25.613045960000001</v>
      </c>
      <c r="AD141" s="3">
        <v>-80.407091030000004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>
        <v>0</v>
      </c>
      <c r="AW141">
        <v>0</v>
      </c>
      <c r="AX141">
        <v>0</v>
      </c>
      <c r="AY141">
        <v>2.5616438356164384</v>
      </c>
      <c r="AZ141">
        <v>0</v>
      </c>
      <c r="BA141">
        <v>0</v>
      </c>
      <c r="BB141">
        <v>1.4615384615384615</v>
      </c>
      <c r="BC141">
        <v>0</v>
      </c>
      <c r="BD141">
        <v>79.285714285714292</v>
      </c>
      <c r="BE141">
        <v>0</v>
      </c>
      <c r="BF141">
        <v>1.3661202185792349E-2</v>
      </c>
      <c r="BG141">
        <v>0</v>
      </c>
      <c r="BH141" s="1">
        <v>0</v>
      </c>
      <c r="BI141">
        <v>5.3475935828877002E-3</v>
      </c>
      <c r="BJ141">
        <v>1.4925373134328358E-2</v>
      </c>
      <c r="BK141">
        <v>5.2631578947368418E-2</v>
      </c>
      <c r="BL141">
        <v>2.2522522522522521E-2</v>
      </c>
      <c r="BM141">
        <v>0</v>
      </c>
    </row>
    <row r="142" spans="1:65" x14ac:dyDescent="0.55000000000000004">
      <c r="A142" t="s">
        <v>160</v>
      </c>
      <c r="B142">
        <v>454</v>
      </c>
      <c r="C142" s="2">
        <v>44652</v>
      </c>
      <c r="D142" s="2">
        <v>44680</v>
      </c>
      <c r="E142" s="2">
        <v>44327</v>
      </c>
      <c r="F142" s="2" t="s">
        <v>332</v>
      </c>
      <c r="G142" t="s">
        <v>147</v>
      </c>
      <c r="H142">
        <v>4</v>
      </c>
      <c r="I142">
        <v>18</v>
      </c>
      <c r="J142">
        <v>119</v>
      </c>
      <c r="K142">
        <v>29</v>
      </c>
      <c r="L142">
        <v>29</v>
      </c>
      <c r="M142">
        <v>354</v>
      </c>
      <c r="N142" t="str">
        <f t="shared" si="2"/>
        <v>0429</v>
      </c>
      <c r="O142">
        <v>325</v>
      </c>
      <c r="P142">
        <v>77</v>
      </c>
      <c r="Q142" s="1">
        <v>1.05</v>
      </c>
      <c r="R142" t="s">
        <v>236</v>
      </c>
      <c r="S142" t="s">
        <v>234</v>
      </c>
      <c r="T142" t="s">
        <v>234</v>
      </c>
      <c r="U142" s="14">
        <v>454</v>
      </c>
      <c r="V142" s="14">
        <v>454</v>
      </c>
      <c r="W142" s="14">
        <v>49.8</v>
      </c>
      <c r="X142" s="14">
        <v>4.1033333333333344</v>
      </c>
      <c r="Y142" s="14">
        <v>27.8</v>
      </c>
      <c r="Z142" s="14">
        <v>20.7</v>
      </c>
      <c r="AA142" t="s">
        <v>240</v>
      </c>
      <c r="AB142" t="s">
        <v>296</v>
      </c>
      <c r="AC142" s="3">
        <v>25.61387401</v>
      </c>
      <c r="AD142" s="3">
        <v>-80.406140010000001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>
        <v>1</v>
      </c>
      <c r="AW142">
        <v>1</v>
      </c>
      <c r="AX142">
        <v>0</v>
      </c>
      <c r="AY142">
        <v>2.5616438356164384</v>
      </c>
      <c r="AZ142">
        <v>0</v>
      </c>
      <c r="BA142">
        <v>0</v>
      </c>
      <c r="BB142">
        <v>1.4615384615384615</v>
      </c>
      <c r="BC142">
        <v>0</v>
      </c>
      <c r="BD142">
        <v>79.285714285714292</v>
      </c>
      <c r="BE142">
        <v>0</v>
      </c>
      <c r="BF142">
        <v>1.3661202185792349E-2</v>
      </c>
      <c r="BG142">
        <v>0</v>
      </c>
      <c r="BH142" s="1">
        <v>0</v>
      </c>
      <c r="BI142">
        <v>5.3475935828877002E-3</v>
      </c>
      <c r="BJ142">
        <v>1.4925373134328358E-2</v>
      </c>
      <c r="BK142">
        <v>5.2631578947368418E-2</v>
      </c>
      <c r="BL142">
        <v>2.2522522522522521E-2</v>
      </c>
      <c r="BM142">
        <v>0</v>
      </c>
    </row>
    <row r="143" spans="1:65" x14ac:dyDescent="0.55000000000000004">
      <c r="A143" t="s">
        <v>161</v>
      </c>
      <c r="B143">
        <v>300</v>
      </c>
      <c r="C143" s="2">
        <v>44652</v>
      </c>
      <c r="D143" s="2">
        <v>44691</v>
      </c>
      <c r="E143" s="2">
        <v>44327</v>
      </c>
      <c r="F143" s="2" t="s">
        <v>332</v>
      </c>
      <c r="G143" t="s">
        <v>9</v>
      </c>
      <c r="H143">
        <v>5</v>
      </c>
      <c r="I143">
        <v>20</v>
      </c>
      <c r="J143">
        <v>130</v>
      </c>
      <c r="K143">
        <v>40</v>
      </c>
      <c r="L143">
        <v>10</v>
      </c>
      <c r="M143">
        <v>365</v>
      </c>
      <c r="N143" t="str">
        <f t="shared" si="2"/>
        <v>0510</v>
      </c>
      <c r="O143">
        <v>325</v>
      </c>
      <c r="P143">
        <v>76.5</v>
      </c>
      <c r="Q143" s="1">
        <v>0</v>
      </c>
      <c r="R143" t="s">
        <v>236</v>
      </c>
      <c r="S143" t="s">
        <v>234</v>
      </c>
      <c r="T143" t="s">
        <v>234</v>
      </c>
      <c r="U143" s="14">
        <v>300</v>
      </c>
      <c r="V143" s="14">
        <v>300</v>
      </c>
      <c r="W143" s="14">
        <v>46.5</v>
      </c>
      <c r="X143" s="14">
        <v>3.3135294117647058</v>
      </c>
      <c r="Y143" s="14">
        <v>26.9</v>
      </c>
      <c r="Z143" s="14">
        <v>19.899999999999999</v>
      </c>
      <c r="AA143" t="s">
        <v>241</v>
      </c>
      <c r="AB143" t="s">
        <v>249</v>
      </c>
      <c r="AC143" s="3">
        <v>25.616534999999999</v>
      </c>
      <c r="AD143" s="3">
        <v>-80.390473999999998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>
        <v>1</v>
      </c>
      <c r="AW143">
        <v>1</v>
      </c>
      <c r="AX143">
        <v>0</v>
      </c>
      <c r="AY143">
        <v>9.6875</v>
      </c>
      <c r="AZ143">
        <v>0</v>
      </c>
      <c r="BA143">
        <v>0</v>
      </c>
      <c r="BB143">
        <v>1.5714285714285716</v>
      </c>
      <c r="BC143">
        <v>0</v>
      </c>
      <c r="BD143">
        <v>32.25</v>
      </c>
      <c r="BE143">
        <v>0</v>
      </c>
      <c r="BF143">
        <v>0</v>
      </c>
      <c r="BG143">
        <v>0</v>
      </c>
      <c r="BH143" s="1">
        <v>0</v>
      </c>
      <c r="BI143">
        <v>8.0645161290322578E-2</v>
      </c>
      <c r="BJ143">
        <v>6.6666666666666666E-2</v>
      </c>
      <c r="BK143">
        <v>9.0909090909090912E-2</v>
      </c>
      <c r="BL143">
        <v>7.7519379844961239E-3</v>
      </c>
      <c r="BM143">
        <v>0</v>
      </c>
    </row>
    <row r="144" spans="1:65" x14ac:dyDescent="0.55000000000000004">
      <c r="A144" t="s">
        <v>162</v>
      </c>
      <c r="B144">
        <v>615</v>
      </c>
      <c r="C144" s="2">
        <v>44652</v>
      </c>
      <c r="D144" s="2">
        <v>44691</v>
      </c>
      <c r="E144" s="2">
        <v>44327</v>
      </c>
      <c r="F144" s="2" t="s">
        <v>332</v>
      </c>
      <c r="G144" t="s">
        <v>9</v>
      </c>
      <c r="H144">
        <v>5</v>
      </c>
      <c r="I144">
        <v>20</v>
      </c>
      <c r="J144">
        <v>130</v>
      </c>
      <c r="K144">
        <v>40</v>
      </c>
      <c r="L144">
        <v>10</v>
      </c>
      <c r="M144">
        <v>365</v>
      </c>
      <c r="N144" t="str">
        <f t="shared" si="2"/>
        <v>0510</v>
      </c>
      <c r="O144">
        <v>325</v>
      </c>
      <c r="P144">
        <v>76.5</v>
      </c>
      <c r="Q144" s="1">
        <v>0</v>
      </c>
      <c r="R144" t="s">
        <v>233</v>
      </c>
      <c r="T144" t="s">
        <v>233</v>
      </c>
      <c r="U144" s="14">
        <v>615</v>
      </c>
      <c r="V144" s="14">
        <v>615</v>
      </c>
      <c r="W144" s="14">
        <v>42.2</v>
      </c>
      <c r="X144" s="14">
        <v>1.464</v>
      </c>
      <c r="Y144" s="14">
        <v>20.8</v>
      </c>
      <c r="Z144" s="14">
        <v>15</v>
      </c>
      <c r="AA144" t="s">
        <v>240</v>
      </c>
      <c r="AB144" t="s">
        <v>298</v>
      </c>
      <c r="AC144" s="3">
        <v>25.614341970000002</v>
      </c>
      <c r="AD144" s="3">
        <v>-80.407350030000003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>
        <v>5</v>
      </c>
      <c r="AW144">
        <v>1</v>
      </c>
      <c r="AX144">
        <v>0</v>
      </c>
      <c r="AY144">
        <v>9.6875</v>
      </c>
      <c r="AZ144">
        <v>0</v>
      </c>
      <c r="BA144">
        <v>0</v>
      </c>
      <c r="BB144">
        <v>1.5714285714285716</v>
      </c>
      <c r="BC144">
        <v>0</v>
      </c>
      <c r="BD144">
        <v>32.25</v>
      </c>
      <c r="BE144">
        <v>0</v>
      </c>
      <c r="BF144">
        <v>0</v>
      </c>
      <c r="BG144">
        <v>0</v>
      </c>
      <c r="BH144" s="1">
        <v>0</v>
      </c>
      <c r="BI144">
        <v>8.0645161290322578E-2</v>
      </c>
      <c r="BJ144">
        <v>6.6666666666666666E-2</v>
      </c>
      <c r="BK144">
        <v>9.0909090909090912E-2</v>
      </c>
      <c r="BL144">
        <v>7.7519379844961239E-3</v>
      </c>
      <c r="BM144">
        <v>0</v>
      </c>
    </row>
    <row r="145" spans="1:65" x14ac:dyDescent="0.55000000000000004">
      <c r="A145" t="s">
        <v>163</v>
      </c>
      <c r="B145">
        <v>6000</v>
      </c>
      <c r="C145" s="2">
        <v>44652</v>
      </c>
      <c r="D145" s="2">
        <v>44691</v>
      </c>
      <c r="E145" s="2">
        <v>44327</v>
      </c>
      <c r="F145" s="2" t="s">
        <v>332</v>
      </c>
      <c r="G145" t="s">
        <v>9</v>
      </c>
      <c r="H145">
        <v>5</v>
      </c>
      <c r="I145">
        <v>20</v>
      </c>
      <c r="J145">
        <v>130</v>
      </c>
      <c r="K145">
        <v>40</v>
      </c>
      <c r="L145">
        <v>10</v>
      </c>
      <c r="M145">
        <v>365</v>
      </c>
      <c r="N145" t="str">
        <f t="shared" si="2"/>
        <v>0510</v>
      </c>
      <c r="O145">
        <v>325</v>
      </c>
      <c r="P145">
        <v>76.5</v>
      </c>
      <c r="Q145" s="1">
        <v>0</v>
      </c>
      <c r="R145" t="s">
        <v>236</v>
      </c>
      <c r="S145" t="s">
        <v>234</v>
      </c>
      <c r="T145" t="s">
        <v>234</v>
      </c>
      <c r="U145" s="14">
        <v>6000</v>
      </c>
      <c r="V145" s="14">
        <v>6000</v>
      </c>
      <c r="W145" s="14">
        <v>42.8</v>
      </c>
      <c r="X145" s="14">
        <v>2.7341666666666669</v>
      </c>
      <c r="Y145" s="14">
        <v>23.6</v>
      </c>
      <c r="Z145" s="14">
        <v>17.8</v>
      </c>
      <c r="AA145" t="s">
        <v>240</v>
      </c>
      <c r="AB145" t="s">
        <v>253</v>
      </c>
      <c r="AC145" s="3">
        <v>25.613794970000001</v>
      </c>
      <c r="AD145" s="3">
        <v>-80.406096009999999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>
        <v>2</v>
      </c>
      <c r="AW145">
        <v>1</v>
      </c>
      <c r="AX145">
        <v>0</v>
      </c>
      <c r="AY145">
        <v>9.6875</v>
      </c>
      <c r="AZ145">
        <v>0</v>
      </c>
      <c r="BA145">
        <v>0</v>
      </c>
      <c r="BB145">
        <v>1.5714285714285716</v>
      </c>
      <c r="BC145">
        <v>0</v>
      </c>
      <c r="BD145">
        <v>32.25</v>
      </c>
      <c r="BE145">
        <v>0</v>
      </c>
      <c r="BF145">
        <v>0</v>
      </c>
      <c r="BG145">
        <v>0</v>
      </c>
      <c r="BH145" s="1">
        <v>0</v>
      </c>
      <c r="BI145">
        <v>8.0645161290322578E-2</v>
      </c>
      <c r="BJ145">
        <v>6.6666666666666666E-2</v>
      </c>
      <c r="BK145">
        <v>9.0909090909090912E-2</v>
      </c>
      <c r="BL145">
        <v>7.7519379844961239E-3</v>
      </c>
      <c r="BM145">
        <v>0</v>
      </c>
    </row>
    <row r="146" spans="1:65" x14ac:dyDescent="0.55000000000000004">
      <c r="A146" t="s">
        <v>164</v>
      </c>
      <c r="B146" t="s">
        <v>229</v>
      </c>
      <c r="C146" s="2">
        <v>44652</v>
      </c>
      <c r="D146" s="2">
        <v>44691</v>
      </c>
      <c r="E146" s="2">
        <v>44327</v>
      </c>
      <c r="F146" s="2" t="s">
        <v>332</v>
      </c>
      <c r="G146" t="s">
        <v>9</v>
      </c>
      <c r="H146">
        <v>5</v>
      </c>
      <c r="I146">
        <v>20</v>
      </c>
      <c r="J146">
        <v>130</v>
      </c>
      <c r="K146">
        <v>40</v>
      </c>
      <c r="L146">
        <v>10</v>
      </c>
      <c r="M146">
        <v>365</v>
      </c>
      <c r="N146" t="str">
        <f t="shared" si="2"/>
        <v>0510</v>
      </c>
      <c r="O146">
        <v>325</v>
      </c>
      <c r="P146">
        <v>76.5</v>
      </c>
      <c r="Q146" s="1">
        <v>0</v>
      </c>
      <c r="R146" t="s">
        <v>233</v>
      </c>
      <c r="T146" t="s">
        <v>233</v>
      </c>
      <c r="U146" s="14" t="s">
        <v>229</v>
      </c>
      <c r="V146" s="14" t="s">
        <v>229</v>
      </c>
      <c r="W146" s="14">
        <v>33.299999999999997</v>
      </c>
      <c r="X146" s="14">
        <v>0.67180000000000006</v>
      </c>
      <c r="Y146" s="14">
        <v>17.3</v>
      </c>
      <c r="Z146" s="14">
        <v>12.8</v>
      </c>
      <c r="AA146" t="s">
        <v>240</v>
      </c>
      <c r="AB146" t="s">
        <v>276</v>
      </c>
      <c r="AC146" s="3">
        <v>25.615161000000001</v>
      </c>
      <c r="AD146" s="3">
        <v>-80.402187999999995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>
        <v>3</v>
      </c>
      <c r="AW146">
        <v>1</v>
      </c>
      <c r="AX146">
        <v>0</v>
      </c>
      <c r="AY146">
        <v>9.6875</v>
      </c>
      <c r="AZ146">
        <v>0</v>
      </c>
      <c r="BA146">
        <v>0</v>
      </c>
      <c r="BB146">
        <v>1.5714285714285716</v>
      </c>
      <c r="BC146">
        <v>0</v>
      </c>
      <c r="BD146">
        <v>32.25</v>
      </c>
      <c r="BE146">
        <v>0</v>
      </c>
      <c r="BF146">
        <v>0</v>
      </c>
      <c r="BG146">
        <v>0</v>
      </c>
      <c r="BH146" s="1">
        <v>0</v>
      </c>
      <c r="BI146">
        <v>8.0645161290322578E-2</v>
      </c>
      <c r="BJ146">
        <v>6.6666666666666666E-2</v>
      </c>
      <c r="BK146">
        <v>9.0909090909090912E-2</v>
      </c>
      <c r="BL146">
        <v>7.7519379844961239E-3</v>
      </c>
      <c r="BM146">
        <v>0</v>
      </c>
    </row>
    <row r="147" spans="1:65" x14ac:dyDescent="0.55000000000000004">
      <c r="A147" t="s">
        <v>165</v>
      </c>
      <c r="B147" t="s">
        <v>230</v>
      </c>
      <c r="C147" s="2">
        <v>44652</v>
      </c>
      <c r="D147" s="2">
        <v>44691</v>
      </c>
      <c r="E147" s="2">
        <v>44327</v>
      </c>
      <c r="F147" s="2" t="s">
        <v>332</v>
      </c>
      <c r="G147" t="s">
        <v>9</v>
      </c>
      <c r="H147">
        <v>5</v>
      </c>
      <c r="I147">
        <v>20</v>
      </c>
      <c r="J147">
        <v>130</v>
      </c>
      <c r="K147">
        <v>40</v>
      </c>
      <c r="L147">
        <v>10</v>
      </c>
      <c r="M147">
        <v>365</v>
      </c>
      <c r="N147" t="str">
        <f t="shared" si="2"/>
        <v>0510</v>
      </c>
      <c r="O147">
        <v>325</v>
      </c>
      <c r="P147">
        <v>76.5</v>
      </c>
      <c r="Q147" s="1">
        <v>0</v>
      </c>
      <c r="R147" t="s">
        <v>236</v>
      </c>
      <c r="S147" t="s">
        <v>235</v>
      </c>
      <c r="T147" t="s">
        <v>235</v>
      </c>
      <c r="U147" s="14" t="s">
        <v>230</v>
      </c>
      <c r="V147" s="14" t="s">
        <v>230</v>
      </c>
      <c r="W147" s="14">
        <v>55.1</v>
      </c>
      <c r="X147" s="14">
        <v>6.6241176470588234</v>
      </c>
      <c r="Y147" s="14">
        <v>33.4</v>
      </c>
      <c r="Z147" s="14">
        <v>23.4</v>
      </c>
      <c r="AA147" t="s">
        <v>241</v>
      </c>
      <c r="AB147" t="s">
        <v>255</v>
      </c>
      <c r="AC147" s="3">
        <v>25.616444000000001</v>
      </c>
      <c r="AD147" s="3">
        <v>-80.390439000000001</v>
      </c>
      <c r="AE147" s="1">
        <v>0.01</v>
      </c>
      <c r="AF147" s="1">
        <v>0</v>
      </c>
      <c r="AG147" s="1">
        <v>0.01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>
        <v>5</v>
      </c>
      <c r="AW147">
        <v>1</v>
      </c>
      <c r="AX147">
        <v>0</v>
      </c>
      <c r="AY147">
        <v>9.6875</v>
      </c>
      <c r="AZ147">
        <v>0</v>
      </c>
      <c r="BA147">
        <v>0</v>
      </c>
      <c r="BB147">
        <v>1.5714285714285716</v>
      </c>
      <c r="BC147">
        <v>0</v>
      </c>
      <c r="BD147">
        <v>32.25</v>
      </c>
      <c r="BE147">
        <v>0</v>
      </c>
      <c r="BF147">
        <v>0</v>
      </c>
      <c r="BG147">
        <v>0</v>
      </c>
      <c r="BH147" s="1">
        <v>0</v>
      </c>
      <c r="BI147">
        <v>8.0645161290322578E-2</v>
      </c>
      <c r="BJ147">
        <v>6.6666666666666666E-2</v>
      </c>
      <c r="BK147">
        <v>9.0909090909090912E-2</v>
      </c>
      <c r="BL147">
        <v>7.7519379844961239E-3</v>
      </c>
      <c r="BM147">
        <v>0</v>
      </c>
    </row>
    <row r="148" spans="1:65" x14ac:dyDescent="0.55000000000000004">
      <c r="A148" t="s">
        <v>166</v>
      </c>
      <c r="B148">
        <v>92</v>
      </c>
      <c r="C148" s="2">
        <v>44652</v>
      </c>
      <c r="D148" s="2">
        <v>44693</v>
      </c>
      <c r="E148" s="2">
        <v>44327</v>
      </c>
      <c r="F148" s="2" t="s">
        <v>332</v>
      </c>
      <c r="G148" t="s">
        <v>9</v>
      </c>
      <c r="H148">
        <v>5</v>
      </c>
      <c r="I148">
        <v>20</v>
      </c>
      <c r="J148">
        <v>132</v>
      </c>
      <c r="K148">
        <v>42</v>
      </c>
      <c r="L148">
        <v>12</v>
      </c>
      <c r="M148">
        <v>367</v>
      </c>
      <c r="N148" t="str">
        <f t="shared" si="2"/>
        <v>0512</v>
      </c>
      <c r="O148">
        <v>325</v>
      </c>
      <c r="P148">
        <v>74.5</v>
      </c>
      <c r="Q148" s="1">
        <v>0.01</v>
      </c>
      <c r="R148" t="s">
        <v>233</v>
      </c>
      <c r="T148" t="s">
        <v>233</v>
      </c>
      <c r="V148" s="14">
        <v>92</v>
      </c>
      <c r="W148" s="14">
        <v>30.360115658801675</v>
      </c>
      <c r="X148" s="14">
        <v>0.70399999999999996</v>
      </c>
      <c r="Y148" s="14">
        <v>15.5</v>
      </c>
      <c r="Z148" s="14">
        <v>11.3</v>
      </c>
      <c r="AA148" t="s">
        <v>240</v>
      </c>
      <c r="AB148" t="s">
        <v>309</v>
      </c>
      <c r="AC148" s="3">
        <v>25.612666999999998</v>
      </c>
      <c r="AD148" s="3">
        <v>-80.403515999999996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>
        <v>7</v>
      </c>
      <c r="AW148">
        <v>1</v>
      </c>
      <c r="AX148">
        <v>0</v>
      </c>
      <c r="AY148">
        <v>9.6875</v>
      </c>
      <c r="AZ148">
        <v>0</v>
      </c>
      <c r="BA148">
        <v>0</v>
      </c>
      <c r="BB148">
        <v>1.5714285714285716</v>
      </c>
      <c r="BC148">
        <v>0</v>
      </c>
      <c r="BD148">
        <v>32.25</v>
      </c>
      <c r="BE148">
        <v>0</v>
      </c>
      <c r="BF148">
        <v>0</v>
      </c>
      <c r="BG148">
        <v>0</v>
      </c>
      <c r="BH148" s="1">
        <v>0</v>
      </c>
      <c r="BI148">
        <v>8.0645161290322578E-2</v>
      </c>
      <c r="BJ148">
        <v>6.6666666666666666E-2</v>
      </c>
      <c r="BK148">
        <v>9.0909090909090912E-2</v>
      </c>
      <c r="BL148">
        <v>7.7519379844961239E-3</v>
      </c>
      <c r="BM148">
        <v>0</v>
      </c>
    </row>
    <row r="149" spans="1:65" x14ac:dyDescent="0.55000000000000004">
      <c r="A149" t="s">
        <v>167</v>
      </c>
      <c r="B149">
        <v>606</v>
      </c>
      <c r="C149" s="2">
        <v>44652</v>
      </c>
      <c r="D149" s="2">
        <v>44695</v>
      </c>
      <c r="E149" s="2">
        <v>44327</v>
      </c>
      <c r="F149" s="2" t="s">
        <v>332</v>
      </c>
      <c r="G149" t="s">
        <v>9</v>
      </c>
      <c r="H149">
        <v>5</v>
      </c>
      <c r="I149">
        <v>20</v>
      </c>
      <c r="J149">
        <v>134</v>
      </c>
      <c r="K149">
        <v>44</v>
      </c>
      <c r="L149">
        <v>14</v>
      </c>
      <c r="M149">
        <v>369</v>
      </c>
      <c r="N149" t="str">
        <f t="shared" si="2"/>
        <v>0514</v>
      </c>
      <c r="O149">
        <v>325</v>
      </c>
      <c r="P149">
        <v>74.5</v>
      </c>
      <c r="Q149" s="1">
        <v>0</v>
      </c>
      <c r="R149" t="s">
        <v>236</v>
      </c>
      <c r="S149" t="s">
        <v>235</v>
      </c>
      <c r="T149" t="s">
        <v>235</v>
      </c>
      <c r="U149" s="14">
        <v>606</v>
      </c>
      <c r="V149" s="14">
        <v>606</v>
      </c>
      <c r="W149" s="14">
        <v>52.4</v>
      </c>
      <c r="X149" s="14">
        <v>7.5842105263157888</v>
      </c>
      <c r="Y149" s="14">
        <v>32.9</v>
      </c>
      <c r="Z149" s="14">
        <v>25.1</v>
      </c>
      <c r="AA149" t="s">
        <v>241</v>
      </c>
      <c r="AB149" t="s">
        <v>269</v>
      </c>
      <c r="AC149" s="3">
        <v>25.616734000000001</v>
      </c>
      <c r="AD149" s="3">
        <v>-80.390617989999996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>
        <v>1</v>
      </c>
      <c r="AW149">
        <v>0</v>
      </c>
      <c r="AX149">
        <v>0</v>
      </c>
      <c r="AY149">
        <v>9.6875</v>
      </c>
      <c r="AZ149">
        <v>0</v>
      </c>
      <c r="BA149">
        <v>0</v>
      </c>
      <c r="BB149">
        <v>1.5714285714285716</v>
      </c>
      <c r="BC149">
        <v>0</v>
      </c>
      <c r="BD149">
        <v>32.25</v>
      </c>
      <c r="BE149">
        <v>0</v>
      </c>
      <c r="BF149">
        <v>0</v>
      </c>
      <c r="BG149">
        <v>0</v>
      </c>
      <c r="BH149" s="1">
        <v>0</v>
      </c>
      <c r="BI149">
        <v>8.0645161290322578E-2</v>
      </c>
      <c r="BJ149">
        <v>6.6666666666666666E-2</v>
      </c>
      <c r="BK149">
        <v>9.0909090909090912E-2</v>
      </c>
      <c r="BL149">
        <v>7.7519379844961239E-3</v>
      </c>
      <c r="BM149">
        <v>0</v>
      </c>
    </row>
    <row r="150" spans="1:65" x14ac:dyDescent="0.55000000000000004">
      <c r="A150" t="s">
        <v>168</v>
      </c>
      <c r="B150">
        <v>349</v>
      </c>
      <c r="C150" s="2">
        <v>44652</v>
      </c>
      <c r="D150" s="2">
        <v>44698</v>
      </c>
      <c r="E150" s="2">
        <v>44327</v>
      </c>
      <c r="F150" s="2" t="s">
        <v>332</v>
      </c>
      <c r="G150" t="s">
        <v>9</v>
      </c>
      <c r="H150">
        <v>5</v>
      </c>
      <c r="I150">
        <v>21</v>
      </c>
      <c r="J150">
        <v>137</v>
      </c>
      <c r="K150">
        <v>47</v>
      </c>
      <c r="L150">
        <v>17</v>
      </c>
      <c r="M150">
        <v>372</v>
      </c>
      <c r="N150" t="str">
        <f t="shared" si="2"/>
        <v>0517</v>
      </c>
      <c r="O150">
        <v>325</v>
      </c>
      <c r="P150">
        <v>77.5</v>
      </c>
      <c r="Q150" s="1">
        <v>0.22</v>
      </c>
      <c r="R150" t="s">
        <v>236</v>
      </c>
      <c r="S150" t="s">
        <v>235</v>
      </c>
      <c r="T150" t="s">
        <v>235</v>
      </c>
      <c r="U150" s="14">
        <v>349</v>
      </c>
      <c r="V150" s="14">
        <v>349</v>
      </c>
      <c r="W150" s="14">
        <v>50.3</v>
      </c>
      <c r="X150" s="14">
        <v>4.4509090909090911</v>
      </c>
      <c r="Y150" s="14">
        <v>28.1</v>
      </c>
      <c r="Z150" s="14">
        <v>20</v>
      </c>
      <c r="AA150" t="s">
        <v>241</v>
      </c>
      <c r="AB150" t="s">
        <v>269</v>
      </c>
      <c r="AC150" s="3">
        <v>25.616734000000001</v>
      </c>
      <c r="AD150" s="3">
        <v>-80.390617989999996</v>
      </c>
      <c r="AE150" s="1">
        <v>0.01</v>
      </c>
      <c r="AF150" s="1">
        <v>0</v>
      </c>
      <c r="AG150" s="1">
        <v>0</v>
      </c>
      <c r="AH150" s="1">
        <v>0</v>
      </c>
      <c r="AI150" s="1">
        <v>0</v>
      </c>
      <c r="AJ150" s="1">
        <v>0.01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>
        <v>2</v>
      </c>
      <c r="AW150">
        <v>0</v>
      </c>
      <c r="AX150">
        <v>0</v>
      </c>
      <c r="AY150">
        <v>9.6875</v>
      </c>
      <c r="AZ150">
        <v>0</v>
      </c>
      <c r="BA150">
        <v>0</v>
      </c>
      <c r="BB150">
        <v>1.5714285714285716</v>
      </c>
      <c r="BC150">
        <v>0</v>
      </c>
      <c r="BD150">
        <v>32.25</v>
      </c>
      <c r="BE150">
        <v>0</v>
      </c>
      <c r="BF150">
        <v>4.329004329004329E-3</v>
      </c>
      <c r="BG150">
        <v>0</v>
      </c>
      <c r="BH150" s="1">
        <v>0</v>
      </c>
      <c r="BI150">
        <v>8.0645161290322578E-2</v>
      </c>
      <c r="BJ150">
        <v>6.6666666666666666E-2</v>
      </c>
      <c r="BK150">
        <v>9.0909090909090912E-2</v>
      </c>
      <c r="BL150">
        <v>7.7519379844961239E-3</v>
      </c>
      <c r="BM150">
        <v>0</v>
      </c>
    </row>
    <row r="151" spans="1:65" x14ac:dyDescent="0.55000000000000004">
      <c r="A151" t="s">
        <v>169</v>
      </c>
      <c r="B151">
        <v>210</v>
      </c>
      <c r="C151" s="2">
        <v>44652</v>
      </c>
      <c r="D151" s="2">
        <v>44705</v>
      </c>
      <c r="E151" s="2">
        <v>44327</v>
      </c>
      <c r="F151" s="2" t="s">
        <v>332</v>
      </c>
      <c r="G151" t="s">
        <v>9</v>
      </c>
      <c r="H151">
        <v>5</v>
      </c>
      <c r="I151">
        <v>22</v>
      </c>
      <c r="J151">
        <v>144</v>
      </c>
      <c r="K151">
        <v>54</v>
      </c>
      <c r="L151">
        <v>24</v>
      </c>
      <c r="M151">
        <v>379</v>
      </c>
      <c r="N151" t="str">
        <f t="shared" si="2"/>
        <v>0524</v>
      </c>
      <c r="O151">
        <v>325</v>
      </c>
      <c r="P151">
        <v>79.5</v>
      </c>
      <c r="Q151" s="1">
        <v>0.19</v>
      </c>
      <c r="R151" t="s">
        <v>236</v>
      </c>
      <c r="S151" t="s">
        <v>234</v>
      </c>
      <c r="T151" t="s">
        <v>234</v>
      </c>
      <c r="V151" s="14">
        <v>210</v>
      </c>
      <c r="W151" s="14">
        <v>49.8</v>
      </c>
      <c r="X151" s="14">
        <v>4.3600000000000003</v>
      </c>
      <c r="Y151" s="14">
        <v>27.9</v>
      </c>
      <c r="Z151" s="14">
        <v>20.3</v>
      </c>
      <c r="AA151" t="s">
        <v>241</v>
      </c>
      <c r="AB151" t="s">
        <v>310</v>
      </c>
      <c r="AC151" s="3"/>
      <c r="AD151" s="3"/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>
        <v>0</v>
      </c>
      <c r="AW151">
        <v>0</v>
      </c>
      <c r="AX151">
        <v>0</v>
      </c>
      <c r="AY151">
        <v>9.6875</v>
      </c>
      <c r="AZ151">
        <v>0</v>
      </c>
      <c r="BA151">
        <v>0</v>
      </c>
      <c r="BB151">
        <v>1.5714285714285716</v>
      </c>
      <c r="BC151">
        <v>0</v>
      </c>
      <c r="BD151">
        <v>32.25</v>
      </c>
      <c r="BE151">
        <v>0</v>
      </c>
      <c r="BF151">
        <v>3.787878787878788E-3</v>
      </c>
      <c r="BG151">
        <v>0</v>
      </c>
      <c r="BH151" s="1">
        <v>0</v>
      </c>
      <c r="BI151">
        <v>8.0645161290322578E-2</v>
      </c>
      <c r="BJ151">
        <v>6.6666666666666666E-2</v>
      </c>
      <c r="BK151">
        <v>9.0909090909090912E-2</v>
      </c>
      <c r="BL151">
        <v>7.7519379844961239E-3</v>
      </c>
      <c r="BM151">
        <v>0</v>
      </c>
    </row>
    <row r="152" spans="1:65" x14ac:dyDescent="0.55000000000000004">
      <c r="A152" t="s">
        <v>170</v>
      </c>
      <c r="B152">
        <v>606</v>
      </c>
      <c r="C152" s="2">
        <v>44652</v>
      </c>
      <c r="D152" s="2">
        <v>44705</v>
      </c>
      <c r="E152" s="2">
        <v>44327</v>
      </c>
      <c r="F152" s="2" t="s">
        <v>332</v>
      </c>
      <c r="G152" t="s">
        <v>9</v>
      </c>
      <c r="H152">
        <v>5</v>
      </c>
      <c r="I152">
        <v>22</v>
      </c>
      <c r="J152">
        <v>144</v>
      </c>
      <c r="K152">
        <v>54</v>
      </c>
      <c r="L152">
        <v>24</v>
      </c>
      <c r="M152">
        <v>379</v>
      </c>
      <c r="N152" t="str">
        <f t="shared" si="2"/>
        <v>0524</v>
      </c>
      <c r="O152">
        <v>325</v>
      </c>
      <c r="P152">
        <v>79.5</v>
      </c>
      <c r="Q152" s="1">
        <v>0.19</v>
      </c>
      <c r="R152" t="s">
        <v>236</v>
      </c>
      <c r="S152" t="s">
        <v>235</v>
      </c>
      <c r="T152" t="s">
        <v>235</v>
      </c>
      <c r="U152" s="14">
        <v>606</v>
      </c>
      <c r="V152" s="14">
        <v>606</v>
      </c>
      <c r="W152" s="14">
        <v>52.4</v>
      </c>
      <c r="X152" s="14">
        <v>7.5842105263157888</v>
      </c>
      <c r="Y152" s="14">
        <v>32.9</v>
      </c>
      <c r="Z152" s="14">
        <v>25.1</v>
      </c>
      <c r="AA152" t="s">
        <v>241</v>
      </c>
      <c r="AB152" t="s">
        <v>259</v>
      </c>
      <c r="AC152" s="3">
        <v>25.616584970000002</v>
      </c>
      <c r="AD152" s="3">
        <v>-80.390300980000006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>
        <v>2</v>
      </c>
      <c r="AW152">
        <v>0</v>
      </c>
      <c r="AX152">
        <v>0</v>
      </c>
      <c r="AY152">
        <v>9.6875</v>
      </c>
      <c r="AZ152">
        <v>0</v>
      </c>
      <c r="BA152">
        <v>0</v>
      </c>
      <c r="BB152">
        <v>1.5714285714285716</v>
      </c>
      <c r="BC152">
        <v>0</v>
      </c>
      <c r="BD152">
        <v>32.25</v>
      </c>
      <c r="BE152">
        <v>0</v>
      </c>
      <c r="BF152">
        <v>3.787878787878788E-3</v>
      </c>
      <c r="BG152">
        <v>0</v>
      </c>
      <c r="BH152" s="1">
        <v>0</v>
      </c>
      <c r="BI152">
        <v>8.0645161290322578E-2</v>
      </c>
      <c r="BJ152">
        <v>6.6666666666666666E-2</v>
      </c>
      <c r="BK152">
        <v>9.0909090909090912E-2</v>
      </c>
      <c r="BL152">
        <v>7.7519379844961239E-3</v>
      </c>
      <c r="BM152">
        <v>0</v>
      </c>
    </row>
    <row r="153" spans="1:65" x14ac:dyDescent="0.55000000000000004">
      <c r="A153" t="s">
        <v>171</v>
      </c>
      <c r="B153" t="s">
        <v>231</v>
      </c>
      <c r="C153" s="2">
        <v>44652</v>
      </c>
      <c r="D153" s="2">
        <v>44705</v>
      </c>
      <c r="E153" s="2">
        <v>44327</v>
      </c>
      <c r="F153" s="2" t="s">
        <v>332</v>
      </c>
      <c r="G153" t="s">
        <v>9</v>
      </c>
      <c r="H153">
        <v>5</v>
      </c>
      <c r="I153">
        <v>22</v>
      </c>
      <c r="J153">
        <v>144</v>
      </c>
      <c r="K153">
        <v>54</v>
      </c>
      <c r="L153">
        <v>24</v>
      </c>
      <c r="M153">
        <v>379</v>
      </c>
      <c r="N153" t="str">
        <f t="shared" si="2"/>
        <v>0524</v>
      </c>
      <c r="O153">
        <v>325</v>
      </c>
      <c r="P153">
        <v>79.5</v>
      </c>
      <c r="Q153" s="1">
        <v>0.19</v>
      </c>
      <c r="R153" t="s">
        <v>236</v>
      </c>
      <c r="S153" t="s">
        <v>235</v>
      </c>
      <c r="T153" t="s">
        <v>235</v>
      </c>
      <c r="U153" s="14" t="s">
        <v>231</v>
      </c>
      <c r="V153" s="14" t="s">
        <v>231</v>
      </c>
      <c r="W153" s="14">
        <v>46.9</v>
      </c>
      <c r="X153" s="14">
        <v>4.1657142857142855</v>
      </c>
      <c r="Y153" s="14">
        <v>27.5</v>
      </c>
      <c r="Z153" s="14">
        <v>20.5</v>
      </c>
      <c r="AA153" t="s">
        <v>242</v>
      </c>
      <c r="AB153" t="s">
        <v>290</v>
      </c>
      <c r="AC153" s="3">
        <v>25.600892000000002</v>
      </c>
      <c r="AD153" s="3">
        <v>-80.399327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>
        <v>5</v>
      </c>
      <c r="AW153">
        <v>0</v>
      </c>
      <c r="AX153">
        <v>0</v>
      </c>
      <c r="AY153">
        <v>9.6875</v>
      </c>
      <c r="AZ153">
        <v>0</v>
      </c>
      <c r="BA153">
        <v>0</v>
      </c>
      <c r="BB153">
        <v>1.5714285714285716</v>
      </c>
      <c r="BC153">
        <v>0</v>
      </c>
      <c r="BD153">
        <v>32.25</v>
      </c>
      <c r="BE153">
        <v>0</v>
      </c>
      <c r="BF153">
        <v>3.787878787878788E-3</v>
      </c>
      <c r="BG153">
        <v>0</v>
      </c>
      <c r="BH153" s="1">
        <v>0</v>
      </c>
      <c r="BI153">
        <v>8.0645161290322578E-2</v>
      </c>
      <c r="BJ153">
        <v>6.6666666666666666E-2</v>
      </c>
      <c r="BK153">
        <v>9.0909090909090912E-2</v>
      </c>
      <c r="BL153">
        <v>7.7519379844961239E-3</v>
      </c>
      <c r="BM153">
        <v>0</v>
      </c>
    </row>
    <row r="154" spans="1:65" x14ac:dyDescent="0.55000000000000004">
      <c r="A154" t="s">
        <v>172</v>
      </c>
      <c r="B154">
        <v>40</v>
      </c>
      <c r="C154" s="2">
        <v>44652</v>
      </c>
      <c r="D154" s="2">
        <v>44707</v>
      </c>
      <c r="E154" s="2">
        <v>44327</v>
      </c>
      <c r="F154" s="2" t="s">
        <v>332</v>
      </c>
      <c r="G154" t="s">
        <v>9</v>
      </c>
      <c r="H154">
        <v>5</v>
      </c>
      <c r="I154">
        <v>22</v>
      </c>
      <c r="J154">
        <v>146</v>
      </c>
      <c r="K154">
        <v>56</v>
      </c>
      <c r="L154">
        <v>26</v>
      </c>
      <c r="M154">
        <v>381</v>
      </c>
      <c r="N154" t="str">
        <f t="shared" si="2"/>
        <v>0526</v>
      </c>
      <c r="O154">
        <v>325</v>
      </c>
      <c r="P154">
        <v>81</v>
      </c>
      <c r="Q154" s="1">
        <v>0.45</v>
      </c>
      <c r="R154" t="s">
        <v>236</v>
      </c>
      <c r="S154" t="s">
        <v>235</v>
      </c>
      <c r="T154" t="s">
        <v>235</v>
      </c>
      <c r="U154" s="14">
        <v>40</v>
      </c>
      <c r="V154" s="14">
        <v>40</v>
      </c>
      <c r="W154" s="14">
        <v>49.5</v>
      </c>
      <c r="X154" s="14">
        <v>5.4148459400000002</v>
      </c>
      <c r="Y154" s="14">
        <v>29.9</v>
      </c>
      <c r="Z154" s="14">
        <v>21.6</v>
      </c>
      <c r="AA154" t="s">
        <v>240</v>
      </c>
      <c r="AB154" t="s">
        <v>253</v>
      </c>
      <c r="AC154" s="3">
        <v>25.613794970000001</v>
      </c>
      <c r="AD154" s="3">
        <v>-80.406096009999999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>
        <v>10</v>
      </c>
      <c r="AW154">
        <v>0</v>
      </c>
      <c r="AX154">
        <v>0</v>
      </c>
      <c r="AY154">
        <v>9.6875</v>
      </c>
      <c r="AZ154">
        <v>0</v>
      </c>
      <c r="BA154">
        <v>0</v>
      </c>
      <c r="BB154">
        <v>1.5714285714285716</v>
      </c>
      <c r="BC154">
        <v>0</v>
      </c>
      <c r="BD154">
        <v>32.25</v>
      </c>
      <c r="BE154">
        <v>0</v>
      </c>
      <c r="BF154">
        <v>3.787878787878788E-3</v>
      </c>
      <c r="BG154">
        <v>0</v>
      </c>
      <c r="BH154" s="1">
        <v>0</v>
      </c>
      <c r="BI154">
        <v>8.0645161290322578E-2</v>
      </c>
      <c r="BJ154">
        <v>6.6666666666666666E-2</v>
      </c>
      <c r="BK154">
        <v>9.0909090909090912E-2</v>
      </c>
      <c r="BL154">
        <v>7.7519379844961239E-3</v>
      </c>
      <c r="BM154">
        <v>0</v>
      </c>
    </row>
    <row r="155" spans="1:65" x14ac:dyDescent="0.55000000000000004">
      <c r="A155" t="s">
        <v>173</v>
      </c>
      <c r="B155">
        <v>491</v>
      </c>
      <c r="C155" s="2">
        <v>44652</v>
      </c>
      <c r="D155" s="2">
        <v>44707</v>
      </c>
      <c r="E155" s="2">
        <v>44327</v>
      </c>
      <c r="F155" s="2" t="s">
        <v>332</v>
      </c>
      <c r="G155" t="s">
        <v>9</v>
      </c>
      <c r="H155">
        <v>5</v>
      </c>
      <c r="I155">
        <v>22</v>
      </c>
      <c r="J155">
        <v>146</v>
      </c>
      <c r="K155">
        <v>56</v>
      </c>
      <c r="L155">
        <v>26</v>
      </c>
      <c r="M155">
        <v>381</v>
      </c>
      <c r="N155" t="str">
        <f t="shared" si="2"/>
        <v>0526</v>
      </c>
      <c r="O155">
        <v>325</v>
      </c>
      <c r="P155">
        <v>81</v>
      </c>
      <c r="Q155" s="1">
        <v>0.45</v>
      </c>
      <c r="R155" t="s">
        <v>236</v>
      </c>
      <c r="S155" t="s">
        <v>234</v>
      </c>
      <c r="T155" t="s">
        <v>234</v>
      </c>
      <c r="U155" s="14">
        <v>491</v>
      </c>
      <c r="V155" s="14">
        <v>491</v>
      </c>
      <c r="W155" s="14">
        <v>49.2</v>
      </c>
      <c r="X155" s="14">
        <v>4.2805263157894728</v>
      </c>
      <c r="Y155" s="14">
        <v>27.1</v>
      </c>
      <c r="Z155" s="14">
        <v>20.3</v>
      </c>
      <c r="AA155" t="s">
        <v>242</v>
      </c>
      <c r="AB155" t="s">
        <v>274</v>
      </c>
      <c r="AC155" s="3">
        <v>25.602768999999999</v>
      </c>
      <c r="AD155" s="3">
        <v>-80.403212999999994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>
        <v>3</v>
      </c>
      <c r="AW155">
        <v>0</v>
      </c>
      <c r="AX155">
        <v>0</v>
      </c>
      <c r="AY155">
        <v>9.6875</v>
      </c>
      <c r="AZ155">
        <v>0</v>
      </c>
      <c r="BA155">
        <v>0</v>
      </c>
      <c r="BB155">
        <v>1.5714285714285716</v>
      </c>
      <c r="BC155">
        <v>0</v>
      </c>
      <c r="BD155">
        <v>32.25</v>
      </c>
      <c r="BE155">
        <v>0</v>
      </c>
      <c r="BF155">
        <v>3.787878787878788E-3</v>
      </c>
      <c r="BG155">
        <v>0</v>
      </c>
      <c r="BH155" s="1">
        <v>0</v>
      </c>
      <c r="BI155">
        <v>8.0645161290322578E-2</v>
      </c>
      <c r="BJ155">
        <v>6.6666666666666666E-2</v>
      </c>
      <c r="BK155">
        <v>9.0909090909090912E-2</v>
      </c>
      <c r="BL155">
        <v>7.7519379844961239E-3</v>
      </c>
      <c r="BM155">
        <v>0</v>
      </c>
    </row>
    <row r="156" spans="1:65" x14ac:dyDescent="0.55000000000000004">
      <c r="A156" t="s">
        <v>174</v>
      </c>
      <c r="B156">
        <v>589</v>
      </c>
      <c r="C156" s="2">
        <v>44652</v>
      </c>
      <c r="D156" s="2">
        <v>44707</v>
      </c>
      <c r="E156" s="2">
        <v>44327</v>
      </c>
      <c r="F156" s="2" t="s">
        <v>332</v>
      </c>
      <c r="G156" t="s">
        <v>9</v>
      </c>
      <c r="H156">
        <v>5</v>
      </c>
      <c r="I156">
        <v>22</v>
      </c>
      <c r="J156">
        <v>146</v>
      </c>
      <c r="K156">
        <v>56</v>
      </c>
      <c r="L156">
        <v>26</v>
      </c>
      <c r="M156">
        <v>381</v>
      </c>
      <c r="N156" t="str">
        <f t="shared" si="2"/>
        <v>0526</v>
      </c>
      <c r="O156">
        <v>325</v>
      </c>
      <c r="P156">
        <v>81</v>
      </c>
      <c r="Q156" s="1">
        <v>0.45</v>
      </c>
      <c r="R156" t="s">
        <v>236</v>
      </c>
      <c r="S156" t="s">
        <v>235</v>
      </c>
      <c r="T156" t="s">
        <v>235</v>
      </c>
      <c r="U156" s="14">
        <v>589</v>
      </c>
      <c r="V156" s="14">
        <v>589</v>
      </c>
      <c r="W156" s="14">
        <v>51.1</v>
      </c>
      <c r="X156" s="14">
        <v>5.242857142857142</v>
      </c>
      <c r="Y156" s="14">
        <v>29.4</v>
      </c>
      <c r="Z156" s="14">
        <v>22.2</v>
      </c>
      <c r="AA156" t="s">
        <v>241</v>
      </c>
      <c r="AB156" t="s">
        <v>258</v>
      </c>
      <c r="AC156" s="3">
        <v>25.621460970000001</v>
      </c>
      <c r="AD156" s="3">
        <v>-80.392425959999997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>
        <v>2</v>
      </c>
      <c r="AW156">
        <v>0</v>
      </c>
      <c r="AX156">
        <v>0</v>
      </c>
      <c r="AY156">
        <v>9.6875</v>
      </c>
      <c r="AZ156">
        <v>0</v>
      </c>
      <c r="BA156">
        <v>0</v>
      </c>
      <c r="BB156">
        <v>1.5714285714285716</v>
      </c>
      <c r="BC156">
        <v>0</v>
      </c>
      <c r="BD156">
        <v>32.25</v>
      </c>
      <c r="BE156">
        <v>0</v>
      </c>
      <c r="BF156">
        <v>3.787878787878788E-3</v>
      </c>
      <c r="BG156">
        <v>0</v>
      </c>
      <c r="BH156" s="1">
        <v>0</v>
      </c>
      <c r="BI156">
        <v>8.0645161290322578E-2</v>
      </c>
      <c r="BJ156">
        <v>6.6666666666666666E-2</v>
      </c>
      <c r="BK156">
        <v>9.0909090909090912E-2</v>
      </c>
      <c r="BL156">
        <v>7.7519379844961239E-3</v>
      </c>
      <c r="BM156">
        <v>0</v>
      </c>
    </row>
    <row r="157" spans="1:65" x14ac:dyDescent="0.55000000000000004">
      <c r="A157" t="s">
        <v>175</v>
      </c>
      <c r="B157">
        <v>615</v>
      </c>
      <c r="C157" s="2">
        <v>44652</v>
      </c>
      <c r="D157" s="2">
        <v>44707</v>
      </c>
      <c r="E157" s="2">
        <v>44327</v>
      </c>
      <c r="F157" s="2" t="s">
        <v>332</v>
      </c>
      <c r="G157" t="s">
        <v>9</v>
      </c>
      <c r="H157">
        <v>5</v>
      </c>
      <c r="I157">
        <v>22</v>
      </c>
      <c r="J157">
        <v>146</v>
      </c>
      <c r="K157">
        <v>56</v>
      </c>
      <c r="L157">
        <v>26</v>
      </c>
      <c r="M157">
        <v>381</v>
      </c>
      <c r="N157" t="str">
        <f t="shared" si="2"/>
        <v>0526</v>
      </c>
      <c r="O157">
        <v>325</v>
      </c>
      <c r="P157">
        <v>81</v>
      </c>
      <c r="Q157" s="1">
        <v>0.45</v>
      </c>
      <c r="R157" t="s">
        <v>233</v>
      </c>
      <c r="T157" t="s">
        <v>233</v>
      </c>
      <c r="U157" s="14">
        <v>615</v>
      </c>
      <c r="V157" s="14">
        <v>615</v>
      </c>
      <c r="W157" s="14">
        <v>42.2</v>
      </c>
      <c r="X157" s="14">
        <v>1.464</v>
      </c>
      <c r="Y157" s="14">
        <v>20.8</v>
      </c>
      <c r="Z157" s="14">
        <v>15</v>
      </c>
      <c r="AA157" t="s">
        <v>240</v>
      </c>
      <c r="AB157" t="s">
        <v>298</v>
      </c>
      <c r="AC157" s="3">
        <v>25.614341970000002</v>
      </c>
      <c r="AD157" s="3">
        <v>-80.407350030000003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>
        <v>3</v>
      </c>
      <c r="AW157">
        <v>0</v>
      </c>
      <c r="AX157">
        <v>0</v>
      </c>
      <c r="AY157">
        <v>9.6875</v>
      </c>
      <c r="AZ157">
        <v>0</v>
      </c>
      <c r="BA157">
        <v>0</v>
      </c>
      <c r="BB157">
        <v>1.5714285714285716</v>
      </c>
      <c r="BC157">
        <v>0</v>
      </c>
      <c r="BD157">
        <v>32.25</v>
      </c>
      <c r="BE157">
        <v>0</v>
      </c>
      <c r="BF157">
        <v>3.787878787878788E-3</v>
      </c>
      <c r="BG157">
        <v>0</v>
      </c>
      <c r="BH157" s="1">
        <v>0</v>
      </c>
      <c r="BI157">
        <v>8.0645161290322578E-2</v>
      </c>
      <c r="BJ157">
        <v>6.6666666666666666E-2</v>
      </c>
      <c r="BK157">
        <v>9.0909090909090912E-2</v>
      </c>
      <c r="BL157">
        <v>7.7519379844961239E-3</v>
      </c>
      <c r="BM157">
        <v>0</v>
      </c>
    </row>
    <row r="158" spans="1:65" x14ac:dyDescent="0.55000000000000004">
      <c r="A158" t="s">
        <v>176</v>
      </c>
      <c r="B158">
        <v>300</v>
      </c>
      <c r="C158" s="2">
        <v>44652</v>
      </c>
      <c r="D158" s="2">
        <v>44714</v>
      </c>
      <c r="E158" s="2">
        <v>44327</v>
      </c>
      <c r="F158" s="2" t="s">
        <v>332</v>
      </c>
      <c r="G158" t="s">
        <v>15</v>
      </c>
      <c r="H158">
        <v>6</v>
      </c>
      <c r="I158">
        <v>23</v>
      </c>
      <c r="J158">
        <v>153</v>
      </c>
      <c r="K158">
        <v>63</v>
      </c>
      <c r="L158">
        <v>2</v>
      </c>
      <c r="M158">
        <v>388</v>
      </c>
      <c r="N158" t="str">
        <f t="shared" si="2"/>
        <v>0602</v>
      </c>
      <c r="O158">
        <v>325</v>
      </c>
      <c r="P158">
        <v>80.5</v>
      </c>
      <c r="R158" t="s">
        <v>236</v>
      </c>
      <c r="S158" t="s">
        <v>234</v>
      </c>
      <c r="T158" t="s">
        <v>234</v>
      </c>
      <c r="U158" s="14">
        <v>300</v>
      </c>
      <c r="V158" s="14">
        <v>300</v>
      </c>
      <c r="W158" s="14">
        <v>46.5</v>
      </c>
      <c r="X158" s="14">
        <v>3.3135294117647058</v>
      </c>
      <c r="Y158" s="14">
        <v>26.9</v>
      </c>
      <c r="Z158" s="14">
        <v>19.899999999999999</v>
      </c>
      <c r="AA158" t="s">
        <v>241</v>
      </c>
      <c r="AB158" t="s">
        <v>249</v>
      </c>
      <c r="AC158" s="3">
        <v>25.616534999999999</v>
      </c>
      <c r="AD158" s="3">
        <v>-80.390473999999998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>
        <v>2</v>
      </c>
      <c r="AW158">
        <v>1</v>
      </c>
      <c r="AX158">
        <v>0</v>
      </c>
      <c r="AY158">
        <v>18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1.6304347826086956E-2</v>
      </c>
      <c r="BG158">
        <v>0</v>
      </c>
      <c r="BH158" s="1">
        <v>5.375</v>
      </c>
      <c r="BI158">
        <v>0.32142857142857145</v>
      </c>
      <c r="BJ158">
        <v>0.16</v>
      </c>
      <c r="BK158">
        <v>0</v>
      </c>
      <c r="BL158">
        <v>0</v>
      </c>
      <c r="BM158">
        <v>2.3255813953488372E-2</v>
      </c>
    </row>
    <row r="159" spans="1:65" x14ac:dyDescent="0.55000000000000004">
      <c r="A159" t="s">
        <v>177</v>
      </c>
      <c r="B159">
        <v>454</v>
      </c>
      <c r="C159" s="2">
        <v>44652</v>
      </c>
      <c r="D159" s="2">
        <v>44718</v>
      </c>
      <c r="E159" s="2">
        <v>44327</v>
      </c>
      <c r="F159" s="2" t="s">
        <v>332</v>
      </c>
      <c r="G159" t="s">
        <v>15</v>
      </c>
      <c r="H159">
        <v>6</v>
      </c>
      <c r="I159">
        <v>24</v>
      </c>
      <c r="J159">
        <v>157</v>
      </c>
      <c r="K159">
        <v>67</v>
      </c>
      <c r="L159">
        <v>6</v>
      </c>
      <c r="M159">
        <v>392</v>
      </c>
      <c r="N159" t="str">
        <f t="shared" si="2"/>
        <v>0606</v>
      </c>
      <c r="O159">
        <v>325</v>
      </c>
      <c r="P159">
        <v>80</v>
      </c>
      <c r="Q159" s="1">
        <v>0.01</v>
      </c>
      <c r="R159" t="s">
        <v>236</v>
      </c>
      <c r="S159" t="s">
        <v>234</v>
      </c>
      <c r="T159" t="s">
        <v>234</v>
      </c>
      <c r="U159" s="14">
        <v>454</v>
      </c>
      <c r="V159" s="14">
        <v>454</v>
      </c>
      <c r="W159" s="14">
        <v>49.8</v>
      </c>
      <c r="X159" s="14">
        <v>4.1033333333333344</v>
      </c>
      <c r="Y159" s="14">
        <v>27.8</v>
      </c>
      <c r="Z159" s="14">
        <v>20.7</v>
      </c>
      <c r="AA159" t="s">
        <v>240</v>
      </c>
      <c r="AB159" t="s">
        <v>260</v>
      </c>
      <c r="AC159" s="3">
        <v>25.613923969999998</v>
      </c>
      <c r="AD159" s="3">
        <v>-80.407107030000006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>
        <v>6</v>
      </c>
      <c r="AW159">
        <v>1</v>
      </c>
      <c r="AX159">
        <v>0</v>
      </c>
      <c r="AY159">
        <v>18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2.3148148148148147E-3</v>
      </c>
      <c r="BG159">
        <v>0</v>
      </c>
      <c r="BH159" s="1">
        <v>5.375</v>
      </c>
      <c r="BI159">
        <v>0.32142857142857145</v>
      </c>
      <c r="BJ159">
        <v>0.16</v>
      </c>
      <c r="BK159">
        <v>0</v>
      </c>
      <c r="BL159">
        <v>0</v>
      </c>
      <c r="BM159">
        <v>2.3255813953488372E-2</v>
      </c>
    </row>
    <row r="160" spans="1:65" x14ac:dyDescent="0.55000000000000004">
      <c r="A160" t="s">
        <v>178</v>
      </c>
      <c r="B160" t="s">
        <v>230</v>
      </c>
      <c r="C160" s="2">
        <v>44652</v>
      </c>
      <c r="D160" s="2">
        <v>44721</v>
      </c>
      <c r="E160" s="2">
        <v>44327</v>
      </c>
      <c r="F160" s="2" t="s">
        <v>332</v>
      </c>
      <c r="G160" t="s">
        <v>15</v>
      </c>
      <c r="H160">
        <v>6</v>
      </c>
      <c r="I160">
        <v>24</v>
      </c>
      <c r="J160">
        <v>160</v>
      </c>
      <c r="K160">
        <v>70</v>
      </c>
      <c r="L160">
        <v>9</v>
      </c>
      <c r="M160">
        <v>395</v>
      </c>
      <c r="N160" t="str">
        <f t="shared" si="2"/>
        <v>0609</v>
      </c>
      <c r="O160">
        <v>325</v>
      </c>
      <c r="P160">
        <v>81</v>
      </c>
      <c r="Q160" s="1">
        <v>0.01</v>
      </c>
      <c r="R160" t="s">
        <v>236</v>
      </c>
      <c r="S160" t="s">
        <v>235</v>
      </c>
      <c r="T160" t="s">
        <v>235</v>
      </c>
      <c r="U160" s="14" t="s">
        <v>230</v>
      </c>
      <c r="V160" s="14" t="s">
        <v>230</v>
      </c>
      <c r="W160" s="14">
        <v>55.1</v>
      </c>
      <c r="X160" s="14">
        <v>6.6241176470588234</v>
      </c>
      <c r="Y160" s="14">
        <v>33.4</v>
      </c>
      <c r="Z160" s="14">
        <v>23.4</v>
      </c>
      <c r="AA160" t="s">
        <v>241</v>
      </c>
      <c r="AB160" t="s">
        <v>255</v>
      </c>
      <c r="AC160" s="3">
        <v>25.616444000000001</v>
      </c>
      <c r="AD160" s="3">
        <v>-80.390439000000001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>
        <v>2</v>
      </c>
      <c r="AW160">
        <v>0</v>
      </c>
      <c r="AX160">
        <v>0</v>
      </c>
      <c r="AY160">
        <v>18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2.3148148148148147E-3</v>
      </c>
      <c r="BG160">
        <v>0</v>
      </c>
      <c r="BH160" s="1">
        <v>5.375</v>
      </c>
      <c r="BI160">
        <v>0.32142857142857145</v>
      </c>
      <c r="BJ160">
        <v>0.16</v>
      </c>
      <c r="BK160">
        <v>0</v>
      </c>
      <c r="BL160">
        <v>0</v>
      </c>
      <c r="BM160">
        <v>2.3255813953488372E-2</v>
      </c>
    </row>
    <row r="161" spans="1:65" x14ac:dyDescent="0.55000000000000004">
      <c r="A161" t="s">
        <v>179</v>
      </c>
      <c r="B161">
        <v>454</v>
      </c>
      <c r="C161" s="2">
        <v>44652</v>
      </c>
      <c r="D161" s="2">
        <v>44724</v>
      </c>
      <c r="E161" s="2">
        <v>44327</v>
      </c>
      <c r="F161" s="2" t="s">
        <v>332</v>
      </c>
      <c r="G161" t="s">
        <v>15</v>
      </c>
      <c r="H161">
        <v>6</v>
      </c>
      <c r="I161">
        <v>25</v>
      </c>
      <c r="J161">
        <v>163</v>
      </c>
      <c r="K161">
        <v>73</v>
      </c>
      <c r="L161">
        <v>12</v>
      </c>
      <c r="M161">
        <v>398</v>
      </c>
      <c r="N161" t="str">
        <f t="shared" si="2"/>
        <v>0612</v>
      </c>
      <c r="O161">
        <v>325</v>
      </c>
      <c r="P161">
        <v>79</v>
      </c>
      <c r="Q161" s="1">
        <v>0.01</v>
      </c>
      <c r="R161" t="s">
        <v>236</v>
      </c>
      <c r="S161" t="s">
        <v>234</v>
      </c>
      <c r="T161" t="s">
        <v>234</v>
      </c>
      <c r="U161" s="14">
        <v>454</v>
      </c>
      <c r="V161" s="14">
        <v>454</v>
      </c>
      <c r="W161" s="14">
        <v>49.8</v>
      </c>
      <c r="X161" s="14">
        <v>4.1033333333333344</v>
      </c>
      <c r="Y161" s="14">
        <v>27.8</v>
      </c>
      <c r="Z161" s="14">
        <v>20.7</v>
      </c>
      <c r="AA161" t="s">
        <v>240</v>
      </c>
      <c r="AB161" t="s">
        <v>252</v>
      </c>
      <c r="AC161" s="3">
        <v>25.613371000000001</v>
      </c>
      <c r="AD161" s="3">
        <v>-80.407824000000005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>
        <v>7</v>
      </c>
      <c r="AW161">
        <v>0</v>
      </c>
      <c r="AX161">
        <v>0</v>
      </c>
      <c r="AY161">
        <v>18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8.8888888888888889E-3</v>
      </c>
      <c r="BG161">
        <v>4.4444444444444444E-3</v>
      </c>
      <c r="BH161" s="1">
        <v>5.375</v>
      </c>
      <c r="BI161">
        <v>0.32142857142857145</v>
      </c>
      <c r="BJ161">
        <v>0.16</v>
      </c>
      <c r="BK161">
        <v>0</v>
      </c>
      <c r="BL161">
        <v>0</v>
      </c>
      <c r="BM161">
        <v>2.3255813953488372E-2</v>
      </c>
    </row>
    <row r="162" spans="1:65" x14ac:dyDescent="0.55000000000000004">
      <c r="A162" t="s">
        <v>180</v>
      </c>
      <c r="B162">
        <v>349</v>
      </c>
      <c r="C162" s="2">
        <v>44652</v>
      </c>
      <c r="D162" s="2">
        <v>44728</v>
      </c>
      <c r="E162" s="2">
        <v>44327</v>
      </c>
      <c r="F162" s="2" t="s">
        <v>332</v>
      </c>
      <c r="G162" t="s">
        <v>15</v>
      </c>
      <c r="H162">
        <v>6</v>
      </c>
      <c r="I162">
        <v>25</v>
      </c>
      <c r="J162">
        <v>167</v>
      </c>
      <c r="K162">
        <v>77</v>
      </c>
      <c r="L162">
        <v>16</v>
      </c>
      <c r="M162">
        <v>402</v>
      </c>
      <c r="N162" t="str">
        <f t="shared" si="2"/>
        <v>0616</v>
      </c>
      <c r="O162">
        <v>325</v>
      </c>
      <c r="P162">
        <v>82</v>
      </c>
      <c r="Q162" s="1">
        <v>0</v>
      </c>
      <c r="R162" t="s">
        <v>236</v>
      </c>
      <c r="S162" t="s">
        <v>235</v>
      </c>
      <c r="T162" t="s">
        <v>235</v>
      </c>
      <c r="U162" s="14">
        <v>349</v>
      </c>
      <c r="V162" s="14">
        <v>349</v>
      </c>
      <c r="W162" s="14">
        <v>50.3</v>
      </c>
      <c r="X162" s="14">
        <v>4.4509090909090911</v>
      </c>
      <c r="Y162" s="14">
        <v>28.1</v>
      </c>
      <c r="Z162" s="14">
        <v>20</v>
      </c>
      <c r="AA162" t="s">
        <v>241</v>
      </c>
      <c r="AB162" t="s">
        <v>291</v>
      </c>
      <c r="AC162" s="3">
        <v>25.621822000000002</v>
      </c>
      <c r="AD162" s="3">
        <v>-80.392408000000003</v>
      </c>
      <c r="AE162" s="1">
        <v>0.02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0.01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>
        <v>2</v>
      </c>
      <c r="AW162">
        <v>1</v>
      </c>
      <c r="AX162">
        <v>0</v>
      </c>
      <c r="AY162">
        <v>18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8.8888888888888889E-3</v>
      </c>
      <c r="BG162">
        <v>4.4444444444444444E-3</v>
      </c>
      <c r="BH162" s="1">
        <v>5.375</v>
      </c>
      <c r="BI162">
        <v>0.32142857142857145</v>
      </c>
      <c r="BJ162">
        <v>0.16</v>
      </c>
      <c r="BK162">
        <v>0</v>
      </c>
      <c r="BL162">
        <v>0</v>
      </c>
      <c r="BM162">
        <v>2.3255813953488372E-2</v>
      </c>
    </row>
    <row r="163" spans="1:65" x14ac:dyDescent="0.55000000000000004">
      <c r="A163" t="s">
        <v>181</v>
      </c>
      <c r="B163">
        <v>67</v>
      </c>
      <c r="C163" s="2">
        <v>44652</v>
      </c>
      <c r="D163" s="2">
        <v>44742</v>
      </c>
      <c r="E163" s="2">
        <v>44327</v>
      </c>
      <c r="F163" s="2" t="s">
        <v>332</v>
      </c>
      <c r="G163" t="s">
        <v>15</v>
      </c>
      <c r="H163">
        <v>6</v>
      </c>
      <c r="I163">
        <v>27</v>
      </c>
      <c r="J163">
        <v>181</v>
      </c>
      <c r="K163">
        <v>91</v>
      </c>
      <c r="L163">
        <v>30</v>
      </c>
      <c r="M163">
        <v>416</v>
      </c>
      <c r="N163" t="str">
        <f t="shared" si="2"/>
        <v>0630</v>
      </c>
      <c r="O163">
        <v>325</v>
      </c>
      <c r="P163">
        <v>81.5</v>
      </c>
      <c r="Q163" s="1">
        <v>0.33</v>
      </c>
      <c r="R163" t="s">
        <v>233</v>
      </c>
      <c r="T163" t="s">
        <v>233</v>
      </c>
      <c r="V163" s="14">
        <v>67</v>
      </c>
      <c r="W163" s="14">
        <v>20</v>
      </c>
      <c r="X163" s="14">
        <v>0.153</v>
      </c>
      <c r="Y163" s="14">
        <v>8.8800000000000008</v>
      </c>
      <c r="Z163" s="14">
        <v>7.33</v>
      </c>
      <c r="AA163" t="s">
        <v>240</v>
      </c>
      <c r="AB163" t="s">
        <v>298</v>
      </c>
      <c r="AC163" s="3">
        <v>25.614341970000002</v>
      </c>
      <c r="AD163" s="3">
        <v>-80.407350030000003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>
        <v>1</v>
      </c>
      <c r="AW163">
        <v>0</v>
      </c>
      <c r="AX163">
        <v>0</v>
      </c>
      <c r="AY163">
        <v>18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4.6296296296296294E-3</v>
      </c>
      <c r="BG163">
        <v>0</v>
      </c>
      <c r="BH163" s="1">
        <v>5.375</v>
      </c>
      <c r="BI163">
        <v>0.32142857142857145</v>
      </c>
      <c r="BJ163">
        <v>0.16</v>
      </c>
      <c r="BK163">
        <v>0</v>
      </c>
      <c r="BL163">
        <v>0</v>
      </c>
      <c r="BM163">
        <v>2.3255813953488372E-2</v>
      </c>
    </row>
    <row r="164" spans="1:65" x14ac:dyDescent="0.55000000000000004">
      <c r="A164" t="s">
        <v>182</v>
      </c>
      <c r="B164" t="s">
        <v>231</v>
      </c>
      <c r="C164" s="2">
        <v>44652</v>
      </c>
      <c r="D164" s="2">
        <v>44742</v>
      </c>
      <c r="E164" s="2">
        <v>44327</v>
      </c>
      <c r="F164" s="2" t="s">
        <v>332</v>
      </c>
      <c r="G164" t="s">
        <v>15</v>
      </c>
      <c r="H164">
        <v>6</v>
      </c>
      <c r="I164">
        <v>27</v>
      </c>
      <c r="J164">
        <v>181</v>
      </c>
      <c r="K164">
        <v>91</v>
      </c>
      <c r="L164">
        <v>30</v>
      </c>
      <c r="M164">
        <v>416</v>
      </c>
      <c r="N164" t="str">
        <f t="shared" si="2"/>
        <v>0630</v>
      </c>
      <c r="O164">
        <v>325</v>
      </c>
      <c r="P164">
        <v>81.5</v>
      </c>
      <c r="Q164" s="1">
        <v>0.33</v>
      </c>
      <c r="R164" t="s">
        <v>236</v>
      </c>
      <c r="S164" t="s">
        <v>235</v>
      </c>
      <c r="T164" t="s">
        <v>235</v>
      </c>
      <c r="U164" s="14" t="s">
        <v>231</v>
      </c>
      <c r="V164" s="14" t="s">
        <v>231</v>
      </c>
      <c r="W164" s="14">
        <v>46.9</v>
      </c>
      <c r="X164" s="14">
        <v>4.1657142857142855</v>
      </c>
      <c r="Y164" s="14">
        <v>27.5</v>
      </c>
      <c r="Z164" s="14">
        <v>20.5</v>
      </c>
      <c r="AA164" t="s">
        <v>242</v>
      </c>
      <c r="AB164" t="s">
        <v>251</v>
      </c>
      <c r="AC164" s="3">
        <v>25.600580000000001</v>
      </c>
      <c r="AD164" s="3">
        <v>-80.400133999999994</v>
      </c>
      <c r="AE164" s="1">
        <v>0.1</v>
      </c>
      <c r="AF164" s="1">
        <v>0.1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>
        <v>6</v>
      </c>
      <c r="AW164">
        <v>0</v>
      </c>
      <c r="AX164">
        <v>96</v>
      </c>
      <c r="AY164">
        <v>18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4.6296296296296294E-3</v>
      </c>
      <c r="BG164">
        <v>0</v>
      </c>
      <c r="BH164" s="1">
        <v>5.375</v>
      </c>
      <c r="BI164">
        <v>0.32142857142857145</v>
      </c>
      <c r="BJ164">
        <v>0.16</v>
      </c>
      <c r="BK164">
        <v>0</v>
      </c>
      <c r="BL164">
        <v>0</v>
      </c>
      <c r="BM164">
        <v>2.3255813953488372E-2</v>
      </c>
    </row>
    <row r="165" spans="1:65" x14ac:dyDescent="0.55000000000000004">
      <c r="A165" t="s">
        <v>183</v>
      </c>
      <c r="B165">
        <v>589</v>
      </c>
      <c r="C165" s="2">
        <v>44743</v>
      </c>
      <c r="D165" s="2">
        <v>44749</v>
      </c>
      <c r="E165" s="2">
        <v>44327</v>
      </c>
      <c r="F165" s="2" t="s">
        <v>333</v>
      </c>
      <c r="G165" t="s">
        <v>27</v>
      </c>
      <c r="H165">
        <v>7</v>
      </c>
      <c r="I165">
        <v>28</v>
      </c>
      <c r="J165">
        <v>188</v>
      </c>
      <c r="K165">
        <v>7</v>
      </c>
      <c r="L165">
        <v>7</v>
      </c>
      <c r="M165">
        <v>423</v>
      </c>
      <c r="N165" t="str">
        <f t="shared" si="2"/>
        <v>0707</v>
      </c>
      <c r="O165">
        <v>416</v>
      </c>
      <c r="P165">
        <v>82.5</v>
      </c>
      <c r="Q165" s="1">
        <v>0.17</v>
      </c>
      <c r="R165" t="s">
        <v>236</v>
      </c>
      <c r="S165" t="s">
        <v>235</v>
      </c>
      <c r="T165" t="s">
        <v>235</v>
      </c>
      <c r="U165" s="14">
        <v>589</v>
      </c>
      <c r="V165" s="14">
        <v>589</v>
      </c>
      <c r="W165" s="14">
        <v>51.1</v>
      </c>
      <c r="X165" s="14">
        <v>5.242857142857142</v>
      </c>
      <c r="Y165" s="14">
        <v>29.4</v>
      </c>
      <c r="Z165" s="14">
        <v>22.2</v>
      </c>
      <c r="AA165" t="s">
        <v>241</v>
      </c>
      <c r="AB165" t="s">
        <v>258</v>
      </c>
      <c r="AC165" s="3">
        <v>25.621460970000001</v>
      </c>
      <c r="AD165" s="3">
        <v>-80.392425959999997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>
        <v>2</v>
      </c>
      <c r="AW165">
        <v>0</v>
      </c>
      <c r="AX165">
        <v>0</v>
      </c>
      <c r="AY165">
        <v>5.6666666666666661</v>
      </c>
      <c r="AZ165">
        <v>0</v>
      </c>
      <c r="BA165">
        <v>0</v>
      </c>
      <c r="BB165">
        <v>3.3333333333333339</v>
      </c>
      <c r="BC165">
        <v>0</v>
      </c>
      <c r="BD165">
        <v>24.375</v>
      </c>
      <c r="BE165">
        <v>0</v>
      </c>
      <c r="BF165">
        <v>5.9523809523809521E-3</v>
      </c>
      <c r="BG165">
        <v>0</v>
      </c>
      <c r="BH165" s="1">
        <v>19.8</v>
      </c>
      <c r="BI165">
        <v>0.11764705882352941</v>
      </c>
      <c r="BJ165">
        <v>0.2857142857142857</v>
      </c>
      <c r="BK165">
        <v>0.4</v>
      </c>
      <c r="BL165">
        <v>4.6153846153846156E-2</v>
      </c>
      <c r="BM165">
        <v>9.0909090909090912E-2</v>
      </c>
    </row>
    <row r="166" spans="1:65" x14ac:dyDescent="0.55000000000000004">
      <c r="A166" t="s">
        <v>184</v>
      </c>
      <c r="B166" t="s">
        <v>230</v>
      </c>
      <c r="C166" s="2">
        <v>44743</v>
      </c>
      <c r="D166" s="2">
        <v>44749</v>
      </c>
      <c r="E166" s="2">
        <v>44327</v>
      </c>
      <c r="F166" s="2" t="s">
        <v>333</v>
      </c>
      <c r="G166" t="s">
        <v>27</v>
      </c>
      <c r="H166">
        <v>7</v>
      </c>
      <c r="I166">
        <v>28</v>
      </c>
      <c r="J166">
        <v>188</v>
      </c>
      <c r="K166">
        <v>7</v>
      </c>
      <c r="L166">
        <v>7</v>
      </c>
      <c r="M166">
        <v>423</v>
      </c>
      <c r="N166" t="str">
        <f t="shared" si="2"/>
        <v>0707</v>
      </c>
      <c r="O166">
        <v>416</v>
      </c>
      <c r="P166">
        <v>82.5</v>
      </c>
      <c r="Q166" s="1">
        <v>0.17</v>
      </c>
      <c r="R166" t="s">
        <v>236</v>
      </c>
      <c r="S166" t="s">
        <v>235</v>
      </c>
      <c r="T166" t="s">
        <v>235</v>
      </c>
      <c r="U166" s="14" t="s">
        <v>230</v>
      </c>
      <c r="V166" s="14" t="s">
        <v>230</v>
      </c>
      <c r="W166" s="14">
        <v>55.1</v>
      </c>
      <c r="X166" s="14">
        <v>6.6241176470588234</v>
      </c>
      <c r="Y166" s="14">
        <v>33.4</v>
      </c>
      <c r="Z166" s="14">
        <v>23.4</v>
      </c>
      <c r="AA166" t="s">
        <v>241</v>
      </c>
      <c r="AB166" t="s">
        <v>255</v>
      </c>
      <c r="AC166" s="3">
        <v>25.616444000000001</v>
      </c>
      <c r="AD166" s="3">
        <v>-80.390439000000001</v>
      </c>
      <c r="AE166" s="1">
        <v>0.01</v>
      </c>
      <c r="AF166" s="1">
        <v>0</v>
      </c>
      <c r="AG166" s="1">
        <v>0</v>
      </c>
      <c r="AH166" s="1">
        <v>0</v>
      </c>
      <c r="AI166" s="1">
        <v>0</v>
      </c>
      <c r="AJ166" s="1">
        <v>0.01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>
        <v>4</v>
      </c>
      <c r="AW166">
        <v>0</v>
      </c>
      <c r="AX166">
        <v>0</v>
      </c>
      <c r="AY166">
        <v>5.6666666666666661</v>
      </c>
      <c r="AZ166">
        <v>0</v>
      </c>
      <c r="BA166">
        <v>0</v>
      </c>
      <c r="BB166">
        <v>3.3333333333333339</v>
      </c>
      <c r="BC166">
        <v>0</v>
      </c>
      <c r="BD166">
        <v>24.375</v>
      </c>
      <c r="BE166">
        <v>0</v>
      </c>
      <c r="BF166">
        <v>5.9523809523809521E-3</v>
      </c>
      <c r="BG166">
        <v>0</v>
      </c>
      <c r="BH166" s="1">
        <v>19.8</v>
      </c>
      <c r="BI166">
        <v>0.11764705882352941</v>
      </c>
      <c r="BJ166">
        <v>0.2857142857142857</v>
      </c>
      <c r="BK166">
        <v>0.4</v>
      </c>
      <c r="BL166">
        <v>4.6153846153846156E-2</v>
      </c>
      <c r="BM166">
        <v>9.0909090909090912E-2</v>
      </c>
    </row>
    <row r="167" spans="1:65" x14ac:dyDescent="0.55000000000000004">
      <c r="A167" t="s">
        <v>185</v>
      </c>
      <c r="B167" t="s">
        <v>185</v>
      </c>
      <c r="C167" s="2">
        <v>44743</v>
      </c>
      <c r="D167" s="2">
        <v>44750</v>
      </c>
      <c r="E167" s="2">
        <v>44327</v>
      </c>
      <c r="F167" s="2" t="s">
        <v>333</v>
      </c>
      <c r="G167" t="s">
        <v>27</v>
      </c>
      <c r="H167">
        <v>7</v>
      </c>
      <c r="I167">
        <v>28</v>
      </c>
      <c r="J167">
        <v>189</v>
      </c>
      <c r="K167">
        <v>8</v>
      </c>
      <c r="L167">
        <v>8</v>
      </c>
      <c r="M167">
        <v>424</v>
      </c>
      <c r="N167" t="str">
        <f t="shared" si="2"/>
        <v>0708</v>
      </c>
      <c r="O167">
        <v>416</v>
      </c>
      <c r="P167">
        <v>82</v>
      </c>
      <c r="Q167" s="1">
        <v>0.04</v>
      </c>
      <c r="V167" s="14" t="s">
        <v>395</v>
      </c>
      <c r="AA167" t="s">
        <v>241</v>
      </c>
      <c r="AB167" t="s">
        <v>185</v>
      </c>
      <c r="AC167" s="3">
        <v>25.616308</v>
      </c>
      <c r="AD167" s="3">
        <v>-80.390214999999998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>
        <v>3</v>
      </c>
      <c r="AW167">
        <v>0</v>
      </c>
      <c r="AX167">
        <v>0</v>
      </c>
      <c r="AY167">
        <v>5.6666666666666661</v>
      </c>
      <c r="AZ167">
        <v>0</v>
      </c>
      <c r="BA167">
        <v>0</v>
      </c>
      <c r="BB167">
        <v>3.3333333333333339</v>
      </c>
      <c r="BC167">
        <v>0</v>
      </c>
      <c r="BD167">
        <v>24.375</v>
      </c>
      <c r="BE167">
        <v>0</v>
      </c>
      <c r="BF167">
        <v>5.9523809523809521E-3</v>
      </c>
      <c r="BG167">
        <v>0</v>
      </c>
      <c r="BH167" s="1">
        <v>19.8</v>
      </c>
      <c r="BI167">
        <v>0.11764705882352941</v>
      </c>
      <c r="BJ167">
        <v>0.2857142857142857</v>
      </c>
      <c r="BK167">
        <v>0.4</v>
      </c>
      <c r="BL167">
        <v>4.6153846153846156E-2</v>
      </c>
      <c r="BM167">
        <v>9.0909090909090912E-2</v>
      </c>
    </row>
    <row r="168" spans="1:65" x14ac:dyDescent="0.55000000000000004">
      <c r="A168" t="s">
        <v>186</v>
      </c>
      <c r="B168">
        <v>606</v>
      </c>
      <c r="C168" s="2">
        <v>44743</v>
      </c>
      <c r="D168" s="2">
        <v>44753</v>
      </c>
      <c r="E168" s="2">
        <v>44327</v>
      </c>
      <c r="F168" s="2" t="s">
        <v>333</v>
      </c>
      <c r="G168" t="s">
        <v>27</v>
      </c>
      <c r="H168">
        <v>7</v>
      </c>
      <c r="I168">
        <v>29</v>
      </c>
      <c r="J168">
        <v>192</v>
      </c>
      <c r="K168">
        <v>11</v>
      </c>
      <c r="L168">
        <v>11</v>
      </c>
      <c r="M168">
        <v>427</v>
      </c>
      <c r="N168" t="str">
        <f t="shared" si="2"/>
        <v>0711</v>
      </c>
      <c r="O168">
        <v>416</v>
      </c>
      <c r="P168">
        <v>84</v>
      </c>
      <c r="Q168" s="1">
        <v>0</v>
      </c>
      <c r="R168" t="s">
        <v>236</v>
      </c>
      <c r="S168" t="s">
        <v>235</v>
      </c>
      <c r="T168" t="s">
        <v>235</v>
      </c>
      <c r="U168" s="14">
        <v>606</v>
      </c>
      <c r="V168" s="14">
        <v>606</v>
      </c>
      <c r="W168" s="14">
        <v>52.4</v>
      </c>
      <c r="X168" s="14">
        <v>7.5842105263157888</v>
      </c>
      <c r="Y168" s="14">
        <v>32.9</v>
      </c>
      <c r="Z168" s="14">
        <v>25.1</v>
      </c>
      <c r="AA168" t="s">
        <v>241</v>
      </c>
      <c r="AB168" t="s">
        <v>259</v>
      </c>
      <c r="AC168" s="3">
        <v>25.616584970000002</v>
      </c>
      <c r="AD168" s="3">
        <v>-80.390300980000006</v>
      </c>
      <c r="AE168" s="1">
        <v>0.05</v>
      </c>
      <c r="AF168" s="1">
        <v>0</v>
      </c>
      <c r="AG168" s="1">
        <v>0</v>
      </c>
      <c r="AH168" s="1">
        <v>0</v>
      </c>
      <c r="AI168" s="1">
        <v>0</v>
      </c>
      <c r="AJ168" s="1">
        <v>0.05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>
        <v>4</v>
      </c>
      <c r="AW168">
        <v>0</v>
      </c>
      <c r="AX168">
        <v>0</v>
      </c>
      <c r="AY168">
        <v>5.6666666666666661</v>
      </c>
      <c r="AZ168">
        <v>0</v>
      </c>
      <c r="BA168">
        <v>0</v>
      </c>
      <c r="BB168">
        <v>3.3333333333333339</v>
      </c>
      <c r="BC168">
        <v>0</v>
      </c>
      <c r="BD168">
        <v>24.375</v>
      </c>
      <c r="BE168">
        <v>0</v>
      </c>
      <c r="BF168">
        <v>1.1494252873563218E-2</v>
      </c>
      <c r="BG168">
        <v>1.1494252873563218E-2</v>
      </c>
      <c r="BH168" s="1">
        <v>19.8</v>
      </c>
      <c r="BI168">
        <v>0.11764705882352941</v>
      </c>
      <c r="BJ168">
        <v>0.2857142857142857</v>
      </c>
      <c r="BK168">
        <v>0.4</v>
      </c>
      <c r="BL168">
        <v>4.6153846153846156E-2</v>
      </c>
      <c r="BM168">
        <v>9.0909090909090912E-2</v>
      </c>
    </row>
    <row r="169" spans="1:65" x14ac:dyDescent="0.55000000000000004">
      <c r="A169" t="s">
        <v>187</v>
      </c>
      <c r="B169">
        <v>40</v>
      </c>
      <c r="C169" s="2">
        <v>44743</v>
      </c>
      <c r="D169" s="2">
        <v>44760</v>
      </c>
      <c r="E169" s="2">
        <v>44327</v>
      </c>
      <c r="F169" s="2" t="s">
        <v>333</v>
      </c>
      <c r="G169" t="s">
        <v>27</v>
      </c>
      <c r="H169">
        <v>7</v>
      </c>
      <c r="I169">
        <v>30</v>
      </c>
      <c r="J169">
        <v>199</v>
      </c>
      <c r="K169">
        <v>18</v>
      </c>
      <c r="L169">
        <v>18</v>
      </c>
      <c r="M169">
        <v>434</v>
      </c>
      <c r="N169" t="str">
        <f t="shared" si="2"/>
        <v>0718</v>
      </c>
      <c r="O169">
        <v>416</v>
      </c>
      <c r="P169">
        <v>83</v>
      </c>
      <c r="R169" t="s">
        <v>236</v>
      </c>
      <c r="S169" t="s">
        <v>235</v>
      </c>
      <c r="T169" t="s">
        <v>235</v>
      </c>
      <c r="U169" s="14">
        <v>40</v>
      </c>
      <c r="V169" s="14">
        <v>40</v>
      </c>
      <c r="W169" s="14">
        <v>49.5</v>
      </c>
      <c r="X169" s="14">
        <v>5.4148459400000002</v>
      </c>
      <c r="Y169" s="14">
        <v>29.9</v>
      </c>
      <c r="Z169" s="14">
        <v>21.6</v>
      </c>
      <c r="AA169" t="s">
        <v>240</v>
      </c>
      <c r="AB169" t="s">
        <v>253</v>
      </c>
      <c r="AC169" s="3">
        <v>25.613794970000001</v>
      </c>
      <c r="AD169" s="3">
        <v>-80.406096009999999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>
        <v>4</v>
      </c>
      <c r="AW169">
        <v>1</v>
      </c>
      <c r="AX169">
        <v>0</v>
      </c>
      <c r="AY169">
        <v>5.6666666666666661</v>
      </c>
      <c r="AZ169">
        <v>0</v>
      </c>
      <c r="BA169">
        <v>0</v>
      </c>
      <c r="BB169">
        <v>3.3333333333333339</v>
      </c>
      <c r="BC169">
        <v>0</v>
      </c>
      <c r="BD169">
        <v>24.375</v>
      </c>
      <c r="BE169">
        <v>0</v>
      </c>
      <c r="BF169">
        <v>5.5555555555555558E-3</v>
      </c>
      <c r="BG169">
        <v>5.5555555555555558E-3</v>
      </c>
      <c r="BH169" s="1">
        <v>19.8</v>
      </c>
      <c r="BI169">
        <v>0.11764705882352941</v>
      </c>
      <c r="BJ169">
        <v>0.2857142857142857</v>
      </c>
      <c r="BK169">
        <v>0.4</v>
      </c>
      <c r="BL169">
        <v>4.6153846153846156E-2</v>
      </c>
      <c r="BM169">
        <v>9.0909090909090912E-2</v>
      </c>
    </row>
    <row r="170" spans="1:65" x14ac:dyDescent="0.55000000000000004">
      <c r="A170" t="s">
        <v>188</v>
      </c>
      <c r="B170">
        <v>454</v>
      </c>
      <c r="C170" s="2">
        <v>44743</v>
      </c>
      <c r="D170" s="2">
        <v>44760</v>
      </c>
      <c r="E170" s="2">
        <v>44327</v>
      </c>
      <c r="F170" s="2" t="s">
        <v>333</v>
      </c>
      <c r="G170" t="s">
        <v>27</v>
      </c>
      <c r="H170">
        <v>7</v>
      </c>
      <c r="I170">
        <v>30</v>
      </c>
      <c r="J170">
        <v>199</v>
      </c>
      <c r="K170">
        <v>18</v>
      </c>
      <c r="L170">
        <v>18</v>
      </c>
      <c r="M170">
        <v>434</v>
      </c>
      <c r="N170" t="str">
        <f t="shared" si="2"/>
        <v>0718</v>
      </c>
      <c r="O170">
        <v>416</v>
      </c>
      <c r="P170">
        <v>83</v>
      </c>
      <c r="R170" t="s">
        <v>236</v>
      </c>
      <c r="S170" t="s">
        <v>234</v>
      </c>
      <c r="T170" t="s">
        <v>234</v>
      </c>
      <c r="U170" s="14">
        <v>454</v>
      </c>
      <c r="V170" s="14">
        <v>454</v>
      </c>
      <c r="W170" s="14">
        <v>49.8</v>
      </c>
      <c r="X170" s="14">
        <v>4.1033333333333344</v>
      </c>
      <c r="Y170" s="14">
        <v>27.8</v>
      </c>
      <c r="Z170" s="14">
        <v>20.7</v>
      </c>
      <c r="AA170" t="s">
        <v>240</v>
      </c>
      <c r="AB170" t="s">
        <v>260</v>
      </c>
      <c r="AC170" s="3">
        <v>25.613923969999998</v>
      </c>
      <c r="AD170" s="3">
        <v>-80.407107030000006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>
        <v>5</v>
      </c>
      <c r="AW170">
        <v>1</v>
      </c>
      <c r="AX170">
        <v>0</v>
      </c>
      <c r="AY170">
        <v>5.6666666666666661</v>
      </c>
      <c r="AZ170">
        <v>0</v>
      </c>
      <c r="BA170">
        <v>0</v>
      </c>
      <c r="BB170">
        <v>3.3333333333333339</v>
      </c>
      <c r="BC170">
        <v>0</v>
      </c>
      <c r="BD170">
        <v>24.375</v>
      </c>
      <c r="BE170">
        <v>0</v>
      </c>
      <c r="BF170">
        <v>5.5555555555555558E-3</v>
      </c>
      <c r="BG170">
        <v>5.5555555555555558E-3</v>
      </c>
      <c r="BH170" s="1">
        <v>19.8</v>
      </c>
      <c r="BI170">
        <v>0.11764705882352941</v>
      </c>
      <c r="BJ170">
        <v>0.2857142857142857</v>
      </c>
      <c r="BK170">
        <v>0.4</v>
      </c>
      <c r="BL170">
        <v>4.6153846153846156E-2</v>
      </c>
      <c r="BM170">
        <v>9.0909090909090912E-2</v>
      </c>
    </row>
    <row r="171" spans="1:65" x14ac:dyDescent="0.55000000000000004">
      <c r="A171" t="s">
        <v>189</v>
      </c>
      <c r="B171" t="s">
        <v>229</v>
      </c>
      <c r="C171" s="2">
        <v>44743</v>
      </c>
      <c r="D171" s="2">
        <v>44760</v>
      </c>
      <c r="E171" s="2">
        <v>44327</v>
      </c>
      <c r="F171" s="2" t="s">
        <v>333</v>
      </c>
      <c r="G171" t="s">
        <v>27</v>
      </c>
      <c r="H171">
        <v>7</v>
      </c>
      <c r="I171">
        <v>30</v>
      </c>
      <c r="J171">
        <v>199</v>
      </c>
      <c r="K171">
        <v>18</v>
      </c>
      <c r="L171">
        <v>18</v>
      </c>
      <c r="M171">
        <v>434</v>
      </c>
      <c r="N171" t="str">
        <f t="shared" si="2"/>
        <v>0718</v>
      </c>
      <c r="O171">
        <v>416</v>
      </c>
      <c r="P171">
        <v>83</v>
      </c>
      <c r="R171" t="s">
        <v>233</v>
      </c>
      <c r="T171" t="s">
        <v>233</v>
      </c>
      <c r="U171" s="14" t="s">
        <v>229</v>
      </c>
      <c r="V171" s="14" t="s">
        <v>229</v>
      </c>
      <c r="W171" s="14">
        <v>33.299999999999997</v>
      </c>
      <c r="X171" s="14">
        <v>0.67180000000000006</v>
      </c>
      <c r="Y171" s="14">
        <v>17.3</v>
      </c>
      <c r="Z171" s="14">
        <v>12.8</v>
      </c>
      <c r="AA171" t="s">
        <v>240</v>
      </c>
      <c r="AB171" t="s">
        <v>276</v>
      </c>
      <c r="AC171" s="3">
        <v>25.615161000000001</v>
      </c>
      <c r="AD171" s="3">
        <v>-80.402187999999995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>
        <v>4</v>
      </c>
      <c r="AW171">
        <v>1</v>
      </c>
      <c r="AX171">
        <v>0</v>
      </c>
      <c r="AY171">
        <v>5.6666666666666661</v>
      </c>
      <c r="AZ171">
        <v>0</v>
      </c>
      <c r="BA171">
        <v>0</v>
      </c>
      <c r="BB171">
        <v>3.3333333333333339</v>
      </c>
      <c r="BC171">
        <v>0</v>
      </c>
      <c r="BD171">
        <v>24.375</v>
      </c>
      <c r="BE171">
        <v>0</v>
      </c>
      <c r="BF171">
        <v>5.5555555555555558E-3</v>
      </c>
      <c r="BG171">
        <v>5.5555555555555558E-3</v>
      </c>
      <c r="BH171" s="1">
        <v>19.8</v>
      </c>
      <c r="BI171">
        <v>0.11764705882352941</v>
      </c>
      <c r="BJ171">
        <v>0.2857142857142857</v>
      </c>
      <c r="BK171">
        <v>0.4</v>
      </c>
      <c r="BL171">
        <v>4.6153846153846156E-2</v>
      </c>
      <c r="BM171">
        <v>9.0909090909090912E-2</v>
      </c>
    </row>
    <row r="172" spans="1:65" x14ac:dyDescent="0.55000000000000004">
      <c r="A172" t="s">
        <v>190</v>
      </c>
      <c r="B172">
        <v>21</v>
      </c>
      <c r="C172" s="2">
        <v>44743</v>
      </c>
      <c r="D172" s="2">
        <v>44761</v>
      </c>
      <c r="E172" s="2">
        <v>44327</v>
      </c>
      <c r="F172" s="2" t="s">
        <v>333</v>
      </c>
      <c r="G172" t="s">
        <v>27</v>
      </c>
      <c r="H172">
        <v>7</v>
      </c>
      <c r="I172">
        <v>30</v>
      </c>
      <c r="J172">
        <v>200</v>
      </c>
      <c r="K172">
        <v>19</v>
      </c>
      <c r="L172">
        <v>19</v>
      </c>
      <c r="M172">
        <v>435</v>
      </c>
      <c r="N172" t="str">
        <f t="shared" si="2"/>
        <v>0719</v>
      </c>
      <c r="O172">
        <v>416</v>
      </c>
      <c r="P172">
        <v>82.5</v>
      </c>
      <c r="Q172" s="1">
        <v>0</v>
      </c>
      <c r="R172" t="s">
        <v>236</v>
      </c>
      <c r="S172" t="s">
        <v>235</v>
      </c>
      <c r="T172" t="s">
        <v>235</v>
      </c>
      <c r="U172" s="14">
        <v>21</v>
      </c>
      <c r="V172" s="14">
        <v>21</v>
      </c>
      <c r="W172" s="14">
        <v>47.7</v>
      </c>
      <c r="X172" s="14">
        <v>5.5711111111111116</v>
      </c>
      <c r="Y172" s="14">
        <v>31.7</v>
      </c>
      <c r="Z172" s="14">
        <v>21.5</v>
      </c>
      <c r="AA172" t="s">
        <v>240</v>
      </c>
      <c r="AB172" t="s">
        <v>311</v>
      </c>
      <c r="AC172" s="3">
        <v>25.61220702</v>
      </c>
      <c r="AD172" s="3">
        <v>-80.406457020000005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>
        <v>2</v>
      </c>
      <c r="AW172">
        <v>1</v>
      </c>
      <c r="AX172">
        <v>0</v>
      </c>
      <c r="AY172">
        <v>5.6666666666666661</v>
      </c>
      <c r="AZ172">
        <v>0</v>
      </c>
      <c r="BA172">
        <v>0</v>
      </c>
      <c r="BB172">
        <v>3.3333333333333339</v>
      </c>
      <c r="BC172">
        <v>0</v>
      </c>
      <c r="BD172">
        <v>24.375</v>
      </c>
      <c r="BE172">
        <v>0</v>
      </c>
      <c r="BF172">
        <v>5.5555555555555558E-3</v>
      </c>
      <c r="BG172">
        <v>5.5555555555555558E-3</v>
      </c>
      <c r="BH172" s="1">
        <v>19.8</v>
      </c>
      <c r="BI172">
        <v>0.11764705882352941</v>
      </c>
      <c r="BJ172">
        <v>0.2857142857142857</v>
      </c>
      <c r="BK172">
        <v>0.4</v>
      </c>
      <c r="BL172">
        <v>4.6153846153846156E-2</v>
      </c>
      <c r="BM172">
        <v>9.0909090909090912E-2</v>
      </c>
    </row>
    <row r="173" spans="1:65" x14ac:dyDescent="0.55000000000000004">
      <c r="A173" t="s">
        <v>191</v>
      </c>
      <c r="B173">
        <v>40</v>
      </c>
      <c r="C173" s="2">
        <v>44743</v>
      </c>
      <c r="D173" s="2">
        <v>44761</v>
      </c>
      <c r="E173" s="2">
        <v>44327</v>
      </c>
      <c r="F173" s="2" t="s">
        <v>333</v>
      </c>
      <c r="G173" t="s">
        <v>27</v>
      </c>
      <c r="H173">
        <v>7</v>
      </c>
      <c r="I173">
        <v>30</v>
      </c>
      <c r="J173">
        <v>200</v>
      </c>
      <c r="K173">
        <v>19</v>
      </c>
      <c r="L173">
        <v>19</v>
      </c>
      <c r="M173">
        <v>435</v>
      </c>
      <c r="N173" t="str">
        <f t="shared" si="2"/>
        <v>0719</v>
      </c>
      <c r="O173">
        <v>416</v>
      </c>
      <c r="P173">
        <v>82.5</v>
      </c>
      <c r="Q173" s="1">
        <v>0</v>
      </c>
      <c r="R173" t="s">
        <v>236</v>
      </c>
      <c r="S173" t="s">
        <v>235</v>
      </c>
      <c r="T173" t="s">
        <v>235</v>
      </c>
      <c r="U173" s="14">
        <v>40</v>
      </c>
      <c r="V173" s="14">
        <v>40</v>
      </c>
      <c r="W173" s="14">
        <v>49.5</v>
      </c>
      <c r="X173" s="14">
        <v>5.4148459400000002</v>
      </c>
      <c r="Y173" s="14">
        <v>29.9</v>
      </c>
      <c r="Z173" s="14">
        <v>21.6</v>
      </c>
      <c r="AA173" t="s">
        <v>240</v>
      </c>
      <c r="AB173" t="s">
        <v>254</v>
      </c>
      <c r="AC173" s="3">
        <v>25.613995970000001</v>
      </c>
      <c r="AD173" s="3">
        <v>-80.406042029999995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>
        <v>3</v>
      </c>
      <c r="AW173">
        <v>1</v>
      </c>
      <c r="AX173">
        <v>0</v>
      </c>
      <c r="AY173">
        <v>5.6666666666666661</v>
      </c>
      <c r="AZ173">
        <v>0</v>
      </c>
      <c r="BA173">
        <v>0</v>
      </c>
      <c r="BB173">
        <v>3.3333333333333339</v>
      </c>
      <c r="BC173">
        <v>0</v>
      </c>
      <c r="BD173">
        <v>24.375</v>
      </c>
      <c r="BE173">
        <v>0</v>
      </c>
      <c r="BF173">
        <v>5.5555555555555558E-3</v>
      </c>
      <c r="BG173">
        <v>5.5555555555555558E-3</v>
      </c>
      <c r="BH173" s="1">
        <v>19.8</v>
      </c>
      <c r="BI173">
        <v>0.11764705882352941</v>
      </c>
      <c r="BJ173">
        <v>0.2857142857142857</v>
      </c>
      <c r="BK173">
        <v>0.4</v>
      </c>
      <c r="BL173">
        <v>4.6153846153846156E-2</v>
      </c>
      <c r="BM173">
        <v>9.0909090909090912E-2</v>
      </c>
    </row>
    <row r="174" spans="1:65" x14ac:dyDescent="0.55000000000000004">
      <c r="A174" t="s">
        <v>192</v>
      </c>
      <c r="B174">
        <v>491</v>
      </c>
      <c r="C174" s="2">
        <v>44743</v>
      </c>
      <c r="D174" s="2">
        <v>44761</v>
      </c>
      <c r="E174" s="2">
        <v>44327</v>
      </c>
      <c r="F174" s="2" t="s">
        <v>333</v>
      </c>
      <c r="G174" t="s">
        <v>27</v>
      </c>
      <c r="H174">
        <v>7</v>
      </c>
      <c r="I174">
        <v>30</v>
      </c>
      <c r="J174">
        <v>200</v>
      </c>
      <c r="K174">
        <v>19</v>
      </c>
      <c r="L174">
        <v>19</v>
      </c>
      <c r="M174">
        <v>435</v>
      </c>
      <c r="N174" t="str">
        <f t="shared" si="2"/>
        <v>0719</v>
      </c>
      <c r="O174">
        <v>416</v>
      </c>
      <c r="P174">
        <v>82.5</v>
      </c>
      <c r="Q174" s="1">
        <v>0</v>
      </c>
      <c r="R174" t="s">
        <v>236</v>
      </c>
      <c r="S174" t="s">
        <v>234</v>
      </c>
      <c r="T174" t="s">
        <v>234</v>
      </c>
      <c r="U174" s="14">
        <v>491</v>
      </c>
      <c r="V174" s="14">
        <v>491</v>
      </c>
      <c r="W174" s="14">
        <v>49.2</v>
      </c>
      <c r="X174" s="14">
        <v>4.2805263157894728</v>
      </c>
      <c r="Y174" s="14">
        <v>27.1</v>
      </c>
      <c r="Z174" s="14">
        <v>20.3</v>
      </c>
      <c r="AA174" t="s">
        <v>242</v>
      </c>
      <c r="AB174" t="s">
        <v>312</v>
      </c>
      <c r="AC174" s="3">
        <v>25.60760703</v>
      </c>
      <c r="AD174" s="3">
        <v>-80.391023000000004</v>
      </c>
      <c r="AE174" s="1">
        <v>0.15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0.15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>
        <v>2</v>
      </c>
      <c r="AW174">
        <v>1</v>
      </c>
      <c r="AX174">
        <v>0</v>
      </c>
      <c r="AY174">
        <v>5.6666666666666661</v>
      </c>
      <c r="AZ174">
        <v>0</v>
      </c>
      <c r="BA174">
        <v>20</v>
      </c>
      <c r="BB174">
        <v>3.3333333333333339</v>
      </c>
      <c r="BC174">
        <v>0</v>
      </c>
      <c r="BD174">
        <v>24.375</v>
      </c>
      <c r="BE174">
        <v>0</v>
      </c>
      <c r="BF174">
        <v>5.5555555555555558E-3</v>
      </c>
      <c r="BG174">
        <v>5.5555555555555558E-3</v>
      </c>
      <c r="BH174" s="1">
        <v>19.8</v>
      </c>
      <c r="BI174">
        <v>0.11764705882352941</v>
      </c>
      <c r="BJ174">
        <v>0.2857142857142857</v>
      </c>
      <c r="BK174">
        <v>0.4</v>
      </c>
      <c r="BL174">
        <v>4.6153846153846156E-2</v>
      </c>
      <c r="BM174">
        <v>9.0909090909090912E-2</v>
      </c>
    </row>
    <row r="175" spans="1:65" x14ac:dyDescent="0.55000000000000004">
      <c r="A175" t="s">
        <v>193</v>
      </c>
      <c r="B175">
        <v>300</v>
      </c>
      <c r="C175" s="2">
        <v>44743</v>
      </c>
      <c r="D175" s="2">
        <v>44762</v>
      </c>
      <c r="E175" s="2">
        <v>44327</v>
      </c>
      <c r="F175" s="2" t="s">
        <v>333</v>
      </c>
      <c r="G175" t="s">
        <v>27</v>
      </c>
      <c r="H175">
        <v>7</v>
      </c>
      <c r="I175">
        <v>30</v>
      </c>
      <c r="J175">
        <v>201</v>
      </c>
      <c r="K175">
        <v>20</v>
      </c>
      <c r="L175">
        <v>20</v>
      </c>
      <c r="M175">
        <v>436</v>
      </c>
      <c r="N175" t="str">
        <f t="shared" si="2"/>
        <v>0720</v>
      </c>
      <c r="O175">
        <v>416</v>
      </c>
      <c r="P175">
        <v>83</v>
      </c>
      <c r="Q175" s="1">
        <v>0.04</v>
      </c>
      <c r="R175" t="s">
        <v>236</v>
      </c>
      <c r="S175" t="s">
        <v>234</v>
      </c>
      <c r="T175" t="s">
        <v>234</v>
      </c>
      <c r="U175" s="14">
        <v>300</v>
      </c>
      <c r="V175" s="14">
        <v>300</v>
      </c>
      <c r="W175" s="14">
        <v>46.5</v>
      </c>
      <c r="X175" s="14">
        <v>3.3135294117647058</v>
      </c>
      <c r="Y175" s="14">
        <v>26.9</v>
      </c>
      <c r="Z175" s="14">
        <v>19.899999999999999</v>
      </c>
      <c r="AA175" t="s">
        <v>241</v>
      </c>
      <c r="AB175" t="s">
        <v>310</v>
      </c>
      <c r="AC175" s="3"/>
      <c r="AD175" s="3"/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>
        <v>2</v>
      </c>
      <c r="AW175">
        <v>1</v>
      </c>
      <c r="AX175">
        <v>0</v>
      </c>
      <c r="AY175">
        <v>5.6666666666666661</v>
      </c>
      <c r="AZ175">
        <v>0</v>
      </c>
      <c r="BA175">
        <v>0</v>
      </c>
      <c r="BB175">
        <v>3.3333333333333339</v>
      </c>
      <c r="BC175">
        <v>0</v>
      </c>
      <c r="BD175">
        <v>24.375</v>
      </c>
      <c r="BE175">
        <v>0</v>
      </c>
      <c r="BF175">
        <v>5.5555555555555558E-3</v>
      </c>
      <c r="BG175">
        <v>5.5555555555555558E-3</v>
      </c>
      <c r="BH175" s="1">
        <v>19.8</v>
      </c>
      <c r="BI175">
        <v>0.11764705882352941</v>
      </c>
      <c r="BJ175">
        <v>0.2857142857142857</v>
      </c>
      <c r="BK175">
        <v>0.4</v>
      </c>
      <c r="BL175">
        <v>4.6153846153846156E-2</v>
      </c>
      <c r="BM175">
        <v>9.0909090909090912E-2</v>
      </c>
    </row>
    <row r="176" spans="1:65" x14ac:dyDescent="0.55000000000000004">
      <c r="A176" t="s">
        <v>194</v>
      </c>
      <c r="B176">
        <v>491</v>
      </c>
      <c r="C176" s="2">
        <v>44743</v>
      </c>
      <c r="D176" s="2">
        <v>44762</v>
      </c>
      <c r="E176" s="2">
        <v>44327</v>
      </c>
      <c r="F176" s="2" t="s">
        <v>333</v>
      </c>
      <c r="G176" t="s">
        <v>27</v>
      </c>
      <c r="H176">
        <v>7</v>
      </c>
      <c r="I176">
        <v>30</v>
      </c>
      <c r="J176">
        <v>201</v>
      </c>
      <c r="K176">
        <v>20</v>
      </c>
      <c r="L176">
        <v>20</v>
      </c>
      <c r="M176">
        <v>436</v>
      </c>
      <c r="N176" t="str">
        <f t="shared" si="2"/>
        <v>0720</v>
      </c>
      <c r="O176">
        <v>416</v>
      </c>
      <c r="P176">
        <v>83</v>
      </c>
      <c r="Q176" s="1">
        <v>0.04</v>
      </c>
      <c r="R176" t="s">
        <v>236</v>
      </c>
      <c r="S176" t="s">
        <v>234</v>
      </c>
      <c r="T176" t="s">
        <v>234</v>
      </c>
      <c r="U176" s="14">
        <v>491</v>
      </c>
      <c r="V176" s="14">
        <v>491</v>
      </c>
      <c r="W176" s="14">
        <v>49.2</v>
      </c>
      <c r="X176" s="14">
        <v>4.2805263157894728</v>
      </c>
      <c r="Y176" s="14">
        <v>27.1</v>
      </c>
      <c r="Z176" s="14">
        <v>20.3</v>
      </c>
      <c r="AA176" t="s">
        <v>242</v>
      </c>
      <c r="AB176" t="s">
        <v>313</v>
      </c>
      <c r="AC176" s="3">
        <v>25.606898000000001</v>
      </c>
      <c r="AD176" s="3">
        <v>-80.39099702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>
        <v>1</v>
      </c>
      <c r="AW176">
        <v>1</v>
      </c>
      <c r="AX176">
        <v>0</v>
      </c>
      <c r="AY176">
        <v>5.6666666666666661</v>
      </c>
      <c r="AZ176">
        <v>0</v>
      </c>
      <c r="BA176">
        <v>0</v>
      </c>
      <c r="BB176">
        <v>3.3333333333333339</v>
      </c>
      <c r="BC176">
        <v>0</v>
      </c>
      <c r="BD176">
        <v>24.375</v>
      </c>
      <c r="BE176">
        <v>0</v>
      </c>
      <c r="BF176">
        <v>5.5555555555555558E-3</v>
      </c>
      <c r="BG176">
        <v>5.5555555555555558E-3</v>
      </c>
      <c r="BH176" s="1">
        <v>19.8</v>
      </c>
      <c r="BI176">
        <v>0.11764705882352941</v>
      </c>
      <c r="BJ176">
        <v>0.2857142857142857</v>
      </c>
      <c r="BK176">
        <v>0.4</v>
      </c>
      <c r="BL176">
        <v>4.6153846153846156E-2</v>
      </c>
      <c r="BM176">
        <v>9.0909090909090912E-2</v>
      </c>
    </row>
    <row r="177" spans="1:65" x14ac:dyDescent="0.55000000000000004">
      <c r="A177" t="s">
        <v>195</v>
      </c>
      <c r="B177">
        <v>491</v>
      </c>
      <c r="C177" s="2">
        <v>44743</v>
      </c>
      <c r="D177" s="2">
        <v>44762</v>
      </c>
      <c r="E177" s="2">
        <v>44327</v>
      </c>
      <c r="F177" s="2" t="s">
        <v>333</v>
      </c>
      <c r="G177" t="s">
        <v>27</v>
      </c>
      <c r="H177">
        <v>7</v>
      </c>
      <c r="I177">
        <v>30</v>
      </c>
      <c r="J177">
        <v>201</v>
      </c>
      <c r="K177">
        <v>20</v>
      </c>
      <c r="L177">
        <v>20</v>
      </c>
      <c r="M177">
        <v>436</v>
      </c>
      <c r="N177" t="str">
        <f t="shared" si="2"/>
        <v>0720</v>
      </c>
      <c r="O177">
        <v>416</v>
      </c>
      <c r="P177">
        <v>83</v>
      </c>
      <c r="Q177" s="1">
        <v>0.04</v>
      </c>
      <c r="R177" t="s">
        <v>236</v>
      </c>
      <c r="S177" t="s">
        <v>234</v>
      </c>
      <c r="T177" t="s">
        <v>234</v>
      </c>
      <c r="U177" s="14">
        <v>491</v>
      </c>
      <c r="V177" s="14">
        <v>491</v>
      </c>
      <c r="W177" s="14">
        <v>49.2</v>
      </c>
      <c r="X177" s="14">
        <v>4.2805263157894728</v>
      </c>
      <c r="Y177" s="14">
        <v>27.1</v>
      </c>
      <c r="Z177" s="14">
        <v>20.3</v>
      </c>
      <c r="AA177" t="s">
        <v>242</v>
      </c>
      <c r="AB177" t="s">
        <v>314</v>
      </c>
      <c r="AC177" s="3">
        <v>25.60760703</v>
      </c>
      <c r="AD177" s="3">
        <v>-80.391023000000004</v>
      </c>
      <c r="AE177" s="1">
        <v>0.25</v>
      </c>
      <c r="AF177" s="1">
        <v>0</v>
      </c>
      <c r="AG177" s="1">
        <v>0</v>
      </c>
      <c r="AH177" s="1">
        <v>0.05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0.2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>
        <v>4</v>
      </c>
      <c r="AW177">
        <v>1</v>
      </c>
      <c r="AX177">
        <v>0</v>
      </c>
      <c r="AY177">
        <v>5.6666666666666661</v>
      </c>
      <c r="AZ177">
        <v>4</v>
      </c>
      <c r="BA177">
        <v>47</v>
      </c>
      <c r="BB177">
        <v>3.3333333333333339</v>
      </c>
      <c r="BC177">
        <v>0</v>
      </c>
      <c r="BD177">
        <v>24.375</v>
      </c>
      <c r="BE177">
        <v>0</v>
      </c>
      <c r="BF177">
        <v>5.5555555555555558E-3</v>
      </c>
      <c r="BG177">
        <v>5.5555555555555558E-3</v>
      </c>
      <c r="BH177" s="1">
        <v>19.8</v>
      </c>
      <c r="BI177">
        <v>0.11764705882352941</v>
      </c>
      <c r="BJ177">
        <v>0.2857142857142857</v>
      </c>
      <c r="BK177">
        <v>0.4</v>
      </c>
      <c r="BL177">
        <v>4.6153846153846156E-2</v>
      </c>
      <c r="BM177">
        <v>9.0909090909090912E-2</v>
      </c>
    </row>
    <row r="178" spans="1:65" x14ac:dyDescent="0.55000000000000004">
      <c r="A178" t="s">
        <v>196</v>
      </c>
      <c r="B178" t="s">
        <v>196</v>
      </c>
      <c r="C178" s="2">
        <v>44743</v>
      </c>
      <c r="D178" s="2">
        <v>44762</v>
      </c>
      <c r="E178" s="2">
        <v>44327</v>
      </c>
      <c r="F178" s="2" t="s">
        <v>333</v>
      </c>
      <c r="G178" t="s">
        <v>27</v>
      </c>
      <c r="H178">
        <v>7</v>
      </c>
      <c r="I178">
        <v>30</v>
      </c>
      <c r="J178">
        <v>201</v>
      </c>
      <c r="K178">
        <v>20</v>
      </c>
      <c r="L178">
        <v>20</v>
      </c>
      <c r="M178">
        <v>436</v>
      </c>
      <c r="N178" t="str">
        <f t="shared" si="2"/>
        <v>0720</v>
      </c>
      <c r="O178">
        <v>416</v>
      </c>
      <c r="P178">
        <v>83</v>
      </c>
      <c r="Q178" s="1">
        <v>0.04</v>
      </c>
      <c r="V178" s="14" t="s">
        <v>395</v>
      </c>
      <c r="AA178" t="s">
        <v>241</v>
      </c>
      <c r="AB178" t="s">
        <v>282</v>
      </c>
      <c r="AC178" s="3">
        <v>25.616636</v>
      </c>
      <c r="AD178" s="3">
        <v>-80.390680000000003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>
        <v>1</v>
      </c>
      <c r="AW178">
        <v>1</v>
      </c>
      <c r="AX178">
        <v>0</v>
      </c>
      <c r="AY178">
        <v>5.6666666666666661</v>
      </c>
      <c r="AZ178">
        <v>0</v>
      </c>
      <c r="BA178">
        <v>0</v>
      </c>
      <c r="BB178">
        <v>3.3333333333333339</v>
      </c>
      <c r="BC178">
        <v>0</v>
      </c>
      <c r="BD178">
        <v>24.375</v>
      </c>
      <c r="BE178">
        <v>0</v>
      </c>
      <c r="BF178">
        <v>5.5555555555555558E-3</v>
      </c>
      <c r="BG178">
        <v>5.5555555555555558E-3</v>
      </c>
      <c r="BH178" s="1">
        <v>19.8</v>
      </c>
      <c r="BI178">
        <v>0.11764705882352941</v>
      </c>
      <c r="BJ178">
        <v>0.2857142857142857</v>
      </c>
      <c r="BK178">
        <v>0.4</v>
      </c>
      <c r="BL178">
        <v>4.6153846153846156E-2</v>
      </c>
      <c r="BM178">
        <v>9.0909090909090912E-2</v>
      </c>
    </row>
    <row r="179" spans="1:65" x14ac:dyDescent="0.55000000000000004">
      <c r="A179" t="s">
        <v>197</v>
      </c>
      <c r="B179">
        <v>300</v>
      </c>
      <c r="C179" s="2">
        <v>44743</v>
      </c>
      <c r="D179" s="2">
        <v>44763</v>
      </c>
      <c r="E179" s="2">
        <v>44327</v>
      </c>
      <c r="F179" s="2" t="s">
        <v>333</v>
      </c>
      <c r="G179" t="s">
        <v>27</v>
      </c>
      <c r="H179">
        <v>7</v>
      </c>
      <c r="I179">
        <v>30</v>
      </c>
      <c r="J179">
        <v>202</v>
      </c>
      <c r="K179">
        <v>21</v>
      </c>
      <c r="L179">
        <v>21</v>
      </c>
      <c r="M179">
        <v>437</v>
      </c>
      <c r="N179" t="str">
        <f t="shared" si="2"/>
        <v>0721</v>
      </c>
      <c r="O179">
        <v>416</v>
      </c>
      <c r="P179">
        <v>83</v>
      </c>
      <c r="R179" t="s">
        <v>236</v>
      </c>
      <c r="S179" t="s">
        <v>234</v>
      </c>
      <c r="T179" t="s">
        <v>234</v>
      </c>
      <c r="U179" s="14">
        <v>300</v>
      </c>
      <c r="V179" s="14">
        <v>300</v>
      </c>
      <c r="W179" s="14">
        <v>46.5</v>
      </c>
      <c r="X179" s="14">
        <v>3.3135294117647058</v>
      </c>
      <c r="Y179" s="14">
        <v>26.9</v>
      </c>
      <c r="Z179" s="14">
        <v>19.899999999999999</v>
      </c>
      <c r="AA179" t="s">
        <v>241</v>
      </c>
      <c r="AB179" t="s">
        <v>249</v>
      </c>
      <c r="AC179" s="3">
        <v>25.616534999999999</v>
      </c>
      <c r="AD179" s="3">
        <v>-80.390473999999998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>
        <v>2</v>
      </c>
      <c r="AW179">
        <v>1</v>
      </c>
      <c r="AX179">
        <v>0</v>
      </c>
      <c r="AY179">
        <v>5.6666666666666661</v>
      </c>
      <c r="AZ179">
        <v>0</v>
      </c>
      <c r="BA179">
        <v>0</v>
      </c>
      <c r="BB179">
        <v>3.3333333333333339</v>
      </c>
      <c r="BC179">
        <v>0</v>
      </c>
      <c r="BD179">
        <v>24.375</v>
      </c>
      <c r="BE179">
        <v>0</v>
      </c>
      <c r="BF179">
        <v>5.5555555555555558E-3</v>
      </c>
      <c r="BG179">
        <v>5.5555555555555558E-3</v>
      </c>
      <c r="BH179" s="1">
        <v>19.8</v>
      </c>
      <c r="BI179">
        <v>0.11764705882352941</v>
      </c>
      <c r="BJ179">
        <v>0.2857142857142857</v>
      </c>
      <c r="BK179">
        <v>0.4</v>
      </c>
      <c r="BL179">
        <v>4.6153846153846156E-2</v>
      </c>
      <c r="BM179">
        <v>9.0909090909090912E-2</v>
      </c>
    </row>
    <row r="180" spans="1:65" x14ac:dyDescent="0.55000000000000004">
      <c r="A180" t="s">
        <v>198</v>
      </c>
      <c r="B180">
        <v>6000</v>
      </c>
      <c r="C180" s="2">
        <v>44743</v>
      </c>
      <c r="D180" s="2">
        <v>44763</v>
      </c>
      <c r="E180" s="2">
        <v>44327</v>
      </c>
      <c r="F180" s="2" t="s">
        <v>333</v>
      </c>
      <c r="G180" t="s">
        <v>27</v>
      </c>
      <c r="H180">
        <v>7</v>
      </c>
      <c r="I180">
        <v>30</v>
      </c>
      <c r="J180">
        <v>202</v>
      </c>
      <c r="K180">
        <v>21</v>
      </c>
      <c r="L180">
        <v>21</v>
      </c>
      <c r="M180">
        <v>437</v>
      </c>
      <c r="N180" t="str">
        <f t="shared" si="2"/>
        <v>0721</v>
      </c>
      <c r="O180">
        <v>416</v>
      </c>
      <c r="P180">
        <v>83</v>
      </c>
      <c r="R180" t="s">
        <v>236</v>
      </c>
      <c r="S180" t="s">
        <v>234</v>
      </c>
      <c r="T180" t="s">
        <v>234</v>
      </c>
      <c r="U180" s="14">
        <v>6000</v>
      </c>
      <c r="V180" s="14">
        <v>6000</v>
      </c>
      <c r="W180" s="14">
        <v>42.8</v>
      </c>
      <c r="X180" s="14">
        <v>2.7341666666666669</v>
      </c>
      <c r="Y180" s="14">
        <v>23.6</v>
      </c>
      <c r="Z180" s="14">
        <v>17.8</v>
      </c>
      <c r="AA180" t="s">
        <v>240</v>
      </c>
      <c r="AB180" t="s">
        <v>283</v>
      </c>
      <c r="AC180" s="3">
        <v>25.614700970000001</v>
      </c>
      <c r="AD180" s="3">
        <v>-80.406765980000003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>
        <v>3</v>
      </c>
      <c r="AW180">
        <v>1</v>
      </c>
      <c r="AX180">
        <v>0</v>
      </c>
      <c r="AY180">
        <v>5.6666666666666661</v>
      </c>
      <c r="AZ180">
        <v>0</v>
      </c>
      <c r="BA180">
        <v>0</v>
      </c>
      <c r="BB180">
        <v>3.3333333333333339</v>
      </c>
      <c r="BC180">
        <v>0</v>
      </c>
      <c r="BD180">
        <v>24.375</v>
      </c>
      <c r="BE180">
        <v>0</v>
      </c>
      <c r="BF180">
        <v>5.5555555555555558E-3</v>
      </c>
      <c r="BG180">
        <v>5.5555555555555558E-3</v>
      </c>
      <c r="BH180" s="1">
        <v>19.8</v>
      </c>
      <c r="BI180">
        <v>0.11764705882352941</v>
      </c>
      <c r="BJ180">
        <v>0.2857142857142857</v>
      </c>
      <c r="BK180">
        <v>0.4</v>
      </c>
      <c r="BL180">
        <v>4.6153846153846156E-2</v>
      </c>
      <c r="BM180">
        <v>9.0909090909090912E-2</v>
      </c>
    </row>
    <row r="181" spans="1:65" x14ac:dyDescent="0.55000000000000004">
      <c r="A181" t="s">
        <v>199</v>
      </c>
      <c r="B181">
        <v>21</v>
      </c>
      <c r="C181" s="2">
        <v>44743</v>
      </c>
      <c r="D181" s="2">
        <v>44782</v>
      </c>
      <c r="E181" s="2">
        <v>44327</v>
      </c>
      <c r="F181" s="2" t="s">
        <v>333</v>
      </c>
      <c r="G181" t="s">
        <v>45</v>
      </c>
      <c r="H181">
        <v>8</v>
      </c>
      <c r="I181">
        <v>33</v>
      </c>
      <c r="J181">
        <v>221</v>
      </c>
      <c r="K181">
        <v>40</v>
      </c>
      <c r="L181">
        <v>9</v>
      </c>
      <c r="M181">
        <v>456</v>
      </c>
      <c r="N181" t="str">
        <f t="shared" si="2"/>
        <v>0809</v>
      </c>
      <c r="O181">
        <v>416</v>
      </c>
      <c r="P181">
        <v>83.5</v>
      </c>
      <c r="R181" t="s">
        <v>236</v>
      </c>
      <c r="S181" t="s">
        <v>235</v>
      </c>
      <c r="T181" t="s">
        <v>235</v>
      </c>
      <c r="U181" s="14">
        <v>21</v>
      </c>
      <c r="V181" s="14">
        <v>21</v>
      </c>
      <c r="W181" s="14">
        <v>47.7</v>
      </c>
      <c r="X181" s="14">
        <v>5.5711111111111116</v>
      </c>
      <c r="Y181" s="14">
        <v>31.7</v>
      </c>
      <c r="Z181" s="14">
        <v>21.5</v>
      </c>
      <c r="AA181" t="s">
        <v>240</v>
      </c>
      <c r="AB181" t="s">
        <v>275</v>
      </c>
      <c r="AC181" s="3">
        <v>25.613045960000001</v>
      </c>
      <c r="AD181" s="3">
        <v>-80.407091030000004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>
        <v>5</v>
      </c>
      <c r="AW181">
        <v>1</v>
      </c>
      <c r="AX181">
        <v>0</v>
      </c>
      <c r="AY181">
        <v>8</v>
      </c>
      <c r="AZ181">
        <v>0</v>
      </c>
      <c r="BA181">
        <v>0</v>
      </c>
      <c r="BB181">
        <v>3.3333333333333339</v>
      </c>
      <c r="BC181">
        <v>0</v>
      </c>
      <c r="BD181">
        <v>11.555555555555557</v>
      </c>
      <c r="BE181">
        <v>0</v>
      </c>
      <c r="BF181">
        <v>6.0606060606060606E-3</v>
      </c>
      <c r="BG181">
        <v>6.0606060606060606E-3</v>
      </c>
      <c r="BH181" s="1">
        <v>20</v>
      </c>
      <c r="BI181">
        <v>0.125</v>
      </c>
      <c r="BJ181">
        <v>0.1111111111111111</v>
      </c>
      <c r="BK181">
        <v>0.4</v>
      </c>
      <c r="BL181">
        <v>3.8461538461538464E-2</v>
      </c>
      <c r="BM181">
        <v>0.1</v>
      </c>
    </row>
    <row r="182" spans="1:65" x14ac:dyDescent="0.55000000000000004">
      <c r="A182" t="s">
        <v>200</v>
      </c>
      <c r="B182" t="s">
        <v>230</v>
      </c>
      <c r="C182" s="2">
        <v>44743</v>
      </c>
      <c r="D182" s="2">
        <v>44785</v>
      </c>
      <c r="E182" s="2">
        <v>44327</v>
      </c>
      <c r="F182" s="2" t="s">
        <v>333</v>
      </c>
      <c r="G182" t="s">
        <v>45</v>
      </c>
      <c r="H182">
        <v>8</v>
      </c>
      <c r="I182">
        <v>33</v>
      </c>
      <c r="J182">
        <v>224</v>
      </c>
      <c r="K182">
        <v>43</v>
      </c>
      <c r="L182">
        <v>12</v>
      </c>
      <c r="M182">
        <v>459</v>
      </c>
      <c r="N182" t="str">
        <f t="shared" si="2"/>
        <v>0812</v>
      </c>
      <c r="O182">
        <v>416</v>
      </c>
      <c r="P182">
        <v>81.5</v>
      </c>
      <c r="Q182" s="1">
        <v>0.09</v>
      </c>
      <c r="R182" t="s">
        <v>236</v>
      </c>
      <c r="S182" t="s">
        <v>235</v>
      </c>
      <c r="T182" t="s">
        <v>235</v>
      </c>
      <c r="U182" s="14" t="s">
        <v>230</v>
      </c>
      <c r="V182" s="14" t="s">
        <v>230</v>
      </c>
      <c r="W182" s="14">
        <v>55.1</v>
      </c>
      <c r="X182" s="14">
        <v>6.6241176470588234</v>
      </c>
      <c r="Y182" s="14">
        <v>33.4</v>
      </c>
      <c r="Z182" s="14">
        <v>23.4</v>
      </c>
      <c r="AA182" t="s">
        <v>241</v>
      </c>
      <c r="AB182" t="s">
        <v>270</v>
      </c>
      <c r="AC182" s="3">
        <v>25.616564</v>
      </c>
      <c r="AD182" s="3">
        <v>-80.390597999999997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>
        <v>1</v>
      </c>
      <c r="AW182">
        <v>1</v>
      </c>
      <c r="AX182">
        <v>0</v>
      </c>
      <c r="AY182">
        <v>8</v>
      </c>
      <c r="AZ182">
        <v>0</v>
      </c>
      <c r="BA182">
        <v>0</v>
      </c>
      <c r="BB182">
        <v>3.3333333333333339</v>
      </c>
      <c r="BC182">
        <v>0</v>
      </c>
      <c r="BD182">
        <v>11.555555555555557</v>
      </c>
      <c r="BE182">
        <v>0</v>
      </c>
      <c r="BF182">
        <v>6.0606060606060606E-3</v>
      </c>
      <c r="BG182">
        <v>6.0606060606060606E-3</v>
      </c>
      <c r="BH182" s="1">
        <v>20</v>
      </c>
      <c r="BI182">
        <v>0.125</v>
      </c>
      <c r="BJ182">
        <v>0.1111111111111111</v>
      </c>
      <c r="BK182">
        <v>0.4</v>
      </c>
      <c r="BL182">
        <v>3.8461538461538464E-2</v>
      </c>
      <c r="BM182">
        <v>0.1</v>
      </c>
    </row>
    <row r="183" spans="1:65" x14ac:dyDescent="0.55000000000000004">
      <c r="A183" t="s">
        <v>201</v>
      </c>
      <c r="B183">
        <v>59</v>
      </c>
      <c r="C183" s="2">
        <v>44743</v>
      </c>
      <c r="D183" s="2">
        <v>44788</v>
      </c>
      <c r="E183" s="2">
        <v>44327</v>
      </c>
      <c r="F183" s="2" t="s">
        <v>333</v>
      </c>
      <c r="G183" t="s">
        <v>45</v>
      </c>
      <c r="H183">
        <v>8</v>
      </c>
      <c r="I183">
        <v>34</v>
      </c>
      <c r="J183">
        <v>227</v>
      </c>
      <c r="K183">
        <v>46</v>
      </c>
      <c r="L183">
        <v>15</v>
      </c>
      <c r="M183">
        <v>462</v>
      </c>
      <c r="N183" t="str">
        <f t="shared" si="2"/>
        <v>0815</v>
      </c>
      <c r="O183">
        <v>416</v>
      </c>
      <c r="P183">
        <v>80.5</v>
      </c>
      <c r="Q183" s="1">
        <v>0.75</v>
      </c>
      <c r="R183" t="s">
        <v>233</v>
      </c>
      <c r="T183" t="s">
        <v>233</v>
      </c>
      <c r="V183" s="14">
        <v>59</v>
      </c>
      <c r="W183" s="14">
        <v>25.7419297821932</v>
      </c>
      <c r="X183" s="14">
        <v>0.33900000000000002</v>
      </c>
      <c r="Y183" s="14">
        <v>11.99</v>
      </c>
      <c r="Z183" s="14">
        <v>8.92</v>
      </c>
      <c r="AA183" t="s">
        <v>242</v>
      </c>
      <c r="AB183" t="s">
        <v>315</v>
      </c>
      <c r="AC183" s="3">
        <v>25.61187</v>
      </c>
      <c r="AD183" s="3">
        <v>-80.392864000000003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>
        <v>0</v>
      </c>
      <c r="AW183">
        <v>0</v>
      </c>
      <c r="AX183">
        <v>0</v>
      </c>
      <c r="AY183">
        <v>8</v>
      </c>
      <c r="AZ183">
        <v>0</v>
      </c>
      <c r="BA183">
        <v>0</v>
      </c>
      <c r="BB183">
        <v>3.3333333333333339</v>
      </c>
      <c r="BC183">
        <v>0</v>
      </c>
      <c r="BD183">
        <v>11.555555555555557</v>
      </c>
      <c r="BE183">
        <v>0</v>
      </c>
      <c r="BF183">
        <v>0</v>
      </c>
      <c r="BG183">
        <v>0</v>
      </c>
      <c r="BH183" s="1">
        <v>20</v>
      </c>
      <c r="BI183">
        <v>0.125</v>
      </c>
      <c r="BJ183">
        <v>0.1111111111111111</v>
      </c>
      <c r="BK183">
        <v>0.4</v>
      </c>
      <c r="BL183">
        <v>3.8461538461538464E-2</v>
      </c>
      <c r="BM183">
        <v>0.1</v>
      </c>
    </row>
    <row r="184" spans="1:65" x14ac:dyDescent="0.55000000000000004">
      <c r="A184" t="s">
        <v>202</v>
      </c>
      <c r="B184">
        <v>454</v>
      </c>
      <c r="C184" s="2">
        <v>44743</v>
      </c>
      <c r="D184" s="2">
        <v>44793</v>
      </c>
      <c r="E184" s="2">
        <v>44327</v>
      </c>
      <c r="F184" s="2" t="s">
        <v>333</v>
      </c>
      <c r="G184" t="s">
        <v>45</v>
      </c>
      <c r="H184">
        <v>8</v>
      </c>
      <c r="I184">
        <v>34</v>
      </c>
      <c r="J184">
        <v>232</v>
      </c>
      <c r="K184">
        <v>51</v>
      </c>
      <c r="L184">
        <v>20</v>
      </c>
      <c r="M184">
        <v>467</v>
      </c>
      <c r="N184" t="str">
        <f t="shared" si="2"/>
        <v>0820</v>
      </c>
      <c r="O184">
        <v>416</v>
      </c>
      <c r="P184">
        <v>85</v>
      </c>
      <c r="Q184" s="1">
        <v>0</v>
      </c>
      <c r="R184" t="s">
        <v>236</v>
      </c>
      <c r="S184" t="s">
        <v>234</v>
      </c>
      <c r="T184" t="s">
        <v>234</v>
      </c>
      <c r="U184" s="14">
        <v>454</v>
      </c>
      <c r="V184" s="14">
        <v>454</v>
      </c>
      <c r="W184" s="14">
        <v>49.8</v>
      </c>
      <c r="X184" s="14">
        <v>4.1033333333333344</v>
      </c>
      <c r="Y184" s="14">
        <v>27.8</v>
      </c>
      <c r="Z184" s="14">
        <v>20.7</v>
      </c>
      <c r="AA184" t="s">
        <v>240</v>
      </c>
      <c r="AB184" t="s">
        <v>316</v>
      </c>
      <c r="AC184" s="3">
        <v>25.612995000000002</v>
      </c>
      <c r="AD184" s="3">
        <v>-80.407240979999997</v>
      </c>
      <c r="AE184" s="1">
        <v>0.2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0.2</v>
      </c>
      <c r="AU184" s="1">
        <v>0</v>
      </c>
      <c r="AV184">
        <v>3</v>
      </c>
      <c r="AW184">
        <v>0</v>
      </c>
      <c r="AX184">
        <v>0</v>
      </c>
      <c r="AY184">
        <v>8</v>
      </c>
      <c r="AZ184">
        <v>0</v>
      </c>
      <c r="BA184">
        <v>0</v>
      </c>
      <c r="BB184">
        <v>3.3333333333333339</v>
      </c>
      <c r="BC184">
        <v>0</v>
      </c>
      <c r="BD184">
        <v>11.555555555555557</v>
      </c>
      <c r="BE184">
        <v>1</v>
      </c>
      <c r="BF184">
        <v>0</v>
      </c>
      <c r="BG184">
        <v>0</v>
      </c>
      <c r="BH184" s="1">
        <v>20</v>
      </c>
      <c r="BI184">
        <v>0.125</v>
      </c>
      <c r="BJ184">
        <v>0.1111111111111111</v>
      </c>
      <c r="BK184">
        <v>0.4</v>
      </c>
      <c r="BL184">
        <v>3.8461538461538464E-2</v>
      </c>
      <c r="BM184">
        <v>0.1</v>
      </c>
    </row>
    <row r="185" spans="1:65" x14ac:dyDescent="0.55000000000000004">
      <c r="A185" t="s">
        <v>203</v>
      </c>
      <c r="B185" t="s">
        <v>231</v>
      </c>
      <c r="C185" s="2">
        <v>44743</v>
      </c>
      <c r="D185" s="2">
        <v>44794</v>
      </c>
      <c r="E185" s="2">
        <v>44327</v>
      </c>
      <c r="F185" s="2" t="s">
        <v>333</v>
      </c>
      <c r="G185" t="s">
        <v>45</v>
      </c>
      <c r="H185">
        <v>8</v>
      </c>
      <c r="I185">
        <v>35</v>
      </c>
      <c r="J185">
        <v>233</v>
      </c>
      <c r="K185">
        <v>52</v>
      </c>
      <c r="L185">
        <v>21</v>
      </c>
      <c r="M185">
        <v>468</v>
      </c>
      <c r="N185" t="str">
        <f t="shared" si="2"/>
        <v>0821</v>
      </c>
      <c r="O185">
        <v>416</v>
      </c>
      <c r="P185">
        <v>85</v>
      </c>
      <c r="Q185" s="1">
        <v>0.05</v>
      </c>
      <c r="R185" t="s">
        <v>236</v>
      </c>
      <c r="S185" t="s">
        <v>235</v>
      </c>
      <c r="T185" t="s">
        <v>235</v>
      </c>
      <c r="U185" s="14" t="s">
        <v>231</v>
      </c>
      <c r="V185" s="14" t="s">
        <v>231</v>
      </c>
      <c r="W185" s="14">
        <v>46.9</v>
      </c>
      <c r="X185" s="14">
        <v>4.1657142857142855</v>
      </c>
      <c r="Y185" s="14">
        <v>27.5</v>
      </c>
      <c r="Z185" s="14">
        <v>20.5</v>
      </c>
      <c r="AA185" t="s">
        <v>242</v>
      </c>
      <c r="AB185" t="s">
        <v>251</v>
      </c>
      <c r="AC185" s="3">
        <v>25.600580000000001</v>
      </c>
      <c r="AD185" s="3">
        <v>-80.400133999999994</v>
      </c>
      <c r="AE185" s="1">
        <v>0.05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0.05</v>
      </c>
      <c r="AT185" s="1">
        <v>0</v>
      </c>
      <c r="AU185" s="1">
        <v>0</v>
      </c>
      <c r="AV185">
        <v>7</v>
      </c>
      <c r="AW185">
        <v>0</v>
      </c>
      <c r="AX185">
        <v>0</v>
      </c>
      <c r="AY185">
        <v>8</v>
      </c>
      <c r="AZ185">
        <v>0</v>
      </c>
      <c r="BA185">
        <v>0</v>
      </c>
      <c r="BB185">
        <v>3.3333333333333339</v>
      </c>
      <c r="BC185">
        <v>3</v>
      </c>
      <c r="BD185">
        <v>11.555555555555557</v>
      </c>
      <c r="BE185">
        <v>0</v>
      </c>
      <c r="BF185">
        <v>4.7619047619047623E-3</v>
      </c>
      <c r="BG185">
        <v>4.7619047619047623E-3</v>
      </c>
      <c r="BH185" s="1">
        <v>20</v>
      </c>
      <c r="BI185">
        <v>0.125</v>
      </c>
      <c r="BJ185">
        <v>0.1111111111111111</v>
      </c>
      <c r="BK185">
        <v>0.4</v>
      </c>
      <c r="BL185">
        <v>3.8461538461538464E-2</v>
      </c>
      <c r="BM185">
        <v>0.1</v>
      </c>
    </row>
    <row r="186" spans="1:65" x14ac:dyDescent="0.55000000000000004">
      <c r="A186" t="s">
        <v>204</v>
      </c>
      <c r="B186">
        <v>9</v>
      </c>
      <c r="C186" s="2">
        <v>44743</v>
      </c>
      <c r="D186" s="2">
        <v>44797</v>
      </c>
      <c r="E186" s="2">
        <v>44327</v>
      </c>
      <c r="F186" s="2" t="s">
        <v>333</v>
      </c>
      <c r="G186" t="s">
        <v>45</v>
      </c>
      <c r="H186">
        <v>8</v>
      </c>
      <c r="I186">
        <v>35</v>
      </c>
      <c r="J186">
        <v>236</v>
      </c>
      <c r="K186">
        <v>55</v>
      </c>
      <c r="L186">
        <v>24</v>
      </c>
      <c r="M186">
        <v>471</v>
      </c>
      <c r="N186" t="str">
        <f t="shared" si="2"/>
        <v>0824</v>
      </c>
      <c r="O186">
        <v>416</v>
      </c>
      <c r="P186">
        <v>83.5</v>
      </c>
      <c r="Q186" s="1">
        <v>0</v>
      </c>
      <c r="R186" t="s">
        <v>233</v>
      </c>
      <c r="T186" t="s">
        <v>233</v>
      </c>
      <c r="V186" s="14">
        <v>9</v>
      </c>
      <c r="W186" s="14">
        <v>30.7</v>
      </c>
      <c r="X186" s="14">
        <v>0.68799999999999994</v>
      </c>
      <c r="Y186" s="14">
        <v>15</v>
      </c>
      <c r="Z186" s="14">
        <v>11.4</v>
      </c>
      <c r="AA186" t="s">
        <v>240</v>
      </c>
      <c r="AB186" t="s">
        <v>317</v>
      </c>
      <c r="AC186" s="3">
        <v>25.61233</v>
      </c>
      <c r="AD186" s="3">
        <v>-80.406589999999994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>
        <v>1</v>
      </c>
      <c r="AW186">
        <v>1</v>
      </c>
      <c r="AX186">
        <v>0</v>
      </c>
      <c r="AY186">
        <v>8</v>
      </c>
      <c r="AZ186">
        <v>0</v>
      </c>
      <c r="BA186">
        <v>0</v>
      </c>
      <c r="BB186">
        <v>3.3333333333333339</v>
      </c>
      <c r="BC186">
        <v>0</v>
      </c>
      <c r="BD186">
        <v>11.555555555555557</v>
      </c>
      <c r="BE186">
        <v>0</v>
      </c>
      <c r="BF186">
        <v>4.7619047619047623E-3</v>
      </c>
      <c r="BG186">
        <v>4.7619047619047623E-3</v>
      </c>
      <c r="BH186" s="1">
        <v>20</v>
      </c>
      <c r="BI186">
        <v>0.125</v>
      </c>
      <c r="BJ186">
        <v>0.1111111111111111</v>
      </c>
      <c r="BK186">
        <v>0.4</v>
      </c>
      <c r="BL186">
        <v>3.8461538461538464E-2</v>
      </c>
      <c r="BM186">
        <v>0.1</v>
      </c>
    </row>
    <row r="187" spans="1:65" x14ac:dyDescent="0.55000000000000004">
      <c r="A187" t="s">
        <v>205</v>
      </c>
      <c r="B187">
        <v>21</v>
      </c>
      <c r="C187" s="2">
        <v>44743</v>
      </c>
      <c r="D187" s="2">
        <v>44797</v>
      </c>
      <c r="E187" s="2">
        <v>44327</v>
      </c>
      <c r="F187" s="2" t="s">
        <v>333</v>
      </c>
      <c r="G187" t="s">
        <v>45</v>
      </c>
      <c r="H187">
        <v>8</v>
      </c>
      <c r="I187">
        <v>35</v>
      </c>
      <c r="J187">
        <v>236</v>
      </c>
      <c r="K187">
        <v>55</v>
      </c>
      <c r="L187">
        <v>24</v>
      </c>
      <c r="M187">
        <v>471</v>
      </c>
      <c r="N187" t="str">
        <f t="shared" si="2"/>
        <v>0824</v>
      </c>
      <c r="O187">
        <v>416</v>
      </c>
      <c r="P187">
        <v>83.5</v>
      </c>
      <c r="Q187" s="1">
        <v>0</v>
      </c>
      <c r="R187" t="s">
        <v>236</v>
      </c>
      <c r="S187" t="s">
        <v>235</v>
      </c>
      <c r="T187" t="s">
        <v>235</v>
      </c>
      <c r="U187" s="14">
        <v>21</v>
      </c>
      <c r="V187" s="14">
        <v>21</v>
      </c>
      <c r="W187" s="14">
        <v>47.7</v>
      </c>
      <c r="X187" s="14">
        <v>5.5711111111111116</v>
      </c>
      <c r="Y187" s="14">
        <v>31.7</v>
      </c>
      <c r="Z187" s="14">
        <v>21.5</v>
      </c>
      <c r="AA187" t="s">
        <v>240</v>
      </c>
      <c r="AB187" t="s">
        <v>253</v>
      </c>
      <c r="AC187" s="3">
        <v>25.613794970000001</v>
      </c>
      <c r="AD187" s="3">
        <v>-80.406096009999999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>
        <v>6</v>
      </c>
      <c r="AW187">
        <v>1</v>
      </c>
      <c r="AX187">
        <v>0</v>
      </c>
      <c r="AY187">
        <v>8</v>
      </c>
      <c r="AZ187">
        <v>0</v>
      </c>
      <c r="BA187">
        <v>0</v>
      </c>
      <c r="BB187">
        <v>3.3333333333333339</v>
      </c>
      <c r="BC187">
        <v>0</v>
      </c>
      <c r="BD187">
        <v>11.555555555555557</v>
      </c>
      <c r="BE187">
        <v>0</v>
      </c>
      <c r="BF187">
        <v>4.7619047619047623E-3</v>
      </c>
      <c r="BG187">
        <v>4.7619047619047623E-3</v>
      </c>
      <c r="BH187" s="1">
        <v>20</v>
      </c>
      <c r="BI187">
        <v>0.125</v>
      </c>
      <c r="BJ187">
        <v>0.1111111111111111</v>
      </c>
      <c r="BK187">
        <v>0.4</v>
      </c>
      <c r="BL187">
        <v>3.8461538461538464E-2</v>
      </c>
      <c r="BM187">
        <v>0.1</v>
      </c>
    </row>
    <row r="188" spans="1:65" x14ac:dyDescent="0.55000000000000004">
      <c r="A188" t="s">
        <v>206</v>
      </c>
      <c r="B188">
        <v>606</v>
      </c>
      <c r="C188" s="2">
        <v>44743</v>
      </c>
      <c r="D188" s="2">
        <v>44797</v>
      </c>
      <c r="E188" s="2">
        <v>44327</v>
      </c>
      <c r="F188" s="2" t="s">
        <v>333</v>
      </c>
      <c r="G188" t="s">
        <v>45</v>
      </c>
      <c r="H188">
        <v>8</v>
      </c>
      <c r="I188">
        <v>35</v>
      </c>
      <c r="J188">
        <v>236</v>
      </c>
      <c r="K188">
        <v>55</v>
      </c>
      <c r="L188">
        <v>24</v>
      </c>
      <c r="M188">
        <v>471</v>
      </c>
      <c r="N188" t="str">
        <f t="shared" si="2"/>
        <v>0824</v>
      </c>
      <c r="O188">
        <v>416</v>
      </c>
      <c r="P188">
        <v>83.5</v>
      </c>
      <c r="Q188" s="1">
        <v>0</v>
      </c>
      <c r="R188" t="s">
        <v>236</v>
      </c>
      <c r="S188" t="s">
        <v>235</v>
      </c>
      <c r="T188" t="s">
        <v>235</v>
      </c>
      <c r="U188" s="14">
        <v>606</v>
      </c>
      <c r="V188" s="14">
        <v>606</v>
      </c>
      <c r="W188" s="14">
        <v>52.4</v>
      </c>
      <c r="X188" s="14">
        <v>7.5842105263157888</v>
      </c>
      <c r="Y188" s="14">
        <v>32.9</v>
      </c>
      <c r="Z188" s="14">
        <v>25.1</v>
      </c>
      <c r="AA188" t="s">
        <v>241</v>
      </c>
      <c r="AB188" t="s">
        <v>269</v>
      </c>
      <c r="AC188" s="3">
        <v>25.616734000000001</v>
      </c>
      <c r="AD188" s="3">
        <v>-80.390617989999996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>
        <v>4</v>
      </c>
      <c r="AW188">
        <v>1</v>
      </c>
      <c r="AX188">
        <v>0</v>
      </c>
      <c r="AY188">
        <v>8</v>
      </c>
      <c r="AZ188">
        <v>0</v>
      </c>
      <c r="BA188">
        <v>0</v>
      </c>
      <c r="BB188">
        <v>3.3333333333333339</v>
      </c>
      <c r="BC188">
        <v>0</v>
      </c>
      <c r="BD188">
        <v>11.555555555555557</v>
      </c>
      <c r="BE188">
        <v>0</v>
      </c>
      <c r="BF188">
        <v>4.7619047619047623E-3</v>
      </c>
      <c r="BG188">
        <v>4.7619047619047623E-3</v>
      </c>
      <c r="BH188" s="1">
        <v>20</v>
      </c>
      <c r="BI188">
        <v>0.125</v>
      </c>
      <c r="BJ188">
        <v>0.1111111111111111</v>
      </c>
      <c r="BK188">
        <v>0.4</v>
      </c>
      <c r="BL188">
        <v>3.8461538461538464E-2</v>
      </c>
      <c r="BM188">
        <v>0.1</v>
      </c>
    </row>
    <row r="189" spans="1:65" x14ac:dyDescent="0.55000000000000004">
      <c r="A189" t="s">
        <v>207</v>
      </c>
      <c r="B189">
        <v>60</v>
      </c>
      <c r="C189" s="2">
        <v>44743</v>
      </c>
      <c r="D189" s="2">
        <v>44799</v>
      </c>
      <c r="E189" s="2">
        <v>44327</v>
      </c>
      <c r="F189" s="2" t="s">
        <v>333</v>
      </c>
      <c r="G189" t="s">
        <v>45</v>
      </c>
      <c r="H189">
        <v>8</v>
      </c>
      <c r="I189">
        <v>35</v>
      </c>
      <c r="J189">
        <v>238</v>
      </c>
      <c r="K189">
        <v>57</v>
      </c>
      <c r="L189">
        <v>26</v>
      </c>
      <c r="M189">
        <v>473</v>
      </c>
      <c r="N189" t="str">
        <f t="shared" si="2"/>
        <v>0826</v>
      </c>
      <c r="O189">
        <v>416</v>
      </c>
      <c r="P189">
        <v>84</v>
      </c>
      <c r="Q189" s="1">
        <v>0</v>
      </c>
      <c r="R189" t="s">
        <v>233</v>
      </c>
      <c r="T189" t="s">
        <v>233</v>
      </c>
      <c r="V189" s="14">
        <v>60</v>
      </c>
      <c r="W189" s="14">
        <v>28</v>
      </c>
      <c r="X189" s="14">
        <v>0.57650000000000001</v>
      </c>
      <c r="Y189" s="14">
        <v>14.6</v>
      </c>
      <c r="Z189" s="14">
        <v>10.9</v>
      </c>
      <c r="AA189" t="s">
        <v>240</v>
      </c>
      <c r="AB189" t="s">
        <v>243</v>
      </c>
      <c r="AC189" s="3"/>
      <c r="AD189" s="3"/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>
        <v>0</v>
      </c>
      <c r="AW189">
        <v>0</v>
      </c>
      <c r="AX189">
        <v>0</v>
      </c>
      <c r="AY189">
        <v>8</v>
      </c>
      <c r="AZ189">
        <v>0</v>
      </c>
      <c r="BA189">
        <v>0</v>
      </c>
      <c r="BB189">
        <v>3.3333333333333339</v>
      </c>
      <c r="BC189">
        <v>0</v>
      </c>
      <c r="BD189">
        <v>11.555555555555557</v>
      </c>
      <c r="BE189">
        <v>0</v>
      </c>
      <c r="BF189">
        <v>4.7619047619047623E-3</v>
      </c>
      <c r="BG189">
        <v>4.7619047619047623E-3</v>
      </c>
      <c r="BH189" s="1">
        <v>20</v>
      </c>
      <c r="BI189">
        <v>0.125</v>
      </c>
      <c r="BJ189">
        <v>0.1111111111111111</v>
      </c>
      <c r="BK189">
        <v>0.4</v>
      </c>
      <c r="BL189">
        <v>3.8461538461538464E-2</v>
      </c>
      <c r="BM189">
        <v>0.1</v>
      </c>
    </row>
    <row r="190" spans="1:65" x14ac:dyDescent="0.55000000000000004">
      <c r="A190" t="s">
        <v>208</v>
      </c>
      <c r="B190">
        <v>93</v>
      </c>
      <c r="C190" s="2">
        <v>44743</v>
      </c>
      <c r="D190" s="2">
        <v>44799</v>
      </c>
      <c r="E190" s="2">
        <v>44327</v>
      </c>
      <c r="F190" s="2" t="s">
        <v>333</v>
      </c>
      <c r="G190" t="s">
        <v>45</v>
      </c>
      <c r="H190">
        <v>8</v>
      </c>
      <c r="I190">
        <v>35</v>
      </c>
      <c r="J190">
        <v>238</v>
      </c>
      <c r="K190">
        <v>57</v>
      </c>
      <c r="L190">
        <v>26</v>
      </c>
      <c r="M190">
        <v>473</v>
      </c>
      <c r="N190" t="str">
        <f t="shared" si="2"/>
        <v>0826</v>
      </c>
      <c r="O190">
        <v>416</v>
      </c>
      <c r="P190">
        <v>84</v>
      </c>
      <c r="Q190" s="1">
        <v>0</v>
      </c>
      <c r="R190" t="s">
        <v>233</v>
      </c>
      <c r="T190" t="s">
        <v>233</v>
      </c>
      <c r="V190" s="14">
        <v>93</v>
      </c>
      <c r="W190" s="14">
        <v>35</v>
      </c>
      <c r="X190" s="14">
        <v>0.95799999999999996</v>
      </c>
      <c r="Y190" s="14">
        <v>16.7</v>
      </c>
      <c r="Z190" s="14">
        <v>12.8</v>
      </c>
      <c r="AA190" t="s">
        <v>240</v>
      </c>
      <c r="AB190" t="s">
        <v>243</v>
      </c>
      <c r="AC190" s="3"/>
      <c r="AD190" s="3"/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>
        <v>1</v>
      </c>
      <c r="AW190">
        <v>0</v>
      </c>
      <c r="AX190">
        <v>0</v>
      </c>
      <c r="AY190">
        <v>8</v>
      </c>
      <c r="AZ190">
        <v>0</v>
      </c>
      <c r="BA190">
        <v>0</v>
      </c>
      <c r="BB190">
        <v>3.3333333333333339</v>
      </c>
      <c r="BC190">
        <v>0</v>
      </c>
      <c r="BD190">
        <v>11.555555555555557</v>
      </c>
      <c r="BE190">
        <v>0</v>
      </c>
      <c r="BF190">
        <v>4.7619047619047623E-3</v>
      </c>
      <c r="BG190">
        <v>4.7619047619047623E-3</v>
      </c>
      <c r="BH190" s="1">
        <v>20</v>
      </c>
      <c r="BI190">
        <v>0.125</v>
      </c>
      <c r="BJ190">
        <v>0.1111111111111111</v>
      </c>
      <c r="BK190">
        <v>0.4</v>
      </c>
      <c r="BL190">
        <v>3.8461538461538464E-2</v>
      </c>
      <c r="BM190">
        <v>0.1</v>
      </c>
    </row>
    <row r="191" spans="1:65" x14ac:dyDescent="0.55000000000000004">
      <c r="A191" t="s">
        <v>209</v>
      </c>
      <c r="B191">
        <v>615</v>
      </c>
      <c r="C191" s="2">
        <v>44743</v>
      </c>
      <c r="D191" s="2">
        <v>44799</v>
      </c>
      <c r="E191" s="2">
        <v>44327</v>
      </c>
      <c r="F191" s="2" t="s">
        <v>333</v>
      </c>
      <c r="G191" t="s">
        <v>45</v>
      </c>
      <c r="H191">
        <v>8</v>
      </c>
      <c r="I191">
        <v>35</v>
      </c>
      <c r="J191">
        <v>238</v>
      </c>
      <c r="K191">
        <v>57</v>
      </c>
      <c r="L191">
        <v>26</v>
      </c>
      <c r="M191">
        <v>473</v>
      </c>
      <c r="N191" t="str">
        <f t="shared" si="2"/>
        <v>0826</v>
      </c>
      <c r="O191">
        <v>416</v>
      </c>
      <c r="P191">
        <v>84</v>
      </c>
      <c r="Q191" s="1">
        <v>0</v>
      </c>
      <c r="R191" t="s">
        <v>233</v>
      </c>
      <c r="T191" t="s">
        <v>233</v>
      </c>
      <c r="U191" s="14">
        <v>615</v>
      </c>
      <c r="V191" s="14">
        <v>615</v>
      </c>
      <c r="W191" s="14">
        <v>42.2</v>
      </c>
      <c r="X191" s="14">
        <v>1.464</v>
      </c>
      <c r="Y191" s="14">
        <v>20.8</v>
      </c>
      <c r="Z191" s="14">
        <v>15</v>
      </c>
      <c r="AA191" t="s">
        <v>240</v>
      </c>
      <c r="AB191" t="s">
        <v>298</v>
      </c>
      <c r="AC191" s="3">
        <v>25.614341970000002</v>
      </c>
      <c r="AD191" s="3">
        <v>-80.407350030000003</v>
      </c>
      <c r="AE191" s="1">
        <v>0.79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0.79</v>
      </c>
      <c r="AU191" s="1">
        <v>0</v>
      </c>
      <c r="AV191">
        <v>1</v>
      </c>
      <c r="AW191">
        <v>0</v>
      </c>
      <c r="AX191">
        <v>0</v>
      </c>
      <c r="AY191">
        <v>8</v>
      </c>
      <c r="AZ191">
        <v>0</v>
      </c>
      <c r="BA191">
        <v>0</v>
      </c>
      <c r="BB191">
        <v>3.3333333333333339</v>
      </c>
      <c r="BC191">
        <v>0</v>
      </c>
      <c r="BD191">
        <v>11.555555555555557</v>
      </c>
      <c r="BE191">
        <v>7</v>
      </c>
      <c r="BF191">
        <v>4.7619047619047623E-3</v>
      </c>
      <c r="BG191">
        <v>4.7619047619047623E-3</v>
      </c>
      <c r="BH191" s="1">
        <v>20</v>
      </c>
      <c r="BI191">
        <v>0.125</v>
      </c>
      <c r="BJ191">
        <v>0.1111111111111111</v>
      </c>
      <c r="BK191">
        <v>0.4</v>
      </c>
      <c r="BL191">
        <v>3.8461538461538464E-2</v>
      </c>
      <c r="BM191">
        <v>0.1</v>
      </c>
    </row>
    <row r="192" spans="1:65" x14ac:dyDescent="0.55000000000000004">
      <c r="A192" t="s">
        <v>210</v>
      </c>
      <c r="B192">
        <v>300</v>
      </c>
      <c r="C192" s="2">
        <v>44743</v>
      </c>
      <c r="D192" s="2">
        <v>44803</v>
      </c>
      <c r="E192" s="2">
        <v>44327</v>
      </c>
      <c r="F192" s="2" t="s">
        <v>333</v>
      </c>
      <c r="G192" t="s">
        <v>45</v>
      </c>
      <c r="H192">
        <v>8</v>
      </c>
      <c r="I192">
        <v>36</v>
      </c>
      <c r="J192">
        <v>242</v>
      </c>
      <c r="K192">
        <v>61</v>
      </c>
      <c r="L192">
        <v>30</v>
      </c>
      <c r="M192">
        <v>477</v>
      </c>
      <c r="N192" t="str">
        <f t="shared" si="2"/>
        <v>0830</v>
      </c>
      <c r="O192">
        <v>416</v>
      </c>
      <c r="P192">
        <v>81.5</v>
      </c>
      <c r="Q192" s="1">
        <v>0.03</v>
      </c>
      <c r="R192" t="s">
        <v>236</v>
      </c>
      <c r="S192" t="s">
        <v>234</v>
      </c>
      <c r="T192" t="s">
        <v>234</v>
      </c>
      <c r="U192" s="14">
        <v>300</v>
      </c>
      <c r="V192" s="14">
        <v>300</v>
      </c>
      <c r="W192" s="14">
        <v>46.5</v>
      </c>
      <c r="X192" s="14">
        <v>3.3135294117647058</v>
      </c>
      <c r="Y192" s="14">
        <v>26.9</v>
      </c>
      <c r="Z192" s="14">
        <v>19.899999999999999</v>
      </c>
      <c r="AA192" t="s">
        <v>241</v>
      </c>
      <c r="AB192" t="s">
        <v>318</v>
      </c>
      <c r="AC192" s="3"/>
      <c r="AD192" s="3"/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>
        <v>3</v>
      </c>
      <c r="AW192">
        <v>0</v>
      </c>
      <c r="AX192">
        <v>0</v>
      </c>
      <c r="AY192">
        <v>8</v>
      </c>
      <c r="AZ192">
        <v>0</v>
      </c>
      <c r="BA192">
        <v>0</v>
      </c>
      <c r="BB192">
        <v>3.3333333333333339</v>
      </c>
      <c r="BC192">
        <v>0</v>
      </c>
      <c r="BD192">
        <v>11.555555555555557</v>
      </c>
      <c r="BE192">
        <v>0</v>
      </c>
      <c r="BF192">
        <v>0</v>
      </c>
      <c r="BG192">
        <v>0</v>
      </c>
      <c r="BH192" s="1">
        <v>20</v>
      </c>
      <c r="BI192">
        <v>0.125</v>
      </c>
      <c r="BJ192">
        <v>0.1111111111111111</v>
      </c>
      <c r="BK192">
        <v>0.4</v>
      </c>
      <c r="BL192">
        <v>3.8461538461538464E-2</v>
      </c>
      <c r="BM192">
        <v>0.1</v>
      </c>
    </row>
    <row r="193" spans="1:65" x14ac:dyDescent="0.55000000000000004">
      <c r="A193" t="s">
        <v>211</v>
      </c>
      <c r="B193">
        <v>589</v>
      </c>
      <c r="C193" s="2">
        <v>44743</v>
      </c>
      <c r="D193" s="2">
        <v>44803</v>
      </c>
      <c r="E193" s="2">
        <v>44327</v>
      </c>
      <c r="F193" s="2" t="s">
        <v>333</v>
      </c>
      <c r="G193" t="s">
        <v>45</v>
      </c>
      <c r="H193">
        <v>8</v>
      </c>
      <c r="I193">
        <v>36</v>
      </c>
      <c r="J193">
        <v>242</v>
      </c>
      <c r="K193">
        <v>61</v>
      </c>
      <c r="L193">
        <v>30</v>
      </c>
      <c r="M193">
        <v>477</v>
      </c>
      <c r="N193" t="str">
        <f t="shared" si="2"/>
        <v>0830</v>
      </c>
      <c r="O193">
        <v>416</v>
      </c>
      <c r="P193">
        <v>81.5</v>
      </c>
      <c r="Q193" s="1">
        <v>0.03</v>
      </c>
      <c r="R193" t="s">
        <v>236</v>
      </c>
      <c r="S193" t="s">
        <v>235</v>
      </c>
      <c r="T193" t="s">
        <v>235</v>
      </c>
      <c r="U193" s="14">
        <v>589</v>
      </c>
      <c r="V193" s="14">
        <v>589</v>
      </c>
      <c r="W193" s="14">
        <v>51.1</v>
      </c>
      <c r="X193" s="14">
        <v>5.242857142857142</v>
      </c>
      <c r="Y193" s="14">
        <v>29.4</v>
      </c>
      <c r="Z193" s="14">
        <v>22.2</v>
      </c>
      <c r="AA193" t="s">
        <v>241</v>
      </c>
      <c r="AB193" t="s">
        <v>259</v>
      </c>
      <c r="AC193" s="3">
        <v>25.616584970000002</v>
      </c>
      <c r="AD193" s="3">
        <v>-80.390300980000006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>
        <v>2</v>
      </c>
      <c r="AW193">
        <v>0</v>
      </c>
      <c r="AX193">
        <v>0</v>
      </c>
      <c r="AY193">
        <v>8</v>
      </c>
      <c r="AZ193">
        <v>0</v>
      </c>
      <c r="BA193">
        <v>0</v>
      </c>
      <c r="BB193">
        <v>3.3333333333333339</v>
      </c>
      <c r="BC193">
        <v>0</v>
      </c>
      <c r="BD193">
        <v>11.555555555555557</v>
      </c>
      <c r="BE193">
        <v>0</v>
      </c>
      <c r="BF193">
        <v>0</v>
      </c>
      <c r="BG193">
        <v>0</v>
      </c>
      <c r="BH193" s="1">
        <v>20</v>
      </c>
      <c r="BI193">
        <v>0.125</v>
      </c>
      <c r="BJ193">
        <v>0.1111111111111111</v>
      </c>
      <c r="BK193">
        <v>0.4</v>
      </c>
      <c r="BL193">
        <v>3.8461538461538464E-2</v>
      </c>
      <c r="BM193">
        <v>0.1</v>
      </c>
    </row>
    <row r="194" spans="1:65" x14ac:dyDescent="0.55000000000000004">
      <c r="A194" t="s">
        <v>212</v>
      </c>
      <c r="B194" t="s">
        <v>231</v>
      </c>
      <c r="C194" s="2">
        <v>44743</v>
      </c>
      <c r="D194" s="2">
        <v>44803</v>
      </c>
      <c r="E194" s="2">
        <v>44327</v>
      </c>
      <c r="F194" s="2" t="s">
        <v>333</v>
      </c>
      <c r="G194" t="s">
        <v>45</v>
      </c>
      <c r="H194">
        <v>8</v>
      </c>
      <c r="I194">
        <v>36</v>
      </c>
      <c r="J194">
        <v>242</v>
      </c>
      <c r="K194">
        <v>61</v>
      </c>
      <c r="L194">
        <v>30</v>
      </c>
      <c r="M194">
        <v>477</v>
      </c>
      <c r="N194" t="str">
        <f t="shared" ref="N194:N208" si="3">TEXT(D194,"mmdd")</f>
        <v>0830</v>
      </c>
      <c r="O194">
        <v>416</v>
      </c>
      <c r="P194">
        <v>81.5</v>
      </c>
      <c r="Q194" s="1">
        <v>0.03</v>
      </c>
      <c r="R194" t="s">
        <v>236</v>
      </c>
      <c r="S194" t="s">
        <v>235</v>
      </c>
      <c r="T194" t="s">
        <v>235</v>
      </c>
      <c r="U194" s="14" t="s">
        <v>231</v>
      </c>
      <c r="V194" s="14" t="s">
        <v>231</v>
      </c>
      <c r="W194" s="14">
        <v>46.9</v>
      </c>
      <c r="X194" s="14">
        <v>4.1657142857142855</v>
      </c>
      <c r="Y194" s="14">
        <v>27.5</v>
      </c>
      <c r="Z194" s="14">
        <v>20.5</v>
      </c>
      <c r="AA194" t="s">
        <v>242</v>
      </c>
      <c r="AB194" t="s">
        <v>318</v>
      </c>
      <c r="AC194" s="3"/>
      <c r="AD194" s="3"/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>
        <v>4</v>
      </c>
      <c r="AW194">
        <v>0</v>
      </c>
      <c r="AX194">
        <v>0</v>
      </c>
      <c r="AY194">
        <v>8</v>
      </c>
      <c r="AZ194">
        <v>0</v>
      </c>
      <c r="BA194">
        <v>0</v>
      </c>
      <c r="BB194">
        <v>3.3333333333333339</v>
      </c>
      <c r="BC194">
        <v>0</v>
      </c>
      <c r="BD194">
        <v>11.555555555555557</v>
      </c>
      <c r="BE194">
        <v>0</v>
      </c>
      <c r="BF194">
        <v>0</v>
      </c>
      <c r="BG194">
        <v>0</v>
      </c>
      <c r="BH194" s="1">
        <v>20</v>
      </c>
      <c r="BI194">
        <v>0.125</v>
      </c>
      <c r="BJ194">
        <v>0.1111111111111111</v>
      </c>
      <c r="BK194">
        <v>0.4</v>
      </c>
      <c r="BL194">
        <v>3.8461538461538464E-2</v>
      </c>
      <c r="BM194">
        <v>0.1</v>
      </c>
    </row>
    <row r="195" spans="1:65" x14ac:dyDescent="0.55000000000000004">
      <c r="A195" t="s">
        <v>213</v>
      </c>
      <c r="B195">
        <v>32</v>
      </c>
      <c r="C195" s="2">
        <v>44743</v>
      </c>
      <c r="D195" s="2">
        <v>44810</v>
      </c>
      <c r="E195" s="2">
        <v>44327</v>
      </c>
      <c r="F195" s="2" t="s">
        <v>333</v>
      </c>
      <c r="G195" t="s">
        <v>63</v>
      </c>
      <c r="H195">
        <v>9</v>
      </c>
      <c r="I195">
        <v>37</v>
      </c>
      <c r="J195">
        <v>249</v>
      </c>
      <c r="K195">
        <v>68</v>
      </c>
      <c r="L195">
        <v>6</v>
      </c>
      <c r="M195">
        <v>484</v>
      </c>
      <c r="N195" t="str">
        <f t="shared" si="3"/>
        <v>0906</v>
      </c>
      <c r="O195">
        <v>416</v>
      </c>
      <c r="P195">
        <v>83</v>
      </c>
      <c r="Q195" s="1">
        <v>0.01</v>
      </c>
      <c r="R195" t="s">
        <v>233</v>
      </c>
      <c r="T195" t="s">
        <v>233</v>
      </c>
      <c r="V195" s="14">
        <v>32</v>
      </c>
      <c r="W195" s="14">
        <v>31.136281352349314</v>
      </c>
      <c r="X195" s="14">
        <v>0.74399999999999999</v>
      </c>
      <c r="Y195" s="14">
        <v>14.7</v>
      </c>
      <c r="Z195" s="14">
        <v>11.7</v>
      </c>
      <c r="AA195" t="s">
        <v>240</v>
      </c>
      <c r="AB195" t="s">
        <v>319</v>
      </c>
      <c r="AC195" s="3">
        <v>25.613964030000002</v>
      </c>
      <c r="AD195" s="3">
        <v>-80.407471979999997</v>
      </c>
      <c r="AE195" s="1">
        <v>0.5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0.5</v>
      </c>
      <c r="AU195" s="1">
        <v>0</v>
      </c>
      <c r="AV195">
        <v>3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3</v>
      </c>
      <c r="BC195">
        <v>0</v>
      </c>
      <c r="BD195">
        <v>68.333333333333343</v>
      </c>
      <c r="BE195">
        <v>11</v>
      </c>
      <c r="BF195">
        <v>2.7027027027027029E-3</v>
      </c>
      <c r="BG195">
        <v>2.7027027027027029E-3</v>
      </c>
      <c r="BH195" s="1">
        <v>33</v>
      </c>
      <c r="BI195">
        <v>0</v>
      </c>
      <c r="BJ195">
        <v>0</v>
      </c>
      <c r="BK195">
        <v>0.33333333333333331</v>
      </c>
      <c r="BL195">
        <v>6.097560975609756E-2</v>
      </c>
      <c r="BM195">
        <v>3.0303030303030304E-2</v>
      </c>
    </row>
    <row r="196" spans="1:65" x14ac:dyDescent="0.55000000000000004">
      <c r="A196" t="s">
        <v>214</v>
      </c>
      <c r="B196">
        <v>40</v>
      </c>
      <c r="C196" s="2">
        <v>44743</v>
      </c>
      <c r="D196" s="2">
        <v>44810</v>
      </c>
      <c r="E196" s="2">
        <v>44327</v>
      </c>
      <c r="F196" s="2" t="s">
        <v>333</v>
      </c>
      <c r="G196" t="s">
        <v>63</v>
      </c>
      <c r="H196">
        <v>9</v>
      </c>
      <c r="I196">
        <v>37</v>
      </c>
      <c r="J196">
        <v>249</v>
      </c>
      <c r="K196">
        <v>68</v>
      </c>
      <c r="L196">
        <v>6</v>
      </c>
      <c r="M196">
        <v>484</v>
      </c>
      <c r="N196" t="str">
        <f t="shared" si="3"/>
        <v>0906</v>
      </c>
      <c r="O196">
        <v>416</v>
      </c>
      <c r="P196">
        <v>83</v>
      </c>
      <c r="Q196" s="1">
        <v>0.01</v>
      </c>
      <c r="R196" t="s">
        <v>236</v>
      </c>
      <c r="S196" t="s">
        <v>235</v>
      </c>
      <c r="T196" t="s">
        <v>235</v>
      </c>
      <c r="U196" s="14">
        <v>40</v>
      </c>
      <c r="V196" s="14">
        <v>40</v>
      </c>
      <c r="W196" s="14">
        <v>49.5</v>
      </c>
      <c r="X196" s="14">
        <v>5.4148459400000002</v>
      </c>
      <c r="Y196" s="14">
        <v>29.9</v>
      </c>
      <c r="Z196" s="14">
        <v>21.6</v>
      </c>
      <c r="AA196" t="s">
        <v>240</v>
      </c>
      <c r="AB196" t="s">
        <v>214</v>
      </c>
      <c r="AC196" s="3">
        <v>25.61455102</v>
      </c>
      <c r="AD196" s="3">
        <v>-80.406958000000003</v>
      </c>
      <c r="AE196" s="1">
        <v>0.9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0.1</v>
      </c>
      <c r="AT196" s="1">
        <v>0.8</v>
      </c>
      <c r="AU196" s="1">
        <v>0</v>
      </c>
      <c r="AV196">
        <v>2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3</v>
      </c>
      <c r="BC196">
        <v>5</v>
      </c>
      <c r="BD196">
        <v>68.333333333333343</v>
      </c>
      <c r="BE196">
        <v>49</v>
      </c>
      <c r="BF196">
        <v>2.7027027027027029E-3</v>
      </c>
      <c r="BG196">
        <v>2.7027027027027029E-3</v>
      </c>
      <c r="BH196" s="1">
        <v>33</v>
      </c>
      <c r="BI196">
        <v>0</v>
      </c>
      <c r="BJ196">
        <v>0</v>
      </c>
      <c r="BK196">
        <v>0.33333333333333331</v>
      </c>
      <c r="BL196">
        <v>6.097560975609756E-2</v>
      </c>
      <c r="BM196">
        <v>3.0303030303030304E-2</v>
      </c>
    </row>
    <row r="197" spans="1:65" x14ac:dyDescent="0.55000000000000004">
      <c r="A197" t="s">
        <v>215</v>
      </c>
      <c r="B197">
        <v>40</v>
      </c>
      <c r="C197" s="2">
        <v>44743</v>
      </c>
      <c r="D197" s="2">
        <v>44812</v>
      </c>
      <c r="E197" s="2">
        <v>44327</v>
      </c>
      <c r="F197" s="2" t="s">
        <v>333</v>
      </c>
      <c r="G197" t="s">
        <v>63</v>
      </c>
      <c r="H197">
        <v>9</v>
      </c>
      <c r="I197">
        <v>37</v>
      </c>
      <c r="J197">
        <v>251</v>
      </c>
      <c r="K197">
        <v>70</v>
      </c>
      <c r="L197">
        <v>8</v>
      </c>
      <c r="M197">
        <v>486</v>
      </c>
      <c r="N197" t="str">
        <f t="shared" si="3"/>
        <v>0908</v>
      </c>
      <c r="O197">
        <v>416</v>
      </c>
      <c r="P197">
        <v>82.5</v>
      </c>
      <c r="Q197" s="1">
        <v>0.06</v>
      </c>
      <c r="R197" t="s">
        <v>236</v>
      </c>
      <c r="S197" t="s">
        <v>235</v>
      </c>
      <c r="T197" t="s">
        <v>235</v>
      </c>
      <c r="U197" s="14">
        <v>40</v>
      </c>
      <c r="V197" s="14">
        <v>40</v>
      </c>
      <c r="W197" s="14">
        <v>49.5</v>
      </c>
      <c r="X197" s="14">
        <v>5.4148459400000002</v>
      </c>
      <c r="Y197" s="14">
        <v>29.9</v>
      </c>
      <c r="Z197" s="14">
        <v>21.6</v>
      </c>
      <c r="AA197" t="s">
        <v>240</v>
      </c>
      <c r="AB197" t="s">
        <v>215</v>
      </c>
      <c r="AC197" s="3">
        <v>25.61455102</v>
      </c>
      <c r="AD197" s="3">
        <v>-80.406958000000003</v>
      </c>
      <c r="AE197" s="1">
        <v>0.05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0.05</v>
      </c>
      <c r="AU197" s="1">
        <v>0</v>
      </c>
      <c r="AV197">
        <v>3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3</v>
      </c>
      <c r="BC197">
        <v>0</v>
      </c>
      <c r="BD197">
        <v>68.333333333333343</v>
      </c>
      <c r="BE197">
        <v>2</v>
      </c>
      <c r="BF197">
        <v>2.7027027027027029E-3</v>
      </c>
      <c r="BG197">
        <v>2.7027027027027029E-3</v>
      </c>
      <c r="BH197" s="1">
        <v>33</v>
      </c>
      <c r="BI197">
        <v>0</v>
      </c>
      <c r="BJ197">
        <v>0</v>
      </c>
      <c r="BK197">
        <v>0.33333333333333331</v>
      </c>
      <c r="BL197">
        <v>6.097560975609756E-2</v>
      </c>
      <c r="BM197">
        <v>3.0303030303030304E-2</v>
      </c>
    </row>
    <row r="198" spans="1:65" x14ac:dyDescent="0.55000000000000004">
      <c r="A198" t="s">
        <v>216</v>
      </c>
      <c r="B198" t="s">
        <v>230</v>
      </c>
      <c r="C198" s="2">
        <v>44743</v>
      </c>
      <c r="D198" s="2">
        <v>44818</v>
      </c>
      <c r="E198" s="2">
        <v>44327</v>
      </c>
      <c r="F198" s="2" t="s">
        <v>333</v>
      </c>
      <c r="G198" t="s">
        <v>63</v>
      </c>
      <c r="H198">
        <v>9</v>
      </c>
      <c r="I198">
        <v>38</v>
      </c>
      <c r="J198">
        <v>257</v>
      </c>
      <c r="K198">
        <v>76</v>
      </c>
      <c r="L198">
        <v>14</v>
      </c>
      <c r="M198">
        <v>492</v>
      </c>
      <c r="N198" t="str">
        <f t="shared" si="3"/>
        <v>0914</v>
      </c>
      <c r="O198">
        <v>416</v>
      </c>
      <c r="P198">
        <v>82.5</v>
      </c>
      <c r="Q198" s="1">
        <v>0.08</v>
      </c>
      <c r="R198" t="s">
        <v>236</v>
      </c>
      <c r="S198" t="s">
        <v>235</v>
      </c>
      <c r="T198" t="s">
        <v>235</v>
      </c>
      <c r="U198" s="14" t="s">
        <v>230</v>
      </c>
      <c r="V198" s="14" t="s">
        <v>230</v>
      </c>
      <c r="W198" s="14">
        <v>55.1</v>
      </c>
      <c r="X198" s="14">
        <v>6.6241176470588234</v>
      </c>
      <c r="Y198" s="14">
        <v>33.4</v>
      </c>
      <c r="Z198" s="14">
        <v>23.4</v>
      </c>
      <c r="AA198" t="s">
        <v>241</v>
      </c>
      <c r="AB198" t="s">
        <v>259</v>
      </c>
      <c r="AC198" s="3">
        <v>25.616584970000002</v>
      </c>
      <c r="AD198" s="3">
        <v>-80.390300980000006</v>
      </c>
      <c r="AE198" s="1">
        <v>0.01</v>
      </c>
      <c r="AF198" s="1">
        <v>0</v>
      </c>
      <c r="AG198" s="1">
        <v>0</v>
      </c>
      <c r="AH198" s="1">
        <v>0</v>
      </c>
      <c r="AI198" s="1">
        <v>0</v>
      </c>
      <c r="AJ198" s="1">
        <v>0.01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>
        <v>5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3</v>
      </c>
      <c r="BC198">
        <v>0</v>
      </c>
      <c r="BD198">
        <v>68.333333333333343</v>
      </c>
      <c r="BE198">
        <v>0</v>
      </c>
      <c r="BF198">
        <v>0</v>
      </c>
      <c r="BG198">
        <v>0</v>
      </c>
      <c r="BH198" s="1">
        <v>33</v>
      </c>
      <c r="BI198">
        <v>0</v>
      </c>
      <c r="BJ198">
        <v>0</v>
      </c>
      <c r="BK198">
        <v>0.33333333333333331</v>
      </c>
      <c r="BL198">
        <v>6.097560975609756E-2</v>
      </c>
      <c r="BM198">
        <v>3.0303030303030304E-2</v>
      </c>
    </row>
    <row r="199" spans="1:65" x14ac:dyDescent="0.55000000000000004">
      <c r="A199" t="s">
        <v>217</v>
      </c>
      <c r="B199">
        <v>606</v>
      </c>
      <c r="C199" s="2">
        <v>44743</v>
      </c>
      <c r="D199" s="2">
        <v>44825</v>
      </c>
      <c r="E199" s="2">
        <v>44327</v>
      </c>
      <c r="F199" s="2" t="s">
        <v>333</v>
      </c>
      <c r="G199" t="s">
        <v>63</v>
      </c>
      <c r="H199">
        <v>9</v>
      </c>
      <c r="I199">
        <v>39</v>
      </c>
      <c r="J199">
        <v>264</v>
      </c>
      <c r="K199">
        <v>83</v>
      </c>
      <c r="L199">
        <v>21</v>
      </c>
      <c r="M199">
        <v>499</v>
      </c>
      <c r="N199" t="str">
        <f t="shared" si="3"/>
        <v>0921</v>
      </c>
      <c r="O199">
        <v>416</v>
      </c>
      <c r="P199">
        <v>83</v>
      </c>
      <c r="R199" t="s">
        <v>236</v>
      </c>
      <c r="S199" t="s">
        <v>235</v>
      </c>
      <c r="T199" t="s">
        <v>235</v>
      </c>
      <c r="U199" s="14">
        <v>606</v>
      </c>
      <c r="V199" s="14">
        <v>606</v>
      </c>
      <c r="W199" s="14">
        <v>52.4</v>
      </c>
      <c r="X199" s="14">
        <v>7.5842105263157888</v>
      </c>
      <c r="Y199" s="14">
        <v>32.9</v>
      </c>
      <c r="Z199" s="14">
        <v>25.1</v>
      </c>
      <c r="AA199" t="s">
        <v>241</v>
      </c>
      <c r="AB199" t="s">
        <v>259</v>
      </c>
      <c r="AC199" s="3">
        <v>25.616584970000002</v>
      </c>
      <c r="AD199" s="3">
        <v>-80.390300980000006</v>
      </c>
      <c r="AE199" s="1">
        <v>0.01</v>
      </c>
      <c r="AF199" s="1">
        <v>0</v>
      </c>
      <c r="AG199" s="1">
        <v>0</v>
      </c>
      <c r="AH199" s="1">
        <v>0</v>
      </c>
      <c r="AI199" s="1">
        <v>0</v>
      </c>
      <c r="AJ199" s="1">
        <v>0.01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>
        <v>2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3</v>
      </c>
      <c r="BC199">
        <v>0</v>
      </c>
      <c r="BD199">
        <v>68.333333333333343</v>
      </c>
      <c r="BE199">
        <v>0</v>
      </c>
      <c r="BF199">
        <v>0</v>
      </c>
      <c r="BG199">
        <v>0</v>
      </c>
      <c r="BH199" s="1">
        <v>33</v>
      </c>
      <c r="BI199">
        <v>0</v>
      </c>
      <c r="BJ199">
        <v>0</v>
      </c>
      <c r="BK199">
        <v>0.33333333333333331</v>
      </c>
      <c r="BL199">
        <v>6.097560975609756E-2</v>
      </c>
      <c r="BM199">
        <v>3.0303030303030304E-2</v>
      </c>
    </row>
    <row r="200" spans="1:65" x14ac:dyDescent="0.55000000000000004">
      <c r="A200" t="s">
        <v>218</v>
      </c>
      <c r="B200" t="s">
        <v>231</v>
      </c>
      <c r="C200" s="2">
        <v>44743</v>
      </c>
      <c r="D200" s="2">
        <v>44825</v>
      </c>
      <c r="E200" s="2">
        <v>44327</v>
      </c>
      <c r="F200" s="2" t="s">
        <v>333</v>
      </c>
      <c r="G200" t="s">
        <v>63</v>
      </c>
      <c r="H200">
        <v>9</v>
      </c>
      <c r="I200">
        <v>39</v>
      </c>
      <c r="J200">
        <v>264</v>
      </c>
      <c r="K200">
        <v>83</v>
      </c>
      <c r="L200">
        <v>21</v>
      </c>
      <c r="M200">
        <v>499</v>
      </c>
      <c r="N200" t="str">
        <f t="shared" si="3"/>
        <v>0921</v>
      </c>
      <c r="O200">
        <v>416</v>
      </c>
      <c r="P200">
        <v>83</v>
      </c>
      <c r="R200" t="s">
        <v>236</v>
      </c>
      <c r="S200" t="s">
        <v>235</v>
      </c>
      <c r="T200" t="s">
        <v>235</v>
      </c>
      <c r="U200" s="14" t="s">
        <v>231</v>
      </c>
      <c r="V200" s="14" t="s">
        <v>231</v>
      </c>
      <c r="W200" s="14">
        <v>46.9</v>
      </c>
      <c r="X200" s="14">
        <v>4.1657142857142855</v>
      </c>
      <c r="Y200" s="14">
        <v>27.5</v>
      </c>
      <c r="Z200" s="14">
        <v>20.5</v>
      </c>
      <c r="AA200" t="s">
        <v>242</v>
      </c>
      <c r="AB200" t="s">
        <v>251</v>
      </c>
      <c r="AC200" s="3">
        <v>25.600580000000001</v>
      </c>
      <c r="AD200" s="3">
        <v>-80.400133999999994</v>
      </c>
      <c r="AE200" s="1">
        <v>0.05</v>
      </c>
      <c r="AF200" s="1">
        <v>0.05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>
        <v>4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3</v>
      </c>
      <c r="BC200">
        <v>0</v>
      </c>
      <c r="BD200">
        <v>68.333333333333343</v>
      </c>
      <c r="BE200">
        <v>0</v>
      </c>
      <c r="BF200">
        <v>0</v>
      </c>
      <c r="BG200">
        <v>0</v>
      </c>
      <c r="BH200" s="1">
        <v>33</v>
      </c>
      <c r="BI200">
        <v>0</v>
      </c>
      <c r="BJ200">
        <v>0</v>
      </c>
      <c r="BK200">
        <v>0.33333333333333331</v>
      </c>
      <c r="BL200">
        <v>6.097560975609756E-2</v>
      </c>
      <c r="BM200">
        <v>3.0303030303030304E-2</v>
      </c>
    </row>
    <row r="201" spans="1:65" x14ac:dyDescent="0.55000000000000004">
      <c r="A201" t="s">
        <v>219</v>
      </c>
      <c r="B201">
        <v>21</v>
      </c>
      <c r="C201" s="2">
        <v>44743</v>
      </c>
      <c r="D201" s="2">
        <v>44826</v>
      </c>
      <c r="E201" s="2">
        <v>44327</v>
      </c>
      <c r="F201" s="2" t="s">
        <v>333</v>
      </c>
      <c r="G201" t="s">
        <v>63</v>
      </c>
      <c r="H201">
        <v>9</v>
      </c>
      <c r="I201">
        <v>39</v>
      </c>
      <c r="J201">
        <v>265</v>
      </c>
      <c r="K201">
        <v>84</v>
      </c>
      <c r="L201">
        <v>22</v>
      </c>
      <c r="M201">
        <v>500</v>
      </c>
      <c r="N201" t="str">
        <f t="shared" si="3"/>
        <v>0922</v>
      </c>
      <c r="O201">
        <v>416</v>
      </c>
      <c r="P201">
        <v>83</v>
      </c>
      <c r="Q201" s="1">
        <v>0</v>
      </c>
      <c r="R201" t="s">
        <v>236</v>
      </c>
      <c r="S201" t="s">
        <v>235</v>
      </c>
      <c r="T201" t="s">
        <v>235</v>
      </c>
      <c r="U201" s="14">
        <v>21</v>
      </c>
      <c r="V201" s="14">
        <v>21</v>
      </c>
      <c r="W201" s="14">
        <v>47.7</v>
      </c>
      <c r="X201" s="14">
        <v>5.5711111111111116</v>
      </c>
      <c r="Y201" s="14">
        <v>31.7</v>
      </c>
      <c r="Z201" s="14">
        <v>21.5</v>
      </c>
      <c r="AA201" t="s">
        <v>240</v>
      </c>
      <c r="AB201" t="s">
        <v>260</v>
      </c>
      <c r="AC201" s="3">
        <v>25.613923969999998</v>
      </c>
      <c r="AD201" s="3">
        <v>-80.407107030000006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>
        <v>2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3</v>
      </c>
      <c r="BC201">
        <v>0</v>
      </c>
      <c r="BD201">
        <v>68.333333333333343</v>
      </c>
      <c r="BE201">
        <v>0</v>
      </c>
      <c r="BF201">
        <v>0</v>
      </c>
      <c r="BG201">
        <v>0</v>
      </c>
      <c r="BH201" s="1">
        <v>33</v>
      </c>
      <c r="BI201">
        <v>0</v>
      </c>
      <c r="BJ201">
        <v>0</v>
      </c>
      <c r="BK201">
        <v>0.33333333333333331</v>
      </c>
      <c r="BL201">
        <v>6.097560975609756E-2</v>
      </c>
      <c r="BM201">
        <v>3.0303030303030304E-2</v>
      </c>
    </row>
    <row r="202" spans="1:65" x14ac:dyDescent="0.55000000000000004">
      <c r="A202" t="s">
        <v>220</v>
      </c>
      <c r="B202" t="s">
        <v>231</v>
      </c>
      <c r="C202" s="2">
        <v>44835</v>
      </c>
      <c r="D202" s="2">
        <v>44839</v>
      </c>
      <c r="E202" s="2">
        <v>44327</v>
      </c>
      <c r="F202" s="2" t="s">
        <v>334</v>
      </c>
      <c r="G202" t="s">
        <v>75</v>
      </c>
      <c r="H202">
        <v>10</v>
      </c>
      <c r="I202">
        <v>41</v>
      </c>
      <c r="J202">
        <v>278</v>
      </c>
      <c r="K202">
        <v>5</v>
      </c>
      <c r="L202">
        <v>5</v>
      </c>
      <c r="M202">
        <v>513</v>
      </c>
      <c r="N202" t="str">
        <f t="shared" si="3"/>
        <v>1005</v>
      </c>
      <c r="O202">
        <v>508</v>
      </c>
      <c r="P202">
        <v>78.5</v>
      </c>
      <c r="Q202" s="1">
        <v>0</v>
      </c>
      <c r="R202" t="s">
        <v>236</v>
      </c>
      <c r="S202" t="s">
        <v>235</v>
      </c>
      <c r="T202" t="s">
        <v>235</v>
      </c>
      <c r="U202" s="14" t="s">
        <v>231</v>
      </c>
      <c r="V202" s="14" t="s">
        <v>231</v>
      </c>
      <c r="W202" s="14">
        <v>46.9</v>
      </c>
      <c r="X202" s="14">
        <v>4.1657142857142855</v>
      </c>
      <c r="Y202" s="14">
        <v>27.5</v>
      </c>
      <c r="Z202" s="14">
        <v>20.5</v>
      </c>
      <c r="AA202" t="s">
        <v>242</v>
      </c>
      <c r="AB202" t="s">
        <v>251</v>
      </c>
      <c r="AC202" s="3">
        <v>25.600580000000001</v>
      </c>
      <c r="AD202" s="3">
        <v>-80.400133999999994</v>
      </c>
      <c r="AE202" s="1">
        <v>0.1</v>
      </c>
      <c r="AF202" s="1">
        <v>0</v>
      </c>
      <c r="AG202" s="1">
        <v>0</v>
      </c>
      <c r="AH202" s="1">
        <v>0</v>
      </c>
      <c r="AI202" s="1">
        <v>0.1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>
        <v>5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8</v>
      </c>
      <c r="BC202">
        <v>0</v>
      </c>
      <c r="BD202">
        <v>89.166666666666657</v>
      </c>
      <c r="BE202">
        <v>0</v>
      </c>
      <c r="BF202">
        <v>0</v>
      </c>
      <c r="BG202">
        <v>0</v>
      </c>
      <c r="BH202" s="1">
        <v>39</v>
      </c>
      <c r="BI202">
        <v>0</v>
      </c>
      <c r="BJ202">
        <v>0</v>
      </c>
      <c r="BK202">
        <v>0.375</v>
      </c>
      <c r="BL202">
        <v>4.6728971962616821E-2</v>
      </c>
      <c r="BM202">
        <v>2.5000000000000001E-2</v>
      </c>
    </row>
    <row r="203" spans="1:65" x14ac:dyDescent="0.55000000000000004">
      <c r="A203" t="s">
        <v>221</v>
      </c>
      <c r="B203">
        <v>40</v>
      </c>
      <c r="C203" s="2">
        <v>44835</v>
      </c>
      <c r="D203" s="2">
        <v>44840</v>
      </c>
      <c r="E203" s="2">
        <v>44327</v>
      </c>
      <c r="F203" s="2" t="s">
        <v>334</v>
      </c>
      <c r="G203" t="s">
        <v>75</v>
      </c>
      <c r="H203">
        <v>10</v>
      </c>
      <c r="I203">
        <v>41</v>
      </c>
      <c r="J203">
        <v>279</v>
      </c>
      <c r="K203">
        <v>6</v>
      </c>
      <c r="L203">
        <v>6</v>
      </c>
      <c r="M203">
        <v>514</v>
      </c>
      <c r="N203" t="str">
        <f t="shared" si="3"/>
        <v>1006</v>
      </c>
      <c r="O203">
        <v>508</v>
      </c>
      <c r="P203">
        <v>76</v>
      </c>
      <c r="Q203" s="1">
        <v>0</v>
      </c>
      <c r="R203" t="s">
        <v>236</v>
      </c>
      <c r="S203" t="s">
        <v>235</v>
      </c>
      <c r="T203" t="s">
        <v>235</v>
      </c>
      <c r="U203" s="14">
        <v>40</v>
      </c>
      <c r="V203" s="14">
        <v>40</v>
      </c>
      <c r="W203" s="14">
        <v>49.5</v>
      </c>
      <c r="X203" s="14">
        <v>5.4148459400000002</v>
      </c>
      <c r="Y203" s="14">
        <v>29.9</v>
      </c>
      <c r="Z203" s="14">
        <v>21.6</v>
      </c>
      <c r="AA203" t="s">
        <v>240</v>
      </c>
      <c r="AB203" t="s">
        <v>253</v>
      </c>
      <c r="AC203" s="3">
        <v>25.613794970000001</v>
      </c>
      <c r="AD203" s="3">
        <v>-80.406096009999999</v>
      </c>
      <c r="AE203" s="1">
        <v>0.05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0.05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>
        <v>3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8</v>
      </c>
      <c r="BC203">
        <v>0</v>
      </c>
      <c r="BD203">
        <v>89.166666666666657</v>
      </c>
      <c r="BE203">
        <v>0</v>
      </c>
      <c r="BF203">
        <v>0</v>
      </c>
      <c r="BG203">
        <v>0</v>
      </c>
      <c r="BH203" s="1">
        <v>39</v>
      </c>
      <c r="BI203">
        <v>0</v>
      </c>
      <c r="BJ203">
        <v>0</v>
      </c>
      <c r="BK203">
        <v>0.375</v>
      </c>
      <c r="BL203">
        <v>4.6728971962616821E-2</v>
      </c>
      <c r="BM203">
        <v>2.5000000000000001E-2</v>
      </c>
    </row>
    <row r="204" spans="1:65" x14ac:dyDescent="0.55000000000000004">
      <c r="A204" t="s">
        <v>222</v>
      </c>
      <c r="B204">
        <v>615</v>
      </c>
      <c r="C204" s="2">
        <v>44835</v>
      </c>
      <c r="D204" s="2">
        <v>44845</v>
      </c>
      <c r="E204" s="2">
        <v>44327</v>
      </c>
      <c r="F204" s="2" t="s">
        <v>334</v>
      </c>
      <c r="G204" t="s">
        <v>75</v>
      </c>
      <c r="H204">
        <v>10</v>
      </c>
      <c r="I204">
        <v>42</v>
      </c>
      <c r="J204">
        <v>284</v>
      </c>
      <c r="K204">
        <v>11</v>
      </c>
      <c r="L204">
        <v>11</v>
      </c>
      <c r="M204">
        <v>519</v>
      </c>
      <c r="N204" t="str">
        <f t="shared" si="3"/>
        <v>1011</v>
      </c>
      <c r="O204">
        <v>508</v>
      </c>
      <c r="P204">
        <v>80.5</v>
      </c>
      <c r="Q204" s="1">
        <v>0.01</v>
      </c>
      <c r="R204" t="s">
        <v>233</v>
      </c>
      <c r="T204" t="s">
        <v>233</v>
      </c>
      <c r="U204" s="14">
        <v>615</v>
      </c>
      <c r="V204" s="14">
        <v>615</v>
      </c>
      <c r="W204" s="14">
        <v>42.2</v>
      </c>
      <c r="X204" s="14">
        <v>1.464</v>
      </c>
      <c r="Y204" s="14">
        <v>20.8</v>
      </c>
      <c r="Z204" s="14">
        <v>15</v>
      </c>
      <c r="AA204" t="s">
        <v>240</v>
      </c>
      <c r="AB204" t="s">
        <v>298</v>
      </c>
      <c r="AC204" s="3">
        <v>25.614341970000002</v>
      </c>
      <c r="AD204" s="3">
        <v>-80.407350030000003</v>
      </c>
      <c r="AE204" s="1">
        <v>0.99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0.99</v>
      </c>
      <c r="AU204" s="1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8</v>
      </c>
      <c r="BC204">
        <v>0</v>
      </c>
      <c r="BD204">
        <v>89.166666666666657</v>
      </c>
      <c r="BE204">
        <v>5</v>
      </c>
      <c r="BF204">
        <v>1.5873015873015873E-3</v>
      </c>
      <c r="BG204">
        <v>1.5873015873015873E-3</v>
      </c>
      <c r="BH204" s="1">
        <v>39</v>
      </c>
      <c r="BI204">
        <v>0</v>
      </c>
      <c r="BJ204">
        <v>0</v>
      </c>
      <c r="BK204">
        <v>0.375</v>
      </c>
      <c r="BL204">
        <v>4.6728971962616821E-2</v>
      </c>
      <c r="BM204">
        <v>2.5000000000000001E-2</v>
      </c>
    </row>
    <row r="205" spans="1:65" x14ac:dyDescent="0.55000000000000004">
      <c r="A205" t="s">
        <v>223</v>
      </c>
      <c r="B205">
        <v>491</v>
      </c>
      <c r="C205" s="2">
        <v>44835</v>
      </c>
      <c r="D205" s="2">
        <v>44859</v>
      </c>
      <c r="E205" s="2">
        <v>44327</v>
      </c>
      <c r="F205" s="2" t="s">
        <v>334</v>
      </c>
      <c r="G205" t="s">
        <v>75</v>
      </c>
      <c r="H205">
        <v>10</v>
      </c>
      <c r="I205">
        <v>44</v>
      </c>
      <c r="J205">
        <v>298</v>
      </c>
      <c r="K205">
        <v>25</v>
      </c>
      <c r="L205">
        <v>25</v>
      </c>
      <c r="M205">
        <v>533</v>
      </c>
      <c r="N205" t="str">
        <f t="shared" si="3"/>
        <v>1025</v>
      </c>
      <c r="O205">
        <v>508</v>
      </c>
      <c r="P205">
        <v>73</v>
      </c>
      <c r="Q205" s="1">
        <v>0</v>
      </c>
      <c r="R205" t="s">
        <v>236</v>
      </c>
      <c r="S205" t="s">
        <v>234</v>
      </c>
      <c r="T205" t="s">
        <v>234</v>
      </c>
      <c r="U205" s="14">
        <v>491</v>
      </c>
      <c r="V205" s="14">
        <v>491</v>
      </c>
      <c r="W205" s="14">
        <v>49.2</v>
      </c>
      <c r="X205" s="14">
        <v>4.2805263157894728</v>
      </c>
      <c r="Y205" s="14">
        <v>27.1</v>
      </c>
      <c r="Z205" s="14">
        <v>20.3</v>
      </c>
      <c r="AA205" t="s">
        <v>242</v>
      </c>
      <c r="AB205" t="s">
        <v>320</v>
      </c>
      <c r="AC205" s="3">
        <v>25.600892000000002</v>
      </c>
      <c r="AD205" s="3">
        <v>-80.399327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>
        <v>3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8</v>
      </c>
      <c r="BC205">
        <v>0</v>
      </c>
      <c r="BD205">
        <v>89.166666666666657</v>
      </c>
      <c r="BE205">
        <v>0</v>
      </c>
      <c r="BF205">
        <v>0</v>
      </c>
      <c r="BG205">
        <v>0</v>
      </c>
      <c r="BH205" s="1">
        <v>39</v>
      </c>
      <c r="BI205">
        <v>0</v>
      </c>
      <c r="BJ205">
        <v>0</v>
      </c>
      <c r="BK205">
        <v>0.375</v>
      </c>
      <c r="BL205">
        <v>4.6728971962616821E-2</v>
      </c>
      <c r="BM205">
        <v>2.5000000000000001E-2</v>
      </c>
    </row>
    <row r="206" spans="1:65" x14ac:dyDescent="0.55000000000000004">
      <c r="A206" t="s">
        <v>224</v>
      </c>
      <c r="B206">
        <v>92</v>
      </c>
      <c r="C206" s="2">
        <v>44835</v>
      </c>
      <c r="D206" s="2">
        <v>44867</v>
      </c>
      <c r="E206" s="2">
        <v>44327</v>
      </c>
      <c r="F206" s="2" t="s">
        <v>334</v>
      </c>
      <c r="G206" t="s">
        <v>90</v>
      </c>
      <c r="H206">
        <v>11</v>
      </c>
      <c r="I206">
        <v>45</v>
      </c>
      <c r="J206">
        <v>306</v>
      </c>
      <c r="K206">
        <v>33</v>
      </c>
      <c r="L206">
        <v>2</v>
      </c>
      <c r="M206">
        <v>541</v>
      </c>
      <c r="N206" t="str">
        <f t="shared" si="3"/>
        <v>1102</v>
      </c>
      <c r="O206">
        <v>508</v>
      </c>
      <c r="P206">
        <v>80.5</v>
      </c>
      <c r="Q206" s="1">
        <v>0.01</v>
      </c>
      <c r="R206" t="s">
        <v>233</v>
      </c>
      <c r="T206" t="s">
        <v>233</v>
      </c>
      <c r="V206" s="14">
        <v>92</v>
      </c>
      <c r="W206" s="14">
        <v>30.360115658801675</v>
      </c>
      <c r="X206" s="14">
        <v>0.70399999999999996</v>
      </c>
      <c r="Y206" s="14">
        <v>15.5</v>
      </c>
      <c r="Z206" s="14">
        <v>11.3</v>
      </c>
      <c r="AA206" t="s">
        <v>240</v>
      </c>
      <c r="AB206" t="s">
        <v>309</v>
      </c>
      <c r="AC206" s="3">
        <v>25.612666999999998</v>
      </c>
      <c r="AD206" s="3">
        <v>-80.403515999999996</v>
      </c>
      <c r="AE206" s="1">
        <v>0.6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0.6</v>
      </c>
      <c r="AT206" s="1">
        <v>0</v>
      </c>
      <c r="AU206" s="1">
        <v>0</v>
      </c>
      <c r="AV206">
        <v>2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3.5</v>
      </c>
      <c r="BC206">
        <v>6</v>
      </c>
      <c r="BD206">
        <v>144</v>
      </c>
      <c r="BE206">
        <v>0</v>
      </c>
      <c r="BF206">
        <v>7.4074074074074077E-3</v>
      </c>
      <c r="BG206">
        <v>7.4074074074074077E-3</v>
      </c>
      <c r="BH206" s="1">
        <v>63</v>
      </c>
      <c r="BI206">
        <v>0</v>
      </c>
      <c r="BJ206">
        <v>0</v>
      </c>
      <c r="BK206">
        <v>0.42857142857142855</v>
      </c>
      <c r="BL206">
        <v>5.113636363636364E-2</v>
      </c>
      <c r="BM206">
        <v>3.1746031746031744E-2</v>
      </c>
    </row>
    <row r="207" spans="1:65" x14ac:dyDescent="0.55000000000000004">
      <c r="A207" t="s">
        <v>225</v>
      </c>
      <c r="B207">
        <v>589</v>
      </c>
      <c r="C207" s="2">
        <v>44835</v>
      </c>
      <c r="D207" s="2">
        <v>44874</v>
      </c>
      <c r="E207" s="2">
        <v>44327</v>
      </c>
      <c r="F207" s="2" t="s">
        <v>334</v>
      </c>
      <c r="G207" t="s">
        <v>90</v>
      </c>
      <c r="H207">
        <v>11</v>
      </c>
      <c r="I207">
        <v>46</v>
      </c>
      <c r="J207">
        <v>313</v>
      </c>
      <c r="K207">
        <v>40</v>
      </c>
      <c r="L207">
        <v>9</v>
      </c>
      <c r="M207">
        <v>548</v>
      </c>
      <c r="N207" t="str">
        <f t="shared" si="3"/>
        <v>1109</v>
      </c>
      <c r="O207">
        <v>508</v>
      </c>
      <c r="P207">
        <v>78.5</v>
      </c>
      <c r="Q207" s="1">
        <v>0.36</v>
      </c>
      <c r="R207" t="s">
        <v>236</v>
      </c>
      <c r="S207" t="s">
        <v>235</v>
      </c>
      <c r="T207" t="s">
        <v>235</v>
      </c>
      <c r="U207" s="14">
        <v>589</v>
      </c>
      <c r="V207" s="14">
        <v>589</v>
      </c>
      <c r="W207" s="14">
        <v>51.1</v>
      </c>
      <c r="X207" s="14">
        <v>5.242857142857142</v>
      </c>
      <c r="Y207" s="14">
        <v>29.4</v>
      </c>
      <c r="Z207" s="14">
        <v>22.2</v>
      </c>
      <c r="AA207" t="s">
        <v>241</v>
      </c>
      <c r="AB207" t="s">
        <v>270</v>
      </c>
      <c r="AC207" s="3">
        <v>25.616564</v>
      </c>
      <c r="AD207" s="3">
        <v>-80.390597999999997</v>
      </c>
      <c r="AE207" s="1">
        <v>0.01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0.01</v>
      </c>
      <c r="AV207">
        <v>4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3.5</v>
      </c>
      <c r="BC207">
        <v>0</v>
      </c>
      <c r="BD207">
        <v>144</v>
      </c>
      <c r="BE207">
        <v>0</v>
      </c>
      <c r="BF207">
        <v>0</v>
      </c>
      <c r="BG207">
        <v>0</v>
      </c>
      <c r="BH207" s="1">
        <v>63</v>
      </c>
      <c r="BI207">
        <v>0</v>
      </c>
      <c r="BJ207">
        <v>0</v>
      </c>
      <c r="BK207">
        <v>0.42857142857142855</v>
      </c>
      <c r="BL207">
        <v>5.113636363636364E-2</v>
      </c>
      <c r="BM207">
        <v>3.1746031746031744E-2</v>
      </c>
    </row>
    <row r="208" spans="1:65" x14ac:dyDescent="0.55000000000000004">
      <c r="A208" t="s">
        <v>226</v>
      </c>
      <c r="B208" t="s">
        <v>230</v>
      </c>
      <c r="C208" s="2">
        <v>44835</v>
      </c>
      <c r="D208" s="2">
        <v>44874</v>
      </c>
      <c r="E208" s="2">
        <v>44327</v>
      </c>
      <c r="F208" s="2" t="s">
        <v>334</v>
      </c>
      <c r="G208" t="s">
        <v>90</v>
      </c>
      <c r="H208">
        <v>11</v>
      </c>
      <c r="I208">
        <v>46</v>
      </c>
      <c r="J208">
        <v>313</v>
      </c>
      <c r="K208">
        <v>40</v>
      </c>
      <c r="L208">
        <v>9</v>
      </c>
      <c r="M208">
        <v>548</v>
      </c>
      <c r="N208" t="str">
        <f t="shared" si="3"/>
        <v>1109</v>
      </c>
      <c r="O208">
        <v>508</v>
      </c>
      <c r="P208">
        <v>78.5</v>
      </c>
      <c r="Q208" s="1">
        <v>0.36</v>
      </c>
      <c r="R208" t="s">
        <v>236</v>
      </c>
      <c r="S208" t="s">
        <v>235</v>
      </c>
      <c r="T208" t="s">
        <v>235</v>
      </c>
      <c r="U208" s="14" t="s">
        <v>230</v>
      </c>
      <c r="V208" s="14" t="s">
        <v>230</v>
      </c>
      <c r="W208" s="14">
        <v>55.1</v>
      </c>
      <c r="X208" s="14">
        <v>6.6241176470588234</v>
      </c>
      <c r="Y208" s="14">
        <v>33.4</v>
      </c>
      <c r="Z208" s="14">
        <v>23.4</v>
      </c>
      <c r="AA208" t="s">
        <v>241</v>
      </c>
      <c r="AB208" t="s">
        <v>282</v>
      </c>
      <c r="AC208" s="3">
        <v>25.616636</v>
      </c>
      <c r="AD208" s="3">
        <v>-80.390680000000003</v>
      </c>
      <c r="AE208" s="1">
        <v>0.01</v>
      </c>
      <c r="AF208" s="1">
        <v>0</v>
      </c>
      <c r="AG208" s="1">
        <v>0</v>
      </c>
      <c r="AH208" s="1">
        <v>0</v>
      </c>
      <c r="AI208" s="1">
        <v>0</v>
      </c>
      <c r="AJ208" s="1">
        <v>0.01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>
        <v>5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3.5</v>
      </c>
      <c r="BC208">
        <v>0</v>
      </c>
      <c r="BD208">
        <v>144</v>
      </c>
      <c r="BE208">
        <v>0</v>
      </c>
      <c r="BF208">
        <v>0</v>
      </c>
      <c r="BG208">
        <v>0</v>
      </c>
      <c r="BH208" s="1">
        <v>63</v>
      </c>
      <c r="BI208">
        <v>0</v>
      </c>
      <c r="BJ208">
        <v>0</v>
      </c>
      <c r="BK208">
        <v>0.42857142857142855</v>
      </c>
      <c r="BL208">
        <v>5.113636363636364E-2</v>
      </c>
      <c r="BM208">
        <v>3.1746031746031744E-2</v>
      </c>
    </row>
  </sheetData>
  <autoFilter ref="A1:BH208" xr:uid="{49B9770D-5526-4B95-A297-9E447A23F860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9770D-5526-4B95-A297-9E447A23F860}">
  <dimension ref="A1:BO208"/>
  <sheetViews>
    <sheetView workbookViewId="0"/>
  </sheetViews>
  <sheetFormatPr defaultRowHeight="14.4" x14ac:dyDescent="0.55000000000000004"/>
  <cols>
    <col min="3" max="3" width="11.15625" style="2" bestFit="1" customWidth="1"/>
    <col min="4" max="4" width="10.15625" bestFit="1" customWidth="1"/>
    <col min="5" max="5" width="10.15625" customWidth="1"/>
    <col min="9" max="9" width="5.9453125" customWidth="1"/>
    <col min="10" max="10" width="11.7890625" bestFit="1" customWidth="1"/>
    <col min="19" max="19" width="8.83984375" style="1"/>
    <col min="23" max="28" width="8.83984375" style="14"/>
    <col min="31" max="31" width="10.15625" bestFit="1" customWidth="1"/>
    <col min="32" max="32" width="10.734375" bestFit="1" customWidth="1"/>
    <col min="34" max="49" width="10.41796875" customWidth="1"/>
  </cols>
  <sheetData>
    <row r="1" spans="1:67" x14ac:dyDescent="0.55000000000000004">
      <c r="A1" t="s">
        <v>2</v>
      </c>
      <c r="B1" t="s">
        <v>244</v>
      </c>
      <c r="C1" t="s">
        <v>343</v>
      </c>
      <c r="D1" t="s">
        <v>3</v>
      </c>
      <c r="E1" t="s">
        <v>357</v>
      </c>
      <c r="F1" t="s">
        <v>331</v>
      </c>
      <c r="G1" t="s">
        <v>611</v>
      </c>
      <c r="H1" t="s">
        <v>4</v>
      </c>
      <c r="I1" t="s">
        <v>359</v>
      </c>
      <c r="J1" t="s">
        <v>413</v>
      </c>
      <c r="K1" t="s">
        <v>344</v>
      </c>
      <c r="L1" t="s">
        <v>341</v>
      </c>
      <c r="M1" t="s">
        <v>342</v>
      </c>
      <c r="N1" t="s">
        <v>356</v>
      </c>
      <c r="O1" t="s">
        <v>227</v>
      </c>
      <c r="P1" t="s">
        <v>0</v>
      </c>
      <c r="Q1" t="s">
        <v>358</v>
      </c>
      <c r="R1" t="s">
        <v>5</v>
      </c>
      <c r="S1" s="1" t="s">
        <v>6</v>
      </c>
      <c r="T1" t="s">
        <v>237</v>
      </c>
      <c r="U1" t="s">
        <v>238</v>
      </c>
      <c r="V1" t="s">
        <v>232</v>
      </c>
      <c r="W1" s="13" t="s">
        <v>394</v>
      </c>
      <c r="X1" s="13" t="s">
        <v>228</v>
      </c>
      <c r="Y1" s="13" t="s">
        <v>398</v>
      </c>
      <c r="Z1" s="13" t="s">
        <v>399</v>
      </c>
      <c r="AA1" s="13" t="s">
        <v>400</v>
      </c>
      <c r="AB1" s="13" t="s">
        <v>401</v>
      </c>
      <c r="AC1" t="s">
        <v>239</v>
      </c>
      <c r="AD1" t="s">
        <v>248</v>
      </c>
      <c r="AE1" t="s">
        <v>246</v>
      </c>
      <c r="AF1" t="s">
        <v>247</v>
      </c>
      <c r="AG1" t="s">
        <v>1</v>
      </c>
      <c r="AH1" t="s">
        <v>322</v>
      </c>
      <c r="AI1" t="s">
        <v>345</v>
      </c>
      <c r="AJ1" t="s">
        <v>324</v>
      </c>
      <c r="AK1" t="s">
        <v>346</v>
      </c>
      <c r="AL1" t="s">
        <v>347</v>
      </c>
      <c r="AM1" t="s">
        <v>348</v>
      </c>
      <c r="AN1" t="s">
        <v>349</v>
      </c>
      <c r="AO1" t="s">
        <v>350</v>
      </c>
      <c r="AP1" t="s">
        <v>351</v>
      </c>
      <c r="AQ1" t="s">
        <v>352</v>
      </c>
      <c r="AR1" t="s">
        <v>326</v>
      </c>
      <c r="AS1" t="s">
        <v>353</v>
      </c>
      <c r="AT1" t="s">
        <v>354</v>
      </c>
      <c r="AU1" t="s">
        <v>328</v>
      </c>
      <c r="AV1" t="s">
        <v>330</v>
      </c>
      <c r="AW1" t="s">
        <v>355</v>
      </c>
      <c r="AX1" t="s">
        <v>7</v>
      </c>
      <c r="AY1" t="s">
        <v>245</v>
      </c>
      <c r="AZ1" t="s">
        <v>321</v>
      </c>
      <c r="BA1" t="s">
        <v>360</v>
      </c>
      <c r="BB1" t="s">
        <v>323</v>
      </c>
      <c r="BC1" t="s">
        <v>325</v>
      </c>
      <c r="BD1" t="s">
        <v>361</v>
      </c>
      <c r="BE1" t="s">
        <v>327</v>
      </c>
      <c r="BF1" t="s">
        <v>362</v>
      </c>
      <c r="BG1" t="s">
        <v>329</v>
      </c>
      <c r="BH1" t="s">
        <v>365</v>
      </c>
      <c r="BI1" t="s">
        <v>364</v>
      </c>
      <c r="BJ1" t="s">
        <v>363</v>
      </c>
      <c r="BK1" t="s">
        <v>336</v>
      </c>
      <c r="BL1" t="s">
        <v>337</v>
      </c>
      <c r="BM1" t="s">
        <v>338</v>
      </c>
      <c r="BN1" t="s">
        <v>340</v>
      </c>
      <c r="BO1" t="s">
        <v>339</v>
      </c>
    </row>
    <row r="2" spans="1:67" x14ac:dyDescent="0.55000000000000004">
      <c r="A2" t="s">
        <v>8</v>
      </c>
      <c r="B2" t="s">
        <v>229</v>
      </c>
      <c r="C2" s="2" t="s">
        <v>407</v>
      </c>
      <c r="D2" s="2">
        <v>44327</v>
      </c>
      <c r="E2" s="2">
        <v>44327</v>
      </c>
      <c r="F2" t="s">
        <v>332</v>
      </c>
      <c r="G2" t="s">
        <v>609</v>
      </c>
      <c r="H2" t="str">
        <f>TEXT(D2,"mmm")</f>
        <v>May</v>
      </c>
      <c r="I2">
        <v>5</v>
      </c>
      <c r="J2">
        <f>C2-D2</f>
        <v>-52</v>
      </c>
      <c r="K2">
        <v>20</v>
      </c>
      <c r="L2">
        <v>131</v>
      </c>
      <c r="M2">
        <v>53</v>
      </c>
      <c r="N2">
        <v>11</v>
      </c>
      <c r="O2">
        <v>1</v>
      </c>
      <c r="P2" t="str">
        <f t="shared" ref="P2:P33" si="0">TEXT(D2,"mmdd")</f>
        <v>0511</v>
      </c>
      <c r="Q2">
        <v>-40</v>
      </c>
      <c r="R2">
        <v>79.5</v>
      </c>
      <c r="S2" s="1" t="e" cm="1">
        <f t="array" ref="S2">if</f>
        <v>#NAME?</v>
      </c>
      <c r="T2" t="s">
        <v>233</v>
      </c>
      <c r="V2" t="s">
        <v>233</v>
      </c>
      <c r="W2" s="14" t="s">
        <v>229</v>
      </c>
      <c r="X2" s="14" t="s">
        <v>229</v>
      </c>
      <c r="Y2" s="14">
        <v>33.299999999999997</v>
      </c>
      <c r="Z2" s="14">
        <v>0.67180000000000006</v>
      </c>
      <c r="AA2" s="14">
        <v>17.3</v>
      </c>
      <c r="AB2" s="14">
        <v>12.8</v>
      </c>
      <c r="AC2" t="s">
        <v>240</v>
      </c>
      <c r="AD2" t="s">
        <v>8</v>
      </c>
      <c r="AE2" s="3">
        <v>25.614444989999999</v>
      </c>
      <c r="AF2" s="3">
        <v>-80.402031960000002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>
        <v>4</v>
      </c>
      <c r="AY2">
        <v>0</v>
      </c>
      <c r="AZ2">
        <v>0</v>
      </c>
      <c r="BA2">
        <v>9.6875</v>
      </c>
      <c r="BB2">
        <v>0</v>
      </c>
      <c r="BC2">
        <v>0</v>
      </c>
      <c r="BD2">
        <v>1.5714285714285716</v>
      </c>
      <c r="BE2">
        <v>0</v>
      </c>
      <c r="BF2">
        <v>32.25</v>
      </c>
      <c r="BG2">
        <v>0</v>
      </c>
      <c r="BH2">
        <v>0</v>
      </c>
      <c r="BI2">
        <v>0</v>
      </c>
      <c r="BJ2" s="1">
        <v>0</v>
      </c>
      <c r="BK2">
        <v>8.0645161290322578E-2</v>
      </c>
      <c r="BL2">
        <v>6.6666666666666666E-2</v>
      </c>
      <c r="BM2">
        <v>9.0909090909090912E-2</v>
      </c>
      <c r="BN2">
        <v>7.7519379844961239E-3</v>
      </c>
      <c r="BO2">
        <v>0</v>
      </c>
    </row>
    <row r="3" spans="1:67" x14ac:dyDescent="0.55000000000000004">
      <c r="A3" t="s">
        <v>10</v>
      </c>
      <c r="B3">
        <v>490</v>
      </c>
      <c r="C3" s="2" t="s">
        <v>407</v>
      </c>
      <c r="D3" s="2">
        <v>44329</v>
      </c>
      <c r="E3" s="2">
        <v>44327</v>
      </c>
      <c r="F3" t="s">
        <v>332</v>
      </c>
      <c r="G3" t="s">
        <v>609</v>
      </c>
      <c r="H3" t="str">
        <f t="shared" ref="H3:H66" si="1">TEXT(D3,"mmm")</f>
        <v>May</v>
      </c>
      <c r="I3">
        <v>5</v>
      </c>
      <c r="J3">
        <f t="shared" ref="J3:J19" si="2">C3-E3</f>
        <v>-52</v>
      </c>
      <c r="K3">
        <v>20</v>
      </c>
      <c r="L3">
        <v>133</v>
      </c>
      <c r="M3">
        <v>55</v>
      </c>
      <c r="N3">
        <v>13</v>
      </c>
      <c r="O3">
        <v>3</v>
      </c>
      <c r="P3" t="str">
        <f t="shared" si="0"/>
        <v>0513</v>
      </c>
      <c r="Q3">
        <v>-40</v>
      </c>
      <c r="R3">
        <v>81.5</v>
      </c>
      <c r="S3" s="1">
        <v>0.05</v>
      </c>
      <c r="T3" t="s">
        <v>236</v>
      </c>
      <c r="U3" t="s">
        <v>234</v>
      </c>
      <c r="V3" t="s">
        <v>234</v>
      </c>
      <c r="W3" s="14">
        <v>490</v>
      </c>
      <c r="X3" s="14">
        <v>490</v>
      </c>
      <c r="Y3" s="14">
        <v>42.584725332177044</v>
      </c>
      <c r="Z3" s="14">
        <v>2.7814285714285711</v>
      </c>
      <c r="AA3" s="14">
        <v>24.3</v>
      </c>
      <c r="AB3" s="14">
        <v>17.600000000000001</v>
      </c>
      <c r="AC3" t="s">
        <v>241</v>
      </c>
      <c r="AD3" t="s">
        <v>249</v>
      </c>
      <c r="AE3" s="3">
        <v>25.616534999999999</v>
      </c>
      <c r="AF3" s="3">
        <v>-80.390473999999998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>
        <v>0</v>
      </c>
      <c r="AY3">
        <v>0</v>
      </c>
      <c r="AZ3">
        <v>0</v>
      </c>
      <c r="BA3">
        <v>9.6875</v>
      </c>
      <c r="BB3">
        <v>0</v>
      </c>
      <c r="BC3">
        <v>0</v>
      </c>
      <c r="BD3">
        <v>1.5714285714285716</v>
      </c>
      <c r="BE3">
        <v>0</v>
      </c>
      <c r="BF3">
        <v>32.25</v>
      </c>
      <c r="BG3">
        <v>0</v>
      </c>
      <c r="BH3">
        <v>0</v>
      </c>
      <c r="BI3">
        <v>0</v>
      </c>
      <c r="BJ3" s="1">
        <v>0</v>
      </c>
      <c r="BK3">
        <v>8.0645161290322578E-2</v>
      </c>
      <c r="BL3">
        <v>6.6666666666666666E-2</v>
      </c>
      <c r="BM3">
        <v>9.0909090909090912E-2</v>
      </c>
      <c r="BN3">
        <v>7.7519379844961239E-3</v>
      </c>
      <c r="BO3">
        <v>0</v>
      </c>
    </row>
    <row r="4" spans="1:67" x14ac:dyDescent="0.55000000000000004">
      <c r="A4" t="s">
        <v>11</v>
      </c>
      <c r="B4">
        <v>300</v>
      </c>
      <c r="C4" s="2" t="s">
        <v>407</v>
      </c>
      <c r="D4" s="2">
        <v>44334</v>
      </c>
      <c r="E4" s="2">
        <v>44327</v>
      </c>
      <c r="F4" t="s">
        <v>332</v>
      </c>
      <c r="G4" t="s">
        <v>609</v>
      </c>
      <c r="H4" t="str">
        <f t="shared" si="1"/>
        <v>May</v>
      </c>
      <c r="I4">
        <v>5</v>
      </c>
      <c r="J4">
        <f t="shared" si="2"/>
        <v>-52</v>
      </c>
      <c r="K4">
        <v>21</v>
      </c>
      <c r="L4">
        <v>138</v>
      </c>
      <c r="M4">
        <v>60</v>
      </c>
      <c r="N4">
        <v>18</v>
      </c>
      <c r="O4">
        <v>8</v>
      </c>
      <c r="P4" t="str">
        <f t="shared" si="0"/>
        <v>0518</v>
      </c>
      <c r="Q4">
        <v>-40</v>
      </c>
      <c r="R4">
        <v>77.5</v>
      </c>
      <c r="S4" s="1">
        <v>0</v>
      </c>
      <c r="T4" t="s">
        <v>236</v>
      </c>
      <c r="U4" t="s">
        <v>234</v>
      </c>
      <c r="V4" t="s">
        <v>234</v>
      </c>
      <c r="W4" s="14">
        <v>300</v>
      </c>
      <c r="X4" s="14">
        <v>300</v>
      </c>
      <c r="Y4" s="14">
        <v>46.5</v>
      </c>
      <c r="Z4" s="14">
        <v>3.3135294117647058</v>
      </c>
      <c r="AA4" s="14">
        <v>26.9</v>
      </c>
      <c r="AB4" s="14">
        <v>19.899999999999999</v>
      </c>
      <c r="AC4" t="s">
        <v>241</v>
      </c>
      <c r="AD4" t="s">
        <v>250</v>
      </c>
      <c r="AE4" s="3">
        <v>25.616745000000002</v>
      </c>
      <c r="AF4" s="3">
        <v>-80.390912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>
        <v>3</v>
      </c>
      <c r="AY4">
        <v>0</v>
      </c>
      <c r="AZ4">
        <v>0</v>
      </c>
      <c r="BA4">
        <v>9.6875</v>
      </c>
      <c r="BB4">
        <v>0</v>
      </c>
      <c r="BC4">
        <v>0</v>
      </c>
      <c r="BD4">
        <v>1.5714285714285716</v>
      </c>
      <c r="BE4">
        <v>0</v>
      </c>
      <c r="BF4">
        <v>32.25</v>
      </c>
      <c r="BG4">
        <v>0</v>
      </c>
      <c r="BH4">
        <v>4.329004329004329E-3</v>
      </c>
      <c r="BI4">
        <v>0</v>
      </c>
      <c r="BJ4" s="1">
        <v>0</v>
      </c>
      <c r="BK4">
        <v>8.0645161290322578E-2</v>
      </c>
      <c r="BL4">
        <v>6.6666666666666666E-2</v>
      </c>
      <c r="BM4">
        <v>9.0909090909090912E-2</v>
      </c>
      <c r="BN4">
        <v>7.7519379844961239E-3</v>
      </c>
      <c r="BO4">
        <v>0</v>
      </c>
    </row>
    <row r="5" spans="1:67" x14ac:dyDescent="0.55000000000000004">
      <c r="A5" t="s">
        <v>12</v>
      </c>
      <c r="B5">
        <v>491</v>
      </c>
      <c r="C5" s="2" t="s">
        <v>407</v>
      </c>
      <c r="D5" s="2">
        <v>44334</v>
      </c>
      <c r="E5" s="2">
        <v>44327</v>
      </c>
      <c r="F5" t="s">
        <v>332</v>
      </c>
      <c r="G5" t="s">
        <v>609</v>
      </c>
      <c r="H5" t="str">
        <f t="shared" si="1"/>
        <v>May</v>
      </c>
      <c r="I5">
        <v>5</v>
      </c>
      <c r="J5">
        <f t="shared" si="2"/>
        <v>-52</v>
      </c>
      <c r="K5">
        <v>21</v>
      </c>
      <c r="L5">
        <v>138</v>
      </c>
      <c r="M5">
        <v>60</v>
      </c>
      <c r="N5">
        <v>18</v>
      </c>
      <c r="O5">
        <v>8</v>
      </c>
      <c r="P5" t="str">
        <f t="shared" si="0"/>
        <v>0518</v>
      </c>
      <c r="Q5">
        <v>-40</v>
      </c>
      <c r="R5">
        <v>77.5</v>
      </c>
      <c r="S5" s="1">
        <v>0</v>
      </c>
      <c r="T5" t="s">
        <v>236</v>
      </c>
      <c r="U5" t="s">
        <v>234</v>
      </c>
      <c r="V5" t="s">
        <v>234</v>
      </c>
      <c r="W5" s="14">
        <v>491</v>
      </c>
      <c r="X5" s="14">
        <v>491</v>
      </c>
      <c r="Y5" s="14">
        <v>49.2</v>
      </c>
      <c r="Z5" s="14">
        <v>4.2805263157894728</v>
      </c>
      <c r="AA5" s="14">
        <v>27.1</v>
      </c>
      <c r="AB5" s="14">
        <v>20.3</v>
      </c>
      <c r="AC5" t="s">
        <v>242</v>
      </c>
      <c r="AD5" t="s">
        <v>251</v>
      </c>
      <c r="AE5" s="3">
        <v>25.600580000000001</v>
      </c>
      <c r="AF5" s="3">
        <v>-80.400133999999994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>
        <v>1</v>
      </c>
      <c r="AY5">
        <v>0</v>
      </c>
      <c r="AZ5">
        <v>0</v>
      </c>
      <c r="BA5">
        <v>9.6875</v>
      </c>
      <c r="BB5">
        <v>0</v>
      </c>
      <c r="BC5">
        <v>0</v>
      </c>
      <c r="BD5">
        <v>1.5714285714285716</v>
      </c>
      <c r="BE5">
        <v>0</v>
      </c>
      <c r="BF5">
        <v>32.25</v>
      </c>
      <c r="BG5">
        <v>0</v>
      </c>
      <c r="BH5">
        <v>4.329004329004329E-3</v>
      </c>
      <c r="BI5">
        <v>0</v>
      </c>
      <c r="BJ5" s="1">
        <v>0</v>
      </c>
      <c r="BK5">
        <v>8.0645161290322578E-2</v>
      </c>
      <c r="BL5">
        <v>6.6666666666666666E-2</v>
      </c>
      <c r="BM5">
        <v>9.0909090909090912E-2</v>
      </c>
      <c r="BN5">
        <v>7.7519379844961239E-3</v>
      </c>
      <c r="BO5">
        <v>0</v>
      </c>
    </row>
    <row r="6" spans="1:67" x14ac:dyDescent="0.55000000000000004">
      <c r="A6" t="s">
        <v>13</v>
      </c>
      <c r="B6">
        <v>454</v>
      </c>
      <c r="C6" s="2" t="s">
        <v>407</v>
      </c>
      <c r="D6" s="2">
        <v>44343</v>
      </c>
      <c r="E6" s="2">
        <v>44327</v>
      </c>
      <c r="F6" t="s">
        <v>332</v>
      </c>
      <c r="G6" t="s">
        <v>609</v>
      </c>
      <c r="H6" t="str">
        <f t="shared" si="1"/>
        <v>May</v>
      </c>
      <c r="I6">
        <v>5</v>
      </c>
      <c r="J6">
        <f t="shared" si="2"/>
        <v>-52</v>
      </c>
      <c r="K6">
        <v>22</v>
      </c>
      <c r="L6">
        <v>147</v>
      </c>
      <c r="M6">
        <v>69</v>
      </c>
      <c r="N6">
        <v>27</v>
      </c>
      <c r="O6">
        <v>17</v>
      </c>
      <c r="P6" t="str">
        <f t="shared" si="0"/>
        <v>0527</v>
      </c>
      <c r="Q6">
        <v>-40</v>
      </c>
      <c r="R6">
        <v>76</v>
      </c>
      <c r="S6" s="1">
        <v>0</v>
      </c>
      <c r="T6" t="s">
        <v>236</v>
      </c>
      <c r="U6" t="s">
        <v>234</v>
      </c>
      <c r="V6" t="s">
        <v>234</v>
      </c>
      <c r="W6" s="14">
        <v>454</v>
      </c>
      <c r="X6" s="14">
        <v>454</v>
      </c>
      <c r="Y6" s="14">
        <v>49.8</v>
      </c>
      <c r="Z6" s="14">
        <v>4.1033333333333344</v>
      </c>
      <c r="AA6" s="14">
        <v>27.8</v>
      </c>
      <c r="AB6" s="14">
        <v>20.7</v>
      </c>
      <c r="AC6" t="s">
        <v>240</v>
      </c>
      <c r="AD6" t="s">
        <v>252</v>
      </c>
      <c r="AE6" s="3">
        <v>25.613371000000001</v>
      </c>
      <c r="AF6" s="3">
        <v>-80.407824000000005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>
        <v>3</v>
      </c>
      <c r="AY6">
        <v>0</v>
      </c>
      <c r="AZ6">
        <v>0</v>
      </c>
      <c r="BA6">
        <v>9.6875</v>
      </c>
      <c r="BB6">
        <v>0</v>
      </c>
      <c r="BC6">
        <v>0</v>
      </c>
      <c r="BD6">
        <v>1.5714285714285716</v>
      </c>
      <c r="BE6">
        <v>0</v>
      </c>
      <c r="BF6">
        <v>32.25</v>
      </c>
      <c r="BG6">
        <v>0</v>
      </c>
      <c r="BH6">
        <v>3.787878787878788E-3</v>
      </c>
      <c r="BI6">
        <v>0</v>
      </c>
      <c r="BJ6" s="1">
        <v>0</v>
      </c>
      <c r="BK6">
        <v>8.0645161290322578E-2</v>
      </c>
      <c r="BL6">
        <v>6.6666666666666666E-2</v>
      </c>
      <c r="BM6">
        <v>9.0909090909090912E-2</v>
      </c>
      <c r="BN6">
        <v>7.7519379844961239E-3</v>
      </c>
      <c r="BO6">
        <v>0</v>
      </c>
    </row>
    <row r="7" spans="1:67" x14ac:dyDescent="0.55000000000000004">
      <c r="A7" t="s">
        <v>14</v>
      </c>
      <c r="B7">
        <v>21</v>
      </c>
      <c r="C7" s="2" t="s">
        <v>407</v>
      </c>
      <c r="D7" s="2">
        <v>44355</v>
      </c>
      <c r="E7" s="2">
        <v>44327</v>
      </c>
      <c r="F7" t="s">
        <v>332</v>
      </c>
      <c r="G7" t="s">
        <v>610</v>
      </c>
      <c r="H7" t="str">
        <f t="shared" si="1"/>
        <v>Jun</v>
      </c>
      <c r="I7">
        <v>6</v>
      </c>
      <c r="J7">
        <f t="shared" si="2"/>
        <v>-52</v>
      </c>
      <c r="K7">
        <v>24</v>
      </c>
      <c r="L7">
        <v>159</v>
      </c>
      <c r="M7">
        <v>81</v>
      </c>
      <c r="N7">
        <v>8</v>
      </c>
      <c r="O7">
        <v>29</v>
      </c>
      <c r="P7" t="str">
        <f t="shared" si="0"/>
        <v>0608</v>
      </c>
      <c r="Q7">
        <v>-40</v>
      </c>
      <c r="R7">
        <v>80</v>
      </c>
      <c r="S7" s="1">
        <v>0.53</v>
      </c>
      <c r="T7" t="s">
        <v>236</v>
      </c>
      <c r="U7" t="s">
        <v>235</v>
      </c>
      <c r="V7" t="s">
        <v>235</v>
      </c>
      <c r="W7" s="14">
        <v>21</v>
      </c>
      <c r="X7" s="14">
        <v>21</v>
      </c>
      <c r="Y7" s="14">
        <v>47.7</v>
      </c>
      <c r="Z7" s="14">
        <v>5.5711111111111116</v>
      </c>
      <c r="AA7" s="14">
        <v>31.7</v>
      </c>
      <c r="AB7" s="14">
        <v>21.5</v>
      </c>
      <c r="AC7" t="s">
        <v>240</v>
      </c>
      <c r="AD7" t="s">
        <v>253</v>
      </c>
      <c r="AE7" s="3">
        <v>25.613794970000001</v>
      </c>
      <c r="AF7" s="3">
        <v>-80.406096009999999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>
        <v>4</v>
      </c>
      <c r="AY7">
        <v>0</v>
      </c>
      <c r="AZ7">
        <v>0</v>
      </c>
      <c r="BA7">
        <v>18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2.3148148148148147E-3</v>
      </c>
      <c r="BI7">
        <v>0</v>
      </c>
      <c r="BJ7" s="1">
        <v>5.375</v>
      </c>
      <c r="BK7">
        <v>0.32142857142857145</v>
      </c>
      <c r="BL7">
        <v>0.16</v>
      </c>
      <c r="BM7">
        <v>0</v>
      </c>
      <c r="BN7">
        <v>0</v>
      </c>
      <c r="BO7">
        <v>2.3255813953488372E-2</v>
      </c>
    </row>
    <row r="8" spans="1:67" x14ac:dyDescent="0.55000000000000004">
      <c r="A8" t="s">
        <v>16</v>
      </c>
      <c r="B8">
        <v>40</v>
      </c>
      <c r="C8" s="2" t="s">
        <v>407</v>
      </c>
      <c r="D8" s="2">
        <v>44355</v>
      </c>
      <c r="E8" s="2">
        <v>44327</v>
      </c>
      <c r="F8" t="s">
        <v>332</v>
      </c>
      <c r="G8" t="s">
        <v>610</v>
      </c>
      <c r="H8" t="str">
        <f t="shared" si="1"/>
        <v>Jun</v>
      </c>
      <c r="I8">
        <v>6</v>
      </c>
      <c r="J8">
        <f t="shared" si="2"/>
        <v>-52</v>
      </c>
      <c r="K8">
        <v>24</v>
      </c>
      <c r="L8">
        <v>159</v>
      </c>
      <c r="M8">
        <v>81</v>
      </c>
      <c r="N8">
        <v>8</v>
      </c>
      <c r="O8">
        <v>29</v>
      </c>
      <c r="P8" t="str">
        <f t="shared" si="0"/>
        <v>0608</v>
      </c>
      <c r="Q8">
        <v>-40</v>
      </c>
      <c r="R8">
        <v>80</v>
      </c>
      <c r="S8" s="1">
        <v>0.53</v>
      </c>
      <c r="T8" t="s">
        <v>236</v>
      </c>
      <c r="U8" t="s">
        <v>235</v>
      </c>
      <c r="V8" t="s">
        <v>235</v>
      </c>
      <c r="W8" s="14">
        <v>40</v>
      </c>
      <c r="X8" s="14">
        <v>40</v>
      </c>
      <c r="Y8" s="14">
        <v>49.5</v>
      </c>
      <c r="Z8" s="14">
        <v>5.4148459400000002</v>
      </c>
      <c r="AA8" s="14">
        <v>29.9</v>
      </c>
      <c r="AB8" s="14">
        <v>21.6</v>
      </c>
      <c r="AC8" t="s">
        <v>240</v>
      </c>
      <c r="AD8" t="s">
        <v>254</v>
      </c>
      <c r="AE8" s="3">
        <v>25.613995970000001</v>
      </c>
      <c r="AF8" s="3">
        <v>-80.406042029999995</v>
      </c>
      <c r="AG8" s="1">
        <v>0.2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0.1</v>
      </c>
      <c r="AR8" s="1">
        <v>0</v>
      </c>
      <c r="AS8" s="1">
        <v>0</v>
      </c>
      <c r="AT8" s="1">
        <v>0</v>
      </c>
      <c r="AU8" s="1">
        <v>0</v>
      </c>
      <c r="AV8" s="1">
        <v>0.1</v>
      </c>
      <c r="AW8" s="1">
        <v>0</v>
      </c>
      <c r="AX8">
        <v>8</v>
      </c>
      <c r="AY8">
        <v>0</v>
      </c>
      <c r="AZ8">
        <v>0</v>
      </c>
      <c r="BA8">
        <v>18</v>
      </c>
      <c r="BB8">
        <v>0</v>
      </c>
      <c r="BC8">
        <v>0</v>
      </c>
      <c r="BD8">
        <v>0</v>
      </c>
      <c r="BE8">
        <v>0</v>
      </c>
      <c r="BF8">
        <v>0</v>
      </c>
      <c r="BG8">
        <v>4</v>
      </c>
      <c r="BH8">
        <v>2.3148148148148147E-3</v>
      </c>
      <c r="BI8">
        <v>0</v>
      </c>
      <c r="BJ8" s="1">
        <v>5.375</v>
      </c>
      <c r="BK8">
        <v>0.32142857142857145</v>
      </c>
      <c r="BL8">
        <v>0.16</v>
      </c>
      <c r="BM8">
        <v>0</v>
      </c>
      <c r="BN8">
        <v>0</v>
      </c>
      <c r="BO8">
        <v>2.3255813953488372E-2</v>
      </c>
    </row>
    <row r="9" spans="1:67" x14ac:dyDescent="0.55000000000000004">
      <c r="A9" t="s">
        <v>17</v>
      </c>
      <c r="B9" t="s">
        <v>230</v>
      </c>
      <c r="C9" s="2" t="s">
        <v>407</v>
      </c>
      <c r="D9" s="2">
        <v>44355</v>
      </c>
      <c r="E9" s="2">
        <v>44327</v>
      </c>
      <c r="F9" t="s">
        <v>332</v>
      </c>
      <c r="G9" t="s">
        <v>610</v>
      </c>
      <c r="H9" t="str">
        <f t="shared" si="1"/>
        <v>Jun</v>
      </c>
      <c r="I9">
        <v>6</v>
      </c>
      <c r="J9">
        <f t="shared" si="2"/>
        <v>-52</v>
      </c>
      <c r="K9">
        <v>24</v>
      </c>
      <c r="L9">
        <v>159</v>
      </c>
      <c r="M9">
        <v>81</v>
      </c>
      <c r="N9">
        <v>8</v>
      </c>
      <c r="O9">
        <v>29</v>
      </c>
      <c r="P9" t="str">
        <f t="shared" si="0"/>
        <v>0608</v>
      </c>
      <c r="Q9">
        <v>-40</v>
      </c>
      <c r="R9">
        <v>80</v>
      </c>
      <c r="S9" s="1">
        <v>0.53</v>
      </c>
      <c r="T9" t="s">
        <v>236</v>
      </c>
      <c r="U9" t="s">
        <v>235</v>
      </c>
      <c r="V9" t="s">
        <v>235</v>
      </c>
      <c r="W9" s="14" t="s">
        <v>230</v>
      </c>
      <c r="X9" s="14" t="s">
        <v>230</v>
      </c>
      <c r="Y9" s="14">
        <v>55.1</v>
      </c>
      <c r="Z9" s="14">
        <v>6.6241176470588234</v>
      </c>
      <c r="AA9" s="14">
        <v>33.4</v>
      </c>
      <c r="AB9" s="14">
        <v>23.4</v>
      </c>
      <c r="AC9" t="s">
        <v>241</v>
      </c>
      <c r="AD9" t="s">
        <v>255</v>
      </c>
      <c r="AE9" s="3">
        <v>25.616444000000001</v>
      </c>
      <c r="AF9" s="3">
        <v>-80.390439000000001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>
        <v>4</v>
      </c>
      <c r="AY9">
        <v>0</v>
      </c>
      <c r="AZ9">
        <v>0</v>
      </c>
      <c r="BA9">
        <v>18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2.3148148148148147E-3</v>
      </c>
      <c r="BI9">
        <v>0</v>
      </c>
      <c r="BJ9" s="1">
        <v>5.375</v>
      </c>
      <c r="BK9">
        <v>0.32142857142857145</v>
      </c>
      <c r="BL9">
        <v>0.16</v>
      </c>
      <c r="BM9">
        <v>0</v>
      </c>
      <c r="BN9">
        <v>0</v>
      </c>
      <c r="BO9">
        <v>2.3255813953488372E-2</v>
      </c>
    </row>
    <row r="10" spans="1:67" x14ac:dyDescent="0.55000000000000004">
      <c r="A10" t="s">
        <v>18</v>
      </c>
      <c r="B10">
        <v>300</v>
      </c>
      <c r="C10" s="2" t="s">
        <v>407</v>
      </c>
      <c r="D10" s="2">
        <v>44357</v>
      </c>
      <c r="E10" s="2">
        <v>44327</v>
      </c>
      <c r="F10" t="s">
        <v>332</v>
      </c>
      <c r="G10" t="s">
        <v>610</v>
      </c>
      <c r="H10" t="str">
        <f t="shared" si="1"/>
        <v>Jun</v>
      </c>
      <c r="I10">
        <v>6</v>
      </c>
      <c r="J10">
        <f t="shared" si="2"/>
        <v>-52</v>
      </c>
      <c r="K10">
        <v>24</v>
      </c>
      <c r="L10">
        <v>161</v>
      </c>
      <c r="M10">
        <v>83</v>
      </c>
      <c r="N10">
        <v>10</v>
      </c>
      <c r="O10">
        <v>31</v>
      </c>
      <c r="P10" t="str">
        <f t="shared" si="0"/>
        <v>0610</v>
      </c>
      <c r="Q10">
        <v>-40</v>
      </c>
      <c r="R10">
        <v>80.5</v>
      </c>
      <c r="S10" s="1">
        <v>0</v>
      </c>
      <c r="T10" t="s">
        <v>236</v>
      </c>
      <c r="U10" t="s">
        <v>234</v>
      </c>
      <c r="V10" t="s">
        <v>234</v>
      </c>
      <c r="W10" s="14">
        <v>300</v>
      </c>
      <c r="X10" s="14">
        <v>300</v>
      </c>
      <c r="Y10" s="14">
        <v>46.5</v>
      </c>
      <c r="Z10" s="14">
        <v>3.3135294117647058</v>
      </c>
      <c r="AA10" s="14">
        <v>26.9</v>
      </c>
      <c r="AB10" s="14">
        <v>19.899999999999999</v>
      </c>
      <c r="AC10" t="s">
        <v>241</v>
      </c>
      <c r="AD10" t="s">
        <v>250</v>
      </c>
      <c r="AE10" s="3">
        <v>25.616745000000002</v>
      </c>
      <c r="AF10" s="3">
        <v>-80.390912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>
        <v>1</v>
      </c>
      <c r="AY10">
        <v>0</v>
      </c>
      <c r="AZ10">
        <v>0</v>
      </c>
      <c r="BA10">
        <v>18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2.3148148148148147E-3</v>
      </c>
      <c r="BI10">
        <v>0</v>
      </c>
      <c r="BJ10" s="1">
        <v>5.375</v>
      </c>
      <c r="BK10">
        <v>0.32142857142857145</v>
      </c>
      <c r="BL10">
        <v>0.16</v>
      </c>
      <c r="BM10">
        <v>0</v>
      </c>
      <c r="BN10">
        <v>0</v>
      </c>
      <c r="BO10">
        <v>2.3255813953488372E-2</v>
      </c>
    </row>
    <row r="11" spans="1:67" x14ac:dyDescent="0.55000000000000004">
      <c r="A11" t="s">
        <v>19</v>
      </c>
      <c r="B11" t="s">
        <v>231</v>
      </c>
      <c r="C11" s="2" t="s">
        <v>407</v>
      </c>
      <c r="D11" s="2">
        <v>44357</v>
      </c>
      <c r="E11" s="2">
        <v>44327</v>
      </c>
      <c r="F11" t="s">
        <v>332</v>
      </c>
      <c r="G11" t="s">
        <v>610</v>
      </c>
      <c r="H11" t="str">
        <f t="shared" si="1"/>
        <v>Jun</v>
      </c>
      <c r="I11">
        <v>6</v>
      </c>
      <c r="J11">
        <f t="shared" si="2"/>
        <v>-52</v>
      </c>
      <c r="K11">
        <v>24</v>
      </c>
      <c r="L11">
        <v>161</v>
      </c>
      <c r="M11">
        <v>83</v>
      </c>
      <c r="N11">
        <v>10</v>
      </c>
      <c r="O11">
        <v>31</v>
      </c>
      <c r="P11" t="str">
        <f t="shared" si="0"/>
        <v>0610</v>
      </c>
      <c r="Q11">
        <v>-40</v>
      </c>
      <c r="R11">
        <v>80.5</v>
      </c>
      <c r="S11" s="1">
        <v>0</v>
      </c>
      <c r="T11" t="s">
        <v>236</v>
      </c>
      <c r="U11" t="s">
        <v>235</v>
      </c>
      <c r="V11" t="s">
        <v>235</v>
      </c>
      <c r="W11" s="14" t="s">
        <v>231</v>
      </c>
      <c r="X11" s="14" t="s">
        <v>231</v>
      </c>
      <c r="Y11" s="14">
        <v>46.9</v>
      </c>
      <c r="Z11" s="14">
        <v>4.1657142857142855</v>
      </c>
      <c r="AA11" s="14">
        <v>27.5</v>
      </c>
      <c r="AB11" s="14">
        <v>20.5</v>
      </c>
      <c r="AC11" t="s">
        <v>242</v>
      </c>
      <c r="AD11" t="s">
        <v>256</v>
      </c>
      <c r="AE11" s="3">
        <v>25.601564</v>
      </c>
      <c r="AF11" s="3">
        <v>-80.397042999999996</v>
      </c>
      <c r="AG11" s="1">
        <v>0.15</v>
      </c>
      <c r="AH11" s="1">
        <v>0.15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>
        <v>7</v>
      </c>
      <c r="AY11">
        <v>0</v>
      </c>
      <c r="AZ11">
        <v>80</v>
      </c>
      <c r="BA11">
        <v>18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2.3148148148148147E-3</v>
      </c>
      <c r="BI11">
        <v>0</v>
      </c>
      <c r="BJ11" s="1">
        <v>5.375</v>
      </c>
      <c r="BK11">
        <v>0.32142857142857145</v>
      </c>
      <c r="BL11">
        <v>0.16</v>
      </c>
      <c r="BM11">
        <v>0</v>
      </c>
      <c r="BN11">
        <v>0</v>
      </c>
      <c r="BO11">
        <v>2.3255813953488372E-2</v>
      </c>
    </row>
    <row r="12" spans="1:67" x14ac:dyDescent="0.55000000000000004">
      <c r="A12" t="s">
        <v>20</v>
      </c>
      <c r="B12">
        <v>300</v>
      </c>
      <c r="C12" s="2" t="s">
        <v>407</v>
      </c>
      <c r="D12" s="2">
        <v>44362</v>
      </c>
      <c r="E12" s="2">
        <v>44327</v>
      </c>
      <c r="F12" t="s">
        <v>332</v>
      </c>
      <c r="G12" t="s">
        <v>610</v>
      </c>
      <c r="H12" t="str">
        <f t="shared" si="1"/>
        <v>Jun</v>
      </c>
      <c r="I12">
        <v>6</v>
      </c>
      <c r="J12">
        <f t="shared" si="2"/>
        <v>-52</v>
      </c>
      <c r="K12">
        <v>25</v>
      </c>
      <c r="L12">
        <v>166</v>
      </c>
      <c r="M12">
        <v>88</v>
      </c>
      <c r="N12">
        <v>15</v>
      </c>
      <c r="O12">
        <v>36</v>
      </c>
      <c r="P12" t="str">
        <f t="shared" si="0"/>
        <v>0615</v>
      </c>
      <c r="Q12">
        <v>-40</v>
      </c>
      <c r="R12">
        <v>77.5</v>
      </c>
      <c r="S12" s="1">
        <v>0.46</v>
      </c>
      <c r="T12" t="s">
        <v>236</v>
      </c>
      <c r="U12" t="s">
        <v>234</v>
      </c>
      <c r="V12" t="s">
        <v>234</v>
      </c>
      <c r="W12" s="14">
        <v>300</v>
      </c>
      <c r="X12" s="14">
        <v>300</v>
      </c>
      <c r="Y12" s="14">
        <v>46.5</v>
      </c>
      <c r="Z12" s="14">
        <v>3.3135294117647058</v>
      </c>
      <c r="AA12" s="14">
        <v>26.9</v>
      </c>
      <c r="AB12" s="14">
        <v>19.899999999999999</v>
      </c>
      <c r="AC12" t="s">
        <v>241</v>
      </c>
      <c r="AD12" t="s">
        <v>612</v>
      </c>
      <c r="AE12" s="3">
        <v>25.617236999999999</v>
      </c>
      <c r="AF12" s="3">
        <v>-80.390289999999993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>
        <v>0</v>
      </c>
      <c r="AY12">
        <v>1</v>
      </c>
      <c r="AZ12">
        <v>0</v>
      </c>
      <c r="BA12">
        <v>18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8.8888888888888889E-3</v>
      </c>
      <c r="BI12">
        <v>4.4444444444444444E-3</v>
      </c>
      <c r="BJ12" s="1">
        <v>5.375</v>
      </c>
      <c r="BK12">
        <v>0.32142857142857145</v>
      </c>
      <c r="BL12">
        <v>0.16</v>
      </c>
      <c r="BM12">
        <v>0</v>
      </c>
      <c r="BN12">
        <v>0</v>
      </c>
      <c r="BO12">
        <v>2.3255813953488372E-2</v>
      </c>
    </row>
    <row r="13" spans="1:67" x14ac:dyDescent="0.55000000000000004">
      <c r="A13" t="s">
        <v>21</v>
      </c>
      <c r="B13">
        <v>491</v>
      </c>
      <c r="C13" s="2" t="s">
        <v>407</v>
      </c>
      <c r="D13" s="2">
        <v>44362</v>
      </c>
      <c r="E13" s="2">
        <v>44327</v>
      </c>
      <c r="F13" t="s">
        <v>332</v>
      </c>
      <c r="G13" t="s">
        <v>610</v>
      </c>
      <c r="H13" t="str">
        <f t="shared" si="1"/>
        <v>Jun</v>
      </c>
      <c r="I13">
        <v>6</v>
      </c>
      <c r="J13">
        <f t="shared" si="2"/>
        <v>-52</v>
      </c>
      <c r="K13">
        <v>25</v>
      </c>
      <c r="L13">
        <v>166</v>
      </c>
      <c r="M13">
        <v>88</v>
      </c>
      <c r="N13">
        <v>15</v>
      </c>
      <c r="O13">
        <v>36</v>
      </c>
      <c r="P13" t="str">
        <f t="shared" si="0"/>
        <v>0615</v>
      </c>
      <c r="Q13">
        <v>-40</v>
      </c>
      <c r="R13">
        <v>77.5</v>
      </c>
      <c r="S13" s="1">
        <v>0.46</v>
      </c>
      <c r="T13" t="s">
        <v>236</v>
      </c>
      <c r="U13" t="s">
        <v>234</v>
      </c>
      <c r="V13" t="s">
        <v>234</v>
      </c>
      <c r="W13" s="14">
        <v>491</v>
      </c>
      <c r="X13" s="14">
        <v>491</v>
      </c>
      <c r="Y13" s="14">
        <v>49.2</v>
      </c>
      <c r="Z13" s="14">
        <v>4.2805263157894728</v>
      </c>
      <c r="AA13" s="14">
        <v>27.1</v>
      </c>
      <c r="AB13" s="14">
        <v>20.3</v>
      </c>
      <c r="AC13" t="s">
        <v>242</v>
      </c>
      <c r="AD13" t="s">
        <v>251</v>
      </c>
      <c r="AE13" s="3">
        <v>25.600580000000001</v>
      </c>
      <c r="AF13" s="3">
        <v>-80.400133999999994</v>
      </c>
      <c r="AG13" s="1">
        <v>0.2</v>
      </c>
      <c r="AH13" s="1">
        <v>0.05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0.15</v>
      </c>
      <c r="AW13" s="1">
        <v>0</v>
      </c>
      <c r="AX13">
        <v>7</v>
      </c>
      <c r="AY13">
        <v>1</v>
      </c>
      <c r="AZ13">
        <v>1</v>
      </c>
      <c r="BA13">
        <v>18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8.8888888888888889E-3</v>
      </c>
      <c r="BI13">
        <v>4.4444444444444444E-3</v>
      </c>
      <c r="BJ13" s="1">
        <v>5.375</v>
      </c>
      <c r="BK13">
        <v>0.32142857142857145</v>
      </c>
      <c r="BL13">
        <v>0.16</v>
      </c>
      <c r="BM13">
        <v>0</v>
      </c>
      <c r="BN13">
        <v>0</v>
      </c>
      <c r="BO13">
        <v>2.3255813953488372E-2</v>
      </c>
    </row>
    <row r="14" spans="1:67" x14ac:dyDescent="0.55000000000000004">
      <c r="A14" t="s">
        <v>22</v>
      </c>
      <c r="B14">
        <v>589</v>
      </c>
      <c r="C14" s="2" t="s">
        <v>407</v>
      </c>
      <c r="D14" s="2">
        <v>44362</v>
      </c>
      <c r="E14" s="2">
        <v>44327</v>
      </c>
      <c r="F14" t="s">
        <v>332</v>
      </c>
      <c r="G14" t="s">
        <v>610</v>
      </c>
      <c r="H14" t="str">
        <f t="shared" si="1"/>
        <v>Jun</v>
      </c>
      <c r="I14">
        <v>6</v>
      </c>
      <c r="J14">
        <f t="shared" si="2"/>
        <v>-52</v>
      </c>
      <c r="K14">
        <v>25</v>
      </c>
      <c r="L14">
        <v>166</v>
      </c>
      <c r="M14">
        <v>88</v>
      </c>
      <c r="N14">
        <v>15</v>
      </c>
      <c r="O14">
        <v>36</v>
      </c>
      <c r="P14" t="str">
        <f t="shared" si="0"/>
        <v>0615</v>
      </c>
      <c r="Q14">
        <v>-40</v>
      </c>
      <c r="R14">
        <v>77.5</v>
      </c>
      <c r="S14" s="1">
        <v>0.46</v>
      </c>
      <c r="T14" t="s">
        <v>236</v>
      </c>
      <c r="U14" t="s">
        <v>235</v>
      </c>
      <c r="V14" t="s">
        <v>235</v>
      </c>
      <c r="W14" s="14">
        <v>589</v>
      </c>
      <c r="X14" s="14">
        <v>589</v>
      </c>
      <c r="Y14" s="14">
        <v>51.1</v>
      </c>
      <c r="Z14" s="14">
        <v>5.242857142857142</v>
      </c>
      <c r="AA14" s="14">
        <v>29.4</v>
      </c>
      <c r="AB14" s="14">
        <v>22.2</v>
      </c>
      <c r="AC14" t="s">
        <v>241</v>
      </c>
      <c r="AD14" t="s">
        <v>258</v>
      </c>
      <c r="AE14" s="3">
        <v>25.621460970000001</v>
      </c>
      <c r="AF14" s="3">
        <v>-80.392425959999997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>
        <v>5</v>
      </c>
      <c r="AY14">
        <v>1</v>
      </c>
      <c r="AZ14">
        <v>0</v>
      </c>
      <c r="BA14">
        <v>18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8.8888888888888889E-3</v>
      </c>
      <c r="BI14">
        <v>4.4444444444444444E-3</v>
      </c>
      <c r="BJ14" s="1">
        <v>5.375</v>
      </c>
      <c r="BK14">
        <v>0.32142857142857145</v>
      </c>
      <c r="BL14">
        <v>0.16</v>
      </c>
      <c r="BM14">
        <v>0</v>
      </c>
      <c r="BN14">
        <v>0</v>
      </c>
      <c r="BO14">
        <v>2.3255813953488372E-2</v>
      </c>
    </row>
    <row r="15" spans="1:67" x14ac:dyDescent="0.55000000000000004">
      <c r="A15" t="s">
        <v>23</v>
      </c>
      <c r="B15">
        <v>490</v>
      </c>
      <c r="C15" s="2" t="s">
        <v>407</v>
      </c>
      <c r="D15" s="2">
        <v>44364</v>
      </c>
      <c r="E15" s="2">
        <v>44327</v>
      </c>
      <c r="F15" t="s">
        <v>332</v>
      </c>
      <c r="G15" t="s">
        <v>610</v>
      </c>
      <c r="H15" t="str">
        <f t="shared" si="1"/>
        <v>Jun</v>
      </c>
      <c r="I15">
        <v>6</v>
      </c>
      <c r="J15">
        <f t="shared" si="2"/>
        <v>-52</v>
      </c>
      <c r="K15">
        <v>25</v>
      </c>
      <c r="L15">
        <v>168</v>
      </c>
      <c r="M15">
        <v>90</v>
      </c>
      <c r="N15">
        <v>17</v>
      </c>
      <c r="O15">
        <v>38</v>
      </c>
      <c r="P15" t="str">
        <f t="shared" si="0"/>
        <v>0617</v>
      </c>
      <c r="Q15">
        <v>-40</v>
      </c>
      <c r="R15">
        <v>77.5</v>
      </c>
      <c r="S15" s="1">
        <v>3.13</v>
      </c>
      <c r="T15" t="s">
        <v>236</v>
      </c>
      <c r="U15" t="s">
        <v>234</v>
      </c>
      <c r="V15" t="s">
        <v>234</v>
      </c>
      <c r="W15" s="14">
        <v>490</v>
      </c>
      <c r="X15" s="14">
        <v>490</v>
      </c>
      <c r="Y15" s="14">
        <v>42.584725332177044</v>
      </c>
      <c r="Z15" s="14">
        <v>2.7814285714285711</v>
      </c>
      <c r="AA15" s="14">
        <v>24.3</v>
      </c>
      <c r="AB15" s="14">
        <v>17.600000000000001</v>
      </c>
      <c r="AC15" t="s">
        <v>241</v>
      </c>
      <c r="AD15" t="s">
        <v>259</v>
      </c>
      <c r="AE15" s="3">
        <v>25.616584970000002</v>
      </c>
      <c r="AF15" s="3">
        <v>-80.390300980000006</v>
      </c>
      <c r="AG15" s="1">
        <v>0.01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0.01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>
        <v>4</v>
      </c>
      <c r="AY15">
        <v>1</v>
      </c>
      <c r="AZ15">
        <v>0</v>
      </c>
      <c r="BA15">
        <v>18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8.8888888888888889E-3</v>
      </c>
      <c r="BI15">
        <v>4.4444444444444444E-3</v>
      </c>
      <c r="BJ15" s="1">
        <v>5.375</v>
      </c>
      <c r="BK15">
        <v>0.32142857142857145</v>
      </c>
      <c r="BL15">
        <v>0.16</v>
      </c>
      <c r="BM15">
        <v>0</v>
      </c>
      <c r="BN15">
        <v>0</v>
      </c>
      <c r="BO15">
        <v>2.3255813953488372E-2</v>
      </c>
    </row>
    <row r="16" spans="1:67" x14ac:dyDescent="0.55000000000000004">
      <c r="A16" t="s">
        <v>24</v>
      </c>
      <c r="B16">
        <v>40</v>
      </c>
      <c r="C16" s="2" t="s">
        <v>408</v>
      </c>
      <c r="D16" s="2">
        <v>44371</v>
      </c>
      <c r="E16" s="2">
        <v>44327</v>
      </c>
      <c r="F16" t="s">
        <v>333</v>
      </c>
      <c r="G16" t="s">
        <v>610</v>
      </c>
      <c r="H16" t="str">
        <f t="shared" si="1"/>
        <v>Jun</v>
      </c>
      <c r="I16">
        <v>6</v>
      </c>
      <c r="J16">
        <f t="shared" si="2"/>
        <v>40</v>
      </c>
      <c r="K16">
        <v>26</v>
      </c>
      <c r="L16">
        <v>175</v>
      </c>
      <c r="M16">
        <v>5</v>
      </c>
      <c r="N16">
        <v>24</v>
      </c>
      <c r="O16">
        <v>45</v>
      </c>
      <c r="P16" t="str">
        <f t="shared" si="0"/>
        <v>0624</v>
      </c>
      <c r="Q16">
        <v>-40</v>
      </c>
      <c r="R16">
        <v>82</v>
      </c>
      <c r="S16" s="1">
        <v>0</v>
      </c>
      <c r="T16" t="s">
        <v>236</v>
      </c>
      <c r="U16" t="s">
        <v>235</v>
      </c>
      <c r="V16" t="s">
        <v>235</v>
      </c>
      <c r="W16" s="14">
        <v>40</v>
      </c>
      <c r="X16" s="14">
        <v>40</v>
      </c>
      <c r="Y16" s="14">
        <v>49.5</v>
      </c>
      <c r="Z16" s="14">
        <v>5.4148459400000002</v>
      </c>
      <c r="AA16" s="14">
        <v>29.9</v>
      </c>
      <c r="AB16" s="14">
        <v>21.6</v>
      </c>
      <c r="AC16" t="s">
        <v>240</v>
      </c>
      <c r="AD16" t="s">
        <v>254</v>
      </c>
      <c r="AE16" s="3">
        <v>25.613995970000001</v>
      </c>
      <c r="AF16" s="3">
        <v>-80.406042029999995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>
        <v>5</v>
      </c>
      <c r="AY16">
        <v>0</v>
      </c>
      <c r="AZ16">
        <v>0</v>
      </c>
      <c r="BA16">
        <v>18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5.4945054945054949E-3</v>
      </c>
      <c r="BI16">
        <v>0</v>
      </c>
      <c r="BJ16" s="1">
        <v>5.375</v>
      </c>
      <c r="BK16">
        <v>0.32142857142857145</v>
      </c>
      <c r="BL16">
        <v>0.16</v>
      </c>
      <c r="BM16">
        <v>0</v>
      </c>
      <c r="BN16">
        <v>0</v>
      </c>
      <c r="BO16">
        <v>2.3255813953488372E-2</v>
      </c>
    </row>
    <row r="17" spans="1:67" x14ac:dyDescent="0.55000000000000004">
      <c r="A17" t="s">
        <v>25</v>
      </c>
      <c r="B17">
        <v>454</v>
      </c>
      <c r="C17" s="2" t="s">
        <v>408</v>
      </c>
      <c r="D17" s="2">
        <v>44371</v>
      </c>
      <c r="E17" s="2">
        <v>44327</v>
      </c>
      <c r="F17" t="s">
        <v>333</v>
      </c>
      <c r="G17" t="s">
        <v>610</v>
      </c>
      <c r="H17" t="str">
        <f t="shared" si="1"/>
        <v>Jun</v>
      </c>
      <c r="I17">
        <v>6</v>
      </c>
      <c r="J17">
        <f t="shared" si="2"/>
        <v>40</v>
      </c>
      <c r="K17">
        <v>26</v>
      </c>
      <c r="L17">
        <v>175</v>
      </c>
      <c r="M17">
        <v>5</v>
      </c>
      <c r="N17">
        <v>24</v>
      </c>
      <c r="O17">
        <v>45</v>
      </c>
      <c r="P17" t="str">
        <f t="shared" si="0"/>
        <v>0624</v>
      </c>
      <c r="Q17">
        <v>-40</v>
      </c>
      <c r="R17">
        <v>82</v>
      </c>
      <c r="S17" s="1">
        <v>0</v>
      </c>
      <c r="T17" t="s">
        <v>236</v>
      </c>
      <c r="U17" t="s">
        <v>234</v>
      </c>
      <c r="V17" t="s">
        <v>234</v>
      </c>
      <c r="W17" s="14">
        <v>454</v>
      </c>
      <c r="X17" s="14">
        <v>454</v>
      </c>
      <c r="Y17" s="14">
        <v>49.8</v>
      </c>
      <c r="Z17" s="14">
        <v>4.1033333333333344</v>
      </c>
      <c r="AA17" s="14">
        <v>27.8</v>
      </c>
      <c r="AB17" s="14">
        <v>20.7</v>
      </c>
      <c r="AC17" t="s">
        <v>240</v>
      </c>
      <c r="AD17" t="s">
        <v>260</v>
      </c>
      <c r="AE17" s="3">
        <v>25.613923969999998</v>
      </c>
      <c r="AF17" s="3">
        <v>-80.407107030000006</v>
      </c>
      <c r="AG17" s="1">
        <v>0.01</v>
      </c>
      <c r="AH17" s="1">
        <v>0.01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>
        <v>4</v>
      </c>
      <c r="AY17">
        <v>0</v>
      </c>
      <c r="AZ17">
        <v>1</v>
      </c>
      <c r="BA17">
        <v>18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5.4945054945054949E-3</v>
      </c>
      <c r="BI17">
        <v>0</v>
      </c>
      <c r="BJ17" s="1">
        <v>5.375</v>
      </c>
      <c r="BK17">
        <v>0.32142857142857145</v>
      </c>
      <c r="BL17">
        <v>0.16</v>
      </c>
      <c r="BM17">
        <v>0</v>
      </c>
      <c r="BN17">
        <v>0</v>
      </c>
      <c r="BO17">
        <v>2.3255813953488372E-2</v>
      </c>
    </row>
    <row r="18" spans="1:67" x14ac:dyDescent="0.55000000000000004">
      <c r="A18" t="s">
        <v>26</v>
      </c>
      <c r="B18" t="s">
        <v>231</v>
      </c>
      <c r="C18" s="2" t="s">
        <v>408</v>
      </c>
      <c r="D18" s="2">
        <v>44378</v>
      </c>
      <c r="E18" s="2">
        <v>44327</v>
      </c>
      <c r="F18" t="s">
        <v>333</v>
      </c>
      <c r="G18" t="s">
        <v>610</v>
      </c>
      <c r="H18" t="str">
        <f t="shared" si="1"/>
        <v>Jul</v>
      </c>
      <c r="I18">
        <v>7</v>
      </c>
      <c r="J18">
        <f t="shared" si="2"/>
        <v>40</v>
      </c>
      <c r="K18">
        <v>27</v>
      </c>
      <c r="L18">
        <v>182</v>
      </c>
      <c r="M18">
        <v>12</v>
      </c>
      <c r="N18">
        <v>1</v>
      </c>
      <c r="O18">
        <v>52</v>
      </c>
      <c r="P18" t="str">
        <f t="shared" si="0"/>
        <v>0701</v>
      </c>
      <c r="Q18">
        <v>51</v>
      </c>
      <c r="R18">
        <v>77</v>
      </c>
      <c r="S18" s="1">
        <v>0.33</v>
      </c>
      <c r="T18" t="s">
        <v>236</v>
      </c>
      <c r="U18" t="s">
        <v>235</v>
      </c>
      <c r="V18" t="s">
        <v>235</v>
      </c>
      <c r="W18" s="14" t="s">
        <v>231</v>
      </c>
      <c r="X18" s="14" t="s">
        <v>231</v>
      </c>
      <c r="Y18" s="14">
        <v>46.9</v>
      </c>
      <c r="Z18" s="14">
        <v>4.1657142857142855</v>
      </c>
      <c r="AA18" s="14">
        <v>27.5</v>
      </c>
      <c r="AB18" s="14">
        <v>20.5</v>
      </c>
      <c r="AC18" t="s">
        <v>242</v>
      </c>
      <c r="AD18" t="s">
        <v>256</v>
      </c>
      <c r="AE18" s="3">
        <v>25.601564</v>
      </c>
      <c r="AF18" s="3">
        <v>-80.397042999999996</v>
      </c>
      <c r="AG18" s="1">
        <v>0.48</v>
      </c>
      <c r="AH18" s="1">
        <v>0.48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>
        <v>3</v>
      </c>
      <c r="AY18">
        <v>0</v>
      </c>
      <c r="AZ18">
        <v>354</v>
      </c>
      <c r="BA18">
        <v>5.6666666666666661</v>
      </c>
      <c r="BB18">
        <v>0</v>
      </c>
      <c r="BC18">
        <v>0</v>
      </c>
      <c r="BD18">
        <v>3.3333333333333339</v>
      </c>
      <c r="BE18">
        <v>0</v>
      </c>
      <c r="BF18">
        <v>24.375</v>
      </c>
      <c r="BG18">
        <v>0</v>
      </c>
      <c r="BH18">
        <v>4.6296296296296294E-3</v>
      </c>
      <c r="BI18">
        <v>0</v>
      </c>
      <c r="BJ18" s="1">
        <v>19.8</v>
      </c>
      <c r="BK18">
        <v>0.11764705882352941</v>
      </c>
      <c r="BL18">
        <v>0.2857142857142857</v>
      </c>
      <c r="BM18">
        <v>0.4</v>
      </c>
      <c r="BN18">
        <v>4.6153846153846156E-2</v>
      </c>
      <c r="BO18">
        <v>9.0909090909090912E-2</v>
      </c>
    </row>
    <row r="19" spans="1:67" x14ac:dyDescent="0.55000000000000004">
      <c r="A19" t="s">
        <v>28</v>
      </c>
      <c r="B19" t="s">
        <v>28</v>
      </c>
      <c r="C19" s="2" t="s">
        <v>408</v>
      </c>
      <c r="D19" s="2">
        <v>44381</v>
      </c>
      <c r="E19" s="2">
        <v>44327</v>
      </c>
      <c r="F19" t="s">
        <v>333</v>
      </c>
      <c r="G19" t="s">
        <v>610</v>
      </c>
      <c r="H19" t="str">
        <f t="shared" si="1"/>
        <v>Jul</v>
      </c>
      <c r="I19">
        <v>7</v>
      </c>
      <c r="J19">
        <f t="shared" si="2"/>
        <v>40</v>
      </c>
      <c r="K19">
        <v>28</v>
      </c>
      <c r="L19">
        <v>185</v>
      </c>
      <c r="M19">
        <v>15</v>
      </c>
      <c r="N19">
        <v>4</v>
      </c>
      <c r="O19">
        <v>55</v>
      </c>
      <c r="P19" t="str">
        <f t="shared" si="0"/>
        <v>0704</v>
      </c>
      <c r="Q19">
        <v>51</v>
      </c>
      <c r="R19">
        <v>84.5</v>
      </c>
      <c r="S19" s="1">
        <v>0</v>
      </c>
      <c r="X19" s="14" t="s">
        <v>395</v>
      </c>
      <c r="AC19" t="s">
        <v>241</v>
      </c>
      <c r="AD19" t="s">
        <v>261</v>
      </c>
      <c r="AE19" s="3">
        <v>25.616442979999999</v>
      </c>
      <c r="AF19" s="3">
        <v>-80.390612039999993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>
        <v>2</v>
      </c>
      <c r="AY19">
        <v>0</v>
      </c>
      <c r="AZ19">
        <v>0</v>
      </c>
      <c r="BA19">
        <v>5.6666666666666661</v>
      </c>
      <c r="BB19">
        <v>0</v>
      </c>
      <c r="BC19">
        <v>0</v>
      </c>
      <c r="BD19">
        <v>3.3333333333333339</v>
      </c>
      <c r="BE19">
        <v>0</v>
      </c>
      <c r="BF19">
        <v>24.375</v>
      </c>
      <c r="BG19">
        <v>0</v>
      </c>
      <c r="BH19">
        <v>5.9523809523809521E-3</v>
      </c>
      <c r="BI19">
        <v>0</v>
      </c>
      <c r="BJ19" s="1">
        <v>19.8</v>
      </c>
      <c r="BK19">
        <v>0.11764705882352941</v>
      </c>
      <c r="BL19">
        <v>0.2857142857142857</v>
      </c>
      <c r="BM19">
        <v>0.4</v>
      </c>
      <c r="BN19">
        <v>4.6153846153846156E-2</v>
      </c>
      <c r="BO19">
        <v>9.0909090909090912E-2</v>
      </c>
    </row>
    <row r="20" spans="1:67" x14ac:dyDescent="0.55000000000000004">
      <c r="A20" t="s">
        <v>29</v>
      </c>
      <c r="B20" t="s">
        <v>29</v>
      </c>
      <c r="C20" s="2" t="s">
        <v>408</v>
      </c>
      <c r="D20" s="2">
        <v>44383</v>
      </c>
      <c r="E20" s="2">
        <v>44327</v>
      </c>
      <c r="F20" t="s">
        <v>333</v>
      </c>
      <c r="G20" t="s">
        <v>610</v>
      </c>
      <c r="H20" t="str">
        <f t="shared" si="1"/>
        <v>Jul</v>
      </c>
      <c r="I20">
        <v>7</v>
      </c>
      <c r="J20">
        <f t="shared" ref="J20:J29" si="3">C20-D20</f>
        <v>-16</v>
      </c>
      <c r="K20">
        <v>28</v>
      </c>
      <c r="L20">
        <v>187</v>
      </c>
      <c r="M20">
        <v>17</v>
      </c>
      <c r="N20">
        <v>6</v>
      </c>
      <c r="O20">
        <v>57</v>
      </c>
      <c r="P20" t="str">
        <f t="shared" si="0"/>
        <v>0706</v>
      </c>
      <c r="Q20">
        <v>51</v>
      </c>
      <c r="R20">
        <v>82</v>
      </c>
      <c r="S20" s="1">
        <v>0.76</v>
      </c>
      <c r="X20" s="14" t="s">
        <v>396</v>
      </c>
      <c r="AC20" t="s">
        <v>240</v>
      </c>
      <c r="AD20" t="s">
        <v>262</v>
      </c>
      <c r="AE20" s="3">
        <v>25.613892029999999</v>
      </c>
      <c r="AF20" s="3">
        <v>-80.406096009999999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>
        <v>3</v>
      </c>
      <c r="AY20">
        <v>0</v>
      </c>
      <c r="AZ20">
        <v>0</v>
      </c>
      <c r="BA20">
        <v>5.6666666666666661</v>
      </c>
      <c r="BB20">
        <v>0</v>
      </c>
      <c r="BC20">
        <v>0</v>
      </c>
      <c r="BD20">
        <v>3.3333333333333339</v>
      </c>
      <c r="BE20">
        <v>0</v>
      </c>
      <c r="BF20">
        <v>24.375</v>
      </c>
      <c r="BG20">
        <v>0</v>
      </c>
      <c r="BH20">
        <v>5.9523809523809521E-3</v>
      </c>
      <c r="BI20">
        <v>0</v>
      </c>
      <c r="BJ20" s="1">
        <v>19.8</v>
      </c>
      <c r="BK20">
        <v>0.11764705882352941</v>
      </c>
      <c r="BL20">
        <v>0.2857142857142857</v>
      </c>
      <c r="BM20">
        <v>0.4</v>
      </c>
      <c r="BN20">
        <v>4.6153846153846156E-2</v>
      </c>
      <c r="BO20">
        <v>9.0909090909090912E-2</v>
      </c>
    </row>
    <row r="21" spans="1:67" x14ac:dyDescent="0.55000000000000004">
      <c r="A21" t="s">
        <v>30</v>
      </c>
      <c r="B21" t="s">
        <v>30</v>
      </c>
      <c r="C21" s="2" t="s">
        <v>408</v>
      </c>
      <c r="D21" s="2">
        <v>44383</v>
      </c>
      <c r="E21" s="2">
        <v>44327</v>
      </c>
      <c r="F21" t="s">
        <v>333</v>
      </c>
      <c r="G21" t="s">
        <v>610</v>
      </c>
      <c r="H21" t="str">
        <f t="shared" si="1"/>
        <v>Jul</v>
      </c>
      <c r="I21">
        <v>7</v>
      </c>
      <c r="J21">
        <f t="shared" si="3"/>
        <v>-16</v>
      </c>
      <c r="K21">
        <v>28</v>
      </c>
      <c r="L21">
        <v>187</v>
      </c>
      <c r="M21">
        <v>17</v>
      </c>
      <c r="N21">
        <v>6</v>
      </c>
      <c r="O21">
        <v>57</v>
      </c>
      <c r="P21" t="str">
        <f t="shared" si="0"/>
        <v>0706</v>
      </c>
      <c r="Q21">
        <v>51</v>
      </c>
      <c r="R21">
        <v>82</v>
      </c>
      <c r="S21" s="1">
        <v>0.76</v>
      </c>
      <c r="X21" s="14" t="s">
        <v>395</v>
      </c>
      <c r="AC21" t="s">
        <v>241</v>
      </c>
      <c r="AD21" t="s">
        <v>263</v>
      </c>
      <c r="AE21" s="3">
        <v>25.616351030000001</v>
      </c>
      <c r="AF21" s="3">
        <v>-80.390294030000007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>
        <v>2</v>
      </c>
      <c r="AY21">
        <v>0</v>
      </c>
      <c r="AZ21">
        <v>0</v>
      </c>
      <c r="BA21">
        <v>5.6666666666666661</v>
      </c>
      <c r="BB21">
        <v>0</v>
      </c>
      <c r="BC21">
        <v>0</v>
      </c>
      <c r="BD21">
        <v>3.3333333333333339</v>
      </c>
      <c r="BE21">
        <v>0</v>
      </c>
      <c r="BF21">
        <v>24.375</v>
      </c>
      <c r="BG21">
        <v>0</v>
      </c>
      <c r="BH21">
        <v>5.9523809523809521E-3</v>
      </c>
      <c r="BI21">
        <v>0</v>
      </c>
      <c r="BJ21" s="1">
        <v>19.8</v>
      </c>
      <c r="BK21">
        <v>0.11764705882352941</v>
      </c>
      <c r="BL21">
        <v>0.2857142857142857</v>
      </c>
      <c r="BM21">
        <v>0.4</v>
      </c>
      <c r="BN21">
        <v>4.6153846153846156E-2</v>
      </c>
      <c r="BO21">
        <v>9.0909090909090912E-2</v>
      </c>
    </row>
    <row r="22" spans="1:67" x14ac:dyDescent="0.55000000000000004">
      <c r="A22" t="s">
        <v>31</v>
      </c>
      <c r="B22" t="s">
        <v>31</v>
      </c>
      <c r="C22" s="2" t="s">
        <v>408</v>
      </c>
      <c r="D22" s="2">
        <v>44383</v>
      </c>
      <c r="E22" s="2">
        <v>44327</v>
      </c>
      <c r="F22" t="s">
        <v>333</v>
      </c>
      <c r="G22" t="s">
        <v>610</v>
      </c>
      <c r="H22" t="str">
        <f t="shared" si="1"/>
        <v>Jul</v>
      </c>
      <c r="I22">
        <v>7</v>
      </c>
      <c r="J22">
        <f t="shared" si="3"/>
        <v>-16</v>
      </c>
      <c r="K22">
        <v>28</v>
      </c>
      <c r="L22">
        <v>187</v>
      </c>
      <c r="M22">
        <v>17</v>
      </c>
      <c r="N22">
        <v>6</v>
      </c>
      <c r="O22">
        <v>57</v>
      </c>
      <c r="P22" t="str">
        <f t="shared" si="0"/>
        <v>0706</v>
      </c>
      <c r="Q22">
        <v>51</v>
      </c>
      <c r="R22">
        <v>82</v>
      </c>
      <c r="S22" s="1">
        <v>0.76</v>
      </c>
      <c r="X22" s="14" t="s">
        <v>395</v>
      </c>
      <c r="AC22" t="s">
        <v>241</v>
      </c>
      <c r="AD22" t="s">
        <v>264</v>
      </c>
      <c r="AE22" s="3">
        <v>25.61636201</v>
      </c>
      <c r="AF22" s="3">
        <v>-80.390307019999995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>
        <v>0</v>
      </c>
      <c r="AY22">
        <v>0</v>
      </c>
      <c r="AZ22">
        <v>0</v>
      </c>
      <c r="BA22">
        <v>5.6666666666666661</v>
      </c>
      <c r="BB22">
        <v>0</v>
      </c>
      <c r="BC22">
        <v>0</v>
      </c>
      <c r="BD22">
        <v>3.3333333333333339</v>
      </c>
      <c r="BE22">
        <v>0</v>
      </c>
      <c r="BF22">
        <v>24.375</v>
      </c>
      <c r="BG22">
        <v>0</v>
      </c>
      <c r="BH22">
        <v>5.9523809523809521E-3</v>
      </c>
      <c r="BI22">
        <v>0</v>
      </c>
      <c r="BJ22" s="1">
        <v>19.8</v>
      </c>
      <c r="BK22">
        <v>0.11764705882352941</v>
      </c>
      <c r="BL22">
        <v>0.2857142857142857</v>
      </c>
      <c r="BM22">
        <v>0.4</v>
      </c>
      <c r="BN22">
        <v>4.6153846153846156E-2</v>
      </c>
      <c r="BO22">
        <v>9.0909090909090912E-2</v>
      </c>
    </row>
    <row r="23" spans="1:67" x14ac:dyDescent="0.55000000000000004">
      <c r="A23" t="s">
        <v>32</v>
      </c>
      <c r="B23" t="s">
        <v>32</v>
      </c>
      <c r="C23" s="2" t="s">
        <v>408</v>
      </c>
      <c r="D23" s="2">
        <v>44383</v>
      </c>
      <c r="E23" s="2">
        <v>44327</v>
      </c>
      <c r="F23" t="s">
        <v>333</v>
      </c>
      <c r="G23" t="s">
        <v>610</v>
      </c>
      <c r="H23" t="str">
        <f t="shared" si="1"/>
        <v>Jul</v>
      </c>
      <c r="I23">
        <v>7</v>
      </c>
      <c r="J23">
        <f t="shared" si="3"/>
        <v>-16</v>
      </c>
      <c r="K23">
        <v>28</v>
      </c>
      <c r="L23">
        <v>187</v>
      </c>
      <c r="M23">
        <v>17</v>
      </c>
      <c r="N23">
        <v>6</v>
      </c>
      <c r="O23">
        <v>57</v>
      </c>
      <c r="P23" t="str">
        <f t="shared" si="0"/>
        <v>0706</v>
      </c>
      <c r="Q23">
        <v>51</v>
      </c>
      <c r="R23">
        <v>82</v>
      </c>
      <c r="S23" s="1">
        <v>0.76</v>
      </c>
      <c r="X23" s="14" t="s">
        <v>395</v>
      </c>
      <c r="AC23" t="s">
        <v>241</v>
      </c>
      <c r="AD23" t="s">
        <v>265</v>
      </c>
      <c r="AE23" s="3">
        <v>25.616370979999999</v>
      </c>
      <c r="AF23" s="3">
        <v>-80.390307019999995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>
        <v>2</v>
      </c>
      <c r="AY23">
        <v>0</v>
      </c>
      <c r="AZ23">
        <v>0</v>
      </c>
      <c r="BA23">
        <v>5.6666666666666661</v>
      </c>
      <c r="BB23">
        <v>0</v>
      </c>
      <c r="BC23">
        <v>0</v>
      </c>
      <c r="BD23">
        <v>3.3333333333333339</v>
      </c>
      <c r="BE23">
        <v>0</v>
      </c>
      <c r="BF23">
        <v>24.375</v>
      </c>
      <c r="BG23">
        <v>0</v>
      </c>
      <c r="BH23">
        <v>5.9523809523809521E-3</v>
      </c>
      <c r="BI23">
        <v>0</v>
      </c>
      <c r="BJ23" s="1">
        <v>19.8</v>
      </c>
      <c r="BK23">
        <v>0.11764705882352941</v>
      </c>
      <c r="BL23">
        <v>0.2857142857142857</v>
      </c>
      <c r="BM23">
        <v>0.4</v>
      </c>
      <c r="BN23">
        <v>4.6153846153846156E-2</v>
      </c>
      <c r="BO23">
        <v>9.0909090909090912E-2</v>
      </c>
    </row>
    <row r="24" spans="1:67" x14ac:dyDescent="0.55000000000000004">
      <c r="A24" t="s">
        <v>33</v>
      </c>
      <c r="B24" t="s">
        <v>33</v>
      </c>
      <c r="C24" s="2" t="s">
        <v>408</v>
      </c>
      <c r="D24" s="2">
        <v>44383</v>
      </c>
      <c r="E24" s="2">
        <v>44327</v>
      </c>
      <c r="F24" t="s">
        <v>333</v>
      </c>
      <c r="G24" t="s">
        <v>610</v>
      </c>
      <c r="H24" t="str">
        <f t="shared" si="1"/>
        <v>Jul</v>
      </c>
      <c r="I24">
        <v>7</v>
      </c>
      <c r="J24">
        <f t="shared" si="3"/>
        <v>-16</v>
      </c>
      <c r="K24">
        <v>28</v>
      </c>
      <c r="L24">
        <v>187</v>
      </c>
      <c r="M24">
        <v>17</v>
      </c>
      <c r="N24">
        <v>6</v>
      </c>
      <c r="O24">
        <v>57</v>
      </c>
      <c r="P24" t="str">
        <f t="shared" si="0"/>
        <v>0706</v>
      </c>
      <c r="Q24">
        <v>51</v>
      </c>
      <c r="R24">
        <v>82</v>
      </c>
      <c r="S24" s="1">
        <v>0.76</v>
      </c>
      <c r="X24" s="14" t="s">
        <v>395</v>
      </c>
      <c r="AC24" t="s">
        <v>241</v>
      </c>
      <c r="AD24" t="s">
        <v>266</v>
      </c>
      <c r="AE24" s="3">
        <v>25.616370979999999</v>
      </c>
      <c r="AF24" s="3">
        <v>-80.390307019999995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>
        <v>5</v>
      </c>
      <c r="AY24">
        <v>0</v>
      </c>
      <c r="AZ24">
        <v>0</v>
      </c>
      <c r="BA24">
        <v>5.6666666666666661</v>
      </c>
      <c r="BB24">
        <v>0</v>
      </c>
      <c r="BC24">
        <v>0</v>
      </c>
      <c r="BD24">
        <v>3.3333333333333339</v>
      </c>
      <c r="BE24">
        <v>0</v>
      </c>
      <c r="BF24">
        <v>24.375</v>
      </c>
      <c r="BG24">
        <v>0</v>
      </c>
      <c r="BH24">
        <v>5.9523809523809521E-3</v>
      </c>
      <c r="BI24">
        <v>0</v>
      </c>
      <c r="BJ24" s="1">
        <v>19.8</v>
      </c>
      <c r="BK24">
        <v>0.11764705882352941</v>
      </c>
      <c r="BL24">
        <v>0.2857142857142857</v>
      </c>
      <c r="BM24">
        <v>0.4</v>
      </c>
      <c r="BN24">
        <v>4.6153846153846156E-2</v>
      </c>
      <c r="BO24">
        <v>9.0909090909090912E-2</v>
      </c>
    </row>
    <row r="25" spans="1:67" x14ac:dyDescent="0.55000000000000004">
      <c r="A25" t="s">
        <v>34</v>
      </c>
      <c r="B25" t="s">
        <v>34</v>
      </c>
      <c r="C25" s="2" t="s">
        <v>408</v>
      </c>
      <c r="D25" s="2">
        <v>44383</v>
      </c>
      <c r="E25" s="2">
        <v>44327</v>
      </c>
      <c r="F25" t="s">
        <v>333</v>
      </c>
      <c r="G25" t="s">
        <v>610</v>
      </c>
      <c r="H25" t="str">
        <f t="shared" si="1"/>
        <v>Jul</v>
      </c>
      <c r="I25">
        <v>7</v>
      </c>
      <c r="J25">
        <f t="shared" si="3"/>
        <v>-16</v>
      </c>
      <c r="K25">
        <v>28</v>
      </c>
      <c r="L25">
        <v>187</v>
      </c>
      <c r="M25">
        <v>17</v>
      </c>
      <c r="N25">
        <v>6</v>
      </c>
      <c r="O25">
        <v>57</v>
      </c>
      <c r="P25" t="str">
        <f t="shared" si="0"/>
        <v>0706</v>
      </c>
      <c r="Q25">
        <v>51</v>
      </c>
      <c r="R25">
        <v>82</v>
      </c>
      <c r="S25" s="1">
        <v>0.76</v>
      </c>
      <c r="X25" s="14" t="s">
        <v>395</v>
      </c>
      <c r="AC25" t="s">
        <v>241</v>
      </c>
      <c r="AD25" t="s">
        <v>267</v>
      </c>
      <c r="AE25" s="3">
        <v>25.616551019999999</v>
      </c>
      <c r="AF25" s="3">
        <v>-80.390569959999993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>
        <v>4</v>
      </c>
      <c r="AY25">
        <v>0</v>
      </c>
      <c r="AZ25">
        <v>0</v>
      </c>
      <c r="BA25">
        <v>5.6666666666666661</v>
      </c>
      <c r="BB25">
        <v>0</v>
      </c>
      <c r="BC25">
        <v>0</v>
      </c>
      <c r="BD25">
        <v>3.3333333333333339</v>
      </c>
      <c r="BE25">
        <v>0</v>
      </c>
      <c r="BF25">
        <v>24.375</v>
      </c>
      <c r="BG25">
        <v>0</v>
      </c>
      <c r="BH25">
        <v>5.9523809523809521E-3</v>
      </c>
      <c r="BI25">
        <v>0</v>
      </c>
      <c r="BJ25" s="1">
        <v>19.8</v>
      </c>
      <c r="BK25">
        <v>0.11764705882352941</v>
      </c>
      <c r="BL25">
        <v>0.2857142857142857</v>
      </c>
      <c r="BM25">
        <v>0.4</v>
      </c>
      <c r="BN25">
        <v>4.6153846153846156E-2</v>
      </c>
      <c r="BO25">
        <v>9.0909090909090912E-2</v>
      </c>
    </row>
    <row r="26" spans="1:67" x14ac:dyDescent="0.55000000000000004">
      <c r="A26" t="s">
        <v>35</v>
      </c>
      <c r="B26" t="s">
        <v>35</v>
      </c>
      <c r="C26" s="2" t="s">
        <v>408</v>
      </c>
      <c r="D26" s="2">
        <v>44383</v>
      </c>
      <c r="E26" s="2">
        <v>44327</v>
      </c>
      <c r="F26" t="s">
        <v>333</v>
      </c>
      <c r="G26" t="s">
        <v>610</v>
      </c>
      <c r="H26" t="str">
        <f t="shared" si="1"/>
        <v>Jul</v>
      </c>
      <c r="I26">
        <v>7</v>
      </c>
      <c r="J26">
        <f t="shared" si="3"/>
        <v>-16</v>
      </c>
      <c r="K26">
        <v>28</v>
      </c>
      <c r="L26">
        <v>187</v>
      </c>
      <c r="M26">
        <v>17</v>
      </c>
      <c r="N26">
        <v>6</v>
      </c>
      <c r="O26">
        <v>57</v>
      </c>
      <c r="P26" t="str">
        <f t="shared" si="0"/>
        <v>0706</v>
      </c>
      <c r="Q26">
        <v>51</v>
      </c>
      <c r="R26">
        <v>82</v>
      </c>
      <c r="S26" s="1">
        <v>0.76</v>
      </c>
      <c r="X26" s="14" t="s">
        <v>395</v>
      </c>
      <c r="AC26" t="s">
        <v>241</v>
      </c>
      <c r="AD26" t="s">
        <v>268</v>
      </c>
      <c r="AE26" s="3">
        <v>25.61656997</v>
      </c>
      <c r="AF26" s="3">
        <v>-80.390568029999997</v>
      </c>
      <c r="AG26" s="1">
        <v>0.01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0.01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>
        <v>7</v>
      </c>
      <c r="AY26">
        <v>0</v>
      </c>
      <c r="AZ26">
        <v>0</v>
      </c>
      <c r="BA26">
        <v>5.6666666666666661</v>
      </c>
      <c r="BB26">
        <v>0</v>
      </c>
      <c r="BC26">
        <v>0</v>
      </c>
      <c r="BD26">
        <v>3.3333333333333339</v>
      </c>
      <c r="BE26">
        <v>0</v>
      </c>
      <c r="BF26">
        <v>24.375</v>
      </c>
      <c r="BG26">
        <v>0</v>
      </c>
      <c r="BH26">
        <v>5.9523809523809521E-3</v>
      </c>
      <c r="BI26">
        <v>0</v>
      </c>
      <c r="BJ26" s="1">
        <v>19.8</v>
      </c>
      <c r="BK26">
        <v>0.11764705882352941</v>
      </c>
      <c r="BL26">
        <v>0.2857142857142857</v>
      </c>
      <c r="BM26">
        <v>0.4</v>
      </c>
      <c r="BN26">
        <v>4.6153846153846156E-2</v>
      </c>
      <c r="BO26">
        <v>9.0909090909090912E-2</v>
      </c>
    </row>
    <row r="27" spans="1:67" x14ac:dyDescent="0.55000000000000004">
      <c r="A27" t="s">
        <v>36</v>
      </c>
      <c r="B27">
        <v>21</v>
      </c>
      <c r="C27" s="2" t="s">
        <v>408</v>
      </c>
      <c r="D27" s="2">
        <v>44385</v>
      </c>
      <c r="E27" s="2">
        <v>44327</v>
      </c>
      <c r="F27" t="s">
        <v>333</v>
      </c>
      <c r="G27" t="s">
        <v>610</v>
      </c>
      <c r="H27" t="str">
        <f t="shared" si="1"/>
        <v>Jul</v>
      </c>
      <c r="I27">
        <v>7</v>
      </c>
      <c r="J27">
        <f t="shared" si="3"/>
        <v>-18</v>
      </c>
      <c r="K27">
        <v>28</v>
      </c>
      <c r="L27">
        <v>189</v>
      </c>
      <c r="M27">
        <v>19</v>
      </c>
      <c r="N27">
        <v>8</v>
      </c>
      <c r="O27">
        <v>59</v>
      </c>
      <c r="P27" t="str">
        <f t="shared" si="0"/>
        <v>0708</v>
      </c>
      <c r="Q27">
        <v>51</v>
      </c>
      <c r="R27">
        <v>81</v>
      </c>
      <c r="T27" t="s">
        <v>236</v>
      </c>
      <c r="U27" t="s">
        <v>235</v>
      </c>
      <c r="V27" t="s">
        <v>235</v>
      </c>
      <c r="W27" s="14">
        <v>21</v>
      </c>
      <c r="X27" s="14">
        <v>21</v>
      </c>
      <c r="Y27" s="14">
        <v>47.7</v>
      </c>
      <c r="Z27" s="14">
        <v>5.5711111111111116</v>
      </c>
      <c r="AA27" s="14">
        <v>31.7</v>
      </c>
      <c r="AB27" s="14">
        <v>21.5</v>
      </c>
      <c r="AC27" t="s">
        <v>240</v>
      </c>
      <c r="AD27" t="s">
        <v>260</v>
      </c>
      <c r="AE27" s="3">
        <v>25.613923969999998</v>
      </c>
      <c r="AF27" s="3">
        <v>-80.407107030000006</v>
      </c>
      <c r="AG27" s="1">
        <v>0.01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0.01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>
        <v>5</v>
      </c>
      <c r="AY27">
        <v>0</v>
      </c>
      <c r="AZ27">
        <v>0</v>
      </c>
      <c r="BA27">
        <v>5.6666666666666661</v>
      </c>
      <c r="BB27">
        <v>0</v>
      </c>
      <c r="BC27">
        <v>2</v>
      </c>
      <c r="BD27">
        <v>3.3333333333333339</v>
      </c>
      <c r="BE27">
        <v>0</v>
      </c>
      <c r="BF27">
        <v>24.375</v>
      </c>
      <c r="BG27">
        <v>0</v>
      </c>
      <c r="BH27">
        <v>5.9523809523809521E-3</v>
      </c>
      <c r="BI27">
        <v>0</v>
      </c>
      <c r="BJ27" s="1">
        <v>19.8</v>
      </c>
      <c r="BK27">
        <v>0.11764705882352941</v>
      </c>
      <c r="BL27">
        <v>0.2857142857142857</v>
      </c>
      <c r="BM27">
        <v>0.4</v>
      </c>
      <c r="BN27">
        <v>4.6153846153846156E-2</v>
      </c>
      <c r="BO27">
        <v>9.0909090909090912E-2</v>
      </c>
    </row>
    <row r="28" spans="1:67" x14ac:dyDescent="0.55000000000000004">
      <c r="A28" t="s">
        <v>37</v>
      </c>
      <c r="B28">
        <v>606</v>
      </c>
      <c r="C28" s="2" t="s">
        <v>408</v>
      </c>
      <c r="D28" s="2">
        <v>44385</v>
      </c>
      <c r="E28" s="2">
        <v>44327</v>
      </c>
      <c r="F28" t="s">
        <v>333</v>
      </c>
      <c r="G28" t="s">
        <v>610</v>
      </c>
      <c r="H28" t="str">
        <f t="shared" si="1"/>
        <v>Jul</v>
      </c>
      <c r="I28">
        <v>7</v>
      </c>
      <c r="J28">
        <f t="shared" si="3"/>
        <v>-18</v>
      </c>
      <c r="K28">
        <v>28</v>
      </c>
      <c r="L28">
        <v>189</v>
      </c>
      <c r="M28">
        <v>19</v>
      </c>
      <c r="N28">
        <v>8</v>
      </c>
      <c r="O28">
        <v>59</v>
      </c>
      <c r="P28" t="str">
        <f t="shared" si="0"/>
        <v>0708</v>
      </c>
      <c r="Q28">
        <v>51</v>
      </c>
      <c r="R28">
        <v>81</v>
      </c>
      <c r="T28" t="s">
        <v>236</v>
      </c>
      <c r="U28" t="s">
        <v>235</v>
      </c>
      <c r="V28" t="s">
        <v>235</v>
      </c>
      <c r="W28" s="14">
        <v>606</v>
      </c>
      <c r="X28" s="14">
        <v>606</v>
      </c>
      <c r="Y28" s="14">
        <v>52.4</v>
      </c>
      <c r="Z28" s="14">
        <v>7.5842105263157888</v>
      </c>
      <c r="AA28" s="14">
        <v>32.9</v>
      </c>
      <c r="AB28" s="14">
        <v>25.1</v>
      </c>
      <c r="AC28" t="s">
        <v>241</v>
      </c>
      <c r="AD28" t="s">
        <v>269</v>
      </c>
      <c r="AE28" s="3">
        <v>25.616734000000001</v>
      </c>
      <c r="AF28" s="3">
        <v>-80.390617989999996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>
        <v>3</v>
      </c>
      <c r="AY28">
        <v>0</v>
      </c>
      <c r="AZ28">
        <v>0</v>
      </c>
      <c r="BA28">
        <v>5.6666666666666661</v>
      </c>
      <c r="BB28">
        <v>0</v>
      </c>
      <c r="BC28">
        <v>0</v>
      </c>
      <c r="BD28">
        <v>3.3333333333333339</v>
      </c>
      <c r="BE28">
        <v>0</v>
      </c>
      <c r="BF28">
        <v>24.375</v>
      </c>
      <c r="BG28">
        <v>0</v>
      </c>
      <c r="BH28">
        <v>5.9523809523809521E-3</v>
      </c>
      <c r="BI28">
        <v>0</v>
      </c>
      <c r="BJ28" s="1">
        <v>19.8</v>
      </c>
      <c r="BK28">
        <v>0.11764705882352941</v>
      </c>
      <c r="BL28">
        <v>0.2857142857142857</v>
      </c>
      <c r="BM28">
        <v>0.4</v>
      </c>
      <c r="BN28">
        <v>4.6153846153846156E-2</v>
      </c>
      <c r="BO28">
        <v>9.0909090909090912E-2</v>
      </c>
    </row>
    <row r="29" spans="1:67" x14ac:dyDescent="0.55000000000000004">
      <c r="A29" t="s">
        <v>38</v>
      </c>
      <c r="B29">
        <v>6000</v>
      </c>
      <c r="C29" s="2" t="s">
        <v>408</v>
      </c>
      <c r="D29" s="2">
        <v>44385</v>
      </c>
      <c r="E29" s="2">
        <v>44327</v>
      </c>
      <c r="F29" t="s">
        <v>333</v>
      </c>
      <c r="G29" t="s">
        <v>610</v>
      </c>
      <c r="H29" t="str">
        <f t="shared" si="1"/>
        <v>Jul</v>
      </c>
      <c r="I29">
        <v>7</v>
      </c>
      <c r="J29">
        <f t="shared" si="3"/>
        <v>-18</v>
      </c>
      <c r="K29">
        <v>28</v>
      </c>
      <c r="L29">
        <v>189</v>
      </c>
      <c r="M29">
        <v>19</v>
      </c>
      <c r="N29">
        <v>8</v>
      </c>
      <c r="O29">
        <v>59</v>
      </c>
      <c r="P29" t="str">
        <f t="shared" si="0"/>
        <v>0708</v>
      </c>
      <c r="Q29">
        <v>51</v>
      </c>
      <c r="R29">
        <v>81</v>
      </c>
      <c r="T29" t="s">
        <v>236</v>
      </c>
      <c r="U29" t="s">
        <v>234</v>
      </c>
      <c r="V29" t="s">
        <v>234</v>
      </c>
      <c r="W29" s="14">
        <v>6000</v>
      </c>
      <c r="X29" s="14">
        <v>6000</v>
      </c>
      <c r="Y29" s="14">
        <v>42.8</v>
      </c>
      <c r="Z29" s="14">
        <v>2.7341666666666669</v>
      </c>
      <c r="AA29" s="14">
        <v>23.6</v>
      </c>
      <c r="AB29" s="14">
        <v>17.8</v>
      </c>
      <c r="AC29" t="s">
        <v>240</v>
      </c>
      <c r="AD29" t="s">
        <v>253</v>
      </c>
      <c r="AE29" s="3">
        <v>25.613794970000001</v>
      </c>
      <c r="AF29" s="3">
        <v>-80.406096009999999</v>
      </c>
      <c r="AG29" s="1">
        <v>0.15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0.15</v>
      </c>
      <c r="AW29" s="1">
        <v>0</v>
      </c>
      <c r="AX29">
        <v>5</v>
      </c>
      <c r="AY29">
        <v>0</v>
      </c>
      <c r="AZ29">
        <v>0</v>
      </c>
      <c r="BA29">
        <v>5.6666666666666661</v>
      </c>
      <c r="BB29">
        <v>0</v>
      </c>
      <c r="BC29">
        <v>0</v>
      </c>
      <c r="BD29">
        <v>3.3333333333333339</v>
      </c>
      <c r="BE29">
        <v>0</v>
      </c>
      <c r="BF29">
        <v>24.375</v>
      </c>
      <c r="BG29">
        <v>5</v>
      </c>
      <c r="BH29">
        <v>5.9523809523809521E-3</v>
      </c>
      <c r="BI29">
        <v>0</v>
      </c>
      <c r="BJ29" s="1">
        <v>19.8</v>
      </c>
      <c r="BK29">
        <v>0.11764705882352941</v>
      </c>
      <c r="BL29">
        <v>0.2857142857142857</v>
      </c>
      <c r="BM29">
        <v>0.4</v>
      </c>
      <c r="BN29">
        <v>4.6153846153846156E-2</v>
      </c>
      <c r="BO29">
        <v>9.0909090909090912E-2</v>
      </c>
    </row>
    <row r="30" spans="1:67" x14ac:dyDescent="0.55000000000000004">
      <c r="A30" t="s">
        <v>39</v>
      </c>
      <c r="B30" t="s">
        <v>231</v>
      </c>
      <c r="C30" s="2" t="s">
        <v>408</v>
      </c>
      <c r="D30" s="2">
        <v>44390</v>
      </c>
      <c r="E30" s="2">
        <v>44327</v>
      </c>
      <c r="F30" t="s">
        <v>333</v>
      </c>
      <c r="G30" t="s">
        <v>610</v>
      </c>
      <c r="H30" t="str">
        <f t="shared" si="1"/>
        <v>Jul</v>
      </c>
      <c r="I30">
        <v>7</v>
      </c>
      <c r="J30">
        <f t="shared" ref="J30:J61" si="4">C30-E30</f>
        <v>40</v>
      </c>
      <c r="K30">
        <v>29</v>
      </c>
      <c r="L30">
        <v>194</v>
      </c>
      <c r="M30">
        <v>24</v>
      </c>
      <c r="N30">
        <v>13</v>
      </c>
      <c r="O30">
        <v>64</v>
      </c>
      <c r="P30" t="str">
        <f t="shared" si="0"/>
        <v>0713</v>
      </c>
      <c r="Q30">
        <v>51</v>
      </c>
      <c r="R30">
        <v>80</v>
      </c>
      <c r="S30" s="1">
        <v>0.57999999999999996</v>
      </c>
      <c r="T30" t="s">
        <v>236</v>
      </c>
      <c r="U30" t="s">
        <v>235</v>
      </c>
      <c r="V30" t="s">
        <v>235</v>
      </c>
      <c r="W30" s="14" t="s">
        <v>231</v>
      </c>
      <c r="X30" s="14" t="s">
        <v>231</v>
      </c>
      <c r="Y30" s="14">
        <v>46.9</v>
      </c>
      <c r="Z30" s="14">
        <v>4.1657142857142855</v>
      </c>
      <c r="AA30" s="14">
        <v>27.5</v>
      </c>
      <c r="AB30" s="14">
        <v>20.5</v>
      </c>
      <c r="AC30" t="s">
        <v>242</v>
      </c>
      <c r="AD30" t="s">
        <v>251</v>
      </c>
      <c r="AE30" s="3">
        <v>25.600580000000001</v>
      </c>
      <c r="AF30" s="3">
        <v>-80.400133999999994</v>
      </c>
      <c r="AG30" s="1">
        <v>0</v>
      </c>
      <c r="AH30" s="1">
        <v>0.25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>
        <v>5</v>
      </c>
      <c r="AY30">
        <v>0</v>
      </c>
      <c r="AZ30">
        <v>30</v>
      </c>
      <c r="BA30">
        <v>5.6666666666666661</v>
      </c>
      <c r="BB30">
        <v>0</v>
      </c>
      <c r="BC30">
        <v>0</v>
      </c>
      <c r="BD30">
        <v>3.3333333333333339</v>
      </c>
      <c r="BE30">
        <v>0</v>
      </c>
      <c r="BF30">
        <v>24.375</v>
      </c>
      <c r="BG30">
        <v>0</v>
      </c>
      <c r="BH30">
        <v>1.1494252873563218E-2</v>
      </c>
      <c r="BI30">
        <v>1.1494252873563218E-2</v>
      </c>
      <c r="BJ30" s="1">
        <v>19.8</v>
      </c>
      <c r="BK30">
        <v>0.11764705882352941</v>
      </c>
      <c r="BL30">
        <v>0.2857142857142857</v>
      </c>
      <c r="BM30">
        <v>0.4</v>
      </c>
      <c r="BN30">
        <v>4.6153846153846156E-2</v>
      </c>
      <c r="BO30">
        <v>9.0909090909090912E-2</v>
      </c>
    </row>
    <row r="31" spans="1:67" x14ac:dyDescent="0.55000000000000004">
      <c r="A31" t="s">
        <v>40</v>
      </c>
      <c r="B31" t="s">
        <v>230</v>
      </c>
      <c r="C31" s="2" t="s">
        <v>408</v>
      </c>
      <c r="D31" s="2">
        <v>44390</v>
      </c>
      <c r="E31" s="2">
        <v>44327</v>
      </c>
      <c r="F31" t="s">
        <v>333</v>
      </c>
      <c r="G31" t="s">
        <v>610</v>
      </c>
      <c r="H31" t="str">
        <f t="shared" si="1"/>
        <v>Jul</v>
      </c>
      <c r="I31">
        <v>7</v>
      </c>
      <c r="J31">
        <f t="shared" si="4"/>
        <v>40</v>
      </c>
      <c r="K31">
        <v>29</v>
      </c>
      <c r="L31">
        <v>194</v>
      </c>
      <c r="M31">
        <v>24</v>
      </c>
      <c r="N31">
        <v>13</v>
      </c>
      <c r="O31">
        <v>64</v>
      </c>
      <c r="P31" t="str">
        <f t="shared" si="0"/>
        <v>0713</v>
      </c>
      <c r="Q31">
        <v>51</v>
      </c>
      <c r="R31">
        <v>80</v>
      </c>
      <c r="S31" s="1">
        <v>0.57999999999999996</v>
      </c>
      <c r="T31" t="s">
        <v>236</v>
      </c>
      <c r="U31" t="s">
        <v>235</v>
      </c>
      <c r="V31" t="s">
        <v>235</v>
      </c>
      <c r="W31" s="14" t="s">
        <v>230</v>
      </c>
      <c r="X31" s="14" t="s">
        <v>230</v>
      </c>
      <c r="Y31" s="14">
        <v>55.1</v>
      </c>
      <c r="Z31" s="14">
        <v>6.6241176470588234</v>
      </c>
      <c r="AA31" s="14">
        <v>33.4</v>
      </c>
      <c r="AB31" s="14">
        <v>23.4</v>
      </c>
      <c r="AC31" t="s">
        <v>241</v>
      </c>
      <c r="AD31" t="s">
        <v>255</v>
      </c>
      <c r="AE31" s="3">
        <v>25.616444000000001</v>
      </c>
      <c r="AF31" s="3">
        <v>-80.390439000000001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>
        <v>4</v>
      </c>
      <c r="AY31">
        <v>0</v>
      </c>
      <c r="AZ31">
        <v>0</v>
      </c>
      <c r="BA31">
        <v>5.6666666666666661</v>
      </c>
      <c r="BB31">
        <v>0</v>
      </c>
      <c r="BC31">
        <v>0</v>
      </c>
      <c r="BD31">
        <v>3.3333333333333339</v>
      </c>
      <c r="BE31">
        <v>0</v>
      </c>
      <c r="BF31">
        <v>24.375</v>
      </c>
      <c r="BG31">
        <v>0</v>
      </c>
      <c r="BH31">
        <v>1.1494252873563218E-2</v>
      </c>
      <c r="BI31">
        <v>1.1494252873563218E-2</v>
      </c>
      <c r="BJ31" s="1">
        <v>19.8</v>
      </c>
      <c r="BK31">
        <v>0.11764705882352941</v>
      </c>
      <c r="BL31">
        <v>0.2857142857142857</v>
      </c>
      <c r="BM31">
        <v>0.4</v>
      </c>
      <c r="BN31">
        <v>4.6153846153846156E-2</v>
      </c>
      <c r="BO31">
        <v>9.0909090909090912E-2</v>
      </c>
    </row>
    <row r="32" spans="1:67" x14ac:dyDescent="0.55000000000000004">
      <c r="A32" t="s">
        <v>41</v>
      </c>
      <c r="B32">
        <v>589</v>
      </c>
      <c r="C32" s="2" t="s">
        <v>408</v>
      </c>
      <c r="D32" s="2">
        <v>44392</v>
      </c>
      <c r="E32" s="2">
        <v>44327</v>
      </c>
      <c r="F32" t="s">
        <v>333</v>
      </c>
      <c r="G32" t="s">
        <v>610</v>
      </c>
      <c r="H32" t="str">
        <f t="shared" si="1"/>
        <v>Jul</v>
      </c>
      <c r="I32">
        <v>7</v>
      </c>
      <c r="J32">
        <f t="shared" si="4"/>
        <v>40</v>
      </c>
      <c r="K32">
        <v>29</v>
      </c>
      <c r="L32">
        <v>196</v>
      </c>
      <c r="M32">
        <v>26</v>
      </c>
      <c r="N32">
        <v>15</v>
      </c>
      <c r="O32">
        <v>66</v>
      </c>
      <c r="P32" t="str">
        <f t="shared" si="0"/>
        <v>0715</v>
      </c>
      <c r="Q32">
        <v>51</v>
      </c>
      <c r="R32">
        <v>81</v>
      </c>
      <c r="S32" s="1">
        <v>0.27</v>
      </c>
      <c r="T32" t="s">
        <v>236</v>
      </c>
      <c r="U32" t="s">
        <v>235</v>
      </c>
      <c r="V32" t="s">
        <v>235</v>
      </c>
      <c r="W32" s="14">
        <v>589</v>
      </c>
      <c r="X32" s="14">
        <v>589</v>
      </c>
      <c r="Y32" s="14">
        <v>51.1</v>
      </c>
      <c r="Z32" s="14">
        <v>5.242857142857142</v>
      </c>
      <c r="AA32" s="14">
        <v>29.4</v>
      </c>
      <c r="AB32" s="14">
        <v>22.2</v>
      </c>
      <c r="AC32" t="s">
        <v>241</v>
      </c>
      <c r="AD32" t="s">
        <v>258</v>
      </c>
      <c r="AE32" s="3">
        <v>25.621460970000001</v>
      </c>
      <c r="AF32" s="3">
        <v>-80.392425959999997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>
        <v>4</v>
      </c>
      <c r="AY32">
        <v>0</v>
      </c>
      <c r="AZ32">
        <v>0</v>
      </c>
      <c r="BA32">
        <v>5.6666666666666661</v>
      </c>
      <c r="BB32">
        <v>0</v>
      </c>
      <c r="BC32">
        <v>0</v>
      </c>
      <c r="BD32">
        <v>3.3333333333333339</v>
      </c>
      <c r="BE32">
        <v>0</v>
      </c>
      <c r="BF32">
        <v>24.375</v>
      </c>
      <c r="BG32">
        <v>0</v>
      </c>
      <c r="BH32">
        <v>1.1494252873563218E-2</v>
      </c>
      <c r="BI32">
        <v>1.1494252873563218E-2</v>
      </c>
      <c r="BJ32" s="1">
        <v>19.8</v>
      </c>
      <c r="BK32">
        <v>0.11764705882352941</v>
      </c>
      <c r="BL32">
        <v>0.2857142857142857</v>
      </c>
      <c r="BM32">
        <v>0.4</v>
      </c>
      <c r="BN32">
        <v>4.6153846153846156E-2</v>
      </c>
      <c r="BO32">
        <v>9.0909090909090912E-2</v>
      </c>
    </row>
    <row r="33" spans="1:67" x14ac:dyDescent="0.55000000000000004">
      <c r="A33" t="s">
        <v>42</v>
      </c>
      <c r="B33">
        <v>300</v>
      </c>
      <c r="C33" s="2" t="s">
        <v>408</v>
      </c>
      <c r="D33" s="2">
        <v>44397</v>
      </c>
      <c r="E33" s="2">
        <v>44327</v>
      </c>
      <c r="F33" t="s">
        <v>333</v>
      </c>
      <c r="G33" t="s">
        <v>610</v>
      </c>
      <c r="H33" t="str">
        <f t="shared" si="1"/>
        <v>Jul</v>
      </c>
      <c r="I33">
        <v>7</v>
      </c>
      <c r="J33">
        <f t="shared" si="4"/>
        <v>40</v>
      </c>
      <c r="K33">
        <v>30</v>
      </c>
      <c r="L33">
        <v>201</v>
      </c>
      <c r="M33">
        <v>31</v>
      </c>
      <c r="N33">
        <v>20</v>
      </c>
      <c r="O33">
        <v>71</v>
      </c>
      <c r="P33" t="str">
        <f t="shared" si="0"/>
        <v>0720</v>
      </c>
      <c r="Q33">
        <v>51</v>
      </c>
      <c r="R33">
        <v>82</v>
      </c>
      <c r="S33" s="1">
        <v>0</v>
      </c>
      <c r="T33" t="s">
        <v>236</v>
      </c>
      <c r="U33" t="s">
        <v>234</v>
      </c>
      <c r="V33" t="s">
        <v>234</v>
      </c>
      <c r="W33" s="14">
        <v>300</v>
      </c>
      <c r="X33" s="14">
        <v>300</v>
      </c>
      <c r="Y33" s="14">
        <v>46.5</v>
      </c>
      <c r="Z33" s="14">
        <v>3.3135294117647058</v>
      </c>
      <c r="AA33" s="14">
        <v>26.9</v>
      </c>
      <c r="AB33" s="14">
        <v>19.899999999999999</v>
      </c>
      <c r="AC33" t="s">
        <v>241</v>
      </c>
      <c r="AD33" t="s">
        <v>270</v>
      </c>
      <c r="AE33" s="3">
        <v>25.616564</v>
      </c>
      <c r="AF33" s="3">
        <v>-80.390597999999997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>
        <v>3</v>
      </c>
      <c r="AY33">
        <v>1</v>
      </c>
      <c r="AZ33">
        <v>0</v>
      </c>
      <c r="BA33">
        <v>5.6666666666666661</v>
      </c>
      <c r="BB33">
        <v>0</v>
      </c>
      <c r="BC33">
        <v>0</v>
      </c>
      <c r="BD33">
        <v>3.3333333333333339</v>
      </c>
      <c r="BE33">
        <v>0</v>
      </c>
      <c r="BF33">
        <v>24.375</v>
      </c>
      <c r="BG33">
        <v>0</v>
      </c>
      <c r="BH33">
        <v>5.5555555555555558E-3</v>
      </c>
      <c r="BI33">
        <v>5.5555555555555558E-3</v>
      </c>
      <c r="BJ33" s="1">
        <v>19.8</v>
      </c>
      <c r="BK33">
        <v>0.11764705882352941</v>
      </c>
      <c r="BL33">
        <v>0.2857142857142857</v>
      </c>
      <c r="BM33">
        <v>0.4</v>
      </c>
      <c r="BN33">
        <v>4.6153846153846156E-2</v>
      </c>
      <c r="BO33">
        <v>9.0909090909090912E-2</v>
      </c>
    </row>
    <row r="34" spans="1:67" x14ac:dyDescent="0.55000000000000004">
      <c r="A34" t="s">
        <v>43</v>
      </c>
      <c r="B34">
        <v>40</v>
      </c>
      <c r="C34" s="2" t="s">
        <v>408</v>
      </c>
      <c r="D34" s="2">
        <v>44404</v>
      </c>
      <c r="E34" s="2">
        <v>44327</v>
      </c>
      <c r="F34" t="s">
        <v>333</v>
      </c>
      <c r="G34" t="s">
        <v>610</v>
      </c>
      <c r="H34" t="str">
        <f t="shared" si="1"/>
        <v>Jul</v>
      </c>
      <c r="I34">
        <v>7</v>
      </c>
      <c r="J34">
        <f t="shared" si="4"/>
        <v>40</v>
      </c>
      <c r="K34">
        <v>31</v>
      </c>
      <c r="L34">
        <v>208</v>
      </c>
      <c r="M34">
        <v>38</v>
      </c>
      <c r="N34">
        <v>27</v>
      </c>
      <c r="O34">
        <v>78</v>
      </c>
      <c r="P34" t="str">
        <f t="shared" ref="P34:P65" si="5">TEXT(D34,"mmdd")</f>
        <v>0727</v>
      </c>
      <c r="Q34">
        <v>51</v>
      </c>
      <c r="R34">
        <v>81.5</v>
      </c>
      <c r="S34" s="1">
        <v>0.2</v>
      </c>
      <c r="T34" t="s">
        <v>236</v>
      </c>
      <c r="U34" t="s">
        <v>235</v>
      </c>
      <c r="V34" t="s">
        <v>235</v>
      </c>
      <c r="W34" s="14">
        <v>40</v>
      </c>
      <c r="X34" s="14">
        <v>40</v>
      </c>
      <c r="Y34" s="14">
        <v>49.5</v>
      </c>
      <c r="Z34" s="14">
        <v>5.4148459400000002</v>
      </c>
      <c r="AA34" s="14">
        <v>29.9</v>
      </c>
      <c r="AB34" s="14">
        <v>21.6</v>
      </c>
      <c r="AC34" t="s">
        <v>240</v>
      </c>
      <c r="AD34" t="s">
        <v>254</v>
      </c>
      <c r="AE34" s="3">
        <v>25.613995970000001</v>
      </c>
      <c r="AF34" s="3">
        <v>-80.406042029999995</v>
      </c>
      <c r="AG34" s="1">
        <v>0.21000000000000002</v>
      </c>
      <c r="AH34" s="1">
        <v>0</v>
      </c>
      <c r="AI34" s="1">
        <v>0</v>
      </c>
      <c r="AJ34" s="1">
        <v>0.15</v>
      </c>
      <c r="AK34" s="1">
        <v>0</v>
      </c>
      <c r="AL34" s="1">
        <v>0</v>
      </c>
      <c r="AM34" s="1">
        <v>0</v>
      </c>
      <c r="AN34" s="1">
        <v>0</v>
      </c>
      <c r="AO34" s="1">
        <v>0.05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0.01</v>
      </c>
      <c r="AX34">
        <v>10</v>
      </c>
      <c r="AY34">
        <v>1</v>
      </c>
      <c r="AZ34">
        <v>0</v>
      </c>
      <c r="BA34">
        <v>5.6666666666666661</v>
      </c>
      <c r="BB34">
        <v>31</v>
      </c>
      <c r="BC34">
        <v>0</v>
      </c>
      <c r="BD34">
        <v>3.3333333333333339</v>
      </c>
      <c r="BE34">
        <v>0</v>
      </c>
      <c r="BF34">
        <v>24.375</v>
      </c>
      <c r="BG34">
        <v>0</v>
      </c>
      <c r="BH34">
        <v>4.9627791563275434E-3</v>
      </c>
      <c r="BI34">
        <v>2.4813895781637717E-3</v>
      </c>
      <c r="BJ34" s="1">
        <v>19.8</v>
      </c>
      <c r="BK34">
        <v>0.11764705882352941</v>
      </c>
      <c r="BL34">
        <v>0.2857142857142857</v>
      </c>
      <c r="BM34">
        <v>0.4</v>
      </c>
      <c r="BN34">
        <v>4.6153846153846156E-2</v>
      </c>
      <c r="BO34">
        <v>9.0909090909090912E-2</v>
      </c>
    </row>
    <row r="35" spans="1:67" x14ac:dyDescent="0.55000000000000004">
      <c r="A35" t="s">
        <v>44</v>
      </c>
      <c r="B35" t="s">
        <v>44</v>
      </c>
      <c r="C35" s="2" t="s">
        <v>408</v>
      </c>
      <c r="D35" s="2">
        <v>44411</v>
      </c>
      <c r="E35" s="2">
        <v>44327</v>
      </c>
      <c r="F35" t="s">
        <v>333</v>
      </c>
      <c r="G35" t="s">
        <v>610</v>
      </c>
      <c r="H35" t="str">
        <f t="shared" si="1"/>
        <v>Aug</v>
      </c>
      <c r="I35">
        <v>8</v>
      </c>
      <c r="J35">
        <f t="shared" si="4"/>
        <v>40</v>
      </c>
      <c r="K35">
        <v>32</v>
      </c>
      <c r="L35">
        <v>215</v>
      </c>
      <c r="M35">
        <v>45</v>
      </c>
      <c r="N35">
        <v>3</v>
      </c>
      <c r="O35">
        <v>85</v>
      </c>
      <c r="P35" t="str">
        <f t="shared" si="5"/>
        <v>0803</v>
      </c>
      <c r="Q35">
        <v>51</v>
      </c>
      <c r="R35">
        <v>82.5</v>
      </c>
      <c r="S35" s="1">
        <v>1.07</v>
      </c>
      <c r="X35" s="14" t="s">
        <v>397</v>
      </c>
      <c r="AC35" t="s">
        <v>242</v>
      </c>
      <c r="AD35" t="s">
        <v>271</v>
      </c>
      <c r="AE35" s="3">
        <v>25.600224999999998</v>
      </c>
      <c r="AF35" s="3">
        <v>-80.400170000000003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>
        <v>1</v>
      </c>
      <c r="AY35">
        <v>0</v>
      </c>
      <c r="AZ35">
        <v>0</v>
      </c>
      <c r="BA35">
        <v>8</v>
      </c>
      <c r="BB35">
        <v>0</v>
      </c>
      <c r="BC35">
        <v>0</v>
      </c>
      <c r="BD35">
        <v>3.3333333333333339</v>
      </c>
      <c r="BE35">
        <v>0</v>
      </c>
      <c r="BF35">
        <v>11.555555555555557</v>
      </c>
      <c r="BG35">
        <v>0</v>
      </c>
      <c r="BH35">
        <v>0</v>
      </c>
      <c r="BI35">
        <v>0</v>
      </c>
      <c r="BJ35" s="1">
        <v>20</v>
      </c>
      <c r="BK35">
        <v>0.125</v>
      </c>
      <c r="BL35">
        <v>0.1111111111111111</v>
      </c>
      <c r="BM35">
        <v>0.4</v>
      </c>
      <c r="BN35">
        <v>3.8461538461538464E-2</v>
      </c>
      <c r="BO35">
        <v>0.1</v>
      </c>
    </row>
    <row r="36" spans="1:67" x14ac:dyDescent="0.55000000000000004">
      <c r="A36" t="s">
        <v>46</v>
      </c>
      <c r="B36" t="s">
        <v>46</v>
      </c>
      <c r="C36" s="2" t="s">
        <v>408</v>
      </c>
      <c r="D36" s="2">
        <v>44411</v>
      </c>
      <c r="E36" s="2">
        <v>44327</v>
      </c>
      <c r="F36" t="s">
        <v>333</v>
      </c>
      <c r="G36" t="s">
        <v>610</v>
      </c>
      <c r="H36" t="str">
        <f t="shared" si="1"/>
        <v>Aug</v>
      </c>
      <c r="I36">
        <v>8</v>
      </c>
      <c r="J36">
        <f t="shared" si="4"/>
        <v>40</v>
      </c>
      <c r="K36">
        <v>32</v>
      </c>
      <c r="L36">
        <v>215</v>
      </c>
      <c r="M36">
        <v>45</v>
      </c>
      <c r="N36">
        <v>3</v>
      </c>
      <c r="O36">
        <v>85</v>
      </c>
      <c r="P36" t="str">
        <f t="shared" si="5"/>
        <v>0803</v>
      </c>
      <c r="Q36">
        <v>51</v>
      </c>
      <c r="R36">
        <v>82.5</v>
      </c>
      <c r="S36" s="1">
        <v>1.07</v>
      </c>
      <c r="X36" s="14" t="s">
        <v>397</v>
      </c>
      <c r="AC36" t="s">
        <v>242</v>
      </c>
      <c r="AD36" t="s">
        <v>272</v>
      </c>
      <c r="AE36" s="3">
        <v>25.600219970000001</v>
      </c>
      <c r="AF36" s="3">
        <v>-80.400063970000005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>
        <v>3</v>
      </c>
      <c r="AY36">
        <v>0</v>
      </c>
      <c r="AZ36">
        <v>0</v>
      </c>
      <c r="BA36">
        <v>8</v>
      </c>
      <c r="BB36">
        <v>0</v>
      </c>
      <c r="BC36">
        <v>0</v>
      </c>
      <c r="BD36">
        <v>3.3333333333333339</v>
      </c>
      <c r="BE36">
        <v>0</v>
      </c>
      <c r="BF36">
        <v>11.555555555555557</v>
      </c>
      <c r="BG36">
        <v>0</v>
      </c>
      <c r="BH36">
        <v>0</v>
      </c>
      <c r="BI36">
        <v>0</v>
      </c>
      <c r="BJ36" s="1">
        <v>20</v>
      </c>
      <c r="BK36">
        <v>0.125</v>
      </c>
      <c r="BL36">
        <v>0.1111111111111111</v>
      </c>
      <c r="BM36">
        <v>0.4</v>
      </c>
      <c r="BN36">
        <v>3.8461538461538464E-2</v>
      </c>
      <c r="BO36">
        <v>0.1</v>
      </c>
    </row>
    <row r="37" spans="1:67" x14ac:dyDescent="0.55000000000000004">
      <c r="A37" t="s">
        <v>47</v>
      </c>
      <c r="B37" t="s">
        <v>47</v>
      </c>
      <c r="C37" s="2" t="s">
        <v>408</v>
      </c>
      <c r="D37" s="2">
        <v>44411</v>
      </c>
      <c r="E37" s="2">
        <v>44327</v>
      </c>
      <c r="F37" t="s">
        <v>333</v>
      </c>
      <c r="G37" t="s">
        <v>610</v>
      </c>
      <c r="H37" t="str">
        <f t="shared" si="1"/>
        <v>Aug</v>
      </c>
      <c r="I37">
        <v>8</v>
      </c>
      <c r="J37">
        <f t="shared" si="4"/>
        <v>40</v>
      </c>
      <c r="K37">
        <v>32</v>
      </c>
      <c r="L37">
        <v>215</v>
      </c>
      <c r="M37">
        <v>45</v>
      </c>
      <c r="N37">
        <v>3</v>
      </c>
      <c r="O37">
        <v>85</v>
      </c>
      <c r="P37" t="str">
        <f t="shared" si="5"/>
        <v>0803</v>
      </c>
      <c r="Q37">
        <v>51</v>
      </c>
      <c r="R37">
        <v>82.5</v>
      </c>
      <c r="S37" s="1">
        <v>1.07</v>
      </c>
      <c r="X37" s="14" t="s">
        <v>397</v>
      </c>
      <c r="AC37" t="s">
        <v>242</v>
      </c>
      <c r="AD37" t="s">
        <v>273</v>
      </c>
      <c r="AE37" s="3">
        <v>25.600193990000001</v>
      </c>
      <c r="AF37" s="3">
        <v>-80.399959030000005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>
        <v>5</v>
      </c>
      <c r="AY37">
        <v>0</v>
      </c>
      <c r="AZ37">
        <v>0</v>
      </c>
      <c r="BA37">
        <v>8</v>
      </c>
      <c r="BB37">
        <v>0</v>
      </c>
      <c r="BC37">
        <v>0</v>
      </c>
      <c r="BD37">
        <v>3.3333333333333339</v>
      </c>
      <c r="BE37">
        <v>0</v>
      </c>
      <c r="BF37">
        <v>11.555555555555557</v>
      </c>
      <c r="BG37">
        <v>0</v>
      </c>
      <c r="BH37">
        <v>0</v>
      </c>
      <c r="BI37">
        <v>0</v>
      </c>
      <c r="BJ37" s="1">
        <v>20</v>
      </c>
      <c r="BK37">
        <v>0.125</v>
      </c>
      <c r="BL37">
        <v>0.1111111111111111</v>
      </c>
      <c r="BM37">
        <v>0.4</v>
      </c>
      <c r="BN37">
        <v>3.8461538461538464E-2</v>
      </c>
      <c r="BO37">
        <v>0.1</v>
      </c>
    </row>
    <row r="38" spans="1:67" x14ac:dyDescent="0.55000000000000004">
      <c r="A38" t="s">
        <v>48</v>
      </c>
      <c r="B38">
        <v>40</v>
      </c>
      <c r="C38" s="2" t="s">
        <v>408</v>
      </c>
      <c r="D38" s="2">
        <v>44413</v>
      </c>
      <c r="E38" s="2">
        <v>44327</v>
      </c>
      <c r="F38" t="s">
        <v>333</v>
      </c>
      <c r="G38" t="s">
        <v>610</v>
      </c>
      <c r="H38" t="str">
        <f t="shared" si="1"/>
        <v>Aug</v>
      </c>
      <c r="I38">
        <v>8</v>
      </c>
      <c r="J38">
        <f t="shared" si="4"/>
        <v>40</v>
      </c>
      <c r="K38">
        <v>32</v>
      </c>
      <c r="L38">
        <v>217</v>
      </c>
      <c r="M38">
        <v>47</v>
      </c>
      <c r="N38">
        <v>5</v>
      </c>
      <c r="O38">
        <v>87</v>
      </c>
      <c r="P38" t="str">
        <f t="shared" si="5"/>
        <v>0805</v>
      </c>
      <c r="Q38">
        <v>51</v>
      </c>
      <c r="R38">
        <v>82</v>
      </c>
      <c r="S38" s="1">
        <v>0.05</v>
      </c>
      <c r="T38" t="s">
        <v>236</v>
      </c>
      <c r="U38" t="s">
        <v>235</v>
      </c>
      <c r="V38" t="s">
        <v>235</v>
      </c>
      <c r="W38" s="14">
        <v>40</v>
      </c>
      <c r="X38" s="14">
        <v>40</v>
      </c>
      <c r="Y38" s="14">
        <v>49.5</v>
      </c>
      <c r="Z38" s="14">
        <v>5.4148459400000002</v>
      </c>
      <c r="AA38" s="14">
        <v>29.9</v>
      </c>
      <c r="AB38" s="14">
        <v>21.6</v>
      </c>
      <c r="AC38" t="s">
        <v>240</v>
      </c>
      <c r="AD38" t="s">
        <v>253</v>
      </c>
      <c r="AE38" s="3">
        <v>25.613794970000001</v>
      </c>
      <c r="AF38" s="3">
        <v>-80.406096009999999</v>
      </c>
      <c r="AG38" s="1">
        <v>0.57000000000000006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0.05</v>
      </c>
      <c r="AO38" s="1">
        <v>0</v>
      </c>
      <c r="AP38" s="1">
        <v>0.01</v>
      </c>
      <c r="AQ38" s="1">
        <v>0</v>
      </c>
      <c r="AR38" s="1">
        <v>0.3</v>
      </c>
      <c r="AS38" s="1">
        <v>0.01</v>
      </c>
      <c r="AT38" s="1">
        <v>0</v>
      </c>
      <c r="AU38" s="1">
        <v>0</v>
      </c>
      <c r="AV38" s="1">
        <v>0.2</v>
      </c>
      <c r="AW38" s="1">
        <v>0</v>
      </c>
      <c r="AX38">
        <v>10</v>
      </c>
      <c r="AY38">
        <v>0</v>
      </c>
      <c r="AZ38">
        <v>0</v>
      </c>
      <c r="BA38">
        <v>8</v>
      </c>
      <c r="BB38">
        <v>0</v>
      </c>
      <c r="BC38">
        <v>60</v>
      </c>
      <c r="BD38">
        <v>3.3333333333333339</v>
      </c>
      <c r="BE38">
        <v>0</v>
      </c>
      <c r="BF38">
        <v>11.555555555555557</v>
      </c>
      <c r="BG38">
        <v>3</v>
      </c>
      <c r="BH38">
        <v>0</v>
      </c>
      <c r="BI38">
        <v>0</v>
      </c>
      <c r="BJ38" s="1">
        <v>20</v>
      </c>
      <c r="BK38">
        <v>0.125</v>
      </c>
      <c r="BL38">
        <v>0.1111111111111111</v>
      </c>
      <c r="BM38">
        <v>0.4</v>
      </c>
      <c r="BN38">
        <v>3.8461538461538464E-2</v>
      </c>
      <c r="BO38">
        <v>0.1</v>
      </c>
    </row>
    <row r="39" spans="1:67" x14ac:dyDescent="0.55000000000000004">
      <c r="A39" t="s">
        <v>49</v>
      </c>
      <c r="B39">
        <v>606</v>
      </c>
      <c r="C39" s="2" t="s">
        <v>408</v>
      </c>
      <c r="D39" s="2">
        <v>44413</v>
      </c>
      <c r="E39" s="2">
        <v>44327</v>
      </c>
      <c r="F39" t="s">
        <v>333</v>
      </c>
      <c r="G39" t="s">
        <v>610</v>
      </c>
      <c r="H39" t="str">
        <f t="shared" si="1"/>
        <v>Aug</v>
      </c>
      <c r="I39">
        <v>8</v>
      </c>
      <c r="J39">
        <f t="shared" si="4"/>
        <v>40</v>
      </c>
      <c r="K39">
        <v>32</v>
      </c>
      <c r="L39">
        <v>217</v>
      </c>
      <c r="M39">
        <v>47</v>
      </c>
      <c r="N39">
        <v>5</v>
      </c>
      <c r="O39">
        <v>87</v>
      </c>
      <c r="P39" t="str">
        <f t="shared" si="5"/>
        <v>0805</v>
      </c>
      <c r="Q39">
        <v>51</v>
      </c>
      <c r="R39">
        <v>82</v>
      </c>
      <c r="S39" s="1">
        <v>0.05</v>
      </c>
      <c r="T39" t="s">
        <v>236</v>
      </c>
      <c r="U39" t="s">
        <v>235</v>
      </c>
      <c r="V39" t="s">
        <v>235</v>
      </c>
      <c r="W39" s="14">
        <v>606</v>
      </c>
      <c r="X39" s="14">
        <v>606</v>
      </c>
      <c r="Y39" s="14">
        <v>52.4</v>
      </c>
      <c r="Z39" s="14">
        <v>7.5842105263157888</v>
      </c>
      <c r="AA39" s="14">
        <v>32.9</v>
      </c>
      <c r="AB39" s="14">
        <v>25.1</v>
      </c>
      <c r="AC39" t="s">
        <v>241</v>
      </c>
      <c r="AD39" t="s">
        <v>259</v>
      </c>
      <c r="AE39" s="3">
        <v>25.616584970000002</v>
      </c>
      <c r="AF39" s="3">
        <v>-80.390300980000006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>
        <v>8</v>
      </c>
      <c r="AY39">
        <v>0</v>
      </c>
      <c r="AZ39">
        <v>0</v>
      </c>
      <c r="BA39">
        <v>8</v>
      </c>
      <c r="BB39">
        <v>0</v>
      </c>
      <c r="BC39">
        <v>0</v>
      </c>
      <c r="BD39">
        <v>3.3333333333333339</v>
      </c>
      <c r="BE39">
        <v>0</v>
      </c>
      <c r="BF39">
        <v>11.555555555555557</v>
      </c>
      <c r="BG39">
        <v>0</v>
      </c>
      <c r="BH39">
        <v>0</v>
      </c>
      <c r="BI39">
        <v>0</v>
      </c>
      <c r="BJ39" s="1">
        <v>20</v>
      </c>
      <c r="BK39">
        <v>0.125</v>
      </c>
      <c r="BL39">
        <v>0.1111111111111111</v>
      </c>
      <c r="BM39">
        <v>0.4</v>
      </c>
      <c r="BN39">
        <v>3.8461538461538464E-2</v>
      </c>
      <c r="BO39">
        <v>0.1</v>
      </c>
    </row>
    <row r="40" spans="1:67" x14ac:dyDescent="0.55000000000000004">
      <c r="A40" t="s">
        <v>50</v>
      </c>
      <c r="B40" t="s">
        <v>50</v>
      </c>
      <c r="C40" s="2" t="s">
        <v>408</v>
      </c>
      <c r="D40" s="2">
        <v>44413</v>
      </c>
      <c r="E40" s="2">
        <v>44327</v>
      </c>
      <c r="F40" t="s">
        <v>333</v>
      </c>
      <c r="G40" t="s">
        <v>610</v>
      </c>
      <c r="H40" t="str">
        <f t="shared" si="1"/>
        <v>Aug</v>
      </c>
      <c r="I40">
        <v>8</v>
      </c>
      <c r="J40">
        <f t="shared" si="4"/>
        <v>40</v>
      </c>
      <c r="K40">
        <v>32</v>
      </c>
      <c r="L40">
        <v>217</v>
      </c>
      <c r="M40">
        <v>47</v>
      </c>
      <c r="N40">
        <v>5</v>
      </c>
      <c r="O40">
        <v>87</v>
      </c>
      <c r="P40" t="str">
        <f t="shared" si="5"/>
        <v>0805</v>
      </c>
      <c r="Q40">
        <v>51</v>
      </c>
      <c r="R40">
        <v>82</v>
      </c>
      <c r="S40" s="1">
        <v>0.05</v>
      </c>
      <c r="X40" s="14" t="s">
        <v>397</v>
      </c>
      <c r="AC40" t="s">
        <v>242</v>
      </c>
      <c r="AD40" t="s">
        <v>274</v>
      </c>
      <c r="AE40" s="3">
        <v>25.602768999999999</v>
      </c>
      <c r="AF40" s="3">
        <v>-80.403212999999994</v>
      </c>
      <c r="AG40" s="1">
        <v>0.74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0.05</v>
      </c>
      <c r="AS40" s="1">
        <v>0</v>
      </c>
      <c r="AT40" s="1">
        <v>0</v>
      </c>
      <c r="AU40" s="1">
        <v>0</v>
      </c>
      <c r="AV40" s="1">
        <v>0.69</v>
      </c>
      <c r="AW40" s="1">
        <v>0</v>
      </c>
      <c r="AX40">
        <v>5</v>
      </c>
      <c r="AY40">
        <v>0</v>
      </c>
      <c r="AZ40">
        <v>0</v>
      </c>
      <c r="BA40">
        <v>8</v>
      </c>
      <c r="BB40">
        <v>0</v>
      </c>
      <c r="BC40">
        <v>15</v>
      </c>
      <c r="BD40">
        <v>3.3333333333333339</v>
      </c>
      <c r="BE40">
        <v>0</v>
      </c>
      <c r="BF40">
        <v>11.555555555555557</v>
      </c>
      <c r="BG40">
        <v>7</v>
      </c>
      <c r="BH40">
        <v>0</v>
      </c>
      <c r="BI40">
        <v>0</v>
      </c>
      <c r="BJ40" s="1">
        <v>20</v>
      </c>
      <c r="BK40">
        <v>0.125</v>
      </c>
      <c r="BL40">
        <v>0.1111111111111111</v>
      </c>
      <c r="BM40">
        <v>0.4</v>
      </c>
      <c r="BN40">
        <v>3.8461538461538464E-2</v>
      </c>
      <c r="BO40">
        <v>0.1</v>
      </c>
    </row>
    <row r="41" spans="1:67" x14ac:dyDescent="0.55000000000000004">
      <c r="A41" t="s">
        <v>51</v>
      </c>
      <c r="B41">
        <v>21</v>
      </c>
      <c r="C41" s="2" t="s">
        <v>408</v>
      </c>
      <c r="D41" s="2">
        <v>44418</v>
      </c>
      <c r="E41" s="2">
        <v>44327</v>
      </c>
      <c r="F41" t="s">
        <v>333</v>
      </c>
      <c r="G41" t="s">
        <v>610</v>
      </c>
      <c r="H41" t="str">
        <f t="shared" si="1"/>
        <v>Aug</v>
      </c>
      <c r="I41">
        <v>8</v>
      </c>
      <c r="J41">
        <f t="shared" si="4"/>
        <v>40</v>
      </c>
      <c r="K41">
        <v>33</v>
      </c>
      <c r="L41">
        <v>222</v>
      </c>
      <c r="M41">
        <v>52</v>
      </c>
      <c r="N41">
        <v>10</v>
      </c>
      <c r="O41">
        <v>92</v>
      </c>
      <c r="P41" t="str">
        <f t="shared" si="5"/>
        <v>0810</v>
      </c>
      <c r="Q41">
        <v>51</v>
      </c>
      <c r="R41">
        <v>83.5</v>
      </c>
      <c r="T41" t="s">
        <v>236</v>
      </c>
      <c r="U41" t="s">
        <v>235</v>
      </c>
      <c r="V41" t="s">
        <v>235</v>
      </c>
      <c r="W41" s="14">
        <v>21</v>
      </c>
      <c r="X41" s="14">
        <v>21</v>
      </c>
      <c r="Y41" s="14">
        <v>47.7</v>
      </c>
      <c r="Z41" s="14">
        <v>5.5711111111111116</v>
      </c>
      <c r="AA41" s="14">
        <v>31.7</v>
      </c>
      <c r="AB41" s="14">
        <v>21.5</v>
      </c>
      <c r="AC41" t="s">
        <v>240</v>
      </c>
      <c r="AD41" t="s">
        <v>275</v>
      </c>
      <c r="AE41" s="3">
        <v>25.613045960000001</v>
      </c>
      <c r="AF41" s="3">
        <v>-80.407091030000004</v>
      </c>
      <c r="AG41" s="1">
        <v>0.11000000000000001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0.01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0.05</v>
      </c>
      <c r="AV41" s="1">
        <v>0.05</v>
      </c>
      <c r="AW41" s="1">
        <v>0</v>
      </c>
      <c r="AX41">
        <v>10</v>
      </c>
      <c r="AY41">
        <v>0</v>
      </c>
      <c r="AZ41">
        <v>0</v>
      </c>
      <c r="BA41">
        <v>8</v>
      </c>
      <c r="BB41">
        <v>0</v>
      </c>
      <c r="BC41">
        <v>0</v>
      </c>
      <c r="BD41">
        <v>3.3333333333333339</v>
      </c>
      <c r="BE41">
        <v>7</v>
      </c>
      <c r="BF41">
        <v>11.555555555555557</v>
      </c>
      <c r="BG41">
        <v>2</v>
      </c>
      <c r="BH41">
        <v>6.0606060606060606E-3</v>
      </c>
      <c r="BI41">
        <v>6.0606060606060606E-3</v>
      </c>
      <c r="BJ41" s="1">
        <v>20</v>
      </c>
      <c r="BK41">
        <v>0.125</v>
      </c>
      <c r="BL41">
        <v>0.1111111111111111</v>
      </c>
      <c r="BM41">
        <v>0.4</v>
      </c>
      <c r="BN41">
        <v>3.8461538461538464E-2</v>
      </c>
      <c r="BO41">
        <v>0.1</v>
      </c>
    </row>
    <row r="42" spans="1:67" x14ac:dyDescent="0.55000000000000004">
      <c r="A42" t="s">
        <v>52</v>
      </c>
      <c r="B42">
        <v>589</v>
      </c>
      <c r="C42" s="2" t="s">
        <v>408</v>
      </c>
      <c r="D42" s="2">
        <v>44420</v>
      </c>
      <c r="E42" s="2">
        <v>44327</v>
      </c>
      <c r="F42" t="s">
        <v>333</v>
      </c>
      <c r="G42" t="s">
        <v>610</v>
      </c>
      <c r="H42" t="str">
        <f t="shared" si="1"/>
        <v>Aug</v>
      </c>
      <c r="I42">
        <v>8</v>
      </c>
      <c r="J42">
        <f t="shared" si="4"/>
        <v>40</v>
      </c>
      <c r="K42">
        <v>33</v>
      </c>
      <c r="L42">
        <v>224</v>
      </c>
      <c r="M42">
        <v>54</v>
      </c>
      <c r="N42">
        <v>12</v>
      </c>
      <c r="O42">
        <v>94</v>
      </c>
      <c r="P42" t="str">
        <f t="shared" si="5"/>
        <v>0812</v>
      </c>
      <c r="Q42">
        <v>51</v>
      </c>
      <c r="R42">
        <v>83.5</v>
      </c>
      <c r="S42" s="1">
        <v>0.16</v>
      </c>
      <c r="T42" t="s">
        <v>236</v>
      </c>
      <c r="U42" t="s">
        <v>235</v>
      </c>
      <c r="V42" t="s">
        <v>235</v>
      </c>
      <c r="W42" s="14">
        <v>589</v>
      </c>
      <c r="X42" s="14">
        <v>589</v>
      </c>
      <c r="Y42" s="14">
        <v>51.1</v>
      </c>
      <c r="Z42" s="14">
        <v>5.242857142857142</v>
      </c>
      <c r="AA42" s="14">
        <v>29.4</v>
      </c>
      <c r="AB42" s="14">
        <v>22.2</v>
      </c>
      <c r="AC42" t="s">
        <v>241</v>
      </c>
      <c r="AD42" t="s">
        <v>269</v>
      </c>
      <c r="AE42" s="3">
        <v>25.616734000000001</v>
      </c>
      <c r="AF42" s="3">
        <v>-80.390617989999996</v>
      </c>
      <c r="AG42" s="1">
        <v>0.01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0.01</v>
      </c>
      <c r="AW42" s="1">
        <v>0</v>
      </c>
      <c r="AX42">
        <v>3</v>
      </c>
      <c r="AY42">
        <v>1</v>
      </c>
      <c r="AZ42">
        <v>0</v>
      </c>
      <c r="BA42">
        <v>8</v>
      </c>
      <c r="BB42">
        <v>0</v>
      </c>
      <c r="BC42">
        <v>0</v>
      </c>
      <c r="BD42">
        <v>3.3333333333333339</v>
      </c>
      <c r="BE42">
        <v>0</v>
      </c>
      <c r="BF42">
        <v>11.555555555555557</v>
      </c>
      <c r="BG42">
        <v>1</v>
      </c>
      <c r="BH42">
        <v>6.0606060606060606E-3</v>
      </c>
      <c r="BI42">
        <v>6.0606060606060606E-3</v>
      </c>
      <c r="BJ42" s="1">
        <v>20</v>
      </c>
      <c r="BK42">
        <v>0.125</v>
      </c>
      <c r="BL42">
        <v>0.1111111111111111</v>
      </c>
      <c r="BM42">
        <v>0.4</v>
      </c>
      <c r="BN42">
        <v>3.8461538461538464E-2</v>
      </c>
      <c r="BO42">
        <v>0.1</v>
      </c>
    </row>
    <row r="43" spans="1:67" x14ac:dyDescent="0.55000000000000004">
      <c r="A43" t="s">
        <v>53</v>
      </c>
      <c r="B43" t="s">
        <v>230</v>
      </c>
      <c r="C43" s="2" t="s">
        <v>408</v>
      </c>
      <c r="D43" s="2">
        <v>44420</v>
      </c>
      <c r="E43" s="2">
        <v>44327</v>
      </c>
      <c r="F43" t="s">
        <v>333</v>
      </c>
      <c r="G43" t="s">
        <v>610</v>
      </c>
      <c r="H43" t="str">
        <f t="shared" si="1"/>
        <v>Aug</v>
      </c>
      <c r="I43">
        <v>8</v>
      </c>
      <c r="J43">
        <f t="shared" si="4"/>
        <v>40</v>
      </c>
      <c r="K43">
        <v>33</v>
      </c>
      <c r="L43">
        <v>224</v>
      </c>
      <c r="M43">
        <v>54</v>
      </c>
      <c r="N43">
        <v>12</v>
      </c>
      <c r="O43">
        <v>94</v>
      </c>
      <c r="P43" t="str">
        <f t="shared" si="5"/>
        <v>0812</v>
      </c>
      <c r="Q43">
        <v>51</v>
      </c>
      <c r="R43">
        <v>83.5</v>
      </c>
      <c r="S43" s="1">
        <v>0.16</v>
      </c>
      <c r="T43" t="s">
        <v>236</v>
      </c>
      <c r="U43" t="s">
        <v>235</v>
      </c>
      <c r="V43" t="s">
        <v>235</v>
      </c>
      <c r="W43" s="14" t="s">
        <v>230</v>
      </c>
      <c r="X43" s="14" t="s">
        <v>230</v>
      </c>
      <c r="Y43" s="14">
        <v>55.1</v>
      </c>
      <c r="Z43" s="14">
        <v>6.6241176470588234</v>
      </c>
      <c r="AA43" s="14">
        <v>33.4</v>
      </c>
      <c r="AB43" s="14">
        <v>23.4</v>
      </c>
      <c r="AC43" t="s">
        <v>241</v>
      </c>
      <c r="AD43" t="s">
        <v>255</v>
      </c>
      <c r="AE43" s="3">
        <v>25.616444000000001</v>
      </c>
      <c r="AF43" s="3">
        <v>-80.390439000000001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>
        <v>5</v>
      </c>
      <c r="AY43">
        <v>1</v>
      </c>
      <c r="AZ43">
        <v>0</v>
      </c>
      <c r="BA43">
        <v>8</v>
      </c>
      <c r="BB43">
        <v>0</v>
      </c>
      <c r="BC43">
        <v>0</v>
      </c>
      <c r="BD43">
        <v>3.3333333333333339</v>
      </c>
      <c r="BE43">
        <v>0</v>
      </c>
      <c r="BF43">
        <v>11.555555555555557</v>
      </c>
      <c r="BG43">
        <v>0</v>
      </c>
      <c r="BH43">
        <v>6.0606060606060606E-3</v>
      </c>
      <c r="BI43">
        <v>6.0606060606060606E-3</v>
      </c>
      <c r="BJ43" s="1">
        <v>20</v>
      </c>
      <c r="BK43">
        <v>0.125</v>
      </c>
      <c r="BL43">
        <v>0.1111111111111111</v>
      </c>
      <c r="BM43">
        <v>0.4</v>
      </c>
      <c r="BN43">
        <v>3.8461538461538464E-2</v>
      </c>
      <c r="BO43">
        <v>0.1</v>
      </c>
    </row>
    <row r="44" spans="1:67" x14ac:dyDescent="0.55000000000000004">
      <c r="A44" t="s">
        <v>54</v>
      </c>
      <c r="B44" t="s">
        <v>231</v>
      </c>
      <c r="C44" s="2" t="s">
        <v>408</v>
      </c>
      <c r="D44" s="2">
        <v>44425</v>
      </c>
      <c r="E44" s="2">
        <v>44327</v>
      </c>
      <c r="F44" t="s">
        <v>333</v>
      </c>
      <c r="G44" t="s">
        <v>610</v>
      </c>
      <c r="H44" t="str">
        <f t="shared" si="1"/>
        <v>Aug</v>
      </c>
      <c r="I44">
        <v>8</v>
      </c>
      <c r="J44">
        <f t="shared" si="4"/>
        <v>40</v>
      </c>
      <c r="K44">
        <v>34</v>
      </c>
      <c r="L44">
        <v>229</v>
      </c>
      <c r="M44">
        <v>59</v>
      </c>
      <c r="N44">
        <v>17</v>
      </c>
      <c r="O44">
        <v>99</v>
      </c>
      <c r="P44" t="str">
        <f t="shared" si="5"/>
        <v>0817</v>
      </c>
      <c r="Q44">
        <v>51</v>
      </c>
      <c r="R44">
        <v>83</v>
      </c>
      <c r="T44" t="s">
        <v>236</v>
      </c>
      <c r="U44" t="s">
        <v>235</v>
      </c>
      <c r="V44" t="s">
        <v>235</v>
      </c>
      <c r="W44" s="14" t="s">
        <v>231</v>
      </c>
      <c r="X44" s="14" t="s">
        <v>231</v>
      </c>
      <c r="Y44" s="14">
        <v>46.9</v>
      </c>
      <c r="Z44" s="14">
        <v>4.1657142857142855</v>
      </c>
      <c r="AA44" s="14">
        <v>27.5</v>
      </c>
      <c r="AB44" s="14">
        <v>20.5</v>
      </c>
      <c r="AC44" t="s">
        <v>242</v>
      </c>
      <c r="AD44" t="s">
        <v>251</v>
      </c>
      <c r="AE44" s="3">
        <v>25.600580000000001</v>
      </c>
      <c r="AF44" s="3">
        <v>-80.400133999999994</v>
      </c>
      <c r="AG44" s="1">
        <v>0.59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0.59</v>
      </c>
      <c r="AW44" s="1">
        <v>0</v>
      </c>
      <c r="AX44">
        <v>3</v>
      </c>
      <c r="AY44">
        <v>1</v>
      </c>
      <c r="AZ44">
        <v>0</v>
      </c>
      <c r="BA44">
        <v>8</v>
      </c>
      <c r="BB44">
        <v>0</v>
      </c>
      <c r="BC44">
        <v>0</v>
      </c>
      <c r="BD44">
        <v>3.3333333333333339</v>
      </c>
      <c r="BE44">
        <v>0</v>
      </c>
      <c r="BF44">
        <v>11.555555555555557</v>
      </c>
      <c r="BG44">
        <v>25</v>
      </c>
      <c r="BH44">
        <v>0</v>
      </c>
      <c r="BI44">
        <v>0</v>
      </c>
      <c r="BJ44" s="1">
        <v>20</v>
      </c>
      <c r="BK44">
        <v>0.125</v>
      </c>
      <c r="BL44">
        <v>0.1111111111111111</v>
      </c>
      <c r="BM44">
        <v>0.4</v>
      </c>
      <c r="BN44">
        <v>3.8461538461538464E-2</v>
      </c>
      <c r="BO44">
        <v>0.1</v>
      </c>
    </row>
    <row r="45" spans="1:67" x14ac:dyDescent="0.55000000000000004">
      <c r="A45" t="s">
        <v>55</v>
      </c>
      <c r="B45">
        <v>300</v>
      </c>
      <c r="C45" s="2" t="s">
        <v>408</v>
      </c>
      <c r="D45" s="2">
        <v>44427</v>
      </c>
      <c r="E45" s="2">
        <v>44327</v>
      </c>
      <c r="F45" t="s">
        <v>333</v>
      </c>
      <c r="G45" t="s">
        <v>610</v>
      </c>
      <c r="H45" t="str">
        <f t="shared" si="1"/>
        <v>Aug</v>
      </c>
      <c r="I45">
        <v>8</v>
      </c>
      <c r="J45">
        <f t="shared" si="4"/>
        <v>40</v>
      </c>
      <c r="K45">
        <v>34</v>
      </c>
      <c r="L45">
        <v>231</v>
      </c>
      <c r="M45">
        <v>61</v>
      </c>
      <c r="N45">
        <v>19</v>
      </c>
      <c r="O45">
        <v>101</v>
      </c>
      <c r="P45" t="str">
        <f t="shared" si="5"/>
        <v>0819</v>
      </c>
      <c r="Q45">
        <v>51</v>
      </c>
      <c r="R45">
        <v>83</v>
      </c>
      <c r="S45" s="1">
        <v>0</v>
      </c>
      <c r="T45" t="s">
        <v>236</v>
      </c>
      <c r="U45" t="s">
        <v>234</v>
      </c>
      <c r="V45" t="s">
        <v>234</v>
      </c>
      <c r="W45" s="14">
        <v>300</v>
      </c>
      <c r="X45" s="14">
        <v>300</v>
      </c>
      <c r="Y45" s="14">
        <v>46.5</v>
      </c>
      <c r="Z45" s="14">
        <v>3.3135294117647058</v>
      </c>
      <c r="AA45" s="14">
        <v>26.9</v>
      </c>
      <c r="AB45" s="14">
        <v>19.899999999999999</v>
      </c>
      <c r="AC45" t="s">
        <v>241</v>
      </c>
      <c r="AD45" t="s">
        <v>270</v>
      </c>
      <c r="AE45" s="3">
        <v>25.616564</v>
      </c>
      <c r="AF45" s="3">
        <v>-80.390597999999997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>
        <v>3</v>
      </c>
      <c r="AY45">
        <v>0</v>
      </c>
      <c r="AZ45">
        <v>0</v>
      </c>
      <c r="BA45">
        <v>8</v>
      </c>
      <c r="BB45">
        <v>0</v>
      </c>
      <c r="BC45">
        <v>0</v>
      </c>
      <c r="BD45">
        <v>3.3333333333333339</v>
      </c>
      <c r="BE45">
        <v>0</v>
      </c>
      <c r="BF45">
        <v>11.555555555555557</v>
      </c>
      <c r="BG45">
        <v>0</v>
      </c>
      <c r="BH45">
        <v>0</v>
      </c>
      <c r="BI45">
        <v>0</v>
      </c>
      <c r="BJ45" s="1">
        <v>20</v>
      </c>
      <c r="BK45">
        <v>0.125</v>
      </c>
      <c r="BL45">
        <v>0.1111111111111111</v>
      </c>
      <c r="BM45">
        <v>0.4</v>
      </c>
      <c r="BN45">
        <v>3.8461538461538464E-2</v>
      </c>
      <c r="BO45">
        <v>0.1</v>
      </c>
    </row>
    <row r="46" spans="1:67" x14ac:dyDescent="0.55000000000000004">
      <c r="A46" t="s">
        <v>56</v>
      </c>
      <c r="B46" t="s">
        <v>229</v>
      </c>
      <c r="C46" s="2" t="s">
        <v>408</v>
      </c>
      <c r="D46" s="2">
        <v>44432</v>
      </c>
      <c r="E46" s="2">
        <v>44327</v>
      </c>
      <c r="F46" t="s">
        <v>333</v>
      </c>
      <c r="G46" t="s">
        <v>610</v>
      </c>
      <c r="H46" t="str">
        <f t="shared" si="1"/>
        <v>Aug</v>
      </c>
      <c r="I46">
        <v>8</v>
      </c>
      <c r="J46">
        <f t="shared" si="4"/>
        <v>40</v>
      </c>
      <c r="K46">
        <v>35</v>
      </c>
      <c r="L46">
        <v>236</v>
      </c>
      <c r="M46">
        <v>66</v>
      </c>
      <c r="N46">
        <v>24</v>
      </c>
      <c r="O46">
        <v>106</v>
      </c>
      <c r="P46" t="str">
        <f t="shared" si="5"/>
        <v>0824</v>
      </c>
      <c r="Q46">
        <v>51</v>
      </c>
      <c r="R46">
        <v>85.5</v>
      </c>
      <c r="S46" s="1">
        <v>0</v>
      </c>
      <c r="T46" t="s">
        <v>233</v>
      </c>
      <c r="V46" t="s">
        <v>233</v>
      </c>
      <c r="W46" s="14" t="s">
        <v>229</v>
      </c>
      <c r="X46" s="14" t="s">
        <v>229</v>
      </c>
      <c r="Y46" s="14">
        <v>33.299999999999997</v>
      </c>
      <c r="Z46" s="14">
        <v>0.67180000000000006</v>
      </c>
      <c r="AA46" s="14">
        <v>17.3</v>
      </c>
      <c r="AB46" s="14">
        <v>12.8</v>
      </c>
      <c r="AC46" t="s">
        <v>240</v>
      </c>
      <c r="AD46" t="s">
        <v>276</v>
      </c>
      <c r="AE46" s="3">
        <v>25.615161000000001</v>
      </c>
      <c r="AF46" s="3">
        <v>-80.402187999999995</v>
      </c>
      <c r="AG46" s="1">
        <v>0.1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0.1</v>
      </c>
      <c r="AV46" s="1">
        <v>0</v>
      </c>
      <c r="AW46" s="1">
        <v>0</v>
      </c>
      <c r="AX46">
        <v>2</v>
      </c>
      <c r="AY46">
        <v>1</v>
      </c>
      <c r="AZ46">
        <v>0</v>
      </c>
      <c r="BA46">
        <v>8</v>
      </c>
      <c r="BB46">
        <v>0</v>
      </c>
      <c r="BC46">
        <v>0</v>
      </c>
      <c r="BD46">
        <v>3.3333333333333339</v>
      </c>
      <c r="BE46">
        <v>4</v>
      </c>
      <c r="BF46">
        <v>11.555555555555557</v>
      </c>
      <c r="BG46">
        <v>0</v>
      </c>
      <c r="BH46">
        <v>4.7619047619047623E-3</v>
      </c>
      <c r="BI46">
        <v>4.7619047619047623E-3</v>
      </c>
      <c r="BJ46" s="1">
        <v>20</v>
      </c>
      <c r="BK46">
        <v>0.125</v>
      </c>
      <c r="BL46">
        <v>0.1111111111111111</v>
      </c>
      <c r="BM46">
        <v>0.4</v>
      </c>
      <c r="BN46">
        <v>3.8461538461538464E-2</v>
      </c>
      <c r="BO46">
        <v>0.1</v>
      </c>
    </row>
    <row r="47" spans="1:67" x14ac:dyDescent="0.55000000000000004">
      <c r="A47" t="s">
        <v>57</v>
      </c>
      <c r="B47">
        <v>40</v>
      </c>
      <c r="C47" s="2" t="s">
        <v>408</v>
      </c>
      <c r="D47" s="2">
        <v>44434</v>
      </c>
      <c r="E47" s="2">
        <v>44327</v>
      </c>
      <c r="F47" t="s">
        <v>333</v>
      </c>
      <c r="G47" t="s">
        <v>610</v>
      </c>
      <c r="H47" t="str">
        <f t="shared" si="1"/>
        <v>Aug</v>
      </c>
      <c r="I47">
        <v>8</v>
      </c>
      <c r="J47">
        <f t="shared" si="4"/>
        <v>40</v>
      </c>
      <c r="K47">
        <v>35</v>
      </c>
      <c r="L47">
        <v>238</v>
      </c>
      <c r="M47">
        <v>68</v>
      </c>
      <c r="N47">
        <v>26</v>
      </c>
      <c r="O47">
        <v>108</v>
      </c>
      <c r="P47" t="str">
        <f t="shared" si="5"/>
        <v>0826</v>
      </c>
      <c r="Q47">
        <v>51</v>
      </c>
      <c r="R47">
        <v>81</v>
      </c>
      <c r="S47" s="1">
        <v>0.35</v>
      </c>
      <c r="T47" t="s">
        <v>236</v>
      </c>
      <c r="U47" t="s">
        <v>235</v>
      </c>
      <c r="V47" t="s">
        <v>235</v>
      </c>
      <c r="W47" s="14">
        <v>40</v>
      </c>
      <c r="X47" s="14">
        <v>40</v>
      </c>
      <c r="Y47" s="14">
        <v>49.5</v>
      </c>
      <c r="Z47" s="14">
        <v>5.4148459400000002</v>
      </c>
      <c r="AA47" s="14">
        <v>29.9</v>
      </c>
      <c r="AB47" s="14">
        <v>21.6</v>
      </c>
      <c r="AC47" t="s">
        <v>240</v>
      </c>
      <c r="AD47" t="s">
        <v>253</v>
      </c>
      <c r="AE47" s="3">
        <v>25.613794970000001</v>
      </c>
      <c r="AF47" s="3">
        <v>-80.406096009999999</v>
      </c>
      <c r="AG47" s="1">
        <v>0.60000000000000009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0.05</v>
      </c>
      <c r="AV47" s="1">
        <v>0.55000000000000004</v>
      </c>
      <c r="AW47" s="1">
        <v>0</v>
      </c>
      <c r="AX47">
        <v>3</v>
      </c>
      <c r="AY47">
        <v>0</v>
      </c>
      <c r="AZ47">
        <v>0</v>
      </c>
      <c r="BA47">
        <v>8</v>
      </c>
      <c r="BB47">
        <v>0</v>
      </c>
      <c r="BC47">
        <v>0</v>
      </c>
      <c r="BD47">
        <v>3.3333333333333339</v>
      </c>
      <c r="BE47">
        <v>1</v>
      </c>
      <c r="BF47">
        <v>11.555555555555557</v>
      </c>
      <c r="BG47">
        <v>30</v>
      </c>
      <c r="BH47">
        <v>4.7619047619047623E-3</v>
      </c>
      <c r="BI47">
        <v>4.7619047619047623E-3</v>
      </c>
      <c r="BJ47" s="1">
        <v>20</v>
      </c>
      <c r="BK47">
        <v>0.125</v>
      </c>
      <c r="BL47">
        <v>0.1111111111111111</v>
      </c>
      <c r="BM47">
        <v>0.4</v>
      </c>
      <c r="BN47">
        <v>3.8461538461538464E-2</v>
      </c>
      <c r="BO47">
        <v>0.1</v>
      </c>
    </row>
    <row r="48" spans="1:67" x14ac:dyDescent="0.55000000000000004">
      <c r="A48" t="s">
        <v>58</v>
      </c>
      <c r="B48">
        <v>454</v>
      </c>
      <c r="C48" s="2" t="s">
        <v>408</v>
      </c>
      <c r="D48" s="2">
        <v>44434</v>
      </c>
      <c r="E48" s="2">
        <v>44327</v>
      </c>
      <c r="F48" t="s">
        <v>333</v>
      </c>
      <c r="G48" t="s">
        <v>610</v>
      </c>
      <c r="H48" t="str">
        <f t="shared" si="1"/>
        <v>Aug</v>
      </c>
      <c r="I48">
        <v>8</v>
      </c>
      <c r="J48">
        <f t="shared" si="4"/>
        <v>40</v>
      </c>
      <c r="K48">
        <v>35</v>
      </c>
      <c r="L48">
        <v>238</v>
      </c>
      <c r="M48">
        <v>68</v>
      </c>
      <c r="N48">
        <v>26</v>
      </c>
      <c r="O48">
        <v>108</v>
      </c>
      <c r="P48" t="str">
        <f t="shared" si="5"/>
        <v>0826</v>
      </c>
      <c r="Q48">
        <v>51</v>
      </c>
      <c r="R48">
        <v>81</v>
      </c>
      <c r="S48" s="1">
        <v>0.35</v>
      </c>
      <c r="T48" t="s">
        <v>236</v>
      </c>
      <c r="U48" t="s">
        <v>234</v>
      </c>
      <c r="V48" t="s">
        <v>234</v>
      </c>
      <c r="W48" s="14">
        <v>454</v>
      </c>
      <c r="X48" s="14">
        <v>454</v>
      </c>
      <c r="Y48" s="14">
        <v>49.8</v>
      </c>
      <c r="Z48" s="14">
        <v>4.1033333333333344</v>
      </c>
      <c r="AA48" s="14">
        <v>27.8</v>
      </c>
      <c r="AB48" s="14">
        <v>20.7</v>
      </c>
      <c r="AC48" t="s">
        <v>240</v>
      </c>
      <c r="AD48" t="s">
        <v>275</v>
      </c>
      <c r="AE48" s="3">
        <v>25.613045960000001</v>
      </c>
      <c r="AF48" s="3">
        <v>-80.407091030000004</v>
      </c>
      <c r="AG48" s="1">
        <v>0.76</v>
      </c>
      <c r="AH48" s="1">
        <v>0</v>
      </c>
      <c r="AI48" s="1">
        <v>0.01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0.75</v>
      </c>
      <c r="AW48" s="1">
        <v>0</v>
      </c>
      <c r="AX48">
        <v>5</v>
      </c>
      <c r="AY48">
        <v>0</v>
      </c>
      <c r="AZ48">
        <v>0</v>
      </c>
      <c r="BA48">
        <v>8</v>
      </c>
      <c r="BB48">
        <v>0</v>
      </c>
      <c r="BC48">
        <v>0</v>
      </c>
      <c r="BD48">
        <v>3.3333333333333339</v>
      </c>
      <c r="BE48">
        <v>0</v>
      </c>
      <c r="BF48">
        <v>11.555555555555557</v>
      </c>
      <c r="BG48">
        <v>32</v>
      </c>
      <c r="BH48">
        <v>4.7619047619047623E-3</v>
      </c>
      <c r="BI48">
        <v>4.7619047619047623E-3</v>
      </c>
      <c r="BJ48" s="1">
        <v>20</v>
      </c>
      <c r="BK48">
        <v>0.125</v>
      </c>
      <c r="BL48">
        <v>0.1111111111111111</v>
      </c>
      <c r="BM48">
        <v>0.4</v>
      </c>
      <c r="BN48">
        <v>3.8461538461538464E-2</v>
      </c>
      <c r="BO48">
        <v>0.1</v>
      </c>
    </row>
    <row r="49" spans="1:67" x14ac:dyDescent="0.55000000000000004">
      <c r="A49" t="s">
        <v>59</v>
      </c>
      <c r="B49">
        <v>490</v>
      </c>
      <c r="C49" s="2" t="s">
        <v>408</v>
      </c>
      <c r="D49" s="2">
        <v>44434</v>
      </c>
      <c r="E49" s="2">
        <v>44327</v>
      </c>
      <c r="F49" t="s">
        <v>333</v>
      </c>
      <c r="G49" t="s">
        <v>610</v>
      </c>
      <c r="H49" t="str">
        <f t="shared" si="1"/>
        <v>Aug</v>
      </c>
      <c r="I49">
        <v>8</v>
      </c>
      <c r="J49">
        <f t="shared" si="4"/>
        <v>40</v>
      </c>
      <c r="K49">
        <v>35</v>
      </c>
      <c r="L49">
        <v>238</v>
      </c>
      <c r="M49">
        <v>68</v>
      </c>
      <c r="N49">
        <v>26</v>
      </c>
      <c r="O49">
        <v>108</v>
      </c>
      <c r="P49" t="str">
        <f t="shared" si="5"/>
        <v>0826</v>
      </c>
      <c r="Q49">
        <v>51</v>
      </c>
      <c r="R49">
        <v>81</v>
      </c>
      <c r="S49" s="1">
        <v>0.35</v>
      </c>
      <c r="T49" t="s">
        <v>236</v>
      </c>
      <c r="U49" t="s">
        <v>234</v>
      </c>
      <c r="V49" t="s">
        <v>234</v>
      </c>
      <c r="W49" s="14">
        <v>490</v>
      </c>
      <c r="X49" s="14">
        <v>490</v>
      </c>
      <c r="Y49" s="14">
        <v>42.584725332177044</v>
      </c>
      <c r="Z49" s="14">
        <v>2.7814285714285711</v>
      </c>
      <c r="AA49" s="14">
        <v>24.3</v>
      </c>
      <c r="AB49" s="14">
        <v>17.600000000000001</v>
      </c>
      <c r="AC49" t="s">
        <v>241</v>
      </c>
      <c r="AD49" t="s">
        <v>259</v>
      </c>
      <c r="AE49" s="3">
        <v>25.616584970000002</v>
      </c>
      <c r="AF49" s="3">
        <v>-80.390300980000006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>
        <v>4</v>
      </c>
      <c r="AY49">
        <v>0</v>
      </c>
      <c r="AZ49">
        <v>0</v>
      </c>
      <c r="BA49">
        <v>8</v>
      </c>
      <c r="BB49">
        <v>0</v>
      </c>
      <c r="BC49">
        <v>0</v>
      </c>
      <c r="BD49">
        <v>3.3333333333333339</v>
      </c>
      <c r="BE49">
        <v>0</v>
      </c>
      <c r="BF49">
        <v>11.555555555555557</v>
      </c>
      <c r="BG49">
        <v>0</v>
      </c>
      <c r="BH49">
        <v>4.7619047619047623E-3</v>
      </c>
      <c r="BI49">
        <v>4.7619047619047623E-3</v>
      </c>
      <c r="BJ49" s="1">
        <v>20</v>
      </c>
      <c r="BK49">
        <v>0.125</v>
      </c>
      <c r="BL49">
        <v>0.1111111111111111</v>
      </c>
      <c r="BM49">
        <v>0.4</v>
      </c>
      <c r="BN49">
        <v>3.8461538461538464E-2</v>
      </c>
      <c r="BO49">
        <v>0.1</v>
      </c>
    </row>
    <row r="50" spans="1:67" x14ac:dyDescent="0.55000000000000004">
      <c r="A50" t="s">
        <v>60</v>
      </c>
      <c r="B50" t="s">
        <v>229</v>
      </c>
      <c r="C50" s="2" t="s">
        <v>408</v>
      </c>
      <c r="D50" s="2">
        <v>44434</v>
      </c>
      <c r="E50" s="2">
        <v>44327</v>
      </c>
      <c r="F50" t="s">
        <v>333</v>
      </c>
      <c r="G50" t="s">
        <v>610</v>
      </c>
      <c r="H50" t="str">
        <f t="shared" si="1"/>
        <v>Aug</v>
      </c>
      <c r="I50">
        <v>8</v>
      </c>
      <c r="J50">
        <f t="shared" si="4"/>
        <v>40</v>
      </c>
      <c r="K50">
        <v>35</v>
      </c>
      <c r="L50">
        <v>238</v>
      </c>
      <c r="M50">
        <v>68</v>
      </c>
      <c r="N50">
        <v>26</v>
      </c>
      <c r="O50">
        <v>108</v>
      </c>
      <c r="P50" t="str">
        <f t="shared" si="5"/>
        <v>0826</v>
      </c>
      <c r="Q50">
        <v>51</v>
      </c>
      <c r="R50">
        <v>81</v>
      </c>
      <c r="S50" s="1">
        <v>0.35</v>
      </c>
      <c r="T50" t="s">
        <v>233</v>
      </c>
      <c r="V50" t="s">
        <v>233</v>
      </c>
      <c r="W50" s="14" t="s">
        <v>229</v>
      </c>
      <c r="X50" s="14" t="s">
        <v>229</v>
      </c>
      <c r="Y50" s="14">
        <v>33.299999999999997</v>
      </c>
      <c r="Z50" s="14">
        <v>0.67180000000000006</v>
      </c>
      <c r="AA50" s="14">
        <v>17.3</v>
      </c>
      <c r="AB50" s="14">
        <v>12.8</v>
      </c>
      <c r="AC50" t="s">
        <v>240</v>
      </c>
      <c r="AD50" t="s">
        <v>276</v>
      </c>
      <c r="AE50" s="3">
        <v>25.615161000000001</v>
      </c>
      <c r="AF50" s="3">
        <v>-80.402187999999995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>
        <v>2</v>
      </c>
      <c r="AY50">
        <v>0</v>
      </c>
      <c r="AZ50">
        <v>0</v>
      </c>
      <c r="BA50">
        <v>8</v>
      </c>
      <c r="BB50">
        <v>0</v>
      </c>
      <c r="BC50">
        <v>0</v>
      </c>
      <c r="BD50">
        <v>3.3333333333333339</v>
      </c>
      <c r="BE50">
        <v>0</v>
      </c>
      <c r="BF50">
        <v>11.555555555555557</v>
      </c>
      <c r="BG50">
        <v>0</v>
      </c>
      <c r="BH50">
        <v>4.7619047619047623E-3</v>
      </c>
      <c r="BI50">
        <v>4.7619047619047623E-3</v>
      </c>
      <c r="BJ50" s="1">
        <v>20</v>
      </c>
      <c r="BK50">
        <v>0.125</v>
      </c>
      <c r="BL50">
        <v>0.1111111111111111</v>
      </c>
      <c r="BM50">
        <v>0.4</v>
      </c>
      <c r="BN50">
        <v>3.8461538461538464E-2</v>
      </c>
      <c r="BO50">
        <v>0.1</v>
      </c>
    </row>
    <row r="51" spans="1:67" x14ac:dyDescent="0.55000000000000004">
      <c r="A51" t="s">
        <v>61</v>
      </c>
      <c r="B51">
        <v>6000</v>
      </c>
      <c r="C51" s="2" t="s">
        <v>408</v>
      </c>
      <c r="D51" s="2">
        <v>44439</v>
      </c>
      <c r="E51" s="2">
        <v>44327</v>
      </c>
      <c r="F51" t="s">
        <v>333</v>
      </c>
      <c r="G51" t="s">
        <v>610</v>
      </c>
      <c r="H51" t="str">
        <f t="shared" si="1"/>
        <v>Aug</v>
      </c>
      <c r="I51">
        <v>8</v>
      </c>
      <c r="J51">
        <f t="shared" si="4"/>
        <v>40</v>
      </c>
      <c r="K51">
        <v>36</v>
      </c>
      <c r="L51">
        <v>243</v>
      </c>
      <c r="M51">
        <v>73</v>
      </c>
      <c r="N51">
        <v>31</v>
      </c>
      <c r="O51">
        <v>113</v>
      </c>
      <c r="P51" t="str">
        <f t="shared" si="5"/>
        <v>0831</v>
      </c>
      <c r="Q51">
        <v>51</v>
      </c>
      <c r="R51">
        <v>81</v>
      </c>
      <c r="S51" s="1">
        <v>0.33</v>
      </c>
      <c r="T51" t="s">
        <v>236</v>
      </c>
      <c r="U51" t="s">
        <v>234</v>
      </c>
      <c r="V51" t="s">
        <v>234</v>
      </c>
      <c r="W51" s="14">
        <v>6000</v>
      </c>
      <c r="X51" s="14">
        <v>6000</v>
      </c>
      <c r="Y51" s="14">
        <v>42.8</v>
      </c>
      <c r="Z51" s="14">
        <v>2.7341666666666669</v>
      </c>
      <c r="AA51" s="14">
        <v>23.6</v>
      </c>
      <c r="AB51" s="14">
        <v>17.8</v>
      </c>
      <c r="AC51" t="s">
        <v>240</v>
      </c>
      <c r="AD51" t="s">
        <v>254</v>
      </c>
      <c r="AE51" s="3">
        <v>25.613995970000001</v>
      </c>
      <c r="AF51" s="3">
        <v>-80.406042029999995</v>
      </c>
      <c r="AG51" s="1">
        <v>0.69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0.2</v>
      </c>
      <c r="AV51" s="1">
        <v>0.49</v>
      </c>
      <c r="AW51" s="1">
        <v>0</v>
      </c>
      <c r="AX51">
        <v>4</v>
      </c>
      <c r="AY51">
        <v>0</v>
      </c>
      <c r="AZ51">
        <v>0</v>
      </c>
      <c r="BA51">
        <v>8</v>
      </c>
      <c r="BB51">
        <v>0</v>
      </c>
      <c r="BC51">
        <v>0</v>
      </c>
      <c r="BD51">
        <v>3.3333333333333339</v>
      </c>
      <c r="BE51">
        <v>2</v>
      </c>
      <c r="BF51">
        <v>11.555555555555557</v>
      </c>
      <c r="BG51">
        <v>12</v>
      </c>
      <c r="BH51">
        <v>0</v>
      </c>
      <c r="BI51">
        <v>0</v>
      </c>
      <c r="BJ51" s="1">
        <v>20</v>
      </c>
      <c r="BK51">
        <v>0.125</v>
      </c>
      <c r="BL51">
        <v>0.1111111111111111</v>
      </c>
      <c r="BM51">
        <v>0.4</v>
      </c>
      <c r="BN51">
        <v>3.8461538461538464E-2</v>
      </c>
      <c r="BO51">
        <v>0.1</v>
      </c>
    </row>
    <row r="52" spans="1:67" x14ac:dyDescent="0.55000000000000004">
      <c r="A52" t="s">
        <v>62</v>
      </c>
      <c r="B52">
        <v>606</v>
      </c>
      <c r="C52" s="2" t="s">
        <v>408</v>
      </c>
      <c r="D52" s="2">
        <v>44441</v>
      </c>
      <c r="E52" s="2">
        <v>44327</v>
      </c>
      <c r="F52" t="s">
        <v>333</v>
      </c>
      <c r="G52" t="s">
        <v>610</v>
      </c>
      <c r="H52" t="str">
        <f t="shared" si="1"/>
        <v>Sep</v>
      </c>
      <c r="I52">
        <v>9</v>
      </c>
      <c r="J52">
        <f t="shared" si="4"/>
        <v>40</v>
      </c>
      <c r="K52">
        <v>36</v>
      </c>
      <c r="L52">
        <v>245</v>
      </c>
      <c r="M52">
        <v>75</v>
      </c>
      <c r="N52">
        <v>2</v>
      </c>
      <c r="O52">
        <v>115</v>
      </c>
      <c r="P52" t="str">
        <f t="shared" si="5"/>
        <v>0902</v>
      </c>
      <c r="Q52">
        <v>51</v>
      </c>
      <c r="R52">
        <v>84</v>
      </c>
      <c r="T52" t="s">
        <v>236</v>
      </c>
      <c r="U52" t="s">
        <v>235</v>
      </c>
      <c r="V52" t="s">
        <v>235</v>
      </c>
      <c r="W52" s="14">
        <v>606</v>
      </c>
      <c r="X52" s="14">
        <v>606</v>
      </c>
      <c r="Y52" s="14">
        <v>52.4</v>
      </c>
      <c r="Z52" s="14">
        <v>7.5842105263157888</v>
      </c>
      <c r="AA52" s="14">
        <v>32.9</v>
      </c>
      <c r="AB52" s="14">
        <v>25.1</v>
      </c>
      <c r="AC52" t="s">
        <v>241</v>
      </c>
      <c r="AD52" t="s">
        <v>259</v>
      </c>
      <c r="AE52" s="3">
        <v>25.616584970000002</v>
      </c>
      <c r="AF52" s="3">
        <v>-80.390300980000006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>
        <v>2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3</v>
      </c>
      <c r="BE52">
        <v>0</v>
      </c>
      <c r="BF52">
        <v>68.333333333333343</v>
      </c>
      <c r="BG52">
        <v>0</v>
      </c>
      <c r="BH52">
        <v>0</v>
      </c>
      <c r="BI52">
        <v>0</v>
      </c>
      <c r="BJ52" s="1">
        <v>33</v>
      </c>
      <c r="BK52">
        <v>0</v>
      </c>
      <c r="BL52">
        <v>0</v>
      </c>
      <c r="BM52">
        <v>0.33333333333333331</v>
      </c>
      <c r="BN52">
        <v>6.097560975609756E-2</v>
      </c>
      <c r="BO52">
        <v>3.0303030303030304E-2</v>
      </c>
    </row>
    <row r="53" spans="1:67" x14ac:dyDescent="0.55000000000000004">
      <c r="A53" t="s">
        <v>64</v>
      </c>
      <c r="B53">
        <v>21</v>
      </c>
      <c r="C53" s="2" t="s">
        <v>408</v>
      </c>
      <c r="D53" s="2">
        <v>44446</v>
      </c>
      <c r="E53" s="2">
        <v>44327</v>
      </c>
      <c r="F53" t="s">
        <v>333</v>
      </c>
      <c r="G53" t="s">
        <v>610</v>
      </c>
      <c r="H53" t="str">
        <f t="shared" si="1"/>
        <v>Sep</v>
      </c>
      <c r="I53">
        <v>9</v>
      </c>
      <c r="J53">
        <f t="shared" si="4"/>
        <v>40</v>
      </c>
      <c r="K53">
        <v>37</v>
      </c>
      <c r="L53">
        <v>250</v>
      </c>
      <c r="M53">
        <v>80</v>
      </c>
      <c r="N53">
        <v>7</v>
      </c>
      <c r="O53">
        <v>120</v>
      </c>
      <c r="P53" t="str">
        <f t="shared" si="5"/>
        <v>0907</v>
      </c>
      <c r="Q53">
        <v>51</v>
      </c>
      <c r="R53">
        <v>81</v>
      </c>
      <c r="S53" s="1">
        <v>2.3199999999999998</v>
      </c>
      <c r="T53" t="s">
        <v>236</v>
      </c>
      <c r="U53" t="s">
        <v>235</v>
      </c>
      <c r="V53" t="s">
        <v>235</v>
      </c>
      <c r="W53" s="14">
        <v>21</v>
      </c>
      <c r="X53" s="14">
        <v>21</v>
      </c>
      <c r="Y53" s="14">
        <v>47.7</v>
      </c>
      <c r="Z53" s="14">
        <v>5.5711111111111116</v>
      </c>
      <c r="AA53" s="14">
        <v>31.7</v>
      </c>
      <c r="AB53" s="14">
        <v>21.5</v>
      </c>
      <c r="AC53" t="s">
        <v>240</v>
      </c>
      <c r="AD53" t="s">
        <v>277</v>
      </c>
      <c r="AE53" s="3">
        <v>25.612480000000001</v>
      </c>
      <c r="AF53" s="3">
        <v>-80.407797000000002</v>
      </c>
      <c r="AG53" s="1">
        <v>0.99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0.99</v>
      </c>
      <c r="AW53" s="1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</v>
      </c>
      <c r="BE53">
        <v>0</v>
      </c>
      <c r="BF53">
        <v>68.333333333333343</v>
      </c>
      <c r="BG53">
        <v>31</v>
      </c>
      <c r="BH53">
        <v>2.7027027027027029E-3</v>
      </c>
      <c r="BI53">
        <v>2.7027027027027029E-3</v>
      </c>
      <c r="BJ53" s="1">
        <v>33</v>
      </c>
      <c r="BK53">
        <v>0</v>
      </c>
      <c r="BL53">
        <v>0</v>
      </c>
      <c r="BM53">
        <v>0.33333333333333331</v>
      </c>
      <c r="BN53">
        <v>6.097560975609756E-2</v>
      </c>
      <c r="BO53">
        <v>3.0303030303030304E-2</v>
      </c>
    </row>
    <row r="54" spans="1:67" x14ac:dyDescent="0.55000000000000004">
      <c r="A54" t="s">
        <v>65</v>
      </c>
      <c r="B54" t="s">
        <v>230</v>
      </c>
      <c r="C54" s="2" t="s">
        <v>408</v>
      </c>
      <c r="D54" s="2">
        <v>44446</v>
      </c>
      <c r="E54" s="2">
        <v>44327</v>
      </c>
      <c r="F54" t="s">
        <v>333</v>
      </c>
      <c r="G54" t="s">
        <v>610</v>
      </c>
      <c r="H54" t="str">
        <f t="shared" si="1"/>
        <v>Sep</v>
      </c>
      <c r="I54">
        <v>9</v>
      </c>
      <c r="J54">
        <f t="shared" si="4"/>
        <v>40</v>
      </c>
      <c r="K54">
        <v>37</v>
      </c>
      <c r="L54">
        <v>250</v>
      </c>
      <c r="M54">
        <v>80</v>
      </c>
      <c r="N54">
        <v>7</v>
      </c>
      <c r="O54">
        <v>120</v>
      </c>
      <c r="P54" t="str">
        <f t="shared" si="5"/>
        <v>0907</v>
      </c>
      <c r="Q54">
        <v>51</v>
      </c>
      <c r="R54">
        <v>81</v>
      </c>
      <c r="S54" s="1">
        <v>2.3199999999999998</v>
      </c>
      <c r="T54" t="s">
        <v>236</v>
      </c>
      <c r="U54" t="s">
        <v>235</v>
      </c>
      <c r="V54" t="s">
        <v>235</v>
      </c>
      <c r="W54" s="14" t="s">
        <v>230</v>
      </c>
      <c r="X54" s="14" t="s">
        <v>230</v>
      </c>
      <c r="Y54" s="14">
        <v>55.1</v>
      </c>
      <c r="Z54" s="14">
        <v>6.6241176470588234</v>
      </c>
      <c r="AA54" s="14">
        <v>33.4</v>
      </c>
      <c r="AB54" s="14">
        <v>23.4</v>
      </c>
      <c r="AC54" t="s">
        <v>241</v>
      </c>
      <c r="AD54" t="s">
        <v>255</v>
      </c>
      <c r="AE54" s="3">
        <v>25.616444000000001</v>
      </c>
      <c r="AF54" s="3">
        <v>-80.390439000000001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>
        <v>4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</v>
      </c>
      <c r="BE54">
        <v>0</v>
      </c>
      <c r="BF54">
        <v>68.333333333333343</v>
      </c>
      <c r="BG54">
        <v>0</v>
      </c>
      <c r="BH54">
        <v>2.7027027027027029E-3</v>
      </c>
      <c r="BI54">
        <v>2.7027027027027029E-3</v>
      </c>
      <c r="BJ54" s="1">
        <v>33</v>
      </c>
      <c r="BK54">
        <v>0</v>
      </c>
      <c r="BL54">
        <v>0</v>
      </c>
      <c r="BM54">
        <v>0.33333333333333331</v>
      </c>
      <c r="BN54">
        <v>6.097560975609756E-2</v>
      </c>
      <c r="BO54">
        <v>3.0303030303030304E-2</v>
      </c>
    </row>
    <row r="55" spans="1:67" x14ac:dyDescent="0.55000000000000004">
      <c r="A55" t="s">
        <v>66</v>
      </c>
      <c r="B55">
        <v>589</v>
      </c>
      <c r="C55" s="2" t="s">
        <v>408</v>
      </c>
      <c r="D55" s="2">
        <v>44448</v>
      </c>
      <c r="E55" s="2">
        <v>44327</v>
      </c>
      <c r="F55" t="s">
        <v>333</v>
      </c>
      <c r="G55" t="s">
        <v>610</v>
      </c>
      <c r="H55" t="str">
        <f t="shared" si="1"/>
        <v>Sep</v>
      </c>
      <c r="I55">
        <v>9</v>
      </c>
      <c r="J55">
        <f t="shared" si="4"/>
        <v>40</v>
      </c>
      <c r="K55">
        <v>37</v>
      </c>
      <c r="L55">
        <v>252</v>
      </c>
      <c r="M55">
        <v>82</v>
      </c>
      <c r="N55">
        <v>9</v>
      </c>
      <c r="O55">
        <v>122</v>
      </c>
      <c r="P55" t="str">
        <f t="shared" si="5"/>
        <v>0909</v>
      </c>
      <c r="Q55">
        <v>51</v>
      </c>
      <c r="R55">
        <v>81.5</v>
      </c>
      <c r="S55" s="1">
        <v>0.95</v>
      </c>
      <c r="T55" t="s">
        <v>236</v>
      </c>
      <c r="U55" t="s">
        <v>235</v>
      </c>
      <c r="V55" t="s">
        <v>235</v>
      </c>
      <c r="W55" s="14">
        <v>589</v>
      </c>
      <c r="X55" s="14">
        <v>589</v>
      </c>
      <c r="Y55" s="14">
        <v>51.1</v>
      </c>
      <c r="Z55" s="14">
        <v>5.242857142857142</v>
      </c>
      <c r="AA55" s="14">
        <v>29.4</v>
      </c>
      <c r="AB55" s="14">
        <v>22.2</v>
      </c>
      <c r="AC55" t="s">
        <v>241</v>
      </c>
      <c r="AD55" t="s">
        <v>278</v>
      </c>
      <c r="AE55" s="3">
        <v>25.620331</v>
      </c>
      <c r="AF55" s="3">
        <v>-80.391169000000005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>
        <v>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</v>
      </c>
      <c r="BE55">
        <v>0</v>
      </c>
      <c r="BF55">
        <v>68.333333333333343</v>
      </c>
      <c r="BG55">
        <v>0</v>
      </c>
      <c r="BH55">
        <v>2.7027027027027029E-3</v>
      </c>
      <c r="BI55">
        <v>2.7027027027027029E-3</v>
      </c>
      <c r="BJ55" s="1">
        <v>33</v>
      </c>
      <c r="BK55">
        <v>0</v>
      </c>
      <c r="BL55">
        <v>0</v>
      </c>
      <c r="BM55">
        <v>0.33333333333333331</v>
      </c>
      <c r="BN55">
        <v>6.097560975609756E-2</v>
      </c>
      <c r="BO55">
        <v>3.0303030303030304E-2</v>
      </c>
    </row>
    <row r="56" spans="1:67" x14ac:dyDescent="0.55000000000000004">
      <c r="A56" t="s">
        <v>67</v>
      </c>
      <c r="B56">
        <v>349</v>
      </c>
      <c r="C56" s="2" t="s">
        <v>408</v>
      </c>
      <c r="D56" s="2">
        <v>44453</v>
      </c>
      <c r="E56" s="2">
        <v>44327</v>
      </c>
      <c r="F56" t="s">
        <v>333</v>
      </c>
      <c r="G56" t="s">
        <v>610</v>
      </c>
      <c r="H56" t="str">
        <f t="shared" si="1"/>
        <v>Sep</v>
      </c>
      <c r="I56">
        <v>9</v>
      </c>
      <c r="J56">
        <f t="shared" si="4"/>
        <v>40</v>
      </c>
      <c r="K56">
        <v>38</v>
      </c>
      <c r="L56">
        <v>257</v>
      </c>
      <c r="M56">
        <v>87</v>
      </c>
      <c r="N56">
        <v>14</v>
      </c>
      <c r="O56">
        <v>127</v>
      </c>
      <c r="P56" t="str">
        <f t="shared" si="5"/>
        <v>0914</v>
      </c>
      <c r="Q56">
        <v>51</v>
      </c>
      <c r="R56">
        <v>79.5</v>
      </c>
      <c r="S56" s="1">
        <v>0.13</v>
      </c>
      <c r="T56" t="s">
        <v>236</v>
      </c>
      <c r="U56" t="s">
        <v>235</v>
      </c>
      <c r="V56" t="s">
        <v>235</v>
      </c>
      <c r="W56" s="14">
        <v>349</v>
      </c>
      <c r="X56" s="14">
        <v>349</v>
      </c>
      <c r="Y56" s="14">
        <v>50.3</v>
      </c>
      <c r="Z56" s="14">
        <v>4.4509090909090911</v>
      </c>
      <c r="AA56" s="14">
        <v>28.1</v>
      </c>
      <c r="AB56" s="14">
        <v>20</v>
      </c>
      <c r="AC56" t="s">
        <v>241</v>
      </c>
      <c r="AD56" t="s">
        <v>279</v>
      </c>
      <c r="AE56" s="3">
        <v>25.623023029999999</v>
      </c>
      <c r="AF56" s="3">
        <v>-80.393597</v>
      </c>
      <c r="AG56" s="1">
        <v>0.55000000000000004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0.1</v>
      </c>
      <c r="AS56" s="1">
        <v>0</v>
      </c>
      <c r="AT56" s="1">
        <v>0</v>
      </c>
      <c r="AU56" s="1">
        <v>0.2</v>
      </c>
      <c r="AV56" s="1">
        <v>0.25</v>
      </c>
      <c r="AW56" s="1">
        <v>0</v>
      </c>
      <c r="AX56">
        <v>5</v>
      </c>
      <c r="AY56">
        <v>1</v>
      </c>
      <c r="AZ56">
        <v>0</v>
      </c>
      <c r="BA56">
        <v>0</v>
      </c>
      <c r="BB56">
        <v>0</v>
      </c>
      <c r="BC56">
        <v>13</v>
      </c>
      <c r="BD56">
        <v>3</v>
      </c>
      <c r="BE56">
        <v>4</v>
      </c>
      <c r="BF56">
        <v>68.333333333333343</v>
      </c>
      <c r="BG56">
        <v>1</v>
      </c>
      <c r="BH56">
        <v>0</v>
      </c>
      <c r="BI56">
        <v>0</v>
      </c>
      <c r="BJ56" s="1">
        <v>33</v>
      </c>
      <c r="BK56">
        <v>0</v>
      </c>
      <c r="BL56">
        <v>0</v>
      </c>
      <c r="BM56">
        <v>0.33333333333333331</v>
      </c>
      <c r="BN56">
        <v>6.097560975609756E-2</v>
      </c>
      <c r="BO56">
        <v>3.0303030303030304E-2</v>
      </c>
    </row>
    <row r="57" spans="1:67" x14ac:dyDescent="0.55000000000000004">
      <c r="A57" t="s">
        <v>68</v>
      </c>
      <c r="B57">
        <v>615</v>
      </c>
      <c r="C57" s="2" t="s">
        <v>408</v>
      </c>
      <c r="D57" s="2">
        <v>44453</v>
      </c>
      <c r="E57" s="2">
        <v>44327</v>
      </c>
      <c r="F57" t="s">
        <v>333</v>
      </c>
      <c r="G57" t="s">
        <v>610</v>
      </c>
      <c r="H57" t="str">
        <f t="shared" si="1"/>
        <v>Sep</v>
      </c>
      <c r="I57">
        <v>9</v>
      </c>
      <c r="J57">
        <f t="shared" si="4"/>
        <v>40</v>
      </c>
      <c r="K57">
        <v>38</v>
      </c>
      <c r="L57">
        <v>257</v>
      </c>
      <c r="M57">
        <v>87</v>
      </c>
      <c r="N57">
        <v>14</v>
      </c>
      <c r="O57">
        <v>127</v>
      </c>
      <c r="P57" t="str">
        <f t="shared" si="5"/>
        <v>0914</v>
      </c>
      <c r="Q57">
        <v>51</v>
      </c>
      <c r="R57">
        <v>79.5</v>
      </c>
      <c r="S57" s="1">
        <v>0.13</v>
      </c>
      <c r="T57" t="s">
        <v>233</v>
      </c>
      <c r="V57" t="s">
        <v>233</v>
      </c>
      <c r="W57" s="14">
        <v>615</v>
      </c>
      <c r="X57" s="14">
        <v>615</v>
      </c>
      <c r="Y57" s="14">
        <v>42.2</v>
      </c>
      <c r="Z57" s="14">
        <v>1.464</v>
      </c>
      <c r="AA57" s="14">
        <v>20.8</v>
      </c>
      <c r="AB57" s="14">
        <v>15</v>
      </c>
      <c r="AC57" t="s">
        <v>240</v>
      </c>
      <c r="AD57" t="s">
        <v>280</v>
      </c>
      <c r="AE57" s="3">
        <v>25.614193029999999</v>
      </c>
      <c r="AF57" s="3">
        <v>-80.407581030000003</v>
      </c>
      <c r="AG57" s="1">
        <v>0.74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0.1</v>
      </c>
      <c r="AV57" s="1">
        <v>0.64</v>
      </c>
      <c r="AW57" s="1">
        <v>0</v>
      </c>
      <c r="AX57">
        <v>5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3</v>
      </c>
      <c r="BE57">
        <v>6</v>
      </c>
      <c r="BF57">
        <v>68.333333333333343</v>
      </c>
      <c r="BG57">
        <v>19</v>
      </c>
      <c r="BH57">
        <v>0</v>
      </c>
      <c r="BI57">
        <v>0</v>
      </c>
      <c r="BJ57" s="1">
        <v>33</v>
      </c>
      <c r="BK57">
        <v>0</v>
      </c>
      <c r="BL57">
        <v>0</v>
      </c>
      <c r="BM57">
        <v>0.33333333333333331</v>
      </c>
      <c r="BN57">
        <v>6.097560975609756E-2</v>
      </c>
      <c r="BO57">
        <v>3.0303030303030304E-2</v>
      </c>
    </row>
    <row r="58" spans="1:67" x14ac:dyDescent="0.55000000000000004">
      <c r="A58" t="s">
        <v>69</v>
      </c>
      <c r="B58" t="s">
        <v>231</v>
      </c>
      <c r="C58" s="2" t="s">
        <v>408</v>
      </c>
      <c r="D58" s="2">
        <v>44453</v>
      </c>
      <c r="E58" s="2">
        <v>44327</v>
      </c>
      <c r="F58" t="s">
        <v>333</v>
      </c>
      <c r="G58" t="s">
        <v>610</v>
      </c>
      <c r="H58" t="str">
        <f t="shared" si="1"/>
        <v>Sep</v>
      </c>
      <c r="I58">
        <v>9</v>
      </c>
      <c r="J58">
        <f t="shared" si="4"/>
        <v>40</v>
      </c>
      <c r="K58">
        <v>38</v>
      </c>
      <c r="L58">
        <v>257</v>
      </c>
      <c r="M58">
        <v>87</v>
      </c>
      <c r="N58">
        <v>14</v>
      </c>
      <c r="O58">
        <v>127</v>
      </c>
      <c r="P58" t="str">
        <f t="shared" si="5"/>
        <v>0914</v>
      </c>
      <c r="Q58">
        <v>51</v>
      </c>
      <c r="R58">
        <v>79.5</v>
      </c>
      <c r="S58" s="1">
        <v>0.13</v>
      </c>
      <c r="T58" t="s">
        <v>236</v>
      </c>
      <c r="U58" t="s">
        <v>235</v>
      </c>
      <c r="V58" t="s">
        <v>235</v>
      </c>
      <c r="W58" s="14" t="s">
        <v>231</v>
      </c>
      <c r="X58" s="14" t="s">
        <v>231</v>
      </c>
      <c r="Y58" s="14">
        <v>46.9</v>
      </c>
      <c r="Z58" s="14">
        <v>4.1657142857142855</v>
      </c>
      <c r="AA58" s="14">
        <v>27.5</v>
      </c>
      <c r="AB58" s="14">
        <v>20.5</v>
      </c>
      <c r="AC58" t="s">
        <v>242</v>
      </c>
      <c r="AD58" t="s">
        <v>281</v>
      </c>
      <c r="AE58" s="3">
        <v>25.600850000000001</v>
      </c>
      <c r="AF58" s="3">
        <v>-80.399775000000005</v>
      </c>
      <c r="AG58" s="1">
        <v>0.95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0.95</v>
      </c>
      <c r="AW58" s="1">
        <v>0</v>
      </c>
      <c r="AX58">
        <v>4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3</v>
      </c>
      <c r="BE58">
        <v>0</v>
      </c>
      <c r="BF58">
        <v>68.333333333333343</v>
      </c>
      <c r="BG58">
        <v>48</v>
      </c>
      <c r="BH58">
        <v>0</v>
      </c>
      <c r="BI58">
        <v>0</v>
      </c>
      <c r="BJ58" s="1">
        <v>33</v>
      </c>
      <c r="BK58">
        <v>0</v>
      </c>
      <c r="BL58">
        <v>0</v>
      </c>
      <c r="BM58">
        <v>0.33333333333333331</v>
      </c>
      <c r="BN58">
        <v>6.097560975609756E-2</v>
      </c>
      <c r="BO58">
        <v>3.0303030303030304E-2</v>
      </c>
    </row>
    <row r="59" spans="1:67" x14ac:dyDescent="0.55000000000000004">
      <c r="A59" t="s">
        <v>70</v>
      </c>
      <c r="B59" t="s">
        <v>229</v>
      </c>
      <c r="C59" s="2" t="s">
        <v>408</v>
      </c>
      <c r="D59" s="2">
        <v>44453</v>
      </c>
      <c r="E59" s="2">
        <v>44327</v>
      </c>
      <c r="F59" t="s">
        <v>333</v>
      </c>
      <c r="G59" t="s">
        <v>610</v>
      </c>
      <c r="H59" t="str">
        <f t="shared" si="1"/>
        <v>Sep</v>
      </c>
      <c r="I59">
        <v>9</v>
      </c>
      <c r="J59">
        <f t="shared" si="4"/>
        <v>40</v>
      </c>
      <c r="K59">
        <v>38</v>
      </c>
      <c r="L59">
        <v>257</v>
      </c>
      <c r="M59">
        <v>87</v>
      </c>
      <c r="N59">
        <v>14</v>
      </c>
      <c r="O59">
        <v>127</v>
      </c>
      <c r="P59" t="str">
        <f t="shared" si="5"/>
        <v>0914</v>
      </c>
      <c r="Q59">
        <v>51</v>
      </c>
      <c r="R59">
        <v>79.5</v>
      </c>
      <c r="S59" s="1">
        <v>0.13</v>
      </c>
      <c r="T59" t="s">
        <v>233</v>
      </c>
      <c r="V59" t="s">
        <v>233</v>
      </c>
      <c r="W59" s="14" t="s">
        <v>229</v>
      </c>
      <c r="X59" s="14" t="s">
        <v>229</v>
      </c>
      <c r="Y59" s="14">
        <v>33.299999999999997</v>
      </c>
      <c r="Z59" s="14">
        <v>0.67180000000000006</v>
      </c>
      <c r="AA59" s="14">
        <v>17.3</v>
      </c>
      <c r="AB59" s="14">
        <v>12.8</v>
      </c>
      <c r="AC59" t="s">
        <v>240</v>
      </c>
      <c r="AD59" t="s">
        <v>276</v>
      </c>
      <c r="AE59" s="3">
        <v>25.615161000000001</v>
      </c>
      <c r="AF59" s="3">
        <v>-80.402187999999995</v>
      </c>
      <c r="AG59" s="1">
        <v>0.05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0.05</v>
      </c>
      <c r="AV59" s="1">
        <v>0</v>
      </c>
      <c r="AW59" s="1">
        <v>0</v>
      </c>
      <c r="AX59">
        <v>5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3</v>
      </c>
      <c r="BE59">
        <v>1</v>
      </c>
      <c r="BF59">
        <v>68.333333333333343</v>
      </c>
      <c r="BG59">
        <v>0</v>
      </c>
      <c r="BH59">
        <v>0</v>
      </c>
      <c r="BI59">
        <v>0</v>
      </c>
      <c r="BJ59" s="1">
        <v>33</v>
      </c>
      <c r="BK59">
        <v>0</v>
      </c>
      <c r="BL59">
        <v>0</v>
      </c>
      <c r="BM59">
        <v>0.33333333333333331</v>
      </c>
      <c r="BN59">
        <v>6.097560975609756E-2</v>
      </c>
      <c r="BO59">
        <v>3.0303030303030304E-2</v>
      </c>
    </row>
    <row r="60" spans="1:67" x14ac:dyDescent="0.55000000000000004">
      <c r="A60" t="s">
        <v>71</v>
      </c>
      <c r="B60">
        <v>300</v>
      </c>
      <c r="C60" s="2" t="s">
        <v>408</v>
      </c>
      <c r="D60" s="2">
        <v>44460</v>
      </c>
      <c r="E60" s="2">
        <v>44327</v>
      </c>
      <c r="F60" t="s">
        <v>333</v>
      </c>
      <c r="G60" t="s">
        <v>610</v>
      </c>
      <c r="H60" t="str">
        <f t="shared" si="1"/>
        <v>Sep</v>
      </c>
      <c r="I60">
        <v>9</v>
      </c>
      <c r="J60">
        <f t="shared" si="4"/>
        <v>40</v>
      </c>
      <c r="K60">
        <v>39</v>
      </c>
      <c r="L60">
        <v>264</v>
      </c>
      <c r="M60">
        <v>94</v>
      </c>
      <c r="N60">
        <v>21</v>
      </c>
      <c r="O60">
        <v>134</v>
      </c>
      <c r="P60" t="str">
        <f t="shared" si="5"/>
        <v>0921</v>
      </c>
      <c r="Q60">
        <v>51</v>
      </c>
      <c r="R60">
        <v>82</v>
      </c>
      <c r="S60" s="1">
        <v>0.11</v>
      </c>
      <c r="T60" t="s">
        <v>236</v>
      </c>
      <c r="U60" t="s">
        <v>234</v>
      </c>
      <c r="V60" t="s">
        <v>234</v>
      </c>
      <c r="W60" s="14">
        <v>300</v>
      </c>
      <c r="X60" s="14">
        <v>300</v>
      </c>
      <c r="Y60" s="14">
        <v>46.5</v>
      </c>
      <c r="Z60" s="14">
        <v>3.3135294117647058</v>
      </c>
      <c r="AA60" s="14">
        <v>26.9</v>
      </c>
      <c r="AB60" s="14">
        <v>19.899999999999999</v>
      </c>
      <c r="AC60" t="s">
        <v>241</v>
      </c>
      <c r="AD60" t="s">
        <v>282</v>
      </c>
      <c r="AE60" s="3">
        <v>25.616636</v>
      </c>
      <c r="AF60" s="3">
        <v>-80.390680000000003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3</v>
      </c>
      <c r="BE60">
        <v>0</v>
      </c>
      <c r="BF60">
        <v>68.333333333333343</v>
      </c>
      <c r="BG60">
        <v>0</v>
      </c>
      <c r="BH60">
        <v>0</v>
      </c>
      <c r="BI60">
        <v>0</v>
      </c>
      <c r="BJ60" s="1">
        <v>33</v>
      </c>
      <c r="BK60">
        <v>0</v>
      </c>
      <c r="BL60">
        <v>0</v>
      </c>
      <c r="BM60">
        <v>0.33333333333333331</v>
      </c>
      <c r="BN60">
        <v>6.097560975609756E-2</v>
      </c>
      <c r="BO60">
        <v>3.0303030303030304E-2</v>
      </c>
    </row>
    <row r="61" spans="1:67" x14ac:dyDescent="0.55000000000000004">
      <c r="A61" t="s">
        <v>72</v>
      </c>
      <c r="B61">
        <v>40</v>
      </c>
      <c r="C61" s="2" t="s">
        <v>409</v>
      </c>
      <c r="D61" s="2">
        <v>44467</v>
      </c>
      <c r="E61" s="2">
        <v>44327</v>
      </c>
      <c r="F61" t="s">
        <v>334</v>
      </c>
      <c r="G61" t="s">
        <v>610</v>
      </c>
      <c r="H61" t="str">
        <f t="shared" si="1"/>
        <v>Sep</v>
      </c>
      <c r="I61">
        <v>9</v>
      </c>
      <c r="J61">
        <f t="shared" si="4"/>
        <v>134</v>
      </c>
      <c r="K61">
        <v>40</v>
      </c>
      <c r="L61">
        <v>271</v>
      </c>
      <c r="M61">
        <v>7</v>
      </c>
      <c r="N61">
        <v>28</v>
      </c>
      <c r="O61">
        <v>141</v>
      </c>
      <c r="P61" t="str">
        <f t="shared" si="5"/>
        <v>0928</v>
      </c>
      <c r="Q61">
        <v>51</v>
      </c>
      <c r="R61">
        <v>78.5</v>
      </c>
      <c r="S61" s="1">
        <v>0</v>
      </c>
      <c r="T61" t="s">
        <v>236</v>
      </c>
      <c r="U61" t="s">
        <v>235</v>
      </c>
      <c r="V61" t="s">
        <v>235</v>
      </c>
      <c r="W61" s="14">
        <v>40</v>
      </c>
      <c r="X61" s="14">
        <v>40</v>
      </c>
      <c r="Y61" s="14">
        <v>49.5</v>
      </c>
      <c r="Z61" s="14">
        <v>5.4148459400000002</v>
      </c>
      <c r="AA61" s="14">
        <v>29.9</v>
      </c>
      <c r="AB61" s="14">
        <v>21.6</v>
      </c>
      <c r="AC61" t="s">
        <v>240</v>
      </c>
      <c r="AD61" t="s">
        <v>254</v>
      </c>
      <c r="AE61" s="3">
        <v>25.613995970000001</v>
      </c>
      <c r="AF61" s="3">
        <v>-80.406042029999995</v>
      </c>
      <c r="AG61" s="1">
        <v>0.44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0.05</v>
      </c>
      <c r="AV61" s="1">
        <v>0.39</v>
      </c>
      <c r="AW61" s="1">
        <v>0</v>
      </c>
      <c r="AX61">
        <v>4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3</v>
      </c>
      <c r="BE61">
        <v>3</v>
      </c>
      <c r="BF61">
        <v>68.333333333333343</v>
      </c>
      <c r="BG61">
        <v>24</v>
      </c>
      <c r="BH61">
        <v>0</v>
      </c>
      <c r="BI61">
        <v>0</v>
      </c>
      <c r="BJ61" s="1">
        <v>33</v>
      </c>
      <c r="BK61">
        <v>0</v>
      </c>
      <c r="BL61">
        <v>0</v>
      </c>
      <c r="BM61">
        <v>0.33333333333333331</v>
      </c>
      <c r="BN61">
        <v>6.097560975609756E-2</v>
      </c>
      <c r="BO61">
        <v>3.0303030303030304E-2</v>
      </c>
    </row>
    <row r="62" spans="1:67" x14ac:dyDescent="0.55000000000000004">
      <c r="A62" t="s">
        <v>73</v>
      </c>
      <c r="B62">
        <v>454</v>
      </c>
      <c r="C62" s="2" t="s">
        <v>409</v>
      </c>
      <c r="D62" s="2">
        <v>44467</v>
      </c>
      <c r="E62" s="2">
        <v>44327</v>
      </c>
      <c r="F62" t="s">
        <v>334</v>
      </c>
      <c r="G62" t="s">
        <v>610</v>
      </c>
      <c r="H62" t="str">
        <f t="shared" si="1"/>
        <v>Sep</v>
      </c>
      <c r="I62">
        <v>9</v>
      </c>
      <c r="J62">
        <f t="shared" ref="J62:J80" si="6">C62-E62</f>
        <v>134</v>
      </c>
      <c r="K62">
        <v>40</v>
      </c>
      <c r="L62">
        <v>271</v>
      </c>
      <c r="M62">
        <v>7</v>
      </c>
      <c r="N62">
        <v>28</v>
      </c>
      <c r="O62">
        <v>141</v>
      </c>
      <c r="P62" t="str">
        <f t="shared" si="5"/>
        <v>0928</v>
      </c>
      <c r="Q62">
        <v>51</v>
      </c>
      <c r="R62">
        <v>78.5</v>
      </c>
      <c r="S62" s="1">
        <v>0</v>
      </c>
      <c r="T62" t="s">
        <v>236</v>
      </c>
      <c r="U62" t="s">
        <v>234</v>
      </c>
      <c r="V62" t="s">
        <v>234</v>
      </c>
      <c r="W62" s="14">
        <v>454</v>
      </c>
      <c r="X62" s="14">
        <v>454</v>
      </c>
      <c r="Y62" s="14">
        <v>49.8</v>
      </c>
      <c r="Z62" s="14">
        <v>4.1033333333333344</v>
      </c>
      <c r="AA62" s="14">
        <v>27.8</v>
      </c>
      <c r="AB62" s="14">
        <v>20.7</v>
      </c>
      <c r="AC62" t="s">
        <v>240</v>
      </c>
      <c r="AD62" t="s">
        <v>252</v>
      </c>
      <c r="AE62" s="3">
        <v>25.613371000000001</v>
      </c>
      <c r="AF62" s="3">
        <v>-80.407824000000005</v>
      </c>
      <c r="AG62" s="1">
        <v>0.95</v>
      </c>
      <c r="AH62" s="1">
        <v>0</v>
      </c>
      <c r="AI62" s="1">
        <v>0</v>
      </c>
      <c r="AJ62" s="1">
        <v>0</v>
      </c>
      <c r="AK62" s="1">
        <v>0.01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0.94</v>
      </c>
      <c r="AW62" s="1">
        <v>0</v>
      </c>
      <c r="AX62">
        <v>2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3</v>
      </c>
      <c r="BE62">
        <v>0</v>
      </c>
      <c r="BF62">
        <v>68.333333333333343</v>
      </c>
      <c r="BG62">
        <v>8</v>
      </c>
      <c r="BH62">
        <v>0</v>
      </c>
      <c r="BI62">
        <v>0</v>
      </c>
      <c r="BJ62" s="1">
        <v>33</v>
      </c>
      <c r="BK62">
        <v>0</v>
      </c>
      <c r="BL62">
        <v>0</v>
      </c>
      <c r="BM62">
        <v>0.33333333333333331</v>
      </c>
      <c r="BN62">
        <v>6.097560975609756E-2</v>
      </c>
      <c r="BO62">
        <v>3.0303030303030304E-2</v>
      </c>
    </row>
    <row r="63" spans="1:67" x14ac:dyDescent="0.55000000000000004">
      <c r="A63" t="s">
        <v>74</v>
      </c>
      <c r="B63">
        <v>21</v>
      </c>
      <c r="C63" s="2" t="s">
        <v>409</v>
      </c>
      <c r="D63" s="2">
        <v>44476</v>
      </c>
      <c r="E63" s="2">
        <v>44327</v>
      </c>
      <c r="F63" t="s">
        <v>334</v>
      </c>
      <c r="G63" t="s">
        <v>610</v>
      </c>
      <c r="H63" t="str">
        <f t="shared" si="1"/>
        <v>Oct</v>
      </c>
      <c r="I63">
        <v>10</v>
      </c>
      <c r="J63">
        <f t="shared" si="6"/>
        <v>134</v>
      </c>
      <c r="K63">
        <v>41</v>
      </c>
      <c r="L63">
        <v>280</v>
      </c>
      <c r="M63">
        <v>16</v>
      </c>
      <c r="N63">
        <v>7</v>
      </c>
      <c r="O63">
        <v>150</v>
      </c>
      <c r="P63" t="str">
        <f t="shared" si="5"/>
        <v>1007</v>
      </c>
      <c r="Q63">
        <v>143</v>
      </c>
      <c r="R63">
        <v>80.5</v>
      </c>
      <c r="S63" s="1">
        <v>0.02</v>
      </c>
      <c r="T63" t="s">
        <v>236</v>
      </c>
      <c r="U63" t="s">
        <v>235</v>
      </c>
      <c r="V63" t="s">
        <v>235</v>
      </c>
      <c r="W63" s="14">
        <v>21</v>
      </c>
      <c r="X63" s="14">
        <v>21</v>
      </c>
      <c r="Y63" s="14">
        <v>47.7</v>
      </c>
      <c r="Z63" s="14">
        <v>5.5711111111111116</v>
      </c>
      <c r="AA63" s="14">
        <v>31.7</v>
      </c>
      <c r="AB63" s="14">
        <v>21.5</v>
      </c>
      <c r="AC63" t="s">
        <v>240</v>
      </c>
      <c r="AD63" t="s">
        <v>253</v>
      </c>
      <c r="AE63" s="3">
        <v>25.613794970000001</v>
      </c>
      <c r="AF63" s="3">
        <v>-80.406096009999999</v>
      </c>
      <c r="AG63" s="1">
        <v>0.05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0.05</v>
      </c>
      <c r="AW63" s="1">
        <v>0</v>
      </c>
      <c r="AX63">
        <v>3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8</v>
      </c>
      <c r="BE63">
        <v>0</v>
      </c>
      <c r="BF63">
        <v>89.166666666666657</v>
      </c>
      <c r="BG63">
        <v>5</v>
      </c>
      <c r="BH63">
        <v>0</v>
      </c>
      <c r="BI63">
        <v>0</v>
      </c>
      <c r="BJ63" s="1">
        <v>39</v>
      </c>
      <c r="BK63">
        <v>0</v>
      </c>
      <c r="BL63">
        <v>0</v>
      </c>
      <c r="BM63">
        <v>0.375</v>
      </c>
      <c r="BN63">
        <v>4.6728971962616821E-2</v>
      </c>
      <c r="BO63">
        <v>2.5000000000000001E-2</v>
      </c>
    </row>
    <row r="64" spans="1:67" x14ac:dyDescent="0.55000000000000004">
      <c r="A64" t="s">
        <v>76</v>
      </c>
      <c r="B64">
        <v>79</v>
      </c>
      <c r="C64" s="2" t="s">
        <v>409</v>
      </c>
      <c r="D64" s="2">
        <v>44476</v>
      </c>
      <c r="E64" s="2">
        <v>44327</v>
      </c>
      <c r="F64" t="s">
        <v>334</v>
      </c>
      <c r="G64" t="s">
        <v>610</v>
      </c>
      <c r="H64" t="str">
        <f t="shared" si="1"/>
        <v>Oct</v>
      </c>
      <c r="I64">
        <v>10</v>
      </c>
      <c r="J64">
        <f t="shared" si="6"/>
        <v>134</v>
      </c>
      <c r="K64">
        <v>41</v>
      </c>
      <c r="L64">
        <v>280</v>
      </c>
      <c r="M64">
        <v>16</v>
      </c>
      <c r="N64">
        <v>7</v>
      </c>
      <c r="O64">
        <v>150</v>
      </c>
      <c r="P64" t="str">
        <f t="shared" si="5"/>
        <v>1007</v>
      </c>
      <c r="Q64">
        <v>143</v>
      </c>
      <c r="R64">
        <v>80.5</v>
      </c>
      <c r="S64" s="1">
        <v>0.02</v>
      </c>
      <c r="T64" t="s">
        <v>233</v>
      </c>
      <c r="V64" t="s">
        <v>233</v>
      </c>
      <c r="X64" s="14">
        <v>79</v>
      </c>
      <c r="Y64" s="14">
        <v>31.136281352349314</v>
      </c>
      <c r="Z64" s="14">
        <v>0.59356999999999993</v>
      </c>
      <c r="AA64" s="14">
        <v>14.4</v>
      </c>
      <c r="AB64" s="14">
        <v>11.7</v>
      </c>
      <c r="AC64" t="s">
        <v>240</v>
      </c>
      <c r="AD64" t="s">
        <v>283</v>
      </c>
      <c r="AE64" s="3">
        <v>25.614700970000001</v>
      </c>
      <c r="AF64" s="3">
        <v>-80.406765980000003</v>
      </c>
      <c r="AG64" s="1">
        <v>6.0000000000000005E-2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0.01</v>
      </c>
      <c r="AV64" s="1">
        <v>0.05</v>
      </c>
      <c r="AW64" s="1">
        <v>0</v>
      </c>
      <c r="AX64">
        <v>4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8</v>
      </c>
      <c r="BE64">
        <v>1</v>
      </c>
      <c r="BF64">
        <v>89.166666666666657</v>
      </c>
      <c r="BG64">
        <v>1</v>
      </c>
      <c r="BH64">
        <v>0</v>
      </c>
      <c r="BI64">
        <v>0</v>
      </c>
      <c r="BJ64" s="1">
        <v>39</v>
      </c>
      <c r="BK64">
        <v>0</v>
      </c>
      <c r="BL64">
        <v>0</v>
      </c>
      <c r="BM64">
        <v>0.375</v>
      </c>
      <c r="BN64">
        <v>4.6728971962616821E-2</v>
      </c>
      <c r="BO64">
        <v>2.5000000000000001E-2</v>
      </c>
    </row>
    <row r="65" spans="1:67" x14ac:dyDescent="0.55000000000000004">
      <c r="A65" t="s">
        <v>77</v>
      </c>
      <c r="B65">
        <v>606</v>
      </c>
      <c r="C65" s="2" t="s">
        <v>409</v>
      </c>
      <c r="D65" s="2">
        <v>44476</v>
      </c>
      <c r="E65" s="2">
        <v>44327</v>
      </c>
      <c r="F65" t="s">
        <v>334</v>
      </c>
      <c r="G65" t="s">
        <v>610</v>
      </c>
      <c r="H65" t="str">
        <f t="shared" si="1"/>
        <v>Oct</v>
      </c>
      <c r="I65">
        <v>10</v>
      </c>
      <c r="J65">
        <f t="shared" si="6"/>
        <v>134</v>
      </c>
      <c r="K65">
        <v>41</v>
      </c>
      <c r="L65">
        <v>280</v>
      </c>
      <c r="M65">
        <v>16</v>
      </c>
      <c r="N65">
        <v>7</v>
      </c>
      <c r="O65">
        <v>150</v>
      </c>
      <c r="P65" t="str">
        <f t="shared" si="5"/>
        <v>1007</v>
      </c>
      <c r="Q65">
        <v>143</v>
      </c>
      <c r="R65">
        <v>80.5</v>
      </c>
      <c r="S65" s="1">
        <v>0.02</v>
      </c>
      <c r="T65" t="s">
        <v>236</v>
      </c>
      <c r="U65" t="s">
        <v>235</v>
      </c>
      <c r="V65" t="s">
        <v>235</v>
      </c>
      <c r="W65" s="14">
        <v>606</v>
      </c>
      <c r="X65" s="14">
        <v>606</v>
      </c>
      <c r="Y65" s="14">
        <v>52.4</v>
      </c>
      <c r="Z65" s="14">
        <v>7.5842105263157888</v>
      </c>
      <c r="AA65" s="14">
        <v>32.9</v>
      </c>
      <c r="AB65" s="14">
        <v>25.1</v>
      </c>
      <c r="AC65" t="s">
        <v>241</v>
      </c>
      <c r="AD65" t="s">
        <v>259</v>
      </c>
      <c r="AE65" s="3">
        <v>25.616584970000002</v>
      </c>
      <c r="AF65" s="3">
        <v>-80.390300980000006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>
        <v>8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8</v>
      </c>
      <c r="BE65">
        <v>0</v>
      </c>
      <c r="BF65">
        <v>89.166666666666657</v>
      </c>
      <c r="BG65">
        <v>0</v>
      </c>
      <c r="BH65">
        <v>0</v>
      </c>
      <c r="BI65">
        <v>0</v>
      </c>
      <c r="BJ65" s="1">
        <v>39</v>
      </c>
      <c r="BK65">
        <v>0</v>
      </c>
      <c r="BL65">
        <v>0</v>
      </c>
      <c r="BM65">
        <v>0.375</v>
      </c>
      <c r="BN65">
        <v>4.6728971962616821E-2</v>
      </c>
      <c r="BO65">
        <v>2.5000000000000001E-2</v>
      </c>
    </row>
    <row r="66" spans="1:67" x14ac:dyDescent="0.55000000000000004">
      <c r="A66" t="s">
        <v>78</v>
      </c>
      <c r="B66" t="s">
        <v>78</v>
      </c>
      <c r="C66" s="2" t="s">
        <v>409</v>
      </c>
      <c r="D66" s="2">
        <v>44479</v>
      </c>
      <c r="E66" s="2">
        <v>44327</v>
      </c>
      <c r="F66" t="s">
        <v>334</v>
      </c>
      <c r="G66" t="s">
        <v>610</v>
      </c>
      <c r="H66" t="str">
        <f t="shared" si="1"/>
        <v>Oct</v>
      </c>
      <c r="I66">
        <v>10</v>
      </c>
      <c r="J66">
        <f t="shared" si="6"/>
        <v>134</v>
      </c>
      <c r="K66">
        <v>42</v>
      </c>
      <c r="L66">
        <v>283</v>
      </c>
      <c r="M66">
        <v>19</v>
      </c>
      <c r="N66">
        <v>10</v>
      </c>
      <c r="O66">
        <v>153</v>
      </c>
      <c r="P66" t="str">
        <f t="shared" ref="P66:P129" si="7">TEXT(D66,"mmdd")</f>
        <v>1010</v>
      </c>
      <c r="Q66">
        <v>143</v>
      </c>
      <c r="R66">
        <v>79</v>
      </c>
      <c r="S66" s="1">
        <v>0.01</v>
      </c>
      <c r="X66" s="14" t="s">
        <v>396</v>
      </c>
      <c r="AC66" t="s">
        <v>240</v>
      </c>
      <c r="AD66" t="s">
        <v>284</v>
      </c>
      <c r="AE66" s="3">
        <v>25.61406998</v>
      </c>
      <c r="AF66" s="3">
        <v>-80.406014029999994</v>
      </c>
      <c r="AG66" s="1">
        <v>0.7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0.01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0.69</v>
      </c>
      <c r="AW66" s="1">
        <v>0</v>
      </c>
      <c r="AX66">
        <v>5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8</v>
      </c>
      <c r="BE66">
        <v>0</v>
      </c>
      <c r="BF66">
        <v>89.166666666666657</v>
      </c>
      <c r="BG66">
        <v>7</v>
      </c>
      <c r="BH66">
        <v>1.5873015873015873E-3</v>
      </c>
      <c r="BI66">
        <v>1.5873015873015873E-3</v>
      </c>
      <c r="BJ66" s="1">
        <v>39</v>
      </c>
      <c r="BK66">
        <v>0</v>
      </c>
      <c r="BL66">
        <v>0</v>
      </c>
      <c r="BM66">
        <v>0.375</v>
      </c>
      <c r="BN66">
        <v>4.6728971962616821E-2</v>
      </c>
      <c r="BO66">
        <v>2.5000000000000001E-2</v>
      </c>
    </row>
    <row r="67" spans="1:67" x14ac:dyDescent="0.55000000000000004">
      <c r="A67" t="s">
        <v>79</v>
      </c>
      <c r="B67">
        <v>40</v>
      </c>
      <c r="C67" s="2" t="s">
        <v>409</v>
      </c>
      <c r="D67" s="2">
        <v>44481</v>
      </c>
      <c r="E67" s="2">
        <v>44327</v>
      </c>
      <c r="F67" t="s">
        <v>334</v>
      </c>
      <c r="G67" t="s">
        <v>610</v>
      </c>
      <c r="H67" t="str">
        <f t="shared" ref="H67:H130" si="8">TEXT(D67,"mmm")</f>
        <v>Oct</v>
      </c>
      <c r="I67">
        <v>10</v>
      </c>
      <c r="J67">
        <f t="shared" si="6"/>
        <v>134</v>
      </c>
      <c r="K67">
        <v>42</v>
      </c>
      <c r="L67">
        <v>285</v>
      </c>
      <c r="M67">
        <v>21</v>
      </c>
      <c r="N67">
        <v>12</v>
      </c>
      <c r="O67">
        <v>155</v>
      </c>
      <c r="P67" t="str">
        <f t="shared" si="7"/>
        <v>1012</v>
      </c>
      <c r="Q67">
        <v>143</v>
      </c>
      <c r="R67">
        <v>78</v>
      </c>
      <c r="S67" s="1">
        <v>0</v>
      </c>
      <c r="T67" t="s">
        <v>236</v>
      </c>
      <c r="U67" t="s">
        <v>235</v>
      </c>
      <c r="V67" t="s">
        <v>235</v>
      </c>
      <c r="W67" s="14">
        <v>40</v>
      </c>
      <c r="X67" s="14">
        <v>40</v>
      </c>
      <c r="Y67" s="14">
        <v>49.5</v>
      </c>
      <c r="Z67" s="14">
        <v>5.4148459400000002</v>
      </c>
      <c r="AA67" s="14">
        <v>29.9</v>
      </c>
      <c r="AB67" s="14">
        <v>21.6</v>
      </c>
      <c r="AC67" t="s">
        <v>240</v>
      </c>
      <c r="AD67" t="s">
        <v>285</v>
      </c>
      <c r="AE67" s="3">
        <v>25.617004000000001</v>
      </c>
      <c r="AF67" s="3">
        <v>-80.391223999999994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>
        <v>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8</v>
      </c>
      <c r="BE67">
        <v>0</v>
      </c>
      <c r="BF67">
        <v>89.166666666666657</v>
      </c>
      <c r="BG67">
        <v>0</v>
      </c>
      <c r="BH67">
        <v>1.5873015873015873E-3</v>
      </c>
      <c r="BI67">
        <v>1.5873015873015873E-3</v>
      </c>
      <c r="BJ67" s="1">
        <v>39</v>
      </c>
      <c r="BK67">
        <v>0</v>
      </c>
      <c r="BL67">
        <v>0</v>
      </c>
      <c r="BM67">
        <v>0.375</v>
      </c>
      <c r="BN67">
        <v>4.6728971962616821E-2</v>
      </c>
      <c r="BO67">
        <v>2.5000000000000001E-2</v>
      </c>
    </row>
    <row r="68" spans="1:67" x14ac:dyDescent="0.55000000000000004">
      <c r="A68" t="s">
        <v>80</v>
      </c>
      <c r="B68">
        <v>589</v>
      </c>
      <c r="C68" s="2" t="s">
        <v>409</v>
      </c>
      <c r="D68" s="2">
        <v>44481</v>
      </c>
      <c r="E68" s="2">
        <v>44327</v>
      </c>
      <c r="F68" t="s">
        <v>334</v>
      </c>
      <c r="G68" t="s">
        <v>610</v>
      </c>
      <c r="H68" t="str">
        <f t="shared" si="8"/>
        <v>Oct</v>
      </c>
      <c r="I68">
        <v>10</v>
      </c>
      <c r="J68">
        <f t="shared" si="6"/>
        <v>134</v>
      </c>
      <c r="K68">
        <v>42</v>
      </c>
      <c r="L68">
        <v>285</v>
      </c>
      <c r="M68">
        <v>21</v>
      </c>
      <c r="N68">
        <v>12</v>
      </c>
      <c r="O68">
        <v>155</v>
      </c>
      <c r="P68" t="str">
        <f t="shared" si="7"/>
        <v>1012</v>
      </c>
      <c r="Q68">
        <v>143</v>
      </c>
      <c r="R68">
        <v>78</v>
      </c>
      <c r="S68" s="1">
        <v>0</v>
      </c>
      <c r="T68" t="s">
        <v>236</v>
      </c>
      <c r="U68" t="s">
        <v>235</v>
      </c>
      <c r="V68" t="s">
        <v>235</v>
      </c>
      <c r="W68" s="14">
        <v>589</v>
      </c>
      <c r="X68" s="14">
        <v>589</v>
      </c>
      <c r="Y68" s="14">
        <v>51.1</v>
      </c>
      <c r="Z68" s="14">
        <v>5.242857142857142</v>
      </c>
      <c r="AA68" s="14">
        <v>29.4</v>
      </c>
      <c r="AB68" s="14">
        <v>22.2</v>
      </c>
      <c r="AC68" t="s">
        <v>241</v>
      </c>
      <c r="AD68" t="s">
        <v>258</v>
      </c>
      <c r="AE68" s="3">
        <v>25.621460970000001</v>
      </c>
      <c r="AF68" s="3">
        <v>-80.392425959999997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>
        <v>5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8</v>
      </c>
      <c r="BE68">
        <v>0</v>
      </c>
      <c r="BF68">
        <v>89.166666666666657</v>
      </c>
      <c r="BG68">
        <v>0</v>
      </c>
      <c r="BH68">
        <v>1.5873015873015873E-3</v>
      </c>
      <c r="BI68">
        <v>1.5873015873015873E-3</v>
      </c>
      <c r="BJ68" s="1">
        <v>39</v>
      </c>
      <c r="BK68">
        <v>0</v>
      </c>
      <c r="BL68">
        <v>0</v>
      </c>
      <c r="BM68">
        <v>0.375</v>
      </c>
      <c r="BN68">
        <v>4.6728971962616821E-2</v>
      </c>
      <c r="BO68">
        <v>2.5000000000000001E-2</v>
      </c>
    </row>
    <row r="69" spans="1:67" x14ac:dyDescent="0.55000000000000004">
      <c r="A69" t="s">
        <v>81</v>
      </c>
      <c r="B69" t="s">
        <v>230</v>
      </c>
      <c r="C69" s="2" t="s">
        <v>409</v>
      </c>
      <c r="D69" s="2">
        <v>44481</v>
      </c>
      <c r="E69" s="2">
        <v>44327</v>
      </c>
      <c r="F69" t="s">
        <v>334</v>
      </c>
      <c r="G69" t="s">
        <v>610</v>
      </c>
      <c r="H69" t="str">
        <f t="shared" si="8"/>
        <v>Oct</v>
      </c>
      <c r="I69">
        <v>10</v>
      </c>
      <c r="J69">
        <f t="shared" si="6"/>
        <v>134</v>
      </c>
      <c r="K69">
        <v>42</v>
      </c>
      <c r="L69">
        <v>285</v>
      </c>
      <c r="M69">
        <v>21</v>
      </c>
      <c r="N69">
        <v>12</v>
      </c>
      <c r="O69">
        <v>155</v>
      </c>
      <c r="P69" t="str">
        <f t="shared" si="7"/>
        <v>1012</v>
      </c>
      <c r="Q69">
        <v>143</v>
      </c>
      <c r="R69">
        <v>78</v>
      </c>
      <c r="S69" s="1">
        <v>0</v>
      </c>
      <c r="T69" t="s">
        <v>236</v>
      </c>
      <c r="U69" t="s">
        <v>235</v>
      </c>
      <c r="V69" t="s">
        <v>235</v>
      </c>
      <c r="W69" s="14" t="s">
        <v>230</v>
      </c>
      <c r="X69" s="14" t="s">
        <v>230</v>
      </c>
      <c r="Y69" s="14">
        <v>55.1</v>
      </c>
      <c r="Z69" s="14">
        <v>6.6241176470588234</v>
      </c>
      <c r="AA69" s="14">
        <v>33.4</v>
      </c>
      <c r="AB69" s="14">
        <v>23.4</v>
      </c>
      <c r="AC69" t="s">
        <v>241</v>
      </c>
      <c r="AD69" t="s">
        <v>255</v>
      </c>
      <c r="AE69" s="3">
        <v>25.616444000000001</v>
      </c>
      <c r="AF69" s="3">
        <v>-80.390439000000001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8</v>
      </c>
      <c r="BE69">
        <v>0</v>
      </c>
      <c r="BF69">
        <v>89.166666666666657</v>
      </c>
      <c r="BG69">
        <v>0</v>
      </c>
      <c r="BH69">
        <v>1.5873015873015873E-3</v>
      </c>
      <c r="BI69">
        <v>1.5873015873015873E-3</v>
      </c>
      <c r="BJ69" s="1">
        <v>39</v>
      </c>
      <c r="BK69">
        <v>0</v>
      </c>
      <c r="BL69">
        <v>0</v>
      </c>
      <c r="BM69">
        <v>0.375</v>
      </c>
      <c r="BN69">
        <v>4.6728971962616821E-2</v>
      </c>
      <c r="BO69">
        <v>2.5000000000000001E-2</v>
      </c>
    </row>
    <row r="70" spans="1:67" x14ac:dyDescent="0.55000000000000004">
      <c r="A70" t="s">
        <v>82</v>
      </c>
      <c r="B70" t="s">
        <v>231</v>
      </c>
      <c r="C70" s="2" t="s">
        <v>409</v>
      </c>
      <c r="D70" s="2">
        <v>44483</v>
      </c>
      <c r="E70" s="2">
        <v>44327</v>
      </c>
      <c r="F70" t="s">
        <v>334</v>
      </c>
      <c r="G70" t="s">
        <v>610</v>
      </c>
      <c r="H70" t="str">
        <f t="shared" si="8"/>
        <v>Oct</v>
      </c>
      <c r="I70">
        <v>10</v>
      </c>
      <c r="J70">
        <f t="shared" si="6"/>
        <v>134</v>
      </c>
      <c r="K70">
        <v>42</v>
      </c>
      <c r="L70">
        <v>287</v>
      </c>
      <c r="M70">
        <v>23</v>
      </c>
      <c r="N70">
        <v>14</v>
      </c>
      <c r="O70">
        <v>157</v>
      </c>
      <c r="P70" t="str">
        <f t="shared" si="7"/>
        <v>1014</v>
      </c>
      <c r="Q70">
        <v>143</v>
      </c>
      <c r="R70">
        <v>80</v>
      </c>
      <c r="S70" s="1">
        <v>0</v>
      </c>
      <c r="T70" t="s">
        <v>236</v>
      </c>
      <c r="U70" t="s">
        <v>235</v>
      </c>
      <c r="V70" t="s">
        <v>235</v>
      </c>
      <c r="W70" s="14" t="s">
        <v>231</v>
      </c>
      <c r="X70" s="14" t="s">
        <v>231</v>
      </c>
      <c r="Y70" s="14">
        <v>46.9</v>
      </c>
      <c r="Z70" s="14">
        <v>4.1657142857142855</v>
      </c>
      <c r="AA70" s="14">
        <v>27.5</v>
      </c>
      <c r="AB70" s="14">
        <v>20.5</v>
      </c>
      <c r="AC70" t="s">
        <v>242</v>
      </c>
      <c r="AD70" t="s">
        <v>286</v>
      </c>
      <c r="AE70" s="3">
        <v>25.600572</v>
      </c>
      <c r="AF70" s="3">
        <v>-80.399984000000003</v>
      </c>
      <c r="AG70" s="1">
        <v>0.81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0.01</v>
      </c>
      <c r="AT70" s="1">
        <v>0</v>
      </c>
      <c r="AU70" s="1">
        <v>0</v>
      </c>
      <c r="AV70" s="1">
        <v>0.8</v>
      </c>
      <c r="AW70" s="1">
        <v>0</v>
      </c>
      <c r="AX70">
        <v>5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8</v>
      </c>
      <c r="BE70">
        <v>0</v>
      </c>
      <c r="BF70">
        <v>89.166666666666657</v>
      </c>
      <c r="BG70">
        <v>73</v>
      </c>
      <c r="BH70">
        <v>1.5873015873015873E-3</v>
      </c>
      <c r="BI70">
        <v>1.5873015873015873E-3</v>
      </c>
      <c r="BJ70" s="1">
        <v>39</v>
      </c>
      <c r="BK70">
        <v>0</v>
      </c>
      <c r="BL70">
        <v>0</v>
      </c>
      <c r="BM70">
        <v>0.375</v>
      </c>
      <c r="BN70">
        <v>4.6728971962616821E-2</v>
      </c>
      <c r="BO70">
        <v>2.5000000000000001E-2</v>
      </c>
    </row>
    <row r="71" spans="1:67" x14ac:dyDescent="0.55000000000000004">
      <c r="A71" t="s">
        <v>83</v>
      </c>
      <c r="B71" t="s">
        <v>83</v>
      </c>
      <c r="C71" s="2" t="s">
        <v>409</v>
      </c>
      <c r="D71" s="2">
        <v>44483</v>
      </c>
      <c r="E71" s="2">
        <v>44327</v>
      </c>
      <c r="F71" t="s">
        <v>334</v>
      </c>
      <c r="G71" t="s">
        <v>610</v>
      </c>
      <c r="H71" t="str">
        <f t="shared" si="8"/>
        <v>Oct</v>
      </c>
      <c r="I71">
        <v>10</v>
      </c>
      <c r="J71">
        <f t="shared" si="6"/>
        <v>134</v>
      </c>
      <c r="K71">
        <v>42</v>
      </c>
      <c r="L71">
        <v>287</v>
      </c>
      <c r="M71">
        <v>23</v>
      </c>
      <c r="N71">
        <v>14</v>
      </c>
      <c r="O71">
        <v>157</v>
      </c>
      <c r="P71" t="str">
        <f t="shared" si="7"/>
        <v>1014</v>
      </c>
      <c r="Q71">
        <v>143</v>
      </c>
      <c r="R71">
        <v>80</v>
      </c>
      <c r="S71" s="1">
        <v>0</v>
      </c>
      <c r="X71" s="14" t="s">
        <v>396</v>
      </c>
      <c r="AC71" t="s">
        <v>240</v>
      </c>
      <c r="AD71" t="s">
        <v>253</v>
      </c>
      <c r="AE71" s="3">
        <v>25.613794970000001</v>
      </c>
      <c r="AF71" s="3">
        <v>-80.406096009999999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8</v>
      </c>
      <c r="BE71">
        <v>0</v>
      </c>
      <c r="BF71">
        <v>89.166666666666657</v>
      </c>
      <c r="BG71">
        <v>0</v>
      </c>
      <c r="BH71">
        <v>1.5873015873015873E-3</v>
      </c>
      <c r="BI71">
        <v>1.5873015873015873E-3</v>
      </c>
      <c r="BJ71" s="1">
        <v>39</v>
      </c>
      <c r="BK71">
        <v>0</v>
      </c>
      <c r="BL71">
        <v>0</v>
      </c>
      <c r="BM71">
        <v>0.375</v>
      </c>
      <c r="BN71">
        <v>4.6728971962616821E-2</v>
      </c>
      <c r="BO71">
        <v>2.5000000000000001E-2</v>
      </c>
    </row>
    <row r="72" spans="1:67" x14ac:dyDescent="0.55000000000000004">
      <c r="A72" t="s">
        <v>84</v>
      </c>
      <c r="B72" t="s">
        <v>84</v>
      </c>
      <c r="C72" s="2" t="s">
        <v>409</v>
      </c>
      <c r="D72" s="2">
        <v>44483</v>
      </c>
      <c r="E72" s="2">
        <v>44327</v>
      </c>
      <c r="F72" t="s">
        <v>334</v>
      </c>
      <c r="G72" t="s">
        <v>610</v>
      </c>
      <c r="H72" t="str">
        <f t="shared" si="8"/>
        <v>Oct</v>
      </c>
      <c r="I72">
        <v>10</v>
      </c>
      <c r="J72">
        <f t="shared" si="6"/>
        <v>134</v>
      </c>
      <c r="K72">
        <v>42</v>
      </c>
      <c r="L72">
        <v>287</v>
      </c>
      <c r="M72">
        <v>23</v>
      </c>
      <c r="N72">
        <v>14</v>
      </c>
      <c r="O72">
        <v>157</v>
      </c>
      <c r="P72" t="str">
        <f t="shared" si="7"/>
        <v>1014</v>
      </c>
      <c r="Q72">
        <v>143</v>
      </c>
      <c r="R72">
        <v>80</v>
      </c>
      <c r="S72" s="1">
        <v>0</v>
      </c>
      <c r="X72" s="14" t="s">
        <v>396</v>
      </c>
      <c r="AC72" t="s">
        <v>240</v>
      </c>
      <c r="AD72" t="s">
        <v>287</v>
      </c>
      <c r="AE72" s="3">
        <v>25.614038969999999</v>
      </c>
      <c r="AF72" s="3">
        <v>-80.406012020000006</v>
      </c>
      <c r="AG72" s="1">
        <v>0.84000000000000008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0.01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0.05</v>
      </c>
      <c r="AV72" s="1">
        <v>0.78</v>
      </c>
      <c r="AW72" s="1">
        <v>0</v>
      </c>
      <c r="AX72">
        <v>5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8</v>
      </c>
      <c r="BE72">
        <v>1</v>
      </c>
      <c r="BF72">
        <v>89.166666666666657</v>
      </c>
      <c r="BG72">
        <v>5</v>
      </c>
      <c r="BH72">
        <v>1.5873015873015873E-3</v>
      </c>
      <c r="BI72">
        <v>1.5873015873015873E-3</v>
      </c>
      <c r="BJ72" s="1">
        <v>39</v>
      </c>
      <c r="BK72">
        <v>0</v>
      </c>
      <c r="BL72">
        <v>0</v>
      </c>
      <c r="BM72">
        <v>0.375</v>
      </c>
      <c r="BN72">
        <v>4.6728971962616821E-2</v>
      </c>
      <c r="BO72">
        <v>2.5000000000000001E-2</v>
      </c>
    </row>
    <row r="73" spans="1:67" x14ac:dyDescent="0.55000000000000004">
      <c r="A73" t="s">
        <v>85</v>
      </c>
      <c r="B73">
        <v>300</v>
      </c>
      <c r="C73" s="2" t="s">
        <v>409</v>
      </c>
      <c r="D73" s="2">
        <v>44488</v>
      </c>
      <c r="E73" s="2">
        <v>44327</v>
      </c>
      <c r="F73" t="s">
        <v>334</v>
      </c>
      <c r="G73" t="s">
        <v>610</v>
      </c>
      <c r="H73" t="str">
        <f t="shared" si="8"/>
        <v>Oct</v>
      </c>
      <c r="I73">
        <v>10</v>
      </c>
      <c r="J73">
        <f t="shared" si="6"/>
        <v>134</v>
      </c>
      <c r="K73">
        <v>43</v>
      </c>
      <c r="L73">
        <v>292</v>
      </c>
      <c r="M73">
        <v>28</v>
      </c>
      <c r="N73">
        <v>19</v>
      </c>
      <c r="O73">
        <v>162</v>
      </c>
      <c r="P73" t="str">
        <f t="shared" si="7"/>
        <v>1019</v>
      </c>
      <c r="Q73">
        <v>143</v>
      </c>
      <c r="R73">
        <v>75</v>
      </c>
      <c r="S73" s="1">
        <v>0</v>
      </c>
      <c r="T73" t="s">
        <v>236</v>
      </c>
      <c r="U73" t="s">
        <v>234</v>
      </c>
      <c r="V73" t="s">
        <v>234</v>
      </c>
      <c r="W73" s="14">
        <v>300</v>
      </c>
      <c r="X73" s="14">
        <v>300</v>
      </c>
      <c r="Y73" s="14">
        <v>46.5</v>
      </c>
      <c r="Z73" s="14">
        <v>3.3135294117647058</v>
      </c>
      <c r="AA73" s="14">
        <v>26.9</v>
      </c>
      <c r="AB73" s="14">
        <v>19.899999999999999</v>
      </c>
      <c r="AC73" t="s">
        <v>241</v>
      </c>
      <c r="AD73" t="s">
        <v>270</v>
      </c>
      <c r="AE73" s="3">
        <v>25.616564</v>
      </c>
      <c r="AF73" s="3">
        <v>-80.390597999999997</v>
      </c>
      <c r="AG73" s="1">
        <v>0.01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0.01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>
        <v>4</v>
      </c>
      <c r="AY73">
        <v>0</v>
      </c>
      <c r="AZ73">
        <v>0</v>
      </c>
      <c r="BA73">
        <v>0</v>
      </c>
      <c r="BB73">
        <v>0</v>
      </c>
      <c r="BC73">
        <v>7</v>
      </c>
      <c r="BD73">
        <v>8</v>
      </c>
      <c r="BE73">
        <v>0</v>
      </c>
      <c r="BF73">
        <v>89.166666666666657</v>
      </c>
      <c r="BG73">
        <v>0</v>
      </c>
      <c r="BH73">
        <v>0</v>
      </c>
      <c r="BI73">
        <v>0</v>
      </c>
      <c r="BJ73" s="1">
        <v>39</v>
      </c>
      <c r="BK73">
        <v>0</v>
      </c>
      <c r="BL73">
        <v>0</v>
      </c>
      <c r="BM73">
        <v>0.375</v>
      </c>
      <c r="BN73">
        <v>4.6728971962616821E-2</v>
      </c>
      <c r="BO73">
        <v>2.5000000000000001E-2</v>
      </c>
    </row>
    <row r="74" spans="1:67" x14ac:dyDescent="0.55000000000000004">
      <c r="A74" t="s">
        <v>86</v>
      </c>
      <c r="B74">
        <v>349</v>
      </c>
      <c r="C74" s="2" t="s">
        <v>409</v>
      </c>
      <c r="D74" s="2">
        <v>44488</v>
      </c>
      <c r="E74" s="2">
        <v>44327</v>
      </c>
      <c r="F74" t="s">
        <v>334</v>
      </c>
      <c r="G74" t="s">
        <v>610</v>
      </c>
      <c r="H74" t="str">
        <f t="shared" si="8"/>
        <v>Oct</v>
      </c>
      <c r="I74">
        <v>10</v>
      </c>
      <c r="J74">
        <f t="shared" si="6"/>
        <v>134</v>
      </c>
      <c r="K74">
        <v>43</v>
      </c>
      <c r="L74">
        <v>292</v>
      </c>
      <c r="M74">
        <v>28</v>
      </c>
      <c r="N74">
        <v>19</v>
      </c>
      <c r="O74">
        <v>162</v>
      </c>
      <c r="P74" t="str">
        <f t="shared" si="7"/>
        <v>1019</v>
      </c>
      <c r="Q74">
        <v>143</v>
      </c>
      <c r="R74">
        <v>75</v>
      </c>
      <c r="S74" s="1">
        <v>0</v>
      </c>
      <c r="T74" t="s">
        <v>236</v>
      </c>
      <c r="U74" t="s">
        <v>235</v>
      </c>
      <c r="V74" t="s">
        <v>235</v>
      </c>
      <c r="W74" s="14">
        <v>349</v>
      </c>
      <c r="X74" s="14">
        <v>349</v>
      </c>
      <c r="Y74" s="14">
        <v>50.3</v>
      </c>
      <c r="Z74" s="14">
        <v>4.4509090909090911</v>
      </c>
      <c r="AA74" s="14">
        <v>28.1</v>
      </c>
      <c r="AB74" s="14">
        <v>20</v>
      </c>
      <c r="AC74" t="s">
        <v>241</v>
      </c>
      <c r="AD74" t="s">
        <v>288</v>
      </c>
      <c r="AE74" s="3">
        <v>25.621725000000001</v>
      </c>
      <c r="AF74" s="3">
        <v>-80.392066970000002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>
        <v>4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8</v>
      </c>
      <c r="BE74">
        <v>0</v>
      </c>
      <c r="BF74">
        <v>89.166666666666657</v>
      </c>
      <c r="BG74">
        <v>0</v>
      </c>
      <c r="BH74">
        <v>0</v>
      </c>
      <c r="BI74">
        <v>0</v>
      </c>
      <c r="BJ74" s="1">
        <v>39</v>
      </c>
      <c r="BK74">
        <v>0</v>
      </c>
      <c r="BL74">
        <v>0</v>
      </c>
      <c r="BM74">
        <v>0.375</v>
      </c>
      <c r="BN74">
        <v>4.6728971962616821E-2</v>
      </c>
      <c r="BO74">
        <v>2.5000000000000001E-2</v>
      </c>
    </row>
    <row r="75" spans="1:67" x14ac:dyDescent="0.55000000000000004">
      <c r="A75" t="s">
        <v>87</v>
      </c>
      <c r="B75">
        <v>40</v>
      </c>
      <c r="C75" s="2" t="s">
        <v>409</v>
      </c>
      <c r="D75" s="2">
        <v>44490</v>
      </c>
      <c r="E75" s="2">
        <v>44327</v>
      </c>
      <c r="F75" t="s">
        <v>334</v>
      </c>
      <c r="G75" t="s">
        <v>610</v>
      </c>
      <c r="H75" t="str">
        <f t="shared" si="8"/>
        <v>Oct</v>
      </c>
      <c r="I75">
        <v>10</v>
      </c>
      <c r="J75">
        <f t="shared" si="6"/>
        <v>134</v>
      </c>
      <c r="K75">
        <v>43</v>
      </c>
      <c r="L75">
        <v>294</v>
      </c>
      <c r="M75">
        <v>30</v>
      </c>
      <c r="N75">
        <v>21</v>
      </c>
      <c r="O75">
        <v>164</v>
      </c>
      <c r="P75" t="str">
        <f t="shared" si="7"/>
        <v>1021</v>
      </c>
      <c r="Q75">
        <v>143</v>
      </c>
      <c r="R75">
        <v>78.5</v>
      </c>
      <c r="S75" s="1">
        <v>0</v>
      </c>
      <c r="T75" t="s">
        <v>236</v>
      </c>
      <c r="U75" t="s">
        <v>235</v>
      </c>
      <c r="V75" t="s">
        <v>235</v>
      </c>
      <c r="W75" s="14">
        <v>40</v>
      </c>
      <c r="X75" s="14">
        <v>40</v>
      </c>
      <c r="Y75" s="14">
        <v>49.5</v>
      </c>
      <c r="Z75" s="14">
        <v>5.4148459400000002</v>
      </c>
      <c r="AA75" s="14">
        <v>29.9</v>
      </c>
      <c r="AB75" s="14">
        <v>21.6</v>
      </c>
      <c r="AC75" t="s">
        <v>240</v>
      </c>
      <c r="AD75" t="s">
        <v>254</v>
      </c>
      <c r="AE75" s="3">
        <v>25.613995970000001</v>
      </c>
      <c r="AF75" s="3">
        <v>-80.406042029999995</v>
      </c>
      <c r="AG75" s="1">
        <v>0.15000000000000002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0.1</v>
      </c>
      <c r="AS75" s="1">
        <v>0</v>
      </c>
      <c r="AT75" s="1">
        <v>0.05</v>
      </c>
      <c r="AU75" s="1">
        <v>0</v>
      </c>
      <c r="AV75" s="1">
        <v>0</v>
      </c>
      <c r="AW75" s="1">
        <v>0</v>
      </c>
      <c r="AX75">
        <v>8</v>
      </c>
      <c r="AY75">
        <v>0</v>
      </c>
      <c r="AZ75">
        <v>0</v>
      </c>
      <c r="BA75">
        <v>0</v>
      </c>
      <c r="BB75">
        <v>0</v>
      </c>
      <c r="BC75">
        <v>71</v>
      </c>
      <c r="BD75">
        <v>8</v>
      </c>
      <c r="BE75">
        <v>0</v>
      </c>
      <c r="BF75">
        <v>89.166666666666657</v>
      </c>
      <c r="BG75">
        <v>0</v>
      </c>
      <c r="BH75">
        <v>0</v>
      </c>
      <c r="BI75">
        <v>0</v>
      </c>
      <c r="BJ75" s="1">
        <v>39</v>
      </c>
      <c r="BK75">
        <v>0</v>
      </c>
      <c r="BL75">
        <v>0</v>
      </c>
      <c r="BM75">
        <v>0.375</v>
      </c>
      <c r="BN75">
        <v>4.6728971962616821E-2</v>
      </c>
      <c r="BO75">
        <v>2.5000000000000001E-2</v>
      </c>
    </row>
    <row r="76" spans="1:67" x14ac:dyDescent="0.55000000000000004">
      <c r="A76" t="s">
        <v>88</v>
      </c>
      <c r="B76">
        <v>454</v>
      </c>
      <c r="C76" s="2" t="s">
        <v>409</v>
      </c>
      <c r="D76" s="2">
        <v>44490</v>
      </c>
      <c r="E76" s="2">
        <v>44327</v>
      </c>
      <c r="F76" t="s">
        <v>334</v>
      </c>
      <c r="G76" t="s">
        <v>610</v>
      </c>
      <c r="H76" t="str">
        <f t="shared" si="8"/>
        <v>Oct</v>
      </c>
      <c r="I76">
        <v>10</v>
      </c>
      <c r="J76">
        <f t="shared" si="6"/>
        <v>134</v>
      </c>
      <c r="K76">
        <v>43</v>
      </c>
      <c r="L76">
        <v>294</v>
      </c>
      <c r="M76">
        <v>30</v>
      </c>
      <c r="N76">
        <v>21</v>
      </c>
      <c r="O76">
        <v>164</v>
      </c>
      <c r="P76" t="str">
        <f t="shared" si="7"/>
        <v>1021</v>
      </c>
      <c r="Q76">
        <v>143</v>
      </c>
      <c r="R76">
        <v>78.5</v>
      </c>
      <c r="S76" s="1">
        <v>0</v>
      </c>
      <c r="T76" t="s">
        <v>236</v>
      </c>
      <c r="U76" t="s">
        <v>234</v>
      </c>
      <c r="V76" t="s">
        <v>234</v>
      </c>
      <c r="W76" s="14">
        <v>454</v>
      </c>
      <c r="X76" s="14">
        <v>454</v>
      </c>
      <c r="Y76" s="14">
        <v>49.8</v>
      </c>
      <c r="Z76" s="14">
        <v>4.1033333333333344</v>
      </c>
      <c r="AA76" s="14">
        <v>27.8</v>
      </c>
      <c r="AB76" s="14">
        <v>20.7</v>
      </c>
      <c r="AC76" t="s">
        <v>240</v>
      </c>
      <c r="AD76" t="s">
        <v>253</v>
      </c>
      <c r="AE76" s="3">
        <v>25.613794970000001</v>
      </c>
      <c r="AF76" s="3">
        <v>-80.406096009999999</v>
      </c>
      <c r="AG76" s="1">
        <v>0.69</v>
      </c>
      <c r="AH76" s="1">
        <v>0</v>
      </c>
      <c r="AI76" s="1">
        <v>0</v>
      </c>
      <c r="AJ76" s="1">
        <v>0</v>
      </c>
      <c r="AK76" s="1">
        <v>0.25</v>
      </c>
      <c r="AL76" s="1">
        <v>0</v>
      </c>
      <c r="AM76" s="1">
        <v>0</v>
      </c>
      <c r="AN76" s="1">
        <v>0.01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0.01</v>
      </c>
      <c r="AV76" s="1">
        <v>0.42</v>
      </c>
      <c r="AW76" s="1">
        <v>0</v>
      </c>
      <c r="AX76">
        <v>7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8</v>
      </c>
      <c r="BE76">
        <v>1</v>
      </c>
      <c r="BF76">
        <v>89.166666666666657</v>
      </c>
      <c r="BG76">
        <v>11</v>
      </c>
      <c r="BH76">
        <v>0</v>
      </c>
      <c r="BI76">
        <v>0</v>
      </c>
      <c r="BJ76" s="1">
        <v>39</v>
      </c>
      <c r="BK76">
        <v>0</v>
      </c>
      <c r="BL76">
        <v>0</v>
      </c>
      <c r="BM76">
        <v>0.375</v>
      </c>
      <c r="BN76">
        <v>4.6728971962616821E-2</v>
      </c>
      <c r="BO76">
        <v>2.5000000000000001E-2</v>
      </c>
    </row>
    <row r="77" spans="1:67" x14ac:dyDescent="0.55000000000000004">
      <c r="A77" t="s">
        <v>89</v>
      </c>
      <c r="B77">
        <v>21</v>
      </c>
      <c r="C77" s="2" t="s">
        <v>409</v>
      </c>
      <c r="D77" s="2">
        <v>44502</v>
      </c>
      <c r="E77" s="2">
        <v>44327</v>
      </c>
      <c r="F77" t="s">
        <v>334</v>
      </c>
      <c r="G77" t="s">
        <v>610</v>
      </c>
      <c r="H77" t="str">
        <f t="shared" si="8"/>
        <v>Nov</v>
      </c>
      <c r="I77">
        <v>11</v>
      </c>
      <c r="J77">
        <f t="shared" si="6"/>
        <v>134</v>
      </c>
      <c r="K77">
        <v>45</v>
      </c>
      <c r="L77">
        <v>306</v>
      </c>
      <c r="M77">
        <v>42</v>
      </c>
      <c r="N77">
        <v>2</v>
      </c>
      <c r="O77">
        <v>176</v>
      </c>
      <c r="P77" t="str">
        <f t="shared" si="7"/>
        <v>1102</v>
      </c>
      <c r="Q77">
        <v>143</v>
      </c>
      <c r="R77">
        <v>74</v>
      </c>
      <c r="S77" s="1">
        <v>0</v>
      </c>
      <c r="T77" t="s">
        <v>236</v>
      </c>
      <c r="U77" t="s">
        <v>235</v>
      </c>
      <c r="V77" t="s">
        <v>235</v>
      </c>
      <c r="W77" s="14">
        <v>21</v>
      </c>
      <c r="X77" s="14">
        <v>21</v>
      </c>
      <c r="Y77" s="14">
        <v>47.7</v>
      </c>
      <c r="Z77" s="14">
        <v>5.5711111111111116</v>
      </c>
      <c r="AA77" s="14">
        <v>31.7</v>
      </c>
      <c r="AB77" s="14">
        <v>21.5</v>
      </c>
      <c r="AC77" t="s">
        <v>240</v>
      </c>
      <c r="AD77" t="s">
        <v>253</v>
      </c>
      <c r="AE77" s="3">
        <v>25.613794970000001</v>
      </c>
      <c r="AF77" s="3">
        <v>-80.406096009999999</v>
      </c>
      <c r="AG77" s="1">
        <v>0.59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0.1</v>
      </c>
      <c r="AV77" s="1">
        <v>0.49</v>
      </c>
      <c r="AW77" s="1">
        <v>0</v>
      </c>
      <c r="AX77">
        <v>4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3.5</v>
      </c>
      <c r="BE77">
        <v>12</v>
      </c>
      <c r="BF77">
        <v>144</v>
      </c>
      <c r="BG77">
        <v>21</v>
      </c>
      <c r="BH77">
        <v>7.4074074074074077E-3</v>
      </c>
      <c r="BI77">
        <v>7.4074074074074077E-3</v>
      </c>
      <c r="BJ77" s="1">
        <v>63</v>
      </c>
      <c r="BK77">
        <v>0</v>
      </c>
      <c r="BL77">
        <v>0</v>
      </c>
      <c r="BM77">
        <v>0.42857142857142855</v>
      </c>
      <c r="BN77">
        <v>5.113636363636364E-2</v>
      </c>
      <c r="BO77">
        <v>3.1746031746031744E-2</v>
      </c>
    </row>
    <row r="78" spans="1:67" x14ac:dyDescent="0.55000000000000004">
      <c r="A78" t="s">
        <v>91</v>
      </c>
      <c r="B78">
        <v>606</v>
      </c>
      <c r="C78" s="2" t="s">
        <v>409</v>
      </c>
      <c r="D78" s="2">
        <v>44502</v>
      </c>
      <c r="E78" s="2">
        <v>44327</v>
      </c>
      <c r="F78" t="s">
        <v>334</v>
      </c>
      <c r="G78" t="s">
        <v>610</v>
      </c>
      <c r="H78" t="str">
        <f t="shared" si="8"/>
        <v>Nov</v>
      </c>
      <c r="I78">
        <v>11</v>
      </c>
      <c r="J78">
        <f t="shared" si="6"/>
        <v>134</v>
      </c>
      <c r="K78">
        <v>45</v>
      </c>
      <c r="L78">
        <v>306</v>
      </c>
      <c r="M78">
        <v>42</v>
      </c>
      <c r="N78">
        <v>2</v>
      </c>
      <c r="O78">
        <v>176</v>
      </c>
      <c r="P78" t="str">
        <f t="shared" si="7"/>
        <v>1102</v>
      </c>
      <c r="Q78">
        <v>143</v>
      </c>
      <c r="R78">
        <v>74</v>
      </c>
      <c r="S78" s="1">
        <v>0</v>
      </c>
      <c r="T78" t="s">
        <v>236</v>
      </c>
      <c r="U78" t="s">
        <v>235</v>
      </c>
      <c r="V78" t="s">
        <v>235</v>
      </c>
      <c r="W78" s="14">
        <v>606</v>
      </c>
      <c r="X78" s="14">
        <v>606</v>
      </c>
      <c r="Y78" s="14">
        <v>52.4</v>
      </c>
      <c r="Z78" s="14">
        <v>7.5842105263157888</v>
      </c>
      <c r="AA78" s="14">
        <v>32.9</v>
      </c>
      <c r="AB78" s="14">
        <v>25.1</v>
      </c>
      <c r="AC78" t="s">
        <v>241</v>
      </c>
      <c r="AD78" t="s">
        <v>259</v>
      </c>
      <c r="AE78" s="3">
        <v>25.616584970000002</v>
      </c>
      <c r="AF78" s="3">
        <v>-80.390300980000006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>
        <v>4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3.5</v>
      </c>
      <c r="BE78">
        <v>0</v>
      </c>
      <c r="BF78">
        <v>144</v>
      </c>
      <c r="BG78">
        <v>0</v>
      </c>
      <c r="BH78">
        <v>7.4074074074074077E-3</v>
      </c>
      <c r="BI78">
        <v>7.4074074074074077E-3</v>
      </c>
      <c r="BJ78" s="1">
        <v>63</v>
      </c>
      <c r="BK78">
        <v>0</v>
      </c>
      <c r="BL78">
        <v>0</v>
      </c>
      <c r="BM78">
        <v>0.42857142857142855</v>
      </c>
      <c r="BN78">
        <v>5.113636363636364E-2</v>
      </c>
      <c r="BO78">
        <v>3.1746031746031744E-2</v>
      </c>
    </row>
    <row r="79" spans="1:67" x14ac:dyDescent="0.55000000000000004">
      <c r="A79" t="s">
        <v>92</v>
      </c>
      <c r="B79" t="s">
        <v>92</v>
      </c>
      <c r="C79" s="2" t="s">
        <v>409</v>
      </c>
      <c r="D79" s="2">
        <v>44502</v>
      </c>
      <c r="E79" s="2">
        <v>44327</v>
      </c>
      <c r="F79" t="s">
        <v>334</v>
      </c>
      <c r="G79" t="s">
        <v>610</v>
      </c>
      <c r="H79" t="str">
        <f t="shared" si="8"/>
        <v>Nov</v>
      </c>
      <c r="I79">
        <v>11</v>
      </c>
      <c r="J79">
        <f t="shared" si="6"/>
        <v>134</v>
      </c>
      <c r="K79">
        <v>45</v>
      </c>
      <c r="L79">
        <v>306</v>
      </c>
      <c r="M79">
        <v>42</v>
      </c>
      <c r="N79">
        <v>2</v>
      </c>
      <c r="O79">
        <v>176</v>
      </c>
      <c r="P79" t="str">
        <f t="shared" si="7"/>
        <v>1102</v>
      </c>
      <c r="Q79">
        <v>143</v>
      </c>
      <c r="R79">
        <v>74</v>
      </c>
      <c r="S79" s="1">
        <v>0</v>
      </c>
      <c r="X79" s="14" t="s">
        <v>395</v>
      </c>
      <c r="AC79" t="s">
        <v>241</v>
      </c>
      <c r="AD79" t="s">
        <v>289</v>
      </c>
      <c r="AE79" s="3">
        <v>25.616638030000001</v>
      </c>
      <c r="AF79" s="3">
        <v>-80.390524029999995</v>
      </c>
      <c r="AG79" s="1">
        <v>0.2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0.2</v>
      </c>
      <c r="AV79" s="1">
        <v>0</v>
      </c>
      <c r="AW79" s="1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3.5</v>
      </c>
      <c r="BE79">
        <v>5</v>
      </c>
      <c r="BF79">
        <v>144</v>
      </c>
      <c r="BG79">
        <v>0</v>
      </c>
      <c r="BH79">
        <v>7.4074074074074077E-3</v>
      </c>
      <c r="BI79">
        <v>7.4074074074074077E-3</v>
      </c>
      <c r="BJ79" s="1">
        <v>63</v>
      </c>
      <c r="BK79">
        <v>0</v>
      </c>
      <c r="BL79">
        <v>0</v>
      </c>
      <c r="BM79">
        <v>0.42857142857142855</v>
      </c>
      <c r="BN79">
        <v>5.113636363636364E-2</v>
      </c>
      <c r="BO79">
        <v>3.1746031746031744E-2</v>
      </c>
    </row>
    <row r="80" spans="1:67" x14ac:dyDescent="0.55000000000000004">
      <c r="A80" t="s">
        <v>93</v>
      </c>
      <c r="B80">
        <v>210</v>
      </c>
      <c r="C80" s="2" t="s">
        <v>409</v>
      </c>
      <c r="D80" s="2">
        <v>44509</v>
      </c>
      <c r="E80" s="2">
        <v>44327</v>
      </c>
      <c r="F80" t="s">
        <v>334</v>
      </c>
      <c r="G80" t="s">
        <v>610</v>
      </c>
      <c r="H80" t="str">
        <f t="shared" si="8"/>
        <v>Nov</v>
      </c>
      <c r="I80">
        <v>11</v>
      </c>
      <c r="J80">
        <f t="shared" si="6"/>
        <v>134</v>
      </c>
      <c r="K80">
        <v>46</v>
      </c>
      <c r="L80">
        <v>313</v>
      </c>
      <c r="M80">
        <v>49</v>
      </c>
      <c r="N80">
        <v>9</v>
      </c>
      <c r="O80">
        <v>183</v>
      </c>
      <c r="P80" t="str">
        <f t="shared" si="7"/>
        <v>1109</v>
      </c>
      <c r="Q80">
        <v>143</v>
      </c>
      <c r="R80">
        <v>68.5</v>
      </c>
      <c r="S80" s="1">
        <v>0</v>
      </c>
      <c r="T80" t="s">
        <v>236</v>
      </c>
      <c r="U80" t="s">
        <v>234</v>
      </c>
      <c r="V80" t="s">
        <v>234</v>
      </c>
      <c r="X80" s="14">
        <v>210</v>
      </c>
      <c r="Y80" s="14">
        <v>49.8</v>
      </c>
      <c r="Z80" s="14">
        <v>4.3600000000000003</v>
      </c>
      <c r="AA80" s="14">
        <v>27.9</v>
      </c>
      <c r="AB80" s="14">
        <v>20.3</v>
      </c>
      <c r="AC80" t="s">
        <v>241</v>
      </c>
      <c r="AD80" t="s">
        <v>269</v>
      </c>
      <c r="AE80" s="3">
        <v>25.616734000000001</v>
      </c>
      <c r="AF80" s="3">
        <v>-80.390617989999996</v>
      </c>
      <c r="AG80" s="1">
        <v>0.05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0.05</v>
      </c>
      <c r="AV80" s="1">
        <v>0</v>
      </c>
      <c r="AW80" s="1">
        <v>0</v>
      </c>
      <c r="AX80">
        <v>6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3.5</v>
      </c>
      <c r="BE80">
        <v>3</v>
      </c>
      <c r="BF80">
        <v>144</v>
      </c>
      <c r="BG80">
        <v>0</v>
      </c>
      <c r="BH80">
        <v>0</v>
      </c>
      <c r="BI80">
        <v>0</v>
      </c>
      <c r="BJ80" s="1">
        <v>63</v>
      </c>
      <c r="BK80">
        <v>0</v>
      </c>
      <c r="BL80">
        <v>0</v>
      </c>
      <c r="BM80">
        <v>0.42857142857142855</v>
      </c>
      <c r="BN80">
        <v>5.113636363636364E-2</v>
      </c>
      <c r="BO80">
        <v>3.1746031746031744E-2</v>
      </c>
    </row>
    <row r="81" spans="1:67" x14ac:dyDescent="0.55000000000000004">
      <c r="A81" t="s">
        <v>94</v>
      </c>
      <c r="B81">
        <v>490</v>
      </c>
      <c r="C81" s="2" t="s">
        <v>409</v>
      </c>
      <c r="D81" s="2">
        <v>44509</v>
      </c>
      <c r="E81" s="2">
        <v>44327</v>
      </c>
      <c r="F81" t="s">
        <v>334</v>
      </c>
      <c r="G81" t="s">
        <v>610</v>
      </c>
      <c r="H81" t="str">
        <f t="shared" si="8"/>
        <v>Nov</v>
      </c>
      <c r="I81">
        <v>11</v>
      </c>
      <c r="J81">
        <f t="shared" ref="J81:J144" si="9">C81-E81</f>
        <v>134</v>
      </c>
      <c r="K81">
        <v>46</v>
      </c>
      <c r="L81">
        <v>313</v>
      </c>
      <c r="M81">
        <v>49</v>
      </c>
      <c r="N81">
        <v>9</v>
      </c>
      <c r="O81">
        <v>183</v>
      </c>
      <c r="P81" t="str">
        <f t="shared" si="7"/>
        <v>1109</v>
      </c>
      <c r="Q81">
        <v>143</v>
      </c>
      <c r="R81">
        <v>68.5</v>
      </c>
      <c r="S81" s="1">
        <v>0</v>
      </c>
      <c r="T81" t="s">
        <v>236</v>
      </c>
      <c r="U81" t="s">
        <v>234</v>
      </c>
      <c r="V81" t="s">
        <v>234</v>
      </c>
      <c r="W81" s="14">
        <v>490</v>
      </c>
      <c r="X81" s="14">
        <v>490</v>
      </c>
      <c r="Y81" s="14">
        <v>42.584725332177044</v>
      </c>
      <c r="Z81" s="14">
        <v>2.7814285714285711</v>
      </c>
      <c r="AA81" s="14">
        <v>24.3</v>
      </c>
      <c r="AB81" s="14">
        <v>17.600000000000001</v>
      </c>
      <c r="AC81" t="s">
        <v>241</v>
      </c>
      <c r="AD81" t="s">
        <v>249</v>
      </c>
      <c r="AE81" s="3">
        <v>25.616534999999999</v>
      </c>
      <c r="AF81" s="3">
        <v>-80.390473999999998</v>
      </c>
      <c r="AG81" s="1">
        <v>0.1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0.1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>
        <v>3</v>
      </c>
      <c r="AY81">
        <v>0</v>
      </c>
      <c r="AZ81">
        <v>0</v>
      </c>
      <c r="BA81">
        <v>0</v>
      </c>
      <c r="BB81">
        <v>0</v>
      </c>
      <c r="BC81">
        <v>18</v>
      </c>
      <c r="BD81">
        <v>3.5</v>
      </c>
      <c r="BE81">
        <v>0</v>
      </c>
      <c r="BF81">
        <v>144</v>
      </c>
      <c r="BG81">
        <v>0</v>
      </c>
      <c r="BH81">
        <v>0</v>
      </c>
      <c r="BI81">
        <v>0</v>
      </c>
      <c r="BJ81" s="1">
        <v>63</v>
      </c>
      <c r="BK81">
        <v>0</v>
      </c>
      <c r="BL81">
        <v>0</v>
      </c>
      <c r="BM81">
        <v>0.42857142857142855</v>
      </c>
      <c r="BN81">
        <v>5.113636363636364E-2</v>
      </c>
      <c r="BO81">
        <v>3.1746031746031744E-2</v>
      </c>
    </row>
    <row r="82" spans="1:67" x14ac:dyDescent="0.55000000000000004">
      <c r="A82" t="s">
        <v>95</v>
      </c>
      <c r="B82" t="s">
        <v>230</v>
      </c>
      <c r="C82" s="2" t="s">
        <v>409</v>
      </c>
      <c r="D82" s="2">
        <v>44509</v>
      </c>
      <c r="E82" s="2">
        <v>44327</v>
      </c>
      <c r="F82" t="s">
        <v>334</v>
      </c>
      <c r="G82" t="s">
        <v>610</v>
      </c>
      <c r="H82" t="str">
        <f t="shared" si="8"/>
        <v>Nov</v>
      </c>
      <c r="I82">
        <v>11</v>
      </c>
      <c r="J82">
        <f t="shared" si="9"/>
        <v>134</v>
      </c>
      <c r="K82">
        <v>46</v>
      </c>
      <c r="L82">
        <v>313</v>
      </c>
      <c r="M82">
        <v>49</v>
      </c>
      <c r="N82">
        <v>9</v>
      </c>
      <c r="O82">
        <v>183</v>
      </c>
      <c r="P82" t="str">
        <f t="shared" si="7"/>
        <v>1109</v>
      </c>
      <c r="Q82">
        <v>143</v>
      </c>
      <c r="R82">
        <v>68.5</v>
      </c>
      <c r="S82" s="1">
        <v>0</v>
      </c>
      <c r="T82" t="s">
        <v>236</v>
      </c>
      <c r="U82" t="s">
        <v>235</v>
      </c>
      <c r="V82" t="s">
        <v>235</v>
      </c>
      <c r="W82" s="14" t="s">
        <v>230</v>
      </c>
      <c r="X82" s="14" t="s">
        <v>230</v>
      </c>
      <c r="Y82" s="14">
        <v>55.1</v>
      </c>
      <c r="Z82" s="14">
        <v>6.6241176470588234</v>
      </c>
      <c r="AA82" s="14">
        <v>33.4</v>
      </c>
      <c r="AB82" s="14">
        <v>23.4</v>
      </c>
      <c r="AC82" t="s">
        <v>241</v>
      </c>
      <c r="AD82" t="s">
        <v>255</v>
      </c>
      <c r="AE82" s="3">
        <v>25.616444000000001</v>
      </c>
      <c r="AF82" s="3">
        <v>-80.390439000000001</v>
      </c>
      <c r="AG82" s="1">
        <v>0.2</v>
      </c>
      <c r="AH82" s="1">
        <v>0</v>
      </c>
      <c r="AI82" s="1">
        <v>0</v>
      </c>
      <c r="AJ82" s="1">
        <v>0</v>
      </c>
      <c r="AK82" s="1">
        <v>0</v>
      </c>
      <c r="AL82" s="1">
        <v>0.2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>
        <v>8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3.5</v>
      </c>
      <c r="BE82">
        <v>0</v>
      </c>
      <c r="BF82">
        <v>144</v>
      </c>
      <c r="BG82">
        <v>0</v>
      </c>
      <c r="BH82">
        <v>0</v>
      </c>
      <c r="BI82">
        <v>0</v>
      </c>
      <c r="BJ82" s="1">
        <v>63</v>
      </c>
      <c r="BK82">
        <v>0</v>
      </c>
      <c r="BL82">
        <v>0</v>
      </c>
      <c r="BM82">
        <v>0.42857142857142855</v>
      </c>
      <c r="BN82">
        <v>5.113636363636364E-2</v>
      </c>
      <c r="BO82">
        <v>3.1746031746031744E-2</v>
      </c>
    </row>
    <row r="83" spans="1:67" x14ac:dyDescent="0.55000000000000004">
      <c r="A83" t="s">
        <v>96</v>
      </c>
      <c r="B83">
        <v>589</v>
      </c>
      <c r="C83" s="2" t="s">
        <v>409</v>
      </c>
      <c r="D83" s="2">
        <v>44511</v>
      </c>
      <c r="E83" s="2">
        <v>44327</v>
      </c>
      <c r="F83" t="s">
        <v>334</v>
      </c>
      <c r="G83" t="s">
        <v>610</v>
      </c>
      <c r="H83" t="str">
        <f t="shared" si="8"/>
        <v>Nov</v>
      </c>
      <c r="I83">
        <v>11</v>
      </c>
      <c r="J83">
        <f t="shared" si="9"/>
        <v>134</v>
      </c>
      <c r="K83">
        <v>46</v>
      </c>
      <c r="L83">
        <v>315</v>
      </c>
      <c r="M83">
        <v>51</v>
      </c>
      <c r="N83">
        <v>11</v>
      </c>
      <c r="O83">
        <v>185</v>
      </c>
      <c r="P83" t="str">
        <f t="shared" si="7"/>
        <v>1111</v>
      </c>
      <c r="Q83">
        <v>143</v>
      </c>
      <c r="R83">
        <v>74.5</v>
      </c>
      <c r="S83" s="1">
        <v>0.03</v>
      </c>
      <c r="T83" t="s">
        <v>236</v>
      </c>
      <c r="U83" t="s">
        <v>235</v>
      </c>
      <c r="V83" t="s">
        <v>235</v>
      </c>
      <c r="W83" s="14">
        <v>589</v>
      </c>
      <c r="X83" s="14">
        <v>589</v>
      </c>
      <c r="Y83" s="14">
        <v>51.1</v>
      </c>
      <c r="Z83" s="14">
        <v>5.242857142857142</v>
      </c>
      <c r="AA83" s="14">
        <v>29.4</v>
      </c>
      <c r="AB83" s="14">
        <v>22.2</v>
      </c>
      <c r="AC83" t="s">
        <v>241</v>
      </c>
      <c r="AD83" t="s">
        <v>258</v>
      </c>
      <c r="AE83" s="3">
        <v>25.621460970000001</v>
      </c>
      <c r="AF83" s="3">
        <v>-80.392425959999997</v>
      </c>
      <c r="AG83" s="1">
        <v>0.01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0.01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>
        <v>4</v>
      </c>
      <c r="AY83">
        <v>0</v>
      </c>
      <c r="AZ83">
        <v>0</v>
      </c>
      <c r="BA83">
        <v>0</v>
      </c>
      <c r="BB83">
        <v>0</v>
      </c>
      <c r="BC83">
        <v>6</v>
      </c>
      <c r="BD83">
        <v>3.5</v>
      </c>
      <c r="BE83">
        <v>0</v>
      </c>
      <c r="BF83">
        <v>144</v>
      </c>
      <c r="BG83">
        <v>0</v>
      </c>
      <c r="BH83">
        <v>0</v>
      </c>
      <c r="BI83">
        <v>0</v>
      </c>
      <c r="BJ83" s="1">
        <v>63</v>
      </c>
      <c r="BK83">
        <v>0</v>
      </c>
      <c r="BL83">
        <v>0</v>
      </c>
      <c r="BM83">
        <v>0.42857142857142855</v>
      </c>
      <c r="BN83">
        <v>5.113636363636364E-2</v>
      </c>
      <c r="BO83">
        <v>3.1746031746031744E-2</v>
      </c>
    </row>
    <row r="84" spans="1:67" x14ac:dyDescent="0.55000000000000004">
      <c r="A84" t="s">
        <v>97</v>
      </c>
      <c r="B84" t="s">
        <v>231</v>
      </c>
      <c r="C84" s="2" t="s">
        <v>409</v>
      </c>
      <c r="D84" s="2">
        <v>44511</v>
      </c>
      <c r="E84" s="2">
        <v>44327</v>
      </c>
      <c r="F84" t="s">
        <v>334</v>
      </c>
      <c r="G84" t="s">
        <v>610</v>
      </c>
      <c r="H84" t="str">
        <f t="shared" si="8"/>
        <v>Nov</v>
      </c>
      <c r="I84">
        <v>11</v>
      </c>
      <c r="J84">
        <f t="shared" si="9"/>
        <v>134</v>
      </c>
      <c r="K84">
        <v>46</v>
      </c>
      <c r="L84">
        <v>315</v>
      </c>
      <c r="M84">
        <v>51</v>
      </c>
      <c r="N84">
        <v>11</v>
      </c>
      <c r="O84">
        <v>185</v>
      </c>
      <c r="P84" t="str">
        <f t="shared" si="7"/>
        <v>1111</v>
      </c>
      <c r="Q84">
        <v>143</v>
      </c>
      <c r="R84">
        <v>74.5</v>
      </c>
      <c r="S84" s="1">
        <v>0.03</v>
      </c>
      <c r="T84" t="s">
        <v>236</v>
      </c>
      <c r="U84" t="s">
        <v>235</v>
      </c>
      <c r="V84" t="s">
        <v>235</v>
      </c>
      <c r="W84" s="14" t="s">
        <v>231</v>
      </c>
      <c r="X84" s="14" t="s">
        <v>231</v>
      </c>
      <c r="Y84" s="14">
        <v>46.9</v>
      </c>
      <c r="Z84" s="14">
        <v>4.1657142857142855</v>
      </c>
      <c r="AA84" s="14">
        <v>27.5</v>
      </c>
      <c r="AB84" s="14">
        <v>20.5</v>
      </c>
      <c r="AC84" t="s">
        <v>242</v>
      </c>
      <c r="AD84" t="s">
        <v>290</v>
      </c>
      <c r="AE84" s="3">
        <v>25.600892000000002</v>
      </c>
      <c r="AF84" s="3">
        <v>-80.399327</v>
      </c>
      <c r="AG84" s="1">
        <v>0.4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0.4</v>
      </c>
      <c r="AW84" s="1">
        <v>0</v>
      </c>
      <c r="AX84">
        <v>9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3.5</v>
      </c>
      <c r="BE84">
        <v>0</v>
      </c>
      <c r="BF84">
        <v>144</v>
      </c>
      <c r="BG84">
        <v>18</v>
      </c>
      <c r="BH84">
        <v>0</v>
      </c>
      <c r="BI84">
        <v>0</v>
      </c>
      <c r="BJ84" s="1">
        <v>63</v>
      </c>
      <c r="BK84">
        <v>0</v>
      </c>
      <c r="BL84">
        <v>0</v>
      </c>
      <c r="BM84">
        <v>0.42857142857142855</v>
      </c>
      <c r="BN84">
        <v>5.113636363636364E-2</v>
      </c>
      <c r="BO84">
        <v>3.1746031746031744E-2</v>
      </c>
    </row>
    <row r="85" spans="1:67" x14ac:dyDescent="0.55000000000000004">
      <c r="A85" t="s">
        <v>98</v>
      </c>
      <c r="B85">
        <v>349</v>
      </c>
      <c r="C85" s="2" t="s">
        <v>409</v>
      </c>
      <c r="D85" s="2">
        <v>44516</v>
      </c>
      <c r="E85" s="2">
        <v>44327</v>
      </c>
      <c r="F85" t="s">
        <v>334</v>
      </c>
      <c r="G85" t="s">
        <v>610</v>
      </c>
      <c r="H85" t="str">
        <f t="shared" si="8"/>
        <v>Nov</v>
      </c>
      <c r="I85">
        <v>11</v>
      </c>
      <c r="J85">
        <f t="shared" si="9"/>
        <v>134</v>
      </c>
      <c r="K85">
        <v>47</v>
      </c>
      <c r="L85">
        <v>320</v>
      </c>
      <c r="M85">
        <v>56</v>
      </c>
      <c r="N85">
        <v>16</v>
      </c>
      <c r="O85">
        <v>190</v>
      </c>
      <c r="P85" t="str">
        <f t="shared" si="7"/>
        <v>1116</v>
      </c>
      <c r="Q85">
        <v>143</v>
      </c>
      <c r="R85">
        <v>69</v>
      </c>
      <c r="S85" s="1">
        <v>0</v>
      </c>
      <c r="T85" t="s">
        <v>236</v>
      </c>
      <c r="U85" t="s">
        <v>235</v>
      </c>
      <c r="V85" t="s">
        <v>235</v>
      </c>
      <c r="W85" s="14">
        <v>349</v>
      </c>
      <c r="X85" s="14">
        <v>349</v>
      </c>
      <c r="Y85" s="14">
        <v>50.3</v>
      </c>
      <c r="Z85" s="14">
        <v>4.4509090909090911</v>
      </c>
      <c r="AA85" s="14">
        <v>28.1</v>
      </c>
      <c r="AB85" s="14">
        <v>20</v>
      </c>
      <c r="AC85" t="s">
        <v>241</v>
      </c>
      <c r="AD85" t="s">
        <v>291</v>
      </c>
      <c r="AE85" s="3">
        <v>25.621822000000002</v>
      </c>
      <c r="AF85" s="3">
        <v>-80.392408000000003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>
        <v>3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3.5</v>
      </c>
      <c r="BE85">
        <v>0</v>
      </c>
      <c r="BF85">
        <v>144</v>
      </c>
      <c r="BG85">
        <v>0</v>
      </c>
      <c r="BH85">
        <v>0</v>
      </c>
      <c r="BI85">
        <v>0</v>
      </c>
      <c r="BJ85" s="1">
        <v>63</v>
      </c>
      <c r="BK85">
        <v>0</v>
      </c>
      <c r="BL85">
        <v>0</v>
      </c>
      <c r="BM85">
        <v>0.42857142857142855</v>
      </c>
      <c r="BN85">
        <v>5.113636363636364E-2</v>
      </c>
      <c r="BO85">
        <v>3.1746031746031744E-2</v>
      </c>
    </row>
    <row r="86" spans="1:67" x14ac:dyDescent="0.55000000000000004">
      <c r="A86" t="s">
        <v>99</v>
      </c>
      <c r="B86">
        <v>490</v>
      </c>
      <c r="C86" s="2" t="s">
        <v>409</v>
      </c>
      <c r="D86" s="2">
        <v>44516</v>
      </c>
      <c r="E86" s="2">
        <v>44327</v>
      </c>
      <c r="F86" t="s">
        <v>334</v>
      </c>
      <c r="G86" t="s">
        <v>610</v>
      </c>
      <c r="H86" t="str">
        <f t="shared" si="8"/>
        <v>Nov</v>
      </c>
      <c r="I86">
        <v>11</v>
      </c>
      <c r="J86">
        <f t="shared" si="9"/>
        <v>134</v>
      </c>
      <c r="K86">
        <v>47</v>
      </c>
      <c r="L86">
        <v>320</v>
      </c>
      <c r="M86">
        <v>56</v>
      </c>
      <c r="N86">
        <v>16</v>
      </c>
      <c r="O86">
        <v>190</v>
      </c>
      <c r="P86" t="str">
        <f t="shared" si="7"/>
        <v>1116</v>
      </c>
      <c r="Q86">
        <v>143</v>
      </c>
      <c r="R86">
        <v>69</v>
      </c>
      <c r="S86" s="1">
        <v>0</v>
      </c>
      <c r="T86" t="s">
        <v>236</v>
      </c>
      <c r="U86" t="s">
        <v>234</v>
      </c>
      <c r="V86" t="s">
        <v>234</v>
      </c>
      <c r="W86" s="14">
        <v>490</v>
      </c>
      <c r="X86" s="14">
        <v>490</v>
      </c>
      <c r="Y86" s="14">
        <v>42.584725332177044</v>
      </c>
      <c r="Z86" s="14">
        <v>2.7814285714285711</v>
      </c>
      <c r="AA86" s="14">
        <v>24.3</v>
      </c>
      <c r="AB86" s="14">
        <v>17.600000000000001</v>
      </c>
      <c r="AC86" t="s">
        <v>241</v>
      </c>
      <c r="AD86" t="s">
        <v>249</v>
      </c>
      <c r="AE86" s="3">
        <v>25.616307030000002</v>
      </c>
      <c r="AF86" s="3">
        <v>-80.390258990000007</v>
      </c>
      <c r="AG86" s="1">
        <v>0.01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0.01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>
        <v>2</v>
      </c>
      <c r="AY86">
        <v>0</v>
      </c>
      <c r="AZ86">
        <v>0</v>
      </c>
      <c r="BA86">
        <v>0</v>
      </c>
      <c r="BB86">
        <v>0</v>
      </c>
      <c r="BC86">
        <v>9</v>
      </c>
      <c r="BD86">
        <v>3.5</v>
      </c>
      <c r="BE86">
        <v>0</v>
      </c>
      <c r="BF86">
        <v>144</v>
      </c>
      <c r="BG86">
        <v>0</v>
      </c>
      <c r="BH86">
        <v>0</v>
      </c>
      <c r="BI86">
        <v>0</v>
      </c>
      <c r="BJ86" s="1">
        <v>63</v>
      </c>
      <c r="BK86">
        <v>0</v>
      </c>
      <c r="BL86">
        <v>0</v>
      </c>
      <c r="BM86">
        <v>0.42857142857142855</v>
      </c>
      <c r="BN86">
        <v>5.113636363636364E-2</v>
      </c>
      <c r="BO86">
        <v>3.1746031746031744E-2</v>
      </c>
    </row>
    <row r="87" spans="1:67" x14ac:dyDescent="0.55000000000000004">
      <c r="A87" t="s">
        <v>100</v>
      </c>
      <c r="B87" t="s">
        <v>100</v>
      </c>
      <c r="C87" s="2" t="s">
        <v>409</v>
      </c>
      <c r="D87" s="2">
        <v>44518</v>
      </c>
      <c r="E87" s="2">
        <v>44327</v>
      </c>
      <c r="F87" t="s">
        <v>334</v>
      </c>
      <c r="G87" t="s">
        <v>610</v>
      </c>
      <c r="H87" t="str">
        <f t="shared" si="8"/>
        <v>Nov</v>
      </c>
      <c r="I87">
        <v>11</v>
      </c>
      <c r="J87">
        <f t="shared" si="9"/>
        <v>134</v>
      </c>
      <c r="K87">
        <v>47</v>
      </c>
      <c r="L87">
        <v>322</v>
      </c>
      <c r="M87">
        <v>58</v>
      </c>
      <c r="N87">
        <v>18</v>
      </c>
      <c r="O87">
        <v>192</v>
      </c>
      <c r="P87" t="str">
        <f t="shared" si="7"/>
        <v>1118</v>
      </c>
      <c r="Q87">
        <v>143</v>
      </c>
      <c r="R87">
        <v>77</v>
      </c>
      <c r="X87" s="14" t="s">
        <v>396</v>
      </c>
      <c r="AC87" t="s">
        <v>240</v>
      </c>
      <c r="AD87" t="s">
        <v>292</v>
      </c>
      <c r="AE87" s="3">
        <v>25.613849030000001</v>
      </c>
      <c r="AF87" s="3">
        <v>-80.405927030000001</v>
      </c>
      <c r="AG87" s="1">
        <v>0.01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0.01</v>
      </c>
      <c r="AW87" s="1">
        <v>0</v>
      </c>
      <c r="AX87">
        <v>4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3.5</v>
      </c>
      <c r="BE87">
        <v>0</v>
      </c>
      <c r="BF87">
        <v>144</v>
      </c>
      <c r="BG87">
        <v>1</v>
      </c>
      <c r="BH87">
        <v>0</v>
      </c>
      <c r="BI87">
        <v>0</v>
      </c>
      <c r="BJ87" s="1">
        <v>63</v>
      </c>
      <c r="BK87">
        <v>0</v>
      </c>
      <c r="BL87">
        <v>0</v>
      </c>
      <c r="BM87">
        <v>0.42857142857142855</v>
      </c>
      <c r="BN87">
        <v>5.113636363636364E-2</v>
      </c>
      <c r="BO87">
        <v>3.1746031746031744E-2</v>
      </c>
    </row>
    <row r="88" spans="1:67" x14ac:dyDescent="0.55000000000000004">
      <c r="A88" t="s">
        <v>101</v>
      </c>
      <c r="B88" t="s">
        <v>101</v>
      </c>
      <c r="C88" s="2" t="s">
        <v>409</v>
      </c>
      <c r="D88" s="2">
        <v>44521</v>
      </c>
      <c r="E88" s="2">
        <v>44327</v>
      </c>
      <c r="F88" t="s">
        <v>334</v>
      </c>
      <c r="G88" t="s">
        <v>610</v>
      </c>
      <c r="H88" t="str">
        <f t="shared" si="8"/>
        <v>Nov</v>
      </c>
      <c r="I88">
        <v>11</v>
      </c>
      <c r="J88">
        <f t="shared" si="9"/>
        <v>134</v>
      </c>
      <c r="K88">
        <v>48</v>
      </c>
      <c r="L88">
        <v>325</v>
      </c>
      <c r="M88">
        <v>61</v>
      </c>
      <c r="N88">
        <v>21</v>
      </c>
      <c r="O88">
        <v>195</v>
      </c>
      <c r="P88" t="str">
        <f t="shared" si="7"/>
        <v>1121</v>
      </c>
      <c r="Q88">
        <v>143</v>
      </c>
      <c r="R88">
        <v>74</v>
      </c>
      <c r="S88" s="1">
        <v>0.39</v>
      </c>
      <c r="X88" s="14" t="s">
        <v>395</v>
      </c>
      <c r="AC88" t="s">
        <v>241</v>
      </c>
      <c r="AD88" t="s">
        <v>101</v>
      </c>
      <c r="AE88" s="3">
        <v>25.620744989999999</v>
      </c>
      <c r="AF88" s="3">
        <v>-80.390372979999995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3.5</v>
      </c>
      <c r="BE88">
        <v>0</v>
      </c>
      <c r="BF88">
        <v>144</v>
      </c>
      <c r="BG88">
        <v>0</v>
      </c>
      <c r="BH88">
        <v>0</v>
      </c>
      <c r="BI88">
        <v>0</v>
      </c>
      <c r="BJ88" s="1">
        <v>63</v>
      </c>
      <c r="BK88">
        <v>0</v>
      </c>
      <c r="BL88">
        <v>0</v>
      </c>
      <c r="BM88">
        <v>0.42857142857142855</v>
      </c>
      <c r="BN88">
        <v>5.113636363636364E-2</v>
      </c>
      <c r="BO88">
        <v>3.1746031746031744E-2</v>
      </c>
    </row>
    <row r="89" spans="1:67" x14ac:dyDescent="0.55000000000000004">
      <c r="A89" t="s">
        <v>102</v>
      </c>
      <c r="B89">
        <v>40</v>
      </c>
      <c r="C89" s="2" t="s">
        <v>409</v>
      </c>
      <c r="D89" s="2">
        <v>44522</v>
      </c>
      <c r="E89" s="2">
        <v>44327</v>
      </c>
      <c r="F89" t="s">
        <v>334</v>
      </c>
      <c r="G89" t="s">
        <v>610</v>
      </c>
      <c r="H89" t="str">
        <f t="shared" si="8"/>
        <v>Nov</v>
      </c>
      <c r="I89">
        <v>11</v>
      </c>
      <c r="J89">
        <f t="shared" si="9"/>
        <v>134</v>
      </c>
      <c r="K89">
        <v>48</v>
      </c>
      <c r="L89">
        <v>326</v>
      </c>
      <c r="M89">
        <v>62</v>
      </c>
      <c r="N89">
        <v>22</v>
      </c>
      <c r="O89">
        <v>196</v>
      </c>
      <c r="P89" t="str">
        <f t="shared" si="7"/>
        <v>1122</v>
      </c>
      <c r="Q89">
        <v>143</v>
      </c>
      <c r="R89">
        <v>75.5</v>
      </c>
      <c r="S89" s="1">
        <v>0.01</v>
      </c>
      <c r="T89" t="s">
        <v>236</v>
      </c>
      <c r="U89" t="s">
        <v>235</v>
      </c>
      <c r="V89" t="s">
        <v>235</v>
      </c>
      <c r="W89" s="14">
        <v>40</v>
      </c>
      <c r="X89" s="14">
        <v>40</v>
      </c>
      <c r="Y89" s="14">
        <v>49.5</v>
      </c>
      <c r="Z89" s="14">
        <v>5.4148459400000002</v>
      </c>
      <c r="AA89" s="14">
        <v>29.9</v>
      </c>
      <c r="AB89" s="14">
        <v>21.6</v>
      </c>
      <c r="AC89" t="s">
        <v>240</v>
      </c>
      <c r="AD89" t="s">
        <v>254</v>
      </c>
      <c r="AE89" s="3">
        <v>25.613995970000001</v>
      </c>
      <c r="AF89" s="3">
        <v>-80.406042029999995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>
        <v>2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3.5</v>
      </c>
      <c r="BE89">
        <v>0</v>
      </c>
      <c r="BF89">
        <v>144</v>
      </c>
      <c r="BG89">
        <v>0</v>
      </c>
      <c r="BH89">
        <v>0</v>
      </c>
      <c r="BI89">
        <v>0</v>
      </c>
      <c r="BJ89" s="1">
        <v>63</v>
      </c>
      <c r="BK89">
        <v>0</v>
      </c>
      <c r="BL89">
        <v>0</v>
      </c>
      <c r="BM89">
        <v>0.42857142857142855</v>
      </c>
      <c r="BN89">
        <v>5.113636363636364E-2</v>
      </c>
      <c r="BO89">
        <v>3.1746031746031744E-2</v>
      </c>
    </row>
    <row r="90" spans="1:67" x14ac:dyDescent="0.55000000000000004">
      <c r="A90" t="s">
        <v>103</v>
      </c>
      <c r="B90">
        <v>21</v>
      </c>
      <c r="C90" s="2" t="s">
        <v>409</v>
      </c>
      <c r="D90" s="2">
        <v>44532</v>
      </c>
      <c r="E90" s="2">
        <v>44327</v>
      </c>
      <c r="F90" t="s">
        <v>334</v>
      </c>
      <c r="G90" t="s">
        <v>609</v>
      </c>
      <c r="H90" t="str">
        <f t="shared" si="8"/>
        <v>Dec</v>
      </c>
      <c r="I90">
        <v>12</v>
      </c>
      <c r="J90">
        <f t="shared" si="9"/>
        <v>134</v>
      </c>
      <c r="K90">
        <v>49</v>
      </c>
      <c r="L90">
        <v>336</v>
      </c>
      <c r="M90">
        <v>72</v>
      </c>
      <c r="N90">
        <v>2</v>
      </c>
      <c r="O90">
        <v>206</v>
      </c>
      <c r="P90" t="str">
        <f t="shared" si="7"/>
        <v>1202</v>
      </c>
      <c r="Q90">
        <v>143</v>
      </c>
      <c r="R90">
        <v>66.5</v>
      </c>
      <c r="S90" s="1">
        <v>0</v>
      </c>
      <c r="T90" t="s">
        <v>236</v>
      </c>
      <c r="U90" t="s">
        <v>235</v>
      </c>
      <c r="V90" t="s">
        <v>235</v>
      </c>
      <c r="W90" s="14">
        <v>21</v>
      </c>
      <c r="X90" s="14">
        <v>21</v>
      </c>
      <c r="Y90" s="14">
        <v>47.7</v>
      </c>
      <c r="Z90" s="14">
        <v>5.5711111111111116</v>
      </c>
      <c r="AA90" s="14">
        <v>31.7</v>
      </c>
      <c r="AB90" s="14">
        <v>21.5</v>
      </c>
      <c r="AC90" t="s">
        <v>240</v>
      </c>
      <c r="AD90" t="s">
        <v>253</v>
      </c>
      <c r="AE90" s="3">
        <v>25.613794970000001</v>
      </c>
      <c r="AF90" s="3">
        <v>-80.406096009999999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>
        <v>3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3</v>
      </c>
      <c r="BE90">
        <v>0</v>
      </c>
      <c r="BF90">
        <v>59</v>
      </c>
      <c r="BG90">
        <v>0</v>
      </c>
      <c r="BH90">
        <v>0</v>
      </c>
      <c r="BI90">
        <v>0</v>
      </c>
      <c r="BJ90" s="1">
        <v>43</v>
      </c>
      <c r="BK90">
        <v>0</v>
      </c>
      <c r="BL90">
        <v>0</v>
      </c>
      <c r="BM90">
        <v>0.66666666666666663</v>
      </c>
      <c r="BN90">
        <v>8.4745762711864403E-2</v>
      </c>
      <c r="BO90">
        <v>2.3255813953488372E-2</v>
      </c>
    </row>
    <row r="91" spans="1:67" x14ac:dyDescent="0.55000000000000004">
      <c r="A91" t="s">
        <v>105</v>
      </c>
      <c r="B91" t="s">
        <v>105</v>
      </c>
      <c r="C91" s="2" t="s">
        <v>409</v>
      </c>
      <c r="D91" s="2">
        <v>44532</v>
      </c>
      <c r="E91" s="2">
        <v>44327</v>
      </c>
      <c r="F91" t="s">
        <v>334</v>
      </c>
      <c r="G91" t="s">
        <v>609</v>
      </c>
      <c r="H91" t="str">
        <f t="shared" si="8"/>
        <v>Dec</v>
      </c>
      <c r="I91">
        <v>12</v>
      </c>
      <c r="J91">
        <f t="shared" si="9"/>
        <v>134</v>
      </c>
      <c r="K91">
        <v>49</v>
      </c>
      <c r="L91">
        <v>336</v>
      </c>
      <c r="M91">
        <v>72</v>
      </c>
      <c r="N91">
        <v>2</v>
      </c>
      <c r="O91">
        <v>206</v>
      </c>
      <c r="P91" t="str">
        <f t="shared" si="7"/>
        <v>1202</v>
      </c>
      <c r="Q91">
        <v>143</v>
      </c>
      <c r="R91">
        <v>66.5</v>
      </c>
      <c r="S91" s="1">
        <v>0</v>
      </c>
      <c r="X91" s="14" t="s">
        <v>396</v>
      </c>
      <c r="AC91" t="s">
        <v>240</v>
      </c>
      <c r="AD91" t="s">
        <v>293</v>
      </c>
      <c r="AE91" s="3">
        <v>25.61388801</v>
      </c>
      <c r="AF91" s="3">
        <v>-80.40615099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>
        <v>4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3</v>
      </c>
      <c r="BE91">
        <v>0</v>
      </c>
      <c r="BF91">
        <v>59</v>
      </c>
      <c r="BG91">
        <v>0</v>
      </c>
      <c r="BH91">
        <v>0</v>
      </c>
      <c r="BI91">
        <v>0</v>
      </c>
      <c r="BJ91" s="1">
        <v>43</v>
      </c>
      <c r="BK91">
        <v>0</v>
      </c>
      <c r="BL91">
        <v>0</v>
      </c>
      <c r="BM91">
        <v>0.66666666666666663</v>
      </c>
      <c r="BN91">
        <v>8.4745762711864403E-2</v>
      </c>
      <c r="BO91">
        <v>2.3255813953488372E-2</v>
      </c>
    </row>
    <row r="92" spans="1:67" x14ac:dyDescent="0.55000000000000004">
      <c r="A92" t="s">
        <v>106</v>
      </c>
      <c r="B92">
        <v>606</v>
      </c>
      <c r="C92" s="2" t="s">
        <v>409</v>
      </c>
      <c r="D92" s="2">
        <v>44537</v>
      </c>
      <c r="E92" s="2">
        <v>44327</v>
      </c>
      <c r="F92" t="s">
        <v>334</v>
      </c>
      <c r="G92" t="s">
        <v>609</v>
      </c>
      <c r="H92" t="str">
        <f t="shared" si="8"/>
        <v>Dec</v>
      </c>
      <c r="I92">
        <v>12</v>
      </c>
      <c r="J92">
        <f t="shared" si="9"/>
        <v>134</v>
      </c>
      <c r="K92">
        <v>50</v>
      </c>
      <c r="L92">
        <v>341</v>
      </c>
      <c r="M92">
        <v>77</v>
      </c>
      <c r="N92">
        <v>7</v>
      </c>
      <c r="O92">
        <v>211</v>
      </c>
      <c r="P92" t="str">
        <f t="shared" si="7"/>
        <v>1207</v>
      </c>
      <c r="Q92">
        <v>143</v>
      </c>
      <c r="R92">
        <v>71.5</v>
      </c>
      <c r="S92" s="1">
        <v>0.15</v>
      </c>
      <c r="T92" t="s">
        <v>236</v>
      </c>
      <c r="U92" t="s">
        <v>235</v>
      </c>
      <c r="V92" t="s">
        <v>235</v>
      </c>
      <c r="W92" s="14">
        <v>606</v>
      </c>
      <c r="X92" s="14">
        <v>606</v>
      </c>
      <c r="Y92" s="14">
        <v>52.4</v>
      </c>
      <c r="Z92" s="14">
        <v>7.5842105263157888</v>
      </c>
      <c r="AA92" s="14">
        <v>32.9</v>
      </c>
      <c r="AB92" s="14">
        <v>25.1</v>
      </c>
      <c r="AC92" t="s">
        <v>241</v>
      </c>
      <c r="AD92" t="s">
        <v>259</v>
      </c>
      <c r="AE92" s="3">
        <v>25.616584970000002</v>
      </c>
      <c r="AF92" s="3">
        <v>-80.390300980000006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</v>
      </c>
      <c r="BE92">
        <v>0</v>
      </c>
      <c r="BF92">
        <v>59</v>
      </c>
      <c r="BG92">
        <v>0</v>
      </c>
      <c r="BH92">
        <v>0</v>
      </c>
      <c r="BI92">
        <v>0</v>
      </c>
      <c r="BJ92" s="1">
        <v>43</v>
      </c>
      <c r="BK92">
        <v>0</v>
      </c>
      <c r="BL92">
        <v>0</v>
      </c>
      <c r="BM92">
        <v>0.66666666666666663</v>
      </c>
      <c r="BN92">
        <v>8.4745762711864403E-2</v>
      </c>
      <c r="BO92">
        <v>2.3255813953488372E-2</v>
      </c>
    </row>
    <row r="93" spans="1:67" x14ac:dyDescent="0.55000000000000004">
      <c r="A93" t="s">
        <v>107</v>
      </c>
      <c r="B93" t="s">
        <v>230</v>
      </c>
      <c r="C93" s="2" t="s">
        <v>409</v>
      </c>
      <c r="D93" s="2">
        <v>44537</v>
      </c>
      <c r="E93" s="2">
        <v>44327</v>
      </c>
      <c r="F93" t="s">
        <v>334</v>
      </c>
      <c r="G93" t="s">
        <v>609</v>
      </c>
      <c r="H93" t="str">
        <f t="shared" si="8"/>
        <v>Dec</v>
      </c>
      <c r="I93">
        <v>12</v>
      </c>
      <c r="J93">
        <f t="shared" si="9"/>
        <v>134</v>
      </c>
      <c r="K93">
        <v>50</v>
      </c>
      <c r="L93">
        <v>341</v>
      </c>
      <c r="M93">
        <v>77</v>
      </c>
      <c r="N93">
        <v>7</v>
      </c>
      <c r="O93">
        <v>211</v>
      </c>
      <c r="P93" t="str">
        <f t="shared" si="7"/>
        <v>1207</v>
      </c>
      <c r="Q93">
        <v>143</v>
      </c>
      <c r="R93">
        <v>71.5</v>
      </c>
      <c r="S93" s="1">
        <v>0.15</v>
      </c>
      <c r="T93" t="s">
        <v>236</v>
      </c>
      <c r="U93" t="s">
        <v>235</v>
      </c>
      <c r="V93" t="s">
        <v>235</v>
      </c>
      <c r="W93" s="14" t="s">
        <v>230</v>
      </c>
      <c r="X93" s="14" t="s">
        <v>230</v>
      </c>
      <c r="Y93" s="14">
        <v>55.1</v>
      </c>
      <c r="Z93" s="14">
        <v>6.6241176470588234</v>
      </c>
      <c r="AA93" s="14">
        <v>33.4</v>
      </c>
      <c r="AB93" s="14">
        <v>23.4</v>
      </c>
      <c r="AC93" t="s">
        <v>241</v>
      </c>
      <c r="AD93" t="s">
        <v>255</v>
      </c>
      <c r="AE93" s="3">
        <v>25.616444000000001</v>
      </c>
      <c r="AF93" s="3">
        <v>-80.390439000000001</v>
      </c>
      <c r="AG93" s="1">
        <v>0.01</v>
      </c>
      <c r="AH93" s="1">
        <v>0</v>
      </c>
      <c r="AI93" s="1">
        <v>0</v>
      </c>
      <c r="AJ93" s="1">
        <v>0</v>
      </c>
      <c r="AK93" s="1">
        <v>0</v>
      </c>
      <c r="AL93" s="1">
        <v>0.01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>
        <v>4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3</v>
      </c>
      <c r="BE93">
        <v>0</v>
      </c>
      <c r="BF93">
        <v>59</v>
      </c>
      <c r="BG93">
        <v>0</v>
      </c>
      <c r="BH93">
        <v>0</v>
      </c>
      <c r="BI93">
        <v>0</v>
      </c>
      <c r="BJ93" s="1">
        <v>43</v>
      </c>
      <c r="BK93">
        <v>0</v>
      </c>
      <c r="BL93">
        <v>0</v>
      </c>
      <c r="BM93">
        <v>0.66666666666666663</v>
      </c>
      <c r="BN93">
        <v>8.4745762711864403E-2</v>
      </c>
      <c r="BO93">
        <v>2.3255813953488372E-2</v>
      </c>
    </row>
    <row r="94" spans="1:67" x14ac:dyDescent="0.55000000000000004">
      <c r="A94" t="s">
        <v>108</v>
      </c>
      <c r="B94" t="s">
        <v>108</v>
      </c>
      <c r="C94" s="2" t="s">
        <v>409</v>
      </c>
      <c r="D94" s="2">
        <v>44537</v>
      </c>
      <c r="E94" s="2">
        <v>44327</v>
      </c>
      <c r="F94" t="s">
        <v>334</v>
      </c>
      <c r="G94" t="s">
        <v>609</v>
      </c>
      <c r="H94" t="str">
        <f t="shared" si="8"/>
        <v>Dec</v>
      </c>
      <c r="I94">
        <v>12</v>
      </c>
      <c r="J94">
        <f t="shared" si="9"/>
        <v>134</v>
      </c>
      <c r="K94">
        <v>50</v>
      </c>
      <c r="L94">
        <v>341</v>
      </c>
      <c r="M94">
        <v>77</v>
      </c>
      <c r="N94">
        <v>7</v>
      </c>
      <c r="O94">
        <v>211</v>
      </c>
      <c r="P94" t="str">
        <f t="shared" si="7"/>
        <v>1207</v>
      </c>
      <c r="Q94">
        <v>143</v>
      </c>
      <c r="R94">
        <v>71.5</v>
      </c>
      <c r="S94" s="1">
        <v>0.15</v>
      </c>
      <c r="X94" s="14" t="s">
        <v>395</v>
      </c>
      <c r="AC94" t="s">
        <v>241</v>
      </c>
      <c r="AD94" t="s">
        <v>108</v>
      </c>
      <c r="AE94" s="3">
        <v>25.616396959999999</v>
      </c>
      <c r="AF94" s="3">
        <v>-80.390456970000002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3</v>
      </c>
      <c r="BE94">
        <v>0</v>
      </c>
      <c r="BF94">
        <v>59</v>
      </c>
      <c r="BG94">
        <v>0</v>
      </c>
      <c r="BH94">
        <v>0</v>
      </c>
      <c r="BI94">
        <v>0</v>
      </c>
      <c r="BJ94" s="1">
        <v>43</v>
      </c>
      <c r="BK94">
        <v>0</v>
      </c>
      <c r="BL94">
        <v>0</v>
      </c>
      <c r="BM94">
        <v>0.66666666666666663</v>
      </c>
      <c r="BN94">
        <v>8.4745762711864403E-2</v>
      </c>
      <c r="BO94">
        <v>2.3255813953488372E-2</v>
      </c>
    </row>
    <row r="95" spans="1:67" x14ac:dyDescent="0.55000000000000004">
      <c r="A95" t="s">
        <v>109</v>
      </c>
      <c r="B95" t="s">
        <v>109</v>
      </c>
      <c r="C95" s="2" t="s">
        <v>409</v>
      </c>
      <c r="D95" s="2">
        <v>44538</v>
      </c>
      <c r="E95" s="2">
        <v>44327</v>
      </c>
      <c r="F95" t="s">
        <v>334</v>
      </c>
      <c r="G95" t="s">
        <v>609</v>
      </c>
      <c r="H95" t="str">
        <f t="shared" si="8"/>
        <v>Dec</v>
      </c>
      <c r="I95">
        <v>12</v>
      </c>
      <c r="J95">
        <f t="shared" si="9"/>
        <v>134</v>
      </c>
      <c r="K95">
        <v>50</v>
      </c>
      <c r="L95">
        <v>342</v>
      </c>
      <c r="M95">
        <v>78</v>
      </c>
      <c r="N95">
        <v>8</v>
      </c>
      <c r="O95">
        <v>212</v>
      </c>
      <c r="P95" t="str">
        <f t="shared" si="7"/>
        <v>1208</v>
      </c>
      <c r="Q95">
        <v>143</v>
      </c>
      <c r="R95">
        <v>72.5</v>
      </c>
      <c r="X95" s="14" t="s">
        <v>396</v>
      </c>
      <c r="AC95" t="s">
        <v>240</v>
      </c>
      <c r="AD95" t="s">
        <v>294</v>
      </c>
      <c r="AE95" s="3">
        <v>25.613924969999999</v>
      </c>
      <c r="AF95" s="3">
        <v>-80.406163989999996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>
        <v>4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3</v>
      </c>
      <c r="BE95">
        <v>0</v>
      </c>
      <c r="BF95">
        <v>59</v>
      </c>
      <c r="BG95">
        <v>0</v>
      </c>
      <c r="BH95">
        <v>0</v>
      </c>
      <c r="BI95">
        <v>0</v>
      </c>
      <c r="BJ95" s="1">
        <v>43</v>
      </c>
      <c r="BK95">
        <v>0</v>
      </c>
      <c r="BL95">
        <v>0</v>
      </c>
      <c r="BM95">
        <v>0.66666666666666663</v>
      </c>
      <c r="BN95">
        <v>8.4745762711864403E-2</v>
      </c>
      <c r="BO95">
        <v>2.3255813953488372E-2</v>
      </c>
    </row>
    <row r="96" spans="1:67" x14ac:dyDescent="0.55000000000000004">
      <c r="A96" t="s">
        <v>110</v>
      </c>
      <c r="B96">
        <v>21</v>
      </c>
      <c r="C96" s="2" t="s">
        <v>410</v>
      </c>
      <c r="D96" s="2">
        <v>44551</v>
      </c>
      <c r="E96" s="2">
        <v>44327</v>
      </c>
      <c r="F96" t="s">
        <v>335</v>
      </c>
      <c r="G96" t="s">
        <v>609</v>
      </c>
      <c r="H96" t="str">
        <f t="shared" si="8"/>
        <v>Dec</v>
      </c>
      <c r="I96">
        <v>12</v>
      </c>
      <c r="J96">
        <f t="shared" si="9"/>
        <v>224</v>
      </c>
      <c r="K96">
        <v>52</v>
      </c>
      <c r="L96">
        <v>355</v>
      </c>
      <c r="M96">
        <v>1</v>
      </c>
      <c r="N96">
        <v>21</v>
      </c>
      <c r="O96">
        <v>225</v>
      </c>
      <c r="P96" t="str">
        <f t="shared" si="7"/>
        <v>1221</v>
      </c>
      <c r="Q96">
        <v>143</v>
      </c>
      <c r="R96">
        <v>75</v>
      </c>
      <c r="T96" t="s">
        <v>236</v>
      </c>
      <c r="U96" t="s">
        <v>235</v>
      </c>
      <c r="V96" t="s">
        <v>235</v>
      </c>
      <c r="W96" s="14">
        <v>21</v>
      </c>
      <c r="X96" s="14">
        <v>21</v>
      </c>
      <c r="Y96" s="14">
        <v>47.7</v>
      </c>
      <c r="Z96" s="14">
        <v>5.5711111111111116</v>
      </c>
      <c r="AA96" s="14">
        <v>31.7</v>
      </c>
      <c r="AB96" s="14">
        <v>21.5</v>
      </c>
      <c r="AC96" t="s">
        <v>240</v>
      </c>
      <c r="AD96" t="s">
        <v>253</v>
      </c>
      <c r="AE96" s="3">
        <v>25.613794970000001</v>
      </c>
      <c r="AF96" s="3">
        <v>-80.406096009999999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>
        <v>3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3</v>
      </c>
      <c r="BE96">
        <v>0</v>
      </c>
      <c r="BF96">
        <v>59</v>
      </c>
      <c r="BG96">
        <v>0</v>
      </c>
      <c r="BH96">
        <v>1.4792899408284023E-3</v>
      </c>
      <c r="BI96">
        <v>1.4792899408284023E-3</v>
      </c>
      <c r="BJ96" s="1">
        <v>43</v>
      </c>
      <c r="BK96">
        <v>0</v>
      </c>
      <c r="BL96">
        <v>0</v>
      </c>
      <c r="BM96">
        <v>0.66666666666666663</v>
      </c>
      <c r="BN96">
        <v>8.4745762711864403E-2</v>
      </c>
      <c r="BO96">
        <v>2.3255813953488372E-2</v>
      </c>
    </row>
    <row r="97" spans="1:67" x14ac:dyDescent="0.55000000000000004">
      <c r="A97" t="s">
        <v>111</v>
      </c>
      <c r="B97">
        <v>589</v>
      </c>
      <c r="C97" s="2" t="s">
        <v>410</v>
      </c>
      <c r="D97" s="2">
        <v>44551</v>
      </c>
      <c r="E97" s="2">
        <v>44327</v>
      </c>
      <c r="F97" t="s">
        <v>335</v>
      </c>
      <c r="G97" t="s">
        <v>609</v>
      </c>
      <c r="H97" t="str">
        <f t="shared" si="8"/>
        <v>Dec</v>
      </c>
      <c r="I97">
        <v>12</v>
      </c>
      <c r="J97">
        <f t="shared" si="9"/>
        <v>224</v>
      </c>
      <c r="K97">
        <v>52</v>
      </c>
      <c r="L97">
        <v>355</v>
      </c>
      <c r="M97">
        <v>1</v>
      </c>
      <c r="N97">
        <v>21</v>
      </c>
      <c r="O97">
        <v>225</v>
      </c>
      <c r="P97" t="str">
        <f t="shared" si="7"/>
        <v>1221</v>
      </c>
      <c r="Q97">
        <v>143</v>
      </c>
      <c r="R97">
        <v>75</v>
      </c>
      <c r="T97" t="s">
        <v>236</v>
      </c>
      <c r="U97" t="s">
        <v>235</v>
      </c>
      <c r="V97" t="s">
        <v>235</v>
      </c>
      <c r="W97" s="14">
        <v>589</v>
      </c>
      <c r="X97" s="14">
        <v>589</v>
      </c>
      <c r="Y97" s="14">
        <v>51.1</v>
      </c>
      <c r="Z97" s="14">
        <v>5.242857142857142</v>
      </c>
      <c r="AA97" s="14">
        <v>29.4</v>
      </c>
      <c r="AB97" s="14">
        <v>22.2</v>
      </c>
      <c r="AC97" t="s">
        <v>241</v>
      </c>
      <c r="AD97" t="s">
        <v>258</v>
      </c>
      <c r="AE97" s="3">
        <v>25.621460970000001</v>
      </c>
      <c r="AF97" s="3">
        <v>-80.392425959999997</v>
      </c>
      <c r="AG97" s="1">
        <v>0.01</v>
      </c>
      <c r="AH97" s="1">
        <v>0</v>
      </c>
      <c r="AI97" s="1">
        <v>0.01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3</v>
      </c>
      <c r="BE97">
        <v>0</v>
      </c>
      <c r="BF97">
        <v>59</v>
      </c>
      <c r="BG97">
        <v>0</v>
      </c>
      <c r="BH97">
        <v>1.4792899408284023E-3</v>
      </c>
      <c r="BI97">
        <v>1.4792899408284023E-3</v>
      </c>
      <c r="BJ97" s="1">
        <v>43</v>
      </c>
      <c r="BK97">
        <v>0</v>
      </c>
      <c r="BL97">
        <v>0</v>
      </c>
      <c r="BM97">
        <v>0.66666666666666663</v>
      </c>
      <c r="BN97">
        <v>8.4745762711864403E-2</v>
      </c>
      <c r="BO97">
        <v>2.3255813953488372E-2</v>
      </c>
    </row>
    <row r="98" spans="1:67" x14ac:dyDescent="0.55000000000000004">
      <c r="A98" t="s">
        <v>112</v>
      </c>
      <c r="B98" t="s">
        <v>231</v>
      </c>
      <c r="C98" s="2" t="s">
        <v>410</v>
      </c>
      <c r="D98" s="2">
        <v>44551</v>
      </c>
      <c r="E98" s="2">
        <v>44327</v>
      </c>
      <c r="F98" t="s">
        <v>335</v>
      </c>
      <c r="G98" t="s">
        <v>609</v>
      </c>
      <c r="H98" t="str">
        <f t="shared" si="8"/>
        <v>Dec</v>
      </c>
      <c r="I98">
        <v>12</v>
      </c>
      <c r="J98">
        <f t="shared" si="9"/>
        <v>224</v>
      </c>
      <c r="K98">
        <v>52</v>
      </c>
      <c r="L98">
        <v>355</v>
      </c>
      <c r="M98">
        <v>1</v>
      </c>
      <c r="N98">
        <v>21</v>
      </c>
      <c r="O98">
        <v>225</v>
      </c>
      <c r="P98" t="str">
        <f t="shared" si="7"/>
        <v>1221</v>
      </c>
      <c r="Q98">
        <v>143</v>
      </c>
      <c r="R98">
        <v>75</v>
      </c>
      <c r="T98" t="s">
        <v>236</v>
      </c>
      <c r="U98" t="s">
        <v>235</v>
      </c>
      <c r="V98" t="s">
        <v>235</v>
      </c>
      <c r="W98" s="14" t="s">
        <v>231</v>
      </c>
      <c r="X98" s="14" t="s">
        <v>231</v>
      </c>
      <c r="Y98" s="14">
        <v>46.9</v>
      </c>
      <c r="Z98" s="14">
        <v>4.1657142857142855</v>
      </c>
      <c r="AA98" s="14">
        <v>27.5</v>
      </c>
      <c r="AB98" s="14">
        <v>20.5</v>
      </c>
      <c r="AC98" t="s">
        <v>242</v>
      </c>
      <c r="AD98" t="s">
        <v>251</v>
      </c>
      <c r="AE98" s="3">
        <v>25.600580000000001</v>
      </c>
      <c r="AF98" s="3">
        <v>-80.400133999999994</v>
      </c>
      <c r="AG98" s="1">
        <v>0.57999999999999996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0.57999999999999996</v>
      </c>
      <c r="AW98" s="1">
        <v>0</v>
      </c>
      <c r="AX98">
        <v>3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3</v>
      </c>
      <c r="BE98">
        <v>0</v>
      </c>
      <c r="BF98">
        <v>59</v>
      </c>
      <c r="BG98">
        <v>18</v>
      </c>
      <c r="BH98">
        <v>1.4792899408284023E-3</v>
      </c>
      <c r="BI98">
        <v>1.4792899408284023E-3</v>
      </c>
      <c r="BJ98" s="1">
        <v>43</v>
      </c>
      <c r="BK98">
        <v>0</v>
      </c>
      <c r="BL98">
        <v>0</v>
      </c>
      <c r="BM98">
        <v>0.66666666666666663</v>
      </c>
      <c r="BN98">
        <v>8.4745762711864403E-2</v>
      </c>
      <c r="BO98">
        <v>2.3255813953488372E-2</v>
      </c>
    </row>
    <row r="99" spans="1:67" x14ac:dyDescent="0.55000000000000004">
      <c r="A99" t="s">
        <v>113</v>
      </c>
      <c r="B99">
        <v>300</v>
      </c>
      <c r="C99" s="2" t="s">
        <v>410</v>
      </c>
      <c r="D99" s="2">
        <v>44553</v>
      </c>
      <c r="E99" s="2">
        <v>44327</v>
      </c>
      <c r="F99" t="s">
        <v>335</v>
      </c>
      <c r="G99" t="s">
        <v>609</v>
      </c>
      <c r="H99" t="str">
        <f t="shared" si="8"/>
        <v>Dec</v>
      </c>
      <c r="I99">
        <v>12</v>
      </c>
      <c r="J99">
        <f t="shared" si="9"/>
        <v>224</v>
      </c>
      <c r="K99">
        <v>52</v>
      </c>
      <c r="L99">
        <v>357</v>
      </c>
      <c r="M99">
        <v>3</v>
      </c>
      <c r="N99">
        <v>23</v>
      </c>
      <c r="O99">
        <v>227</v>
      </c>
      <c r="P99" t="str">
        <f t="shared" si="7"/>
        <v>1223</v>
      </c>
      <c r="Q99">
        <v>143</v>
      </c>
      <c r="R99">
        <v>60.5</v>
      </c>
      <c r="S99" s="1">
        <v>0.01</v>
      </c>
      <c r="T99" t="s">
        <v>236</v>
      </c>
      <c r="U99" t="s">
        <v>234</v>
      </c>
      <c r="V99" t="s">
        <v>234</v>
      </c>
      <c r="W99" s="14">
        <v>300</v>
      </c>
      <c r="X99" s="14">
        <v>300</v>
      </c>
      <c r="Y99" s="14">
        <v>46.5</v>
      </c>
      <c r="Z99" s="14">
        <v>3.3135294117647058</v>
      </c>
      <c r="AA99" s="14">
        <v>26.9</v>
      </c>
      <c r="AB99" s="14">
        <v>19.899999999999999</v>
      </c>
      <c r="AC99" t="s">
        <v>241</v>
      </c>
      <c r="AD99" t="s">
        <v>249</v>
      </c>
      <c r="AE99" s="3">
        <v>25.616534999999999</v>
      </c>
      <c r="AF99" s="3">
        <v>-80.390473999999998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>
        <v>3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3</v>
      </c>
      <c r="BE99">
        <v>0</v>
      </c>
      <c r="BF99">
        <v>59</v>
      </c>
      <c r="BG99">
        <v>0</v>
      </c>
      <c r="BH99">
        <v>1.4792899408284023E-3</v>
      </c>
      <c r="BI99">
        <v>1.4792899408284023E-3</v>
      </c>
      <c r="BJ99" s="1">
        <v>43</v>
      </c>
      <c r="BK99">
        <v>0</v>
      </c>
      <c r="BL99">
        <v>0</v>
      </c>
      <c r="BM99">
        <v>0.66666666666666663</v>
      </c>
      <c r="BN99">
        <v>8.4745762711864403E-2</v>
      </c>
      <c r="BO99">
        <v>2.3255813953488372E-2</v>
      </c>
    </row>
    <row r="100" spans="1:67" x14ac:dyDescent="0.55000000000000004">
      <c r="A100" t="s">
        <v>114</v>
      </c>
      <c r="B100">
        <v>606</v>
      </c>
      <c r="C100" s="2">
        <v>44551</v>
      </c>
      <c r="D100" s="2">
        <v>44579</v>
      </c>
      <c r="E100" s="2">
        <v>44327</v>
      </c>
      <c r="F100" t="s">
        <v>335</v>
      </c>
      <c r="G100" t="s">
        <v>609</v>
      </c>
      <c r="H100" t="str">
        <f t="shared" si="8"/>
        <v>Jan</v>
      </c>
      <c r="I100">
        <v>1</v>
      </c>
      <c r="J100">
        <f t="shared" si="9"/>
        <v>224</v>
      </c>
      <c r="K100">
        <v>4</v>
      </c>
      <c r="L100">
        <v>18</v>
      </c>
      <c r="M100">
        <v>29</v>
      </c>
      <c r="N100">
        <v>18</v>
      </c>
      <c r="O100">
        <v>253</v>
      </c>
      <c r="P100" t="str">
        <f t="shared" si="7"/>
        <v>0118</v>
      </c>
      <c r="Q100">
        <v>235</v>
      </c>
      <c r="R100">
        <v>59.5</v>
      </c>
      <c r="T100" t="s">
        <v>236</v>
      </c>
      <c r="U100" t="s">
        <v>235</v>
      </c>
      <c r="V100" t="s">
        <v>235</v>
      </c>
      <c r="W100" s="14">
        <v>606</v>
      </c>
      <c r="X100" s="14">
        <v>606</v>
      </c>
      <c r="Y100" s="14">
        <v>52.4</v>
      </c>
      <c r="Z100" s="14">
        <v>7.5842105263157888</v>
      </c>
      <c r="AA100" s="14">
        <v>32.9</v>
      </c>
      <c r="AB100" s="14">
        <v>25.1</v>
      </c>
      <c r="AC100" t="s">
        <v>241</v>
      </c>
      <c r="AD100" t="s">
        <v>255</v>
      </c>
      <c r="AE100" s="3">
        <v>25.616444000000001</v>
      </c>
      <c r="AF100" s="3">
        <v>-80.390439000000001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7</v>
      </c>
      <c r="BE100">
        <v>0</v>
      </c>
      <c r="BF100">
        <v>105</v>
      </c>
      <c r="BG100">
        <v>0</v>
      </c>
      <c r="BH100">
        <v>0</v>
      </c>
      <c r="BI100">
        <v>0</v>
      </c>
      <c r="BJ100" s="1">
        <v>0</v>
      </c>
      <c r="BK100">
        <v>0</v>
      </c>
      <c r="BL100">
        <v>0.1</v>
      </c>
      <c r="BM100">
        <v>0.2857142857142857</v>
      </c>
      <c r="BN100">
        <v>8.5714285714285715E-2</v>
      </c>
      <c r="BO100">
        <v>0</v>
      </c>
    </row>
    <row r="101" spans="1:67" x14ac:dyDescent="0.55000000000000004">
      <c r="A101" t="s">
        <v>116</v>
      </c>
      <c r="B101" t="s">
        <v>230</v>
      </c>
      <c r="C101" s="2">
        <v>44551</v>
      </c>
      <c r="D101" s="2">
        <v>44579</v>
      </c>
      <c r="E101" s="2">
        <v>44327</v>
      </c>
      <c r="F101" t="s">
        <v>335</v>
      </c>
      <c r="G101" t="s">
        <v>609</v>
      </c>
      <c r="H101" t="str">
        <f t="shared" si="8"/>
        <v>Jan</v>
      </c>
      <c r="I101">
        <v>1</v>
      </c>
      <c r="J101">
        <f t="shared" si="9"/>
        <v>224</v>
      </c>
      <c r="K101">
        <v>4</v>
      </c>
      <c r="L101">
        <v>18</v>
      </c>
      <c r="M101">
        <v>29</v>
      </c>
      <c r="N101">
        <v>18</v>
      </c>
      <c r="O101">
        <v>253</v>
      </c>
      <c r="P101" t="str">
        <f t="shared" si="7"/>
        <v>0118</v>
      </c>
      <c r="Q101">
        <v>235</v>
      </c>
      <c r="R101">
        <v>59.5</v>
      </c>
      <c r="T101" t="s">
        <v>236</v>
      </c>
      <c r="U101" t="s">
        <v>235</v>
      </c>
      <c r="V101" t="s">
        <v>235</v>
      </c>
      <c r="W101" s="14" t="s">
        <v>230</v>
      </c>
      <c r="X101" s="14" t="s">
        <v>230</v>
      </c>
      <c r="Y101" s="14">
        <v>55.1</v>
      </c>
      <c r="Z101" s="14">
        <v>6.6241176470588234</v>
      </c>
      <c r="AA101" s="14">
        <v>33.4</v>
      </c>
      <c r="AB101" s="14">
        <v>23.4</v>
      </c>
      <c r="AC101" t="s">
        <v>241</v>
      </c>
      <c r="AD101" t="s">
        <v>270</v>
      </c>
      <c r="AE101" s="3">
        <v>25.616564</v>
      </c>
      <c r="AF101" s="3">
        <v>-80.390597999999997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>
        <v>2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7</v>
      </c>
      <c r="BE101">
        <v>0</v>
      </c>
      <c r="BF101">
        <v>105</v>
      </c>
      <c r="BG101">
        <v>0</v>
      </c>
      <c r="BH101">
        <v>0</v>
      </c>
      <c r="BI101">
        <v>0</v>
      </c>
      <c r="BJ101" s="1">
        <v>0</v>
      </c>
      <c r="BK101">
        <v>0</v>
      </c>
      <c r="BL101">
        <v>0.1</v>
      </c>
      <c r="BM101">
        <v>0.2857142857142857</v>
      </c>
      <c r="BN101">
        <v>8.5714285714285715E-2</v>
      </c>
      <c r="BO101">
        <v>0</v>
      </c>
    </row>
    <row r="102" spans="1:67" x14ac:dyDescent="0.55000000000000004">
      <c r="A102" t="s">
        <v>117</v>
      </c>
      <c r="B102" t="s">
        <v>231</v>
      </c>
      <c r="C102" s="2">
        <v>44551</v>
      </c>
      <c r="D102" s="2">
        <v>44581</v>
      </c>
      <c r="E102" s="2">
        <v>44327</v>
      </c>
      <c r="F102" t="s">
        <v>335</v>
      </c>
      <c r="G102" t="s">
        <v>609</v>
      </c>
      <c r="H102" t="str">
        <f t="shared" si="8"/>
        <v>Jan</v>
      </c>
      <c r="I102">
        <v>1</v>
      </c>
      <c r="J102">
        <f t="shared" si="9"/>
        <v>224</v>
      </c>
      <c r="K102">
        <v>4</v>
      </c>
      <c r="L102">
        <v>20</v>
      </c>
      <c r="M102">
        <v>31</v>
      </c>
      <c r="N102">
        <v>20</v>
      </c>
      <c r="O102">
        <v>255</v>
      </c>
      <c r="P102" t="str">
        <f t="shared" si="7"/>
        <v>0120</v>
      </c>
      <c r="Q102">
        <v>235</v>
      </c>
      <c r="R102">
        <v>64</v>
      </c>
      <c r="S102" s="1">
        <v>0</v>
      </c>
      <c r="T102" t="s">
        <v>236</v>
      </c>
      <c r="U102" t="s">
        <v>235</v>
      </c>
      <c r="V102" t="s">
        <v>235</v>
      </c>
      <c r="W102" s="14" t="s">
        <v>231</v>
      </c>
      <c r="X102" s="14" t="s">
        <v>231</v>
      </c>
      <c r="Y102" s="14">
        <v>46.9</v>
      </c>
      <c r="Z102" s="14">
        <v>4.1657142857142855</v>
      </c>
      <c r="AA102" s="14">
        <v>27.5</v>
      </c>
      <c r="AB102" s="14">
        <v>20.5</v>
      </c>
      <c r="AC102" t="s">
        <v>242</v>
      </c>
      <c r="AD102" t="s">
        <v>251</v>
      </c>
      <c r="AE102" s="3">
        <v>25.600580000000001</v>
      </c>
      <c r="AF102" s="3">
        <v>-80.400133999999994</v>
      </c>
      <c r="AG102" s="1">
        <v>0.1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0.1</v>
      </c>
      <c r="AW102" s="1">
        <v>0</v>
      </c>
      <c r="AX102">
        <v>6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7</v>
      </c>
      <c r="BE102">
        <v>0</v>
      </c>
      <c r="BF102">
        <v>105</v>
      </c>
      <c r="BG102">
        <v>4</v>
      </c>
      <c r="BH102">
        <v>0</v>
      </c>
      <c r="BI102">
        <v>0</v>
      </c>
      <c r="BJ102" s="1">
        <v>0</v>
      </c>
      <c r="BK102">
        <v>0</v>
      </c>
      <c r="BL102">
        <v>0.1</v>
      </c>
      <c r="BM102">
        <v>0.2857142857142857</v>
      </c>
      <c r="BN102">
        <v>8.5714285714285715E-2</v>
      </c>
      <c r="BO102">
        <v>0</v>
      </c>
    </row>
    <row r="103" spans="1:67" x14ac:dyDescent="0.55000000000000004">
      <c r="A103" t="s">
        <v>118</v>
      </c>
      <c r="B103" t="s">
        <v>118</v>
      </c>
      <c r="C103" s="2">
        <v>44551</v>
      </c>
      <c r="D103" s="2">
        <v>44581</v>
      </c>
      <c r="E103" s="2">
        <v>44327</v>
      </c>
      <c r="F103" t="s">
        <v>335</v>
      </c>
      <c r="G103" t="s">
        <v>609</v>
      </c>
      <c r="H103" t="str">
        <f t="shared" si="8"/>
        <v>Jan</v>
      </c>
      <c r="I103">
        <v>1</v>
      </c>
      <c r="J103">
        <f t="shared" si="9"/>
        <v>224</v>
      </c>
      <c r="K103">
        <v>4</v>
      </c>
      <c r="L103">
        <v>20</v>
      </c>
      <c r="M103">
        <v>31</v>
      </c>
      <c r="N103">
        <v>20</v>
      </c>
      <c r="O103">
        <v>255</v>
      </c>
      <c r="P103" t="str">
        <f t="shared" si="7"/>
        <v>0120</v>
      </c>
      <c r="Q103">
        <v>235</v>
      </c>
      <c r="R103">
        <v>64</v>
      </c>
      <c r="S103" s="1">
        <v>0</v>
      </c>
      <c r="X103" s="14" t="s">
        <v>396</v>
      </c>
      <c r="AC103" t="s">
        <v>240</v>
      </c>
      <c r="AD103" t="s">
        <v>253</v>
      </c>
      <c r="AE103" s="3">
        <v>25.613794970000001</v>
      </c>
      <c r="AF103" s="3">
        <v>-80.406096009999999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>
        <v>4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7</v>
      </c>
      <c r="BE103">
        <v>0</v>
      </c>
      <c r="BF103">
        <v>105</v>
      </c>
      <c r="BG103">
        <v>0</v>
      </c>
      <c r="BH103">
        <v>0</v>
      </c>
      <c r="BI103">
        <v>0</v>
      </c>
      <c r="BJ103" s="1">
        <v>0</v>
      </c>
      <c r="BK103">
        <v>0</v>
      </c>
      <c r="BL103">
        <v>0.1</v>
      </c>
      <c r="BM103">
        <v>0.2857142857142857</v>
      </c>
      <c r="BN103">
        <v>8.5714285714285715E-2</v>
      </c>
      <c r="BO103">
        <v>0</v>
      </c>
    </row>
    <row r="104" spans="1:67" x14ac:dyDescent="0.55000000000000004">
      <c r="A104" t="s">
        <v>119</v>
      </c>
      <c r="B104" t="s">
        <v>119</v>
      </c>
      <c r="C104" s="2">
        <v>44551</v>
      </c>
      <c r="D104" s="2">
        <v>44581</v>
      </c>
      <c r="E104" s="2">
        <v>44327</v>
      </c>
      <c r="F104" t="s">
        <v>335</v>
      </c>
      <c r="G104" t="s">
        <v>609</v>
      </c>
      <c r="H104" t="str">
        <f t="shared" si="8"/>
        <v>Jan</v>
      </c>
      <c r="I104">
        <v>1</v>
      </c>
      <c r="J104">
        <f t="shared" si="9"/>
        <v>224</v>
      </c>
      <c r="K104">
        <v>4</v>
      </c>
      <c r="L104">
        <v>20</v>
      </c>
      <c r="M104">
        <v>31</v>
      </c>
      <c r="N104">
        <v>20</v>
      </c>
      <c r="O104">
        <v>255</v>
      </c>
      <c r="P104" t="str">
        <f t="shared" si="7"/>
        <v>0120</v>
      </c>
      <c r="Q104">
        <v>235</v>
      </c>
      <c r="R104">
        <v>64</v>
      </c>
      <c r="S104" s="1">
        <v>0</v>
      </c>
      <c r="X104" s="14" t="s">
        <v>393</v>
      </c>
      <c r="AD104" t="s">
        <v>295</v>
      </c>
      <c r="AE104" s="3"/>
      <c r="AF104" s="3"/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7</v>
      </c>
      <c r="BE104">
        <v>0</v>
      </c>
      <c r="BF104">
        <v>105</v>
      </c>
      <c r="BG104">
        <v>0</v>
      </c>
      <c r="BH104">
        <v>0</v>
      </c>
      <c r="BI104">
        <v>0</v>
      </c>
      <c r="BJ104" s="1">
        <v>0</v>
      </c>
      <c r="BK104">
        <v>0</v>
      </c>
      <c r="BL104">
        <v>0.1</v>
      </c>
      <c r="BM104">
        <v>0.2857142857142857</v>
      </c>
      <c r="BN104">
        <v>8.5714285714285715E-2</v>
      </c>
      <c r="BO104">
        <v>0</v>
      </c>
    </row>
    <row r="105" spans="1:67" x14ac:dyDescent="0.55000000000000004">
      <c r="A105" t="s">
        <v>120</v>
      </c>
      <c r="B105">
        <v>40</v>
      </c>
      <c r="C105" s="2">
        <v>44551</v>
      </c>
      <c r="D105" s="2">
        <v>44586</v>
      </c>
      <c r="E105" s="2">
        <v>44327</v>
      </c>
      <c r="F105" t="s">
        <v>335</v>
      </c>
      <c r="G105" t="s">
        <v>609</v>
      </c>
      <c r="H105" t="str">
        <f t="shared" si="8"/>
        <v>Jan</v>
      </c>
      <c r="I105">
        <v>1</v>
      </c>
      <c r="J105">
        <f t="shared" si="9"/>
        <v>224</v>
      </c>
      <c r="K105">
        <v>5</v>
      </c>
      <c r="L105">
        <v>25</v>
      </c>
      <c r="M105">
        <v>36</v>
      </c>
      <c r="N105">
        <v>25</v>
      </c>
      <c r="O105">
        <v>260</v>
      </c>
      <c r="P105" t="str">
        <f t="shared" si="7"/>
        <v>0125</v>
      </c>
      <c r="Q105">
        <v>235</v>
      </c>
      <c r="R105">
        <v>54</v>
      </c>
      <c r="S105" s="1">
        <v>0</v>
      </c>
      <c r="T105" t="s">
        <v>236</v>
      </c>
      <c r="U105" t="s">
        <v>235</v>
      </c>
      <c r="V105" t="s">
        <v>235</v>
      </c>
      <c r="W105" s="14">
        <v>40</v>
      </c>
      <c r="X105" s="14">
        <v>40</v>
      </c>
      <c r="Y105" s="14">
        <v>49.5</v>
      </c>
      <c r="Z105" s="14">
        <v>5.4148459400000002</v>
      </c>
      <c r="AA105" s="14">
        <v>29.9</v>
      </c>
      <c r="AB105" s="14">
        <v>21.6</v>
      </c>
      <c r="AC105" t="s">
        <v>240</v>
      </c>
      <c r="AD105" t="s">
        <v>254</v>
      </c>
      <c r="AE105" s="3">
        <v>25.613995970000001</v>
      </c>
      <c r="AF105" s="3">
        <v>-80.406042029999995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>
        <v>4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7</v>
      </c>
      <c r="BE105">
        <v>0</v>
      </c>
      <c r="BF105">
        <v>105</v>
      </c>
      <c r="BG105">
        <v>0</v>
      </c>
      <c r="BH105">
        <v>0</v>
      </c>
      <c r="BI105">
        <v>0</v>
      </c>
      <c r="BJ105" s="1">
        <v>0</v>
      </c>
      <c r="BK105">
        <v>0</v>
      </c>
      <c r="BL105">
        <v>0.1</v>
      </c>
      <c r="BM105">
        <v>0.2857142857142857</v>
      </c>
      <c r="BN105">
        <v>8.5714285714285715E-2</v>
      </c>
      <c r="BO105">
        <v>0</v>
      </c>
    </row>
    <row r="106" spans="1:67" x14ac:dyDescent="0.55000000000000004">
      <c r="A106" t="s">
        <v>121</v>
      </c>
      <c r="B106">
        <v>454</v>
      </c>
      <c r="C106" s="2">
        <v>44551</v>
      </c>
      <c r="D106" s="2">
        <v>44586</v>
      </c>
      <c r="E106" s="2">
        <v>44327</v>
      </c>
      <c r="F106" t="s">
        <v>335</v>
      </c>
      <c r="G106" t="s">
        <v>609</v>
      </c>
      <c r="H106" t="str">
        <f t="shared" si="8"/>
        <v>Jan</v>
      </c>
      <c r="I106">
        <v>1</v>
      </c>
      <c r="J106">
        <f t="shared" si="9"/>
        <v>224</v>
      </c>
      <c r="K106">
        <v>5</v>
      </c>
      <c r="L106">
        <v>25</v>
      </c>
      <c r="M106">
        <v>36</v>
      </c>
      <c r="N106">
        <v>25</v>
      </c>
      <c r="O106">
        <v>260</v>
      </c>
      <c r="P106" t="str">
        <f t="shared" si="7"/>
        <v>0125</v>
      </c>
      <c r="Q106">
        <v>235</v>
      </c>
      <c r="R106">
        <v>54</v>
      </c>
      <c r="S106" s="1">
        <v>0</v>
      </c>
      <c r="T106" t="s">
        <v>236</v>
      </c>
      <c r="U106" t="s">
        <v>234</v>
      </c>
      <c r="V106" t="s">
        <v>234</v>
      </c>
      <c r="W106" s="14">
        <v>454</v>
      </c>
      <c r="X106" s="14">
        <v>454</v>
      </c>
      <c r="Y106" s="14">
        <v>49.8</v>
      </c>
      <c r="Z106" s="14">
        <v>4.1033333333333344</v>
      </c>
      <c r="AA106" s="14">
        <v>27.8</v>
      </c>
      <c r="AB106" s="14">
        <v>20.7</v>
      </c>
      <c r="AC106" t="s">
        <v>240</v>
      </c>
      <c r="AD106" t="s">
        <v>296</v>
      </c>
      <c r="AE106" s="3">
        <v>25.61387401</v>
      </c>
      <c r="AF106" s="3">
        <v>-80.406140010000001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>
        <v>7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7</v>
      </c>
      <c r="BE106">
        <v>0</v>
      </c>
      <c r="BF106">
        <v>105</v>
      </c>
      <c r="BG106">
        <v>0</v>
      </c>
      <c r="BH106">
        <v>0</v>
      </c>
      <c r="BI106">
        <v>0</v>
      </c>
      <c r="BJ106" s="1">
        <v>0</v>
      </c>
      <c r="BK106">
        <v>0</v>
      </c>
      <c r="BL106">
        <v>0.1</v>
      </c>
      <c r="BM106">
        <v>0.2857142857142857</v>
      </c>
      <c r="BN106">
        <v>8.5714285714285715E-2</v>
      </c>
      <c r="BO106">
        <v>0</v>
      </c>
    </row>
    <row r="107" spans="1:67" x14ac:dyDescent="0.55000000000000004">
      <c r="A107" t="s">
        <v>122</v>
      </c>
      <c r="B107">
        <v>300</v>
      </c>
      <c r="C107" s="2">
        <v>44551</v>
      </c>
      <c r="D107" s="2">
        <v>44588</v>
      </c>
      <c r="E107" s="2">
        <v>44327</v>
      </c>
      <c r="F107" t="s">
        <v>335</v>
      </c>
      <c r="G107" t="s">
        <v>609</v>
      </c>
      <c r="H107" t="str">
        <f t="shared" si="8"/>
        <v>Jan</v>
      </c>
      <c r="I107">
        <v>1</v>
      </c>
      <c r="J107">
        <f t="shared" si="9"/>
        <v>224</v>
      </c>
      <c r="K107">
        <v>5</v>
      </c>
      <c r="L107">
        <v>27</v>
      </c>
      <c r="M107">
        <v>38</v>
      </c>
      <c r="N107">
        <v>27</v>
      </c>
      <c r="O107">
        <v>262</v>
      </c>
      <c r="P107" t="str">
        <f t="shared" si="7"/>
        <v>0127</v>
      </c>
      <c r="Q107">
        <v>235</v>
      </c>
      <c r="R107">
        <v>73</v>
      </c>
      <c r="S107" s="1">
        <v>0.09</v>
      </c>
      <c r="T107" t="s">
        <v>236</v>
      </c>
      <c r="U107" t="s">
        <v>234</v>
      </c>
      <c r="V107" t="s">
        <v>234</v>
      </c>
      <c r="W107" s="14">
        <v>300</v>
      </c>
      <c r="X107" s="14">
        <v>300</v>
      </c>
      <c r="Y107" s="14">
        <v>46.5</v>
      </c>
      <c r="Z107" s="14">
        <v>3.3135294117647058</v>
      </c>
      <c r="AA107" s="14">
        <v>26.9</v>
      </c>
      <c r="AB107" s="14">
        <v>19.899999999999999</v>
      </c>
      <c r="AC107" t="s">
        <v>241</v>
      </c>
      <c r="AD107" t="s">
        <v>282</v>
      </c>
      <c r="AE107" s="3">
        <v>25.616636</v>
      </c>
      <c r="AF107" s="3">
        <v>-80.390680000000003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>
        <v>2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7</v>
      </c>
      <c r="BE107">
        <v>0</v>
      </c>
      <c r="BF107">
        <v>105</v>
      </c>
      <c r="BG107">
        <v>0</v>
      </c>
      <c r="BH107">
        <v>0</v>
      </c>
      <c r="BI107">
        <v>0</v>
      </c>
      <c r="BJ107" s="1">
        <v>0</v>
      </c>
      <c r="BK107">
        <v>0</v>
      </c>
      <c r="BL107">
        <v>0.1</v>
      </c>
      <c r="BM107">
        <v>0.2857142857142857</v>
      </c>
      <c r="BN107">
        <v>8.5714285714285715E-2</v>
      </c>
      <c r="BO107">
        <v>0</v>
      </c>
    </row>
    <row r="108" spans="1:67" x14ac:dyDescent="0.55000000000000004">
      <c r="A108" t="s">
        <v>123</v>
      </c>
      <c r="B108">
        <v>589</v>
      </c>
      <c r="C108" s="2">
        <v>44551</v>
      </c>
      <c r="D108" s="2">
        <v>44588</v>
      </c>
      <c r="E108" s="2">
        <v>44327</v>
      </c>
      <c r="F108" t="s">
        <v>335</v>
      </c>
      <c r="G108" t="s">
        <v>609</v>
      </c>
      <c r="H108" t="str">
        <f t="shared" si="8"/>
        <v>Jan</v>
      </c>
      <c r="I108">
        <v>1</v>
      </c>
      <c r="J108">
        <f t="shared" si="9"/>
        <v>224</v>
      </c>
      <c r="K108">
        <v>5</v>
      </c>
      <c r="L108">
        <v>27</v>
      </c>
      <c r="M108">
        <v>38</v>
      </c>
      <c r="N108">
        <v>27</v>
      </c>
      <c r="O108">
        <v>262</v>
      </c>
      <c r="P108" t="str">
        <f t="shared" si="7"/>
        <v>0127</v>
      </c>
      <c r="Q108">
        <v>235</v>
      </c>
      <c r="R108">
        <v>73</v>
      </c>
      <c r="S108" s="1">
        <v>0.09</v>
      </c>
      <c r="T108" t="s">
        <v>236</v>
      </c>
      <c r="U108" t="s">
        <v>235</v>
      </c>
      <c r="V108" t="s">
        <v>235</v>
      </c>
      <c r="W108" s="14">
        <v>589</v>
      </c>
      <c r="X108" s="14">
        <v>589</v>
      </c>
      <c r="Y108" s="14">
        <v>51.1</v>
      </c>
      <c r="Z108" s="14">
        <v>5.242857142857142</v>
      </c>
      <c r="AA108" s="14">
        <v>29.4</v>
      </c>
      <c r="AB108" s="14">
        <v>22.2</v>
      </c>
      <c r="AC108" t="s">
        <v>241</v>
      </c>
      <c r="AD108" t="s">
        <v>258</v>
      </c>
      <c r="AE108" s="3">
        <v>25.621460970000001</v>
      </c>
      <c r="AF108" s="3">
        <v>-80.392425959999997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>
        <v>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7</v>
      </c>
      <c r="BE108">
        <v>0</v>
      </c>
      <c r="BF108">
        <v>105</v>
      </c>
      <c r="BG108">
        <v>0</v>
      </c>
      <c r="BH108">
        <v>0</v>
      </c>
      <c r="BI108">
        <v>0</v>
      </c>
      <c r="BJ108" s="1">
        <v>0</v>
      </c>
      <c r="BK108">
        <v>0</v>
      </c>
      <c r="BL108">
        <v>0.1</v>
      </c>
      <c r="BM108">
        <v>0.2857142857142857</v>
      </c>
      <c r="BN108">
        <v>8.5714285714285715E-2</v>
      </c>
      <c r="BO108">
        <v>0</v>
      </c>
    </row>
    <row r="109" spans="1:67" x14ac:dyDescent="0.55000000000000004">
      <c r="A109" t="s">
        <v>124</v>
      </c>
      <c r="B109">
        <v>21</v>
      </c>
      <c r="C109" s="2">
        <v>44551</v>
      </c>
      <c r="D109" s="2">
        <v>44595</v>
      </c>
      <c r="E109" s="2">
        <v>44327</v>
      </c>
      <c r="F109" t="s">
        <v>335</v>
      </c>
      <c r="G109" t="s">
        <v>609</v>
      </c>
      <c r="H109" t="str">
        <f t="shared" si="8"/>
        <v>Feb</v>
      </c>
      <c r="I109">
        <v>2</v>
      </c>
      <c r="J109">
        <f t="shared" si="9"/>
        <v>224</v>
      </c>
      <c r="K109">
        <v>6</v>
      </c>
      <c r="L109">
        <v>34</v>
      </c>
      <c r="M109">
        <v>45</v>
      </c>
      <c r="N109">
        <v>3</v>
      </c>
      <c r="O109">
        <v>269</v>
      </c>
      <c r="P109" t="str">
        <f t="shared" si="7"/>
        <v>0203</v>
      </c>
      <c r="Q109">
        <v>235</v>
      </c>
      <c r="R109">
        <v>72</v>
      </c>
      <c r="S109" s="1">
        <v>0</v>
      </c>
      <c r="T109" t="s">
        <v>236</v>
      </c>
      <c r="U109" t="s">
        <v>235</v>
      </c>
      <c r="V109" t="s">
        <v>235</v>
      </c>
      <c r="W109" s="14">
        <v>21</v>
      </c>
      <c r="X109" s="14">
        <v>21</v>
      </c>
      <c r="Y109" s="14">
        <v>47.7</v>
      </c>
      <c r="Z109" s="14">
        <v>5.5711111111111116</v>
      </c>
      <c r="AA109" s="14">
        <v>31.7</v>
      </c>
      <c r="AB109" s="14">
        <v>21.5</v>
      </c>
      <c r="AC109" t="s">
        <v>240</v>
      </c>
      <c r="AD109" t="s">
        <v>297</v>
      </c>
      <c r="AE109" s="3">
        <v>25.613581</v>
      </c>
      <c r="AF109" s="3">
        <v>-80.406135000000006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>
        <v>5</v>
      </c>
      <c r="AY109">
        <v>0</v>
      </c>
      <c r="AZ109">
        <v>0</v>
      </c>
      <c r="BA109">
        <v>11.5</v>
      </c>
      <c r="BB109">
        <v>0</v>
      </c>
      <c r="BC109">
        <v>0</v>
      </c>
      <c r="BD109">
        <v>6</v>
      </c>
      <c r="BE109">
        <v>0</v>
      </c>
      <c r="BF109">
        <v>70.5</v>
      </c>
      <c r="BG109">
        <v>0</v>
      </c>
      <c r="BH109">
        <v>2.3809523809523808E-2</v>
      </c>
      <c r="BI109">
        <v>0</v>
      </c>
      <c r="BJ109" s="1">
        <v>0</v>
      </c>
      <c r="BK109">
        <v>2.1739130434782608E-2</v>
      </c>
      <c r="BL109">
        <v>0</v>
      </c>
      <c r="BM109">
        <v>0.16666666666666666</v>
      </c>
      <c r="BN109">
        <v>3.1914893617021274E-2</v>
      </c>
      <c r="BO109">
        <v>0</v>
      </c>
    </row>
    <row r="110" spans="1:67" x14ac:dyDescent="0.55000000000000004">
      <c r="A110" t="s">
        <v>126</v>
      </c>
      <c r="B110">
        <v>494</v>
      </c>
      <c r="C110" s="2">
        <v>44551</v>
      </c>
      <c r="D110" s="2">
        <v>44595</v>
      </c>
      <c r="E110" s="2">
        <v>44327</v>
      </c>
      <c r="F110" t="s">
        <v>335</v>
      </c>
      <c r="G110" t="s">
        <v>609</v>
      </c>
      <c r="H110" t="str">
        <f t="shared" si="8"/>
        <v>Feb</v>
      </c>
      <c r="I110">
        <v>2</v>
      </c>
      <c r="J110">
        <f t="shared" si="9"/>
        <v>224</v>
      </c>
      <c r="K110">
        <v>6</v>
      </c>
      <c r="L110">
        <v>34</v>
      </c>
      <c r="M110">
        <v>45</v>
      </c>
      <c r="N110">
        <v>3</v>
      </c>
      <c r="O110">
        <v>269</v>
      </c>
      <c r="P110" t="str">
        <f t="shared" si="7"/>
        <v>0203</v>
      </c>
      <c r="Q110">
        <v>235</v>
      </c>
      <c r="R110">
        <v>72</v>
      </c>
      <c r="S110" s="1">
        <v>0</v>
      </c>
      <c r="T110" t="s">
        <v>233</v>
      </c>
      <c r="V110" t="s">
        <v>233</v>
      </c>
      <c r="X110" s="14">
        <v>494</v>
      </c>
      <c r="AC110" t="s">
        <v>240</v>
      </c>
      <c r="AD110" t="s">
        <v>298</v>
      </c>
      <c r="AE110" s="3">
        <v>25.614341970000002</v>
      </c>
      <c r="AF110" s="3">
        <v>-80.407350030000003</v>
      </c>
      <c r="AG110" s="1">
        <v>0.01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0.01</v>
      </c>
      <c r="AU110" s="1">
        <v>0</v>
      </c>
      <c r="AV110" s="1">
        <v>0</v>
      </c>
      <c r="AW110" s="1">
        <v>0</v>
      </c>
      <c r="AX110">
        <v>2</v>
      </c>
      <c r="AY110">
        <v>0</v>
      </c>
      <c r="AZ110">
        <v>0</v>
      </c>
      <c r="BA110">
        <v>11.5</v>
      </c>
      <c r="BB110">
        <v>0</v>
      </c>
      <c r="BC110">
        <v>0</v>
      </c>
      <c r="BD110">
        <v>6</v>
      </c>
      <c r="BE110">
        <v>0</v>
      </c>
      <c r="BF110">
        <v>70.5</v>
      </c>
      <c r="BG110">
        <v>0</v>
      </c>
      <c r="BH110">
        <v>2.3809523809523808E-2</v>
      </c>
      <c r="BI110">
        <v>0</v>
      </c>
      <c r="BJ110" s="1">
        <v>0</v>
      </c>
      <c r="BK110">
        <v>2.1739130434782608E-2</v>
      </c>
      <c r="BL110">
        <v>0</v>
      </c>
      <c r="BM110">
        <v>0.16666666666666666</v>
      </c>
      <c r="BN110">
        <v>3.1914893617021274E-2</v>
      </c>
      <c r="BO110">
        <v>0</v>
      </c>
    </row>
    <row r="111" spans="1:67" x14ac:dyDescent="0.55000000000000004">
      <c r="A111" t="s">
        <v>127</v>
      </c>
      <c r="B111">
        <v>491</v>
      </c>
      <c r="C111" s="2">
        <v>44551</v>
      </c>
      <c r="D111" s="2">
        <v>44600</v>
      </c>
      <c r="E111" s="2">
        <v>44327</v>
      </c>
      <c r="F111" t="s">
        <v>335</v>
      </c>
      <c r="G111" t="s">
        <v>609</v>
      </c>
      <c r="H111" t="str">
        <f t="shared" si="8"/>
        <v>Feb</v>
      </c>
      <c r="I111">
        <v>2</v>
      </c>
      <c r="J111">
        <f t="shared" si="9"/>
        <v>224</v>
      </c>
      <c r="K111">
        <v>7</v>
      </c>
      <c r="L111">
        <v>39</v>
      </c>
      <c r="M111">
        <v>50</v>
      </c>
      <c r="N111">
        <v>8</v>
      </c>
      <c r="O111">
        <v>274</v>
      </c>
      <c r="P111" t="str">
        <f t="shared" si="7"/>
        <v>0208</v>
      </c>
      <c r="Q111">
        <v>235</v>
      </c>
      <c r="R111">
        <v>70.5</v>
      </c>
      <c r="S111" s="1">
        <v>0</v>
      </c>
      <c r="T111" t="s">
        <v>236</v>
      </c>
      <c r="U111" t="s">
        <v>234</v>
      </c>
      <c r="V111" t="s">
        <v>234</v>
      </c>
      <c r="W111" s="14">
        <v>491</v>
      </c>
      <c r="X111" s="14">
        <v>491</v>
      </c>
      <c r="Y111" s="14">
        <v>49.2</v>
      </c>
      <c r="Z111" s="14">
        <v>4.2805263157894728</v>
      </c>
      <c r="AA111" s="14">
        <v>27.1</v>
      </c>
      <c r="AB111" s="14">
        <v>20.3</v>
      </c>
      <c r="AC111" t="s">
        <v>242</v>
      </c>
      <c r="AD111" t="s">
        <v>299</v>
      </c>
      <c r="AE111" s="3">
        <v>25.602049999999998</v>
      </c>
      <c r="AF111" s="3">
        <v>-80.397990039999996</v>
      </c>
      <c r="AG111" s="1">
        <v>0.01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0.01</v>
      </c>
      <c r="AU111" s="1">
        <v>0</v>
      </c>
      <c r="AV111" s="1">
        <v>0</v>
      </c>
      <c r="AW111" s="1">
        <v>0</v>
      </c>
      <c r="AX111">
        <v>4</v>
      </c>
      <c r="AY111">
        <v>0</v>
      </c>
      <c r="AZ111">
        <v>0</v>
      </c>
      <c r="BA111">
        <v>11.5</v>
      </c>
      <c r="BB111">
        <v>0</v>
      </c>
      <c r="BC111">
        <v>0</v>
      </c>
      <c r="BD111">
        <v>6</v>
      </c>
      <c r="BE111">
        <v>0</v>
      </c>
      <c r="BF111">
        <v>70.5</v>
      </c>
      <c r="BG111">
        <v>0</v>
      </c>
      <c r="BH111">
        <v>0</v>
      </c>
      <c r="BI111">
        <v>0</v>
      </c>
      <c r="BJ111" s="1">
        <v>0</v>
      </c>
      <c r="BK111">
        <v>2.1739130434782608E-2</v>
      </c>
      <c r="BL111">
        <v>0</v>
      </c>
      <c r="BM111">
        <v>0.16666666666666666</v>
      </c>
      <c r="BN111">
        <v>3.1914893617021274E-2</v>
      </c>
      <c r="BO111">
        <v>0</v>
      </c>
    </row>
    <row r="112" spans="1:67" x14ac:dyDescent="0.55000000000000004">
      <c r="A112" t="s">
        <v>128</v>
      </c>
      <c r="B112" t="s">
        <v>230</v>
      </c>
      <c r="C112" s="2">
        <v>44551</v>
      </c>
      <c r="D112" s="2">
        <v>44602</v>
      </c>
      <c r="E112" s="2">
        <v>44327</v>
      </c>
      <c r="F112" t="s">
        <v>335</v>
      </c>
      <c r="G112" t="s">
        <v>609</v>
      </c>
      <c r="H112" t="str">
        <f t="shared" si="8"/>
        <v>Feb</v>
      </c>
      <c r="I112">
        <v>2</v>
      </c>
      <c r="J112">
        <f t="shared" si="9"/>
        <v>224</v>
      </c>
      <c r="K112">
        <v>7</v>
      </c>
      <c r="L112">
        <v>41</v>
      </c>
      <c r="M112">
        <v>52</v>
      </c>
      <c r="N112">
        <v>10</v>
      </c>
      <c r="O112">
        <v>276</v>
      </c>
      <c r="P112" t="str">
        <f t="shared" si="7"/>
        <v>0210</v>
      </c>
      <c r="Q112">
        <v>235</v>
      </c>
      <c r="R112">
        <v>58</v>
      </c>
      <c r="S112" s="1">
        <v>0.28999999999999998</v>
      </c>
      <c r="T112" t="s">
        <v>236</v>
      </c>
      <c r="U112" t="s">
        <v>235</v>
      </c>
      <c r="V112" t="s">
        <v>235</v>
      </c>
      <c r="W112" s="14" t="s">
        <v>230</v>
      </c>
      <c r="X112" s="14" t="s">
        <v>230</v>
      </c>
      <c r="Y112" s="14">
        <v>55.1</v>
      </c>
      <c r="Z112" s="14">
        <v>6.6241176470588234</v>
      </c>
      <c r="AA112" s="14">
        <v>33.4</v>
      </c>
      <c r="AB112" s="14">
        <v>23.4</v>
      </c>
      <c r="AC112" t="s">
        <v>241</v>
      </c>
      <c r="AD112" t="s">
        <v>255</v>
      </c>
      <c r="AE112" s="3">
        <v>25.616444000000001</v>
      </c>
      <c r="AF112" s="3">
        <v>-80.390439000000001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>
        <v>3</v>
      </c>
      <c r="AY112">
        <v>0</v>
      </c>
      <c r="AZ112">
        <v>0</v>
      </c>
      <c r="BA112">
        <v>11.5</v>
      </c>
      <c r="BB112">
        <v>0</v>
      </c>
      <c r="BC112">
        <v>0</v>
      </c>
      <c r="BD112">
        <v>6</v>
      </c>
      <c r="BE112">
        <v>0</v>
      </c>
      <c r="BF112">
        <v>70.5</v>
      </c>
      <c r="BG112">
        <v>0</v>
      </c>
      <c r="BH112">
        <v>0</v>
      </c>
      <c r="BI112">
        <v>0</v>
      </c>
      <c r="BJ112" s="1">
        <v>0</v>
      </c>
      <c r="BK112">
        <v>2.1739130434782608E-2</v>
      </c>
      <c r="BL112">
        <v>0</v>
      </c>
      <c r="BM112">
        <v>0.16666666666666666</v>
      </c>
      <c r="BN112">
        <v>3.1914893617021274E-2</v>
      </c>
      <c r="BO112">
        <v>0</v>
      </c>
    </row>
    <row r="113" spans="1:67" x14ac:dyDescent="0.55000000000000004">
      <c r="A113" t="s">
        <v>129</v>
      </c>
      <c r="B113" t="s">
        <v>231</v>
      </c>
      <c r="C113" s="2">
        <v>44551</v>
      </c>
      <c r="D113" s="2">
        <v>44607</v>
      </c>
      <c r="E113" s="2">
        <v>44327</v>
      </c>
      <c r="F113" t="s">
        <v>335</v>
      </c>
      <c r="G113" t="s">
        <v>609</v>
      </c>
      <c r="H113" t="str">
        <f t="shared" si="8"/>
        <v>Feb</v>
      </c>
      <c r="I113">
        <v>2</v>
      </c>
      <c r="J113">
        <f t="shared" si="9"/>
        <v>224</v>
      </c>
      <c r="K113">
        <v>8</v>
      </c>
      <c r="L113">
        <v>46</v>
      </c>
      <c r="M113">
        <v>57</v>
      </c>
      <c r="N113">
        <v>15</v>
      </c>
      <c r="O113">
        <v>281</v>
      </c>
      <c r="P113" t="str">
        <f t="shared" si="7"/>
        <v>0215</v>
      </c>
      <c r="Q113">
        <v>235</v>
      </c>
      <c r="R113">
        <v>60.5</v>
      </c>
      <c r="T113" t="s">
        <v>236</v>
      </c>
      <c r="U113" t="s">
        <v>235</v>
      </c>
      <c r="V113" t="s">
        <v>235</v>
      </c>
      <c r="W113" s="14" t="s">
        <v>231</v>
      </c>
      <c r="X113" s="14" t="s">
        <v>231</v>
      </c>
      <c r="Y113" s="14">
        <v>46.9</v>
      </c>
      <c r="Z113" s="14">
        <v>4.1657142857142855</v>
      </c>
      <c r="AA113" s="14">
        <v>27.5</v>
      </c>
      <c r="AB113" s="14">
        <v>20.5</v>
      </c>
      <c r="AC113" t="s">
        <v>242</v>
      </c>
      <c r="AD113" t="s">
        <v>251</v>
      </c>
      <c r="AE113" s="3">
        <v>25.600580000000001</v>
      </c>
      <c r="AF113" s="3">
        <v>-80.400133999999994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>
        <v>4</v>
      </c>
      <c r="AY113">
        <v>0</v>
      </c>
      <c r="AZ113">
        <v>0</v>
      </c>
      <c r="BA113">
        <v>11.5</v>
      </c>
      <c r="BB113">
        <v>0</v>
      </c>
      <c r="BC113">
        <v>0</v>
      </c>
      <c r="BD113">
        <v>6</v>
      </c>
      <c r="BE113">
        <v>0</v>
      </c>
      <c r="BF113">
        <v>70.5</v>
      </c>
      <c r="BG113">
        <v>0</v>
      </c>
      <c r="BH113">
        <v>0</v>
      </c>
      <c r="BI113">
        <v>0</v>
      </c>
      <c r="BJ113" s="1">
        <v>0</v>
      </c>
      <c r="BK113">
        <v>2.1739130434782608E-2</v>
      </c>
      <c r="BL113">
        <v>0</v>
      </c>
      <c r="BM113">
        <v>0.16666666666666666</v>
      </c>
      <c r="BN113">
        <v>3.1914893617021274E-2</v>
      </c>
      <c r="BO113">
        <v>0</v>
      </c>
    </row>
    <row r="114" spans="1:67" x14ac:dyDescent="0.55000000000000004">
      <c r="A114" t="s">
        <v>130</v>
      </c>
      <c r="B114">
        <v>606</v>
      </c>
      <c r="C114" s="2">
        <v>44551</v>
      </c>
      <c r="D114" s="2">
        <v>44609</v>
      </c>
      <c r="E114" s="2">
        <v>44327</v>
      </c>
      <c r="F114" t="s">
        <v>335</v>
      </c>
      <c r="G114" t="s">
        <v>609</v>
      </c>
      <c r="H114" t="str">
        <f t="shared" si="8"/>
        <v>Feb</v>
      </c>
      <c r="I114">
        <v>2</v>
      </c>
      <c r="J114">
        <f t="shared" si="9"/>
        <v>224</v>
      </c>
      <c r="K114">
        <v>8</v>
      </c>
      <c r="L114">
        <v>48</v>
      </c>
      <c r="M114">
        <v>59</v>
      </c>
      <c r="N114">
        <v>17</v>
      </c>
      <c r="O114">
        <v>283</v>
      </c>
      <c r="P114" t="str">
        <f t="shared" si="7"/>
        <v>0217</v>
      </c>
      <c r="Q114">
        <v>235</v>
      </c>
      <c r="R114">
        <v>74.5</v>
      </c>
      <c r="S114" s="1">
        <v>0.02</v>
      </c>
      <c r="T114" t="s">
        <v>236</v>
      </c>
      <c r="U114" t="s">
        <v>235</v>
      </c>
      <c r="V114" t="s">
        <v>235</v>
      </c>
      <c r="W114" s="14">
        <v>606</v>
      </c>
      <c r="X114" s="14">
        <v>606</v>
      </c>
      <c r="Y114" s="14">
        <v>52.4</v>
      </c>
      <c r="Z114" s="14">
        <v>7.5842105263157888</v>
      </c>
      <c r="AA114" s="14">
        <v>32.9</v>
      </c>
      <c r="AB114" s="14">
        <v>25.1</v>
      </c>
      <c r="AC114" t="s">
        <v>241</v>
      </c>
      <c r="AD114" t="s">
        <v>255</v>
      </c>
      <c r="AE114" s="3">
        <v>25.616444000000001</v>
      </c>
      <c r="AF114" s="3">
        <v>-80.390439000000001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>
        <v>1</v>
      </c>
      <c r="AY114">
        <v>0</v>
      </c>
      <c r="AZ114">
        <v>0</v>
      </c>
      <c r="BA114">
        <v>11.5</v>
      </c>
      <c r="BB114">
        <v>0</v>
      </c>
      <c r="BC114">
        <v>0</v>
      </c>
      <c r="BD114">
        <v>6</v>
      </c>
      <c r="BE114">
        <v>0</v>
      </c>
      <c r="BF114">
        <v>70.5</v>
      </c>
      <c r="BG114">
        <v>0</v>
      </c>
      <c r="BH114">
        <v>0</v>
      </c>
      <c r="BI114">
        <v>0</v>
      </c>
      <c r="BJ114" s="1">
        <v>0</v>
      </c>
      <c r="BK114">
        <v>2.1739130434782608E-2</v>
      </c>
      <c r="BL114">
        <v>0</v>
      </c>
      <c r="BM114">
        <v>0.16666666666666666</v>
      </c>
      <c r="BN114">
        <v>3.1914893617021274E-2</v>
      </c>
      <c r="BO114">
        <v>0</v>
      </c>
    </row>
    <row r="115" spans="1:67" x14ac:dyDescent="0.55000000000000004">
      <c r="A115" t="s">
        <v>131</v>
      </c>
      <c r="B115">
        <v>40</v>
      </c>
      <c r="C115" s="2">
        <v>44551</v>
      </c>
      <c r="D115" s="2">
        <v>44614</v>
      </c>
      <c r="E115" s="2">
        <v>44327</v>
      </c>
      <c r="F115" t="s">
        <v>335</v>
      </c>
      <c r="G115" t="s">
        <v>609</v>
      </c>
      <c r="H115" t="str">
        <f t="shared" si="8"/>
        <v>Feb</v>
      </c>
      <c r="I115">
        <v>2</v>
      </c>
      <c r="J115">
        <f t="shared" si="9"/>
        <v>224</v>
      </c>
      <c r="K115">
        <v>9</v>
      </c>
      <c r="L115">
        <v>53</v>
      </c>
      <c r="M115">
        <v>64</v>
      </c>
      <c r="N115">
        <v>22</v>
      </c>
      <c r="O115">
        <v>288</v>
      </c>
      <c r="P115" t="str">
        <f t="shared" si="7"/>
        <v>0222</v>
      </c>
      <c r="Q115">
        <v>235</v>
      </c>
      <c r="R115">
        <v>71.5</v>
      </c>
      <c r="S115" s="1">
        <v>0</v>
      </c>
      <c r="T115" t="s">
        <v>236</v>
      </c>
      <c r="U115" t="s">
        <v>235</v>
      </c>
      <c r="V115" t="s">
        <v>235</v>
      </c>
      <c r="W115" s="14">
        <v>40</v>
      </c>
      <c r="X115" s="14">
        <v>40</v>
      </c>
      <c r="Y115" s="14">
        <v>49.5</v>
      </c>
      <c r="Z115" s="14">
        <v>5.4148459400000002</v>
      </c>
      <c r="AA115" s="14">
        <v>29.9</v>
      </c>
      <c r="AB115" s="14">
        <v>21.6</v>
      </c>
      <c r="AC115" t="s">
        <v>240</v>
      </c>
      <c r="AD115" t="s">
        <v>254</v>
      </c>
      <c r="AE115" s="3">
        <v>25.613995970000001</v>
      </c>
      <c r="AF115" s="3">
        <v>-80.406042029999995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>
        <v>6</v>
      </c>
      <c r="AY115">
        <v>0</v>
      </c>
      <c r="AZ115">
        <v>0</v>
      </c>
      <c r="BA115">
        <v>11.5</v>
      </c>
      <c r="BB115">
        <v>0</v>
      </c>
      <c r="BC115">
        <v>0</v>
      </c>
      <c r="BD115">
        <v>6</v>
      </c>
      <c r="BE115">
        <v>0</v>
      </c>
      <c r="BF115">
        <v>70.5</v>
      </c>
      <c r="BG115">
        <v>0</v>
      </c>
      <c r="BH115">
        <v>0</v>
      </c>
      <c r="BI115">
        <v>0</v>
      </c>
      <c r="BJ115" s="1">
        <v>0</v>
      </c>
      <c r="BK115">
        <v>2.1739130434782608E-2</v>
      </c>
      <c r="BL115">
        <v>0</v>
      </c>
      <c r="BM115">
        <v>0.16666666666666666</v>
      </c>
      <c r="BN115">
        <v>3.1914893617021274E-2</v>
      </c>
      <c r="BO115">
        <v>0</v>
      </c>
    </row>
    <row r="116" spans="1:67" x14ac:dyDescent="0.55000000000000004">
      <c r="A116" t="s">
        <v>132</v>
      </c>
      <c r="B116">
        <v>454</v>
      </c>
      <c r="C116" s="2">
        <v>44551</v>
      </c>
      <c r="D116" s="2">
        <v>44614</v>
      </c>
      <c r="E116" s="2">
        <v>44327</v>
      </c>
      <c r="F116" t="s">
        <v>335</v>
      </c>
      <c r="G116" t="s">
        <v>609</v>
      </c>
      <c r="H116" t="str">
        <f t="shared" si="8"/>
        <v>Feb</v>
      </c>
      <c r="I116">
        <v>2</v>
      </c>
      <c r="J116">
        <f t="shared" si="9"/>
        <v>224</v>
      </c>
      <c r="K116">
        <v>9</v>
      </c>
      <c r="L116">
        <v>53</v>
      </c>
      <c r="M116">
        <v>64</v>
      </c>
      <c r="N116">
        <v>22</v>
      </c>
      <c r="O116">
        <v>288</v>
      </c>
      <c r="P116" t="str">
        <f t="shared" si="7"/>
        <v>0222</v>
      </c>
      <c r="Q116">
        <v>235</v>
      </c>
      <c r="R116">
        <v>71.5</v>
      </c>
      <c r="S116" s="1">
        <v>0</v>
      </c>
      <c r="T116" t="s">
        <v>236</v>
      </c>
      <c r="U116" t="s">
        <v>234</v>
      </c>
      <c r="V116" t="s">
        <v>234</v>
      </c>
      <c r="W116" s="14">
        <v>454</v>
      </c>
      <c r="X116" s="14">
        <v>454</v>
      </c>
      <c r="Y116" s="14">
        <v>49.8</v>
      </c>
      <c r="Z116" s="14">
        <v>4.1033333333333344</v>
      </c>
      <c r="AA116" s="14">
        <v>27.8</v>
      </c>
      <c r="AB116" s="14">
        <v>20.7</v>
      </c>
      <c r="AC116" t="s">
        <v>240</v>
      </c>
      <c r="AD116" t="s">
        <v>275</v>
      </c>
      <c r="AE116" s="3">
        <v>25.613045960000001</v>
      </c>
      <c r="AF116" s="3">
        <v>-80.407091030000004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>
        <v>3</v>
      </c>
      <c r="AY116">
        <v>0</v>
      </c>
      <c r="AZ116">
        <v>0</v>
      </c>
      <c r="BA116">
        <v>11.5</v>
      </c>
      <c r="BB116">
        <v>0</v>
      </c>
      <c r="BC116">
        <v>0</v>
      </c>
      <c r="BD116">
        <v>6</v>
      </c>
      <c r="BE116">
        <v>0</v>
      </c>
      <c r="BF116">
        <v>70.5</v>
      </c>
      <c r="BG116">
        <v>0</v>
      </c>
      <c r="BH116">
        <v>0</v>
      </c>
      <c r="BI116">
        <v>0</v>
      </c>
      <c r="BJ116" s="1">
        <v>0</v>
      </c>
      <c r="BK116">
        <v>2.1739130434782608E-2</v>
      </c>
      <c r="BL116">
        <v>0</v>
      </c>
      <c r="BM116">
        <v>0.16666666666666666</v>
      </c>
      <c r="BN116">
        <v>3.1914893617021274E-2</v>
      </c>
      <c r="BO116">
        <v>0</v>
      </c>
    </row>
    <row r="117" spans="1:67" x14ac:dyDescent="0.55000000000000004">
      <c r="A117" t="s">
        <v>133</v>
      </c>
      <c r="B117">
        <v>21</v>
      </c>
      <c r="C117" s="2">
        <v>44551</v>
      </c>
      <c r="D117" s="2">
        <v>44616</v>
      </c>
      <c r="E117" s="2">
        <v>44327</v>
      </c>
      <c r="F117" t="s">
        <v>335</v>
      </c>
      <c r="G117" t="s">
        <v>609</v>
      </c>
      <c r="H117" t="str">
        <f t="shared" si="8"/>
        <v>Feb</v>
      </c>
      <c r="I117">
        <v>2</v>
      </c>
      <c r="J117">
        <f t="shared" si="9"/>
        <v>224</v>
      </c>
      <c r="K117">
        <v>9</v>
      </c>
      <c r="L117">
        <v>55</v>
      </c>
      <c r="M117">
        <v>66</v>
      </c>
      <c r="N117">
        <v>24</v>
      </c>
      <c r="O117">
        <v>290</v>
      </c>
      <c r="P117" t="str">
        <f t="shared" si="7"/>
        <v>0224</v>
      </c>
      <c r="Q117">
        <v>235</v>
      </c>
      <c r="R117">
        <v>71</v>
      </c>
      <c r="S117" s="1">
        <v>0</v>
      </c>
      <c r="T117" t="s">
        <v>236</v>
      </c>
      <c r="U117" t="s">
        <v>235</v>
      </c>
      <c r="V117" t="s">
        <v>235</v>
      </c>
      <c r="W117" s="14">
        <v>21</v>
      </c>
      <c r="X117" s="14">
        <v>21</v>
      </c>
      <c r="Y117" s="14">
        <v>47.7</v>
      </c>
      <c r="Z117" s="14">
        <v>5.5711111111111116</v>
      </c>
      <c r="AA117" s="14">
        <v>31.7</v>
      </c>
      <c r="AB117" s="14">
        <v>21.5</v>
      </c>
      <c r="AC117" t="s">
        <v>240</v>
      </c>
      <c r="AD117" t="s">
        <v>253</v>
      </c>
      <c r="AE117" s="3">
        <v>25.613794970000001</v>
      </c>
      <c r="AF117" s="3">
        <v>-80.406096009999999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>
        <v>3</v>
      </c>
      <c r="AY117">
        <v>1</v>
      </c>
      <c r="AZ117">
        <v>0</v>
      </c>
      <c r="BA117">
        <v>11.5</v>
      </c>
      <c r="BB117">
        <v>0</v>
      </c>
      <c r="BC117">
        <v>0</v>
      </c>
      <c r="BD117">
        <v>6</v>
      </c>
      <c r="BE117">
        <v>0</v>
      </c>
      <c r="BF117">
        <v>70.5</v>
      </c>
      <c r="BG117">
        <v>0</v>
      </c>
      <c r="BH117">
        <v>0</v>
      </c>
      <c r="BI117">
        <v>0</v>
      </c>
      <c r="BJ117" s="1">
        <v>0</v>
      </c>
      <c r="BK117">
        <v>2.1739130434782608E-2</v>
      </c>
      <c r="BL117">
        <v>0</v>
      </c>
      <c r="BM117">
        <v>0.16666666666666666</v>
      </c>
      <c r="BN117">
        <v>3.1914893617021274E-2</v>
      </c>
      <c r="BO117">
        <v>0</v>
      </c>
    </row>
    <row r="118" spans="1:67" x14ac:dyDescent="0.55000000000000004">
      <c r="A118" t="s">
        <v>134</v>
      </c>
      <c r="B118">
        <v>40</v>
      </c>
      <c r="C118" s="2">
        <v>44551</v>
      </c>
      <c r="D118" s="2">
        <v>44616</v>
      </c>
      <c r="E118" s="2">
        <v>44327</v>
      </c>
      <c r="F118" t="s">
        <v>335</v>
      </c>
      <c r="G118" t="s">
        <v>609</v>
      </c>
      <c r="H118" t="str">
        <f t="shared" si="8"/>
        <v>Feb</v>
      </c>
      <c r="I118">
        <v>2</v>
      </c>
      <c r="J118">
        <f t="shared" si="9"/>
        <v>224</v>
      </c>
      <c r="K118">
        <v>9</v>
      </c>
      <c r="L118">
        <v>55</v>
      </c>
      <c r="M118">
        <v>66</v>
      </c>
      <c r="N118">
        <v>24</v>
      </c>
      <c r="O118">
        <v>290</v>
      </c>
      <c r="P118" t="str">
        <f t="shared" si="7"/>
        <v>0224</v>
      </c>
      <c r="Q118">
        <v>235</v>
      </c>
      <c r="R118">
        <v>71</v>
      </c>
      <c r="S118" s="1">
        <v>0</v>
      </c>
      <c r="T118" t="s">
        <v>236</v>
      </c>
      <c r="U118" t="s">
        <v>235</v>
      </c>
      <c r="V118" t="s">
        <v>235</v>
      </c>
      <c r="W118" s="14">
        <v>40</v>
      </c>
      <c r="X118" s="14">
        <v>40</v>
      </c>
      <c r="Y118" s="14">
        <v>49.5</v>
      </c>
      <c r="Z118" s="14">
        <v>5.4148459400000002</v>
      </c>
      <c r="AA118" s="14">
        <v>29.9</v>
      </c>
      <c r="AB118" s="14">
        <v>21.6</v>
      </c>
      <c r="AC118" t="s">
        <v>240</v>
      </c>
      <c r="AD118" t="s">
        <v>254</v>
      </c>
      <c r="AE118" s="3">
        <v>25.613995970000001</v>
      </c>
      <c r="AF118" s="3">
        <v>-80.406042029999995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>
        <v>4</v>
      </c>
      <c r="AY118">
        <v>1</v>
      </c>
      <c r="AZ118">
        <v>0</v>
      </c>
      <c r="BA118">
        <v>11.5</v>
      </c>
      <c r="BB118">
        <v>0</v>
      </c>
      <c r="BC118">
        <v>0</v>
      </c>
      <c r="BD118">
        <v>6</v>
      </c>
      <c r="BE118">
        <v>0</v>
      </c>
      <c r="BF118">
        <v>70.5</v>
      </c>
      <c r="BG118">
        <v>0</v>
      </c>
      <c r="BH118">
        <v>0</v>
      </c>
      <c r="BI118">
        <v>0</v>
      </c>
      <c r="BJ118" s="1">
        <v>0</v>
      </c>
      <c r="BK118">
        <v>2.1739130434782608E-2</v>
      </c>
      <c r="BL118">
        <v>0</v>
      </c>
      <c r="BM118">
        <v>0.16666666666666666</v>
      </c>
      <c r="BN118">
        <v>3.1914893617021274E-2</v>
      </c>
      <c r="BO118">
        <v>0</v>
      </c>
    </row>
    <row r="119" spans="1:67" x14ac:dyDescent="0.55000000000000004">
      <c r="A119" t="s">
        <v>135</v>
      </c>
      <c r="B119">
        <v>6000</v>
      </c>
      <c r="C119" s="2">
        <v>44551</v>
      </c>
      <c r="D119" s="2">
        <v>44621</v>
      </c>
      <c r="E119" s="2">
        <v>44327</v>
      </c>
      <c r="F119" t="s">
        <v>335</v>
      </c>
      <c r="G119" t="s">
        <v>609</v>
      </c>
      <c r="H119" t="str">
        <f t="shared" si="8"/>
        <v>Mar</v>
      </c>
      <c r="I119">
        <v>3</v>
      </c>
      <c r="J119">
        <f t="shared" si="9"/>
        <v>224</v>
      </c>
      <c r="K119">
        <v>10</v>
      </c>
      <c r="L119">
        <v>60</v>
      </c>
      <c r="M119">
        <v>71</v>
      </c>
      <c r="N119">
        <v>1</v>
      </c>
      <c r="O119">
        <v>295</v>
      </c>
      <c r="P119" t="str">
        <f t="shared" si="7"/>
        <v>0301</v>
      </c>
      <c r="Q119">
        <v>235</v>
      </c>
      <c r="R119">
        <v>72.5</v>
      </c>
      <c r="S119" s="1">
        <v>0</v>
      </c>
      <c r="T119" t="s">
        <v>236</v>
      </c>
      <c r="U119" t="s">
        <v>234</v>
      </c>
      <c r="V119" t="s">
        <v>234</v>
      </c>
      <c r="W119" s="14">
        <v>6000</v>
      </c>
      <c r="X119" s="14">
        <v>6000</v>
      </c>
      <c r="Y119" s="14">
        <v>42.8</v>
      </c>
      <c r="Z119" s="14">
        <v>2.7341666666666669</v>
      </c>
      <c r="AA119" s="14">
        <v>23.6</v>
      </c>
      <c r="AB119" s="14">
        <v>17.8</v>
      </c>
      <c r="AC119" t="s">
        <v>240</v>
      </c>
      <c r="AD119" t="s">
        <v>300</v>
      </c>
      <c r="AE119" s="3">
        <v>25.614927999999999</v>
      </c>
      <c r="AF119" s="3">
        <v>-80.405761999999996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120</v>
      </c>
      <c r="BG119">
        <v>0</v>
      </c>
      <c r="BH119">
        <v>0</v>
      </c>
      <c r="BI119">
        <v>0</v>
      </c>
      <c r="BJ119" s="1">
        <v>30.400000000000002</v>
      </c>
      <c r="BK119">
        <v>0</v>
      </c>
      <c r="BL119">
        <v>0</v>
      </c>
      <c r="BM119">
        <v>0</v>
      </c>
      <c r="BN119">
        <v>3.3333333333333333E-2</v>
      </c>
      <c r="BO119">
        <v>2.6315789473684209E-2</v>
      </c>
    </row>
    <row r="120" spans="1:67" x14ac:dyDescent="0.55000000000000004">
      <c r="A120" t="s">
        <v>137</v>
      </c>
      <c r="B120">
        <v>589</v>
      </c>
      <c r="C120" s="2">
        <v>44551</v>
      </c>
      <c r="D120" s="2">
        <v>44623</v>
      </c>
      <c r="E120" s="2">
        <v>44327</v>
      </c>
      <c r="F120" t="s">
        <v>335</v>
      </c>
      <c r="G120" t="s">
        <v>609</v>
      </c>
      <c r="H120" t="str">
        <f t="shared" si="8"/>
        <v>Mar</v>
      </c>
      <c r="I120">
        <v>3</v>
      </c>
      <c r="J120">
        <f t="shared" si="9"/>
        <v>224</v>
      </c>
      <c r="K120">
        <v>10</v>
      </c>
      <c r="L120">
        <v>62</v>
      </c>
      <c r="M120">
        <v>73</v>
      </c>
      <c r="N120">
        <v>3</v>
      </c>
      <c r="O120">
        <v>297</v>
      </c>
      <c r="P120" t="str">
        <f t="shared" si="7"/>
        <v>0303</v>
      </c>
      <c r="Q120">
        <v>235</v>
      </c>
      <c r="R120">
        <v>70.5</v>
      </c>
      <c r="S120" s="1">
        <v>0.13</v>
      </c>
      <c r="T120" t="s">
        <v>236</v>
      </c>
      <c r="U120" t="s">
        <v>235</v>
      </c>
      <c r="V120" t="s">
        <v>235</v>
      </c>
      <c r="W120" s="14">
        <v>589</v>
      </c>
      <c r="X120" s="14">
        <v>589</v>
      </c>
      <c r="Y120" s="14">
        <v>51.1</v>
      </c>
      <c r="Z120" s="14">
        <v>5.242857142857142</v>
      </c>
      <c r="AA120" s="14">
        <v>29.4</v>
      </c>
      <c r="AB120" s="14">
        <v>22.2</v>
      </c>
      <c r="AC120" t="s">
        <v>241</v>
      </c>
      <c r="AD120" t="s">
        <v>301</v>
      </c>
      <c r="AE120" s="3">
        <v>25.621523</v>
      </c>
      <c r="AF120" s="3">
        <v>-80.392624029999993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120</v>
      </c>
      <c r="BG120">
        <v>0</v>
      </c>
      <c r="BH120">
        <v>0</v>
      </c>
      <c r="BI120">
        <v>0</v>
      </c>
      <c r="BJ120" s="1">
        <v>30.400000000000002</v>
      </c>
      <c r="BK120">
        <v>0</v>
      </c>
      <c r="BL120">
        <v>0</v>
      </c>
      <c r="BM120">
        <v>0</v>
      </c>
      <c r="BN120">
        <v>3.3333333333333333E-2</v>
      </c>
      <c r="BO120">
        <v>2.6315789473684209E-2</v>
      </c>
    </row>
    <row r="121" spans="1:67" x14ac:dyDescent="0.55000000000000004">
      <c r="A121" t="s">
        <v>138</v>
      </c>
      <c r="B121">
        <v>300</v>
      </c>
      <c r="C121" s="2">
        <v>44551</v>
      </c>
      <c r="D121" s="2">
        <v>44628</v>
      </c>
      <c r="E121" s="2">
        <v>44327</v>
      </c>
      <c r="F121" t="s">
        <v>335</v>
      </c>
      <c r="G121" t="s">
        <v>609</v>
      </c>
      <c r="H121" t="str">
        <f t="shared" si="8"/>
        <v>Mar</v>
      </c>
      <c r="I121">
        <v>3</v>
      </c>
      <c r="J121">
        <f t="shared" si="9"/>
        <v>224</v>
      </c>
      <c r="K121">
        <v>11</v>
      </c>
      <c r="L121">
        <v>67</v>
      </c>
      <c r="M121">
        <v>78</v>
      </c>
      <c r="N121">
        <v>8</v>
      </c>
      <c r="O121">
        <v>302</v>
      </c>
      <c r="P121" t="str">
        <f t="shared" si="7"/>
        <v>0308</v>
      </c>
      <c r="Q121">
        <v>235</v>
      </c>
      <c r="R121">
        <v>78.5</v>
      </c>
      <c r="S121" s="1">
        <v>0</v>
      </c>
      <c r="T121" t="s">
        <v>236</v>
      </c>
      <c r="U121" t="s">
        <v>234</v>
      </c>
      <c r="V121" t="s">
        <v>234</v>
      </c>
      <c r="W121" s="14">
        <v>300</v>
      </c>
      <c r="X121" s="14">
        <v>300</v>
      </c>
      <c r="Y121" s="14">
        <v>46.5</v>
      </c>
      <c r="Z121" s="14">
        <v>3.3135294117647058</v>
      </c>
      <c r="AA121" s="14">
        <v>26.9</v>
      </c>
      <c r="AB121" s="14">
        <v>19.899999999999999</v>
      </c>
      <c r="AC121" t="s">
        <v>241</v>
      </c>
      <c r="AD121" t="s">
        <v>282</v>
      </c>
      <c r="AE121" s="3">
        <v>25.616636</v>
      </c>
      <c r="AF121" s="3">
        <v>-80.390680000000003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120</v>
      </c>
      <c r="BG121">
        <v>0</v>
      </c>
      <c r="BH121">
        <v>0</v>
      </c>
      <c r="BI121">
        <v>0</v>
      </c>
      <c r="BJ121" s="1">
        <v>30.400000000000002</v>
      </c>
      <c r="BK121">
        <v>0</v>
      </c>
      <c r="BL121">
        <v>0</v>
      </c>
      <c r="BM121">
        <v>0</v>
      </c>
      <c r="BN121">
        <v>3.3333333333333333E-2</v>
      </c>
      <c r="BO121">
        <v>2.6315789473684209E-2</v>
      </c>
    </row>
    <row r="122" spans="1:67" x14ac:dyDescent="0.55000000000000004">
      <c r="A122" t="s">
        <v>139</v>
      </c>
      <c r="B122">
        <v>21</v>
      </c>
      <c r="C122" s="2">
        <v>44551</v>
      </c>
      <c r="D122" s="2">
        <v>44630</v>
      </c>
      <c r="E122" s="2">
        <v>44327</v>
      </c>
      <c r="F122" t="s">
        <v>335</v>
      </c>
      <c r="G122" t="s">
        <v>609</v>
      </c>
      <c r="H122" t="str">
        <f t="shared" si="8"/>
        <v>Mar</v>
      </c>
      <c r="I122">
        <v>3</v>
      </c>
      <c r="J122">
        <f t="shared" si="9"/>
        <v>224</v>
      </c>
      <c r="K122">
        <v>11</v>
      </c>
      <c r="L122">
        <v>69</v>
      </c>
      <c r="M122">
        <v>80</v>
      </c>
      <c r="N122">
        <v>10</v>
      </c>
      <c r="O122">
        <v>304</v>
      </c>
      <c r="P122" t="str">
        <f t="shared" si="7"/>
        <v>0310</v>
      </c>
      <c r="Q122">
        <v>235</v>
      </c>
      <c r="R122">
        <v>77.5</v>
      </c>
      <c r="S122" s="1">
        <v>0</v>
      </c>
      <c r="T122" t="s">
        <v>236</v>
      </c>
      <c r="U122" t="s">
        <v>235</v>
      </c>
      <c r="V122" t="s">
        <v>235</v>
      </c>
      <c r="W122" s="14">
        <v>21</v>
      </c>
      <c r="X122" s="14">
        <v>21</v>
      </c>
      <c r="Y122" s="14">
        <v>47.7</v>
      </c>
      <c r="Z122" s="14">
        <v>5.5711111111111116</v>
      </c>
      <c r="AA122" s="14">
        <v>31.7</v>
      </c>
      <c r="AB122" s="14">
        <v>21.5</v>
      </c>
      <c r="AC122" t="s">
        <v>240</v>
      </c>
      <c r="AD122" t="s">
        <v>302</v>
      </c>
      <c r="AE122" s="3">
        <v>25.613668000000001</v>
      </c>
      <c r="AF122" s="3">
        <v>-80.406751999999997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>
        <v>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120</v>
      </c>
      <c r="BG122">
        <v>0</v>
      </c>
      <c r="BH122">
        <v>0</v>
      </c>
      <c r="BI122">
        <v>0</v>
      </c>
      <c r="BJ122" s="1">
        <v>30.400000000000002</v>
      </c>
      <c r="BK122">
        <v>0</v>
      </c>
      <c r="BL122">
        <v>0</v>
      </c>
      <c r="BM122">
        <v>0</v>
      </c>
      <c r="BN122">
        <v>3.3333333333333333E-2</v>
      </c>
      <c r="BO122">
        <v>2.6315789473684209E-2</v>
      </c>
    </row>
    <row r="123" spans="1:67" x14ac:dyDescent="0.55000000000000004">
      <c r="A123" t="s">
        <v>140</v>
      </c>
      <c r="B123" t="s">
        <v>230</v>
      </c>
      <c r="C123" s="2">
        <v>44551</v>
      </c>
      <c r="D123" s="2">
        <v>44630</v>
      </c>
      <c r="E123" s="2">
        <v>44327</v>
      </c>
      <c r="F123" t="s">
        <v>335</v>
      </c>
      <c r="G123" t="s">
        <v>609</v>
      </c>
      <c r="H123" t="str">
        <f t="shared" si="8"/>
        <v>Mar</v>
      </c>
      <c r="I123">
        <v>3</v>
      </c>
      <c r="J123">
        <f t="shared" si="9"/>
        <v>224</v>
      </c>
      <c r="K123">
        <v>11</v>
      </c>
      <c r="L123">
        <v>69</v>
      </c>
      <c r="M123">
        <v>80</v>
      </c>
      <c r="N123">
        <v>10</v>
      </c>
      <c r="O123">
        <v>304</v>
      </c>
      <c r="P123" t="str">
        <f t="shared" si="7"/>
        <v>0310</v>
      </c>
      <c r="Q123">
        <v>235</v>
      </c>
      <c r="R123">
        <v>77.5</v>
      </c>
      <c r="S123" s="1">
        <v>0</v>
      </c>
      <c r="T123" t="s">
        <v>236</v>
      </c>
      <c r="U123" t="s">
        <v>235</v>
      </c>
      <c r="V123" t="s">
        <v>235</v>
      </c>
      <c r="W123" s="14" t="s">
        <v>230</v>
      </c>
      <c r="X123" s="14" t="s">
        <v>230</v>
      </c>
      <c r="Y123" s="14">
        <v>55.1</v>
      </c>
      <c r="Z123" s="14">
        <v>6.6241176470588234</v>
      </c>
      <c r="AA123" s="14">
        <v>33.4</v>
      </c>
      <c r="AB123" s="14">
        <v>23.4</v>
      </c>
      <c r="AC123" t="s">
        <v>241</v>
      </c>
      <c r="AD123" t="s">
        <v>282</v>
      </c>
      <c r="AE123" s="3">
        <v>25.616636</v>
      </c>
      <c r="AF123" s="3">
        <v>-80.390680000000003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120</v>
      </c>
      <c r="BG123">
        <v>0</v>
      </c>
      <c r="BH123">
        <v>0</v>
      </c>
      <c r="BI123">
        <v>0</v>
      </c>
      <c r="BJ123" s="1">
        <v>30.400000000000002</v>
      </c>
      <c r="BK123">
        <v>0</v>
      </c>
      <c r="BL123">
        <v>0</v>
      </c>
      <c r="BM123">
        <v>0</v>
      </c>
      <c r="BN123">
        <v>3.3333333333333333E-2</v>
      </c>
      <c r="BO123">
        <v>2.6315789473684209E-2</v>
      </c>
    </row>
    <row r="124" spans="1:67" x14ac:dyDescent="0.55000000000000004">
      <c r="A124" t="s">
        <v>141</v>
      </c>
      <c r="B124">
        <v>606</v>
      </c>
      <c r="C124" s="2">
        <v>44551</v>
      </c>
      <c r="D124" s="2">
        <v>44635</v>
      </c>
      <c r="E124" s="2">
        <v>44327</v>
      </c>
      <c r="F124" t="s">
        <v>335</v>
      </c>
      <c r="G124" t="s">
        <v>609</v>
      </c>
      <c r="H124" t="str">
        <f t="shared" si="8"/>
        <v>Mar</v>
      </c>
      <c r="I124">
        <v>3</v>
      </c>
      <c r="J124">
        <f t="shared" si="9"/>
        <v>224</v>
      </c>
      <c r="K124">
        <v>12</v>
      </c>
      <c r="L124">
        <v>74</v>
      </c>
      <c r="M124">
        <v>85</v>
      </c>
      <c r="N124">
        <v>15</v>
      </c>
      <c r="O124">
        <v>309</v>
      </c>
      <c r="P124" t="str">
        <f t="shared" si="7"/>
        <v>0315</v>
      </c>
      <c r="Q124">
        <v>235</v>
      </c>
      <c r="R124">
        <v>73</v>
      </c>
      <c r="S124" s="1">
        <v>0.36</v>
      </c>
      <c r="T124" t="s">
        <v>236</v>
      </c>
      <c r="U124" t="s">
        <v>235</v>
      </c>
      <c r="V124" t="s">
        <v>235</v>
      </c>
      <c r="W124" s="14">
        <v>606</v>
      </c>
      <c r="X124" s="14">
        <v>606</v>
      </c>
      <c r="Y124" s="14">
        <v>52.4</v>
      </c>
      <c r="Z124" s="14">
        <v>7.5842105263157888</v>
      </c>
      <c r="AA124" s="14">
        <v>32.9</v>
      </c>
      <c r="AB124" s="14">
        <v>25.1</v>
      </c>
      <c r="AC124" t="s">
        <v>241</v>
      </c>
      <c r="AD124" t="s">
        <v>255</v>
      </c>
      <c r="AE124" s="3">
        <v>25.616444000000001</v>
      </c>
      <c r="AF124" s="3">
        <v>-80.390439000000001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120</v>
      </c>
      <c r="BG124">
        <v>0</v>
      </c>
      <c r="BH124">
        <v>9.8039215686274508E-3</v>
      </c>
      <c r="BI124">
        <v>4.9019607843137254E-3</v>
      </c>
      <c r="BJ124" s="1">
        <v>30.400000000000002</v>
      </c>
      <c r="BK124">
        <v>0</v>
      </c>
      <c r="BL124">
        <v>0</v>
      </c>
      <c r="BM124">
        <v>0</v>
      </c>
      <c r="BN124">
        <v>3.3333333333333333E-2</v>
      </c>
      <c r="BO124">
        <v>2.6315789473684209E-2</v>
      </c>
    </row>
    <row r="125" spans="1:67" x14ac:dyDescent="0.55000000000000004">
      <c r="A125" t="s">
        <v>142</v>
      </c>
      <c r="B125" t="s">
        <v>231</v>
      </c>
      <c r="C125" s="2">
        <v>44551</v>
      </c>
      <c r="D125" s="2">
        <v>44635</v>
      </c>
      <c r="E125" s="2">
        <v>44327</v>
      </c>
      <c r="F125" t="s">
        <v>335</v>
      </c>
      <c r="G125" t="s">
        <v>609</v>
      </c>
      <c r="H125" t="str">
        <f t="shared" si="8"/>
        <v>Mar</v>
      </c>
      <c r="I125">
        <v>3</v>
      </c>
      <c r="J125">
        <f t="shared" si="9"/>
        <v>224</v>
      </c>
      <c r="K125">
        <v>12</v>
      </c>
      <c r="L125">
        <v>74</v>
      </c>
      <c r="M125">
        <v>85</v>
      </c>
      <c r="N125">
        <v>15</v>
      </c>
      <c r="O125">
        <v>309</v>
      </c>
      <c r="P125" t="str">
        <f t="shared" si="7"/>
        <v>0315</v>
      </c>
      <c r="Q125">
        <v>235</v>
      </c>
      <c r="R125">
        <v>73</v>
      </c>
      <c r="S125" s="1">
        <v>0.36</v>
      </c>
      <c r="T125" t="s">
        <v>236</v>
      </c>
      <c r="U125" t="s">
        <v>235</v>
      </c>
      <c r="V125" t="s">
        <v>235</v>
      </c>
      <c r="W125" s="14" t="s">
        <v>231</v>
      </c>
      <c r="X125" s="14" t="s">
        <v>231</v>
      </c>
      <c r="Y125" s="14">
        <v>46.9</v>
      </c>
      <c r="Z125" s="14">
        <v>4.1657142857142855</v>
      </c>
      <c r="AA125" s="14">
        <v>27.5</v>
      </c>
      <c r="AB125" s="14">
        <v>20.5</v>
      </c>
      <c r="AC125" t="s">
        <v>242</v>
      </c>
      <c r="AD125" t="s">
        <v>281</v>
      </c>
      <c r="AE125" s="3">
        <v>25.600850000000001</v>
      </c>
      <c r="AF125" s="3">
        <v>-80.399775000000005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>
        <v>3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120</v>
      </c>
      <c r="BG125">
        <v>0</v>
      </c>
      <c r="BH125">
        <v>9.8039215686274508E-3</v>
      </c>
      <c r="BI125">
        <v>4.9019607843137254E-3</v>
      </c>
      <c r="BJ125" s="1">
        <v>30.400000000000002</v>
      </c>
      <c r="BK125">
        <v>0</v>
      </c>
      <c r="BL125">
        <v>0</v>
      </c>
      <c r="BM125">
        <v>0</v>
      </c>
      <c r="BN125">
        <v>3.3333333333333333E-2</v>
      </c>
      <c r="BO125">
        <v>2.6315789473684209E-2</v>
      </c>
    </row>
    <row r="126" spans="1:67" x14ac:dyDescent="0.55000000000000004">
      <c r="A126" t="s">
        <v>143</v>
      </c>
      <c r="B126">
        <v>454</v>
      </c>
      <c r="C126" s="2" t="s">
        <v>411</v>
      </c>
      <c r="D126" s="2">
        <v>44642</v>
      </c>
      <c r="E126" s="2">
        <v>44327</v>
      </c>
      <c r="F126" t="s">
        <v>332</v>
      </c>
      <c r="G126" t="s">
        <v>609</v>
      </c>
      <c r="H126" t="str">
        <f t="shared" si="8"/>
        <v>Mar</v>
      </c>
      <c r="I126">
        <v>3</v>
      </c>
      <c r="J126">
        <f t="shared" si="9"/>
        <v>313</v>
      </c>
      <c r="K126">
        <v>13</v>
      </c>
      <c r="L126">
        <v>81</v>
      </c>
      <c r="M126">
        <v>3</v>
      </c>
      <c r="N126">
        <v>22</v>
      </c>
      <c r="O126">
        <v>316</v>
      </c>
      <c r="P126" t="str">
        <f t="shared" si="7"/>
        <v>0322</v>
      </c>
      <c r="Q126">
        <v>235</v>
      </c>
      <c r="R126">
        <v>75</v>
      </c>
      <c r="T126" t="s">
        <v>236</v>
      </c>
      <c r="U126" t="s">
        <v>234</v>
      </c>
      <c r="V126" t="s">
        <v>234</v>
      </c>
      <c r="W126" s="14">
        <v>454</v>
      </c>
      <c r="X126" s="14">
        <v>454</v>
      </c>
      <c r="Y126" s="14">
        <v>49.8</v>
      </c>
      <c r="Z126" s="14">
        <v>4.1033333333333344</v>
      </c>
      <c r="AA126" s="14">
        <v>27.8</v>
      </c>
      <c r="AB126" s="14">
        <v>20.7</v>
      </c>
      <c r="AC126" t="s">
        <v>240</v>
      </c>
      <c r="AD126" t="s">
        <v>296</v>
      </c>
      <c r="AE126" s="3">
        <v>25.61387401</v>
      </c>
      <c r="AF126" s="3">
        <v>-80.406140010000001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120</v>
      </c>
      <c r="BG126">
        <v>0</v>
      </c>
      <c r="BH126">
        <v>0</v>
      </c>
      <c r="BI126">
        <v>0</v>
      </c>
      <c r="BJ126" s="1">
        <v>30.400000000000002</v>
      </c>
      <c r="BK126">
        <v>0</v>
      </c>
      <c r="BL126">
        <v>0</v>
      </c>
      <c r="BM126">
        <v>0</v>
      </c>
      <c r="BN126">
        <v>3.3333333333333333E-2</v>
      </c>
      <c r="BO126">
        <v>2.6315789473684209E-2</v>
      </c>
    </row>
    <row r="127" spans="1:67" x14ac:dyDescent="0.55000000000000004">
      <c r="A127" t="s">
        <v>144</v>
      </c>
      <c r="B127">
        <v>491</v>
      </c>
      <c r="C127" s="2" t="s">
        <v>411</v>
      </c>
      <c r="D127" s="2">
        <v>44642</v>
      </c>
      <c r="E127" s="2">
        <v>44327</v>
      </c>
      <c r="F127" t="s">
        <v>332</v>
      </c>
      <c r="G127" t="s">
        <v>609</v>
      </c>
      <c r="H127" t="str">
        <f t="shared" si="8"/>
        <v>Mar</v>
      </c>
      <c r="I127">
        <v>3</v>
      </c>
      <c r="J127">
        <f t="shared" si="9"/>
        <v>313</v>
      </c>
      <c r="K127">
        <v>13</v>
      </c>
      <c r="L127">
        <v>81</v>
      </c>
      <c r="M127">
        <v>3</v>
      </c>
      <c r="N127">
        <v>22</v>
      </c>
      <c r="O127">
        <v>316</v>
      </c>
      <c r="P127" t="str">
        <f t="shared" si="7"/>
        <v>0322</v>
      </c>
      <c r="Q127">
        <v>235</v>
      </c>
      <c r="R127">
        <v>75</v>
      </c>
      <c r="T127" t="s">
        <v>236</v>
      </c>
      <c r="U127" t="s">
        <v>234</v>
      </c>
      <c r="V127" t="s">
        <v>234</v>
      </c>
      <c r="W127" s="14">
        <v>491</v>
      </c>
      <c r="X127" s="14">
        <v>491</v>
      </c>
      <c r="Y127" s="14">
        <v>49.2</v>
      </c>
      <c r="Z127" s="14">
        <v>4.2805263157894728</v>
      </c>
      <c r="AA127" s="14">
        <v>27.1</v>
      </c>
      <c r="AB127" s="14">
        <v>20.3</v>
      </c>
      <c r="AC127" t="s">
        <v>242</v>
      </c>
      <c r="AD127" t="s">
        <v>303</v>
      </c>
      <c r="AE127" s="3">
        <v>25.60038904</v>
      </c>
      <c r="AF127" s="3">
        <v>-80.400565970000002</v>
      </c>
      <c r="AG127" s="1">
        <v>0.05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0.05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>
        <v>3</v>
      </c>
      <c r="AY127">
        <v>0</v>
      </c>
      <c r="AZ127">
        <v>0</v>
      </c>
      <c r="BA127">
        <v>0</v>
      </c>
      <c r="BB127">
        <v>0</v>
      </c>
      <c r="BC127">
        <v>4</v>
      </c>
      <c r="BD127">
        <v>0</v>
      </c>
      <c r="BE127">
        <v>0</v>
      </c>
      <c r="BF127">
        <v>120</v>
      </c>
      <c r="BG127">
        <v>0</v>
      </c>
      <c r="BH127">
        <v>0</v>
      </c>
      <c r="BI127">
        <v>0</v>
      </c>
      <c r="BJ127" s="1">
        <v>30.400000000000002</v>
      </c>
      <c r="BK127">
        <v>0</v>
      </c>
      <c r="BL127">
        <v>0</v>
      </c>
      <c r="BM127">
        <v>0</v>
      </c>
      <c r="BN127">
        <v>3.3333333333333333E-2</v>
      </c>
      <c r="BO127">
        <v>2.6315789473684209E-2</v>
      </c>
    </row>
    <row r="128" spans="1:67" x14ac:dyDescent="0.55000000000000004">
      <c r="A128" t="s">
        <v>145</v>
      </c>
      <c r="B128" t="s">
        <v>145</v>
      </c>
      <c r="C128" s="2" t="s">
        <v>411</v>
      </c>
      <c r="D128" s="2">
        <v>44644</v>
      </c>
      <c r="E128" s="2">
        <v>44327</v>
      </c>
      <c r="F128" t="s">
        <v>332</v>
      </c>
      <c r="G128" t="s">
        <v>609</v>
      </c>
      <c r="H128" t="str">
        <f t="shared" si="8"/>
        <v>Mar</v>
      </c>
      <c r="I128">
        <v>3</v>
      </c>
      <c r="J128">
        <f t="shared" si="9"/>
        <v>313</v>
      </c>
      <c r="K128">
        <v>13</v>
      </c>
      <c r="L128">
        <v>83</v>
      </c>
      <c r="M128">
        <v>5</v>
      </c>
      <c r="N128">
        <v>24</v>
      </c>
      <c r="O128">
        <v>318</v>
      </c>
      <c r="P128" t="str">
        <f t="shared" si="7"/>
        <v>0324</v>
      </c>
      <c r="Q128">
        <v>235</v>
      </c>
      <c r="R128">
        <v>81</v>
      </c>
      <c r="S128" s="1">
        <v>0</v>
      </c>
      <c r="X128" s="14" t="s">
        <v>393</v>
      </c>
      <c r="AD128" t="s">
        <v>304</v>
      </c>
      <c r="AE128" s="3"/>
      <c r="AF128" s="3"/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>
        <v>2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120</v>
      </c>
      <c r="BG128">
        <v>0</v>
      </c>
      <c r="BH128">
        <v>0</v>
      </c>
      <c r="BI128">
        <v>0</v>
      </c>
      <c r="BJ128" s="1">
        <v>30.400000000000002</v>
      </c>
      <c r="BK128">
        <v>0</v>
      </c>
      <c r="BL128">
        <v>0</v>
      </c>
      <c r="BM128">
        <v>0</v>
      </c>
      <c r="BN128">
        <v>3.3333333333333333E-2</v>
      </c>
      <c r="BO128">
        <v>2.6315789473684209E-2</v>
      </c>
    </row>
    <row r="129" spans="1:67" x14ac:dyDescent="0.55000000000000004">
      <c r="A129" t="s">
        <v>146</v>
      </c>
      <c r="B129" t="s">
        <v>146</v>
      </c>
      <c r="C129" s="2" t="s">
        <v>411</v>
      </c>
      <c r="D129" s="2">
        <v>44656</v>
      </c>
      <c r="E129" s="2">
        <v>44327</v>
      </c>
      <c r="F129" t="s">
        <v>332</v>
      </c>
      <c r="G129" t="s">
        <v>609</v>
      </c>
      <c r="H129" t="str">
        <f t="shared" si="8"/>
        <v>Apr</v>
      </c>
      <c r="I129">
        <v>4</v>
      </c>
      <c r="J129">
        <f t="shared" si="9"/>
        <v>313</v>
      </c>
      <c r="K129">
        <v>15</v>
      </c>
      <c r="L129">
        <v>95</v>
      </c>
      <c r="M129">
        <v>17</v>
      </c>
      <c r="N129">
        <v>5</v>
      </c>
      <c r="O129">
        <v>330</v>
      </c>
      <c r="P129" t="str">
        <f t="shared" si="7"/>
        <v>0405</v>
      </c>
      <c r="Q129">
        <v>325</v>
      </c>
      <c r="R129">
        <v>76.5</v>
      </c>
      <c r="X129" s="14" t="s">
        <v>397</v>
      </c>
      <c r="AC129" t="s">
        <v>242</v>
      </c>
      <c r="AD129" t="s">
        <v>251</v>
      </c>
      <c r="AE129" s="3">
        <v>25.600580000000001</v>
      </c>
      <c r="AF129" s="3">
        <v>-80.400133999999994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>
        <v>5</v>
      </c>
      <c r="AY129">
        <v>1</v>
      </c>
      <c r="AZ129">
        <v>0</v>
      </c>
      <c r="BA129">
        <v>2.5616438356164384</v>
      </c>
      <c r="BB129">
        <v>0</v>
      </c>
      <c r="BC129">
        <v>0</v>
      </c>
      <c r="BD129">
        <v>1.4615384615384615</v>
      </c>
      <c r="BE129">
        <v>0</v>
      </c>
      <c r="BF129">
        <v>79.285714285714292</v>
      </c>
      <c r="BG129">
        <v>0</v>
      </c>
      <c r="BH129">
        <v>0</v>
      </c>
      <c r="BI129">
        <v>0</v>
      </c>
      <c r="BJ129" s="1">
        <v>0</v>
      </c>
      <c r="BK129">
        <v>5.3475935828877002E-3</v>
      </c>
      <c r="BL129">
        <v>1.4925373134328358E-2</v>
      </c>
      <c r="BM129">
        <v>5.2631578947368418E-2</v>
      </c>
      <c r="BN129">
        <v>2.2522522522522521E-2</v>
      </c>
      <c r="BO129">
        <v>0</v>
      </c>
    </row>
    <row r="130" spans="1:67" x14ac:dyDescent="0.55000000000000004">
      <c r="A130" t="s">
        <v>148</v>
      </c>
      <c r="B130">
        <v>300</v>
      </c>
      <c r="C130" s="2" t="s">
        <v>411</v>
      </c>
      <c r="D130" s="2">
        <v>44663</v>
      </c>
      <c r="E130" s="2">
        <v>44327</v>
      </c>
      <c r="F130" t="s">
        <v>332</v>
      </c>
      <c r="G130" t="s">
        <v>609</v>
      </c>
      <c r="H130" t="str">
        <f t="shared" si="8"/>
        <v>Apr</v>
      </c>
      <c r="I130">
        <v>4</v>
      </c>
      <c r="J130">
        <f t="shared" si="9"/>
        <v>313</v>
      </c>
      <c r="K130">
        <v>16</v>
      </c>
      <c r="L130">
        <v>102</v>
      </c>
      <c r="M130">
        <v>24</v>
      </c>
      <c r="N130">
        <v>12</v>
      </c>
      <c r="O130">
        <v>337</v>
      </c>
      <c r="P130" t="str">
        <f t="shared" ref="P130:P193" si="10">TEXT(D130,"mmdd")</f>
        <v>0412</v>
      </c>
      <c r="Q130">
        <v>325</v>
      </c>
      <c r="R130">
        <v>70.5</v>
      </c>
      <c r="S130" s="1">
        <v>0</v>
      </c>
      <c r="T130" t="s">
        <v>236</v>
      </c>
      <c r="U130" t="s">
        <v>234</v>
      </c>
      <c r="V130" t="s">
        <v>234</v>
      </c>
      <c r="W130" s="14">
        <v>300</v>
      </c>
      <c r="X130" s="14">
        <v>300</v>
      </c>
      <c r="Y130" s="14">
        <v>46.5</v>
      </c>
      <c r="Z130" s="14">
        <v>3.3135294117647058</v>
      </c>
      <c r="AA130" s="14">
        <v>26.9</v>
      </c>
      <c r="AB130" s="14">
        <v>19.899999999999999</v>
      </c>
      <c r="AC130" t="s">
        <v>241</v>
      </c>
      <c r="AD130" t="s">
        <v>249</v>
      </c>
      <c r="AE130" s="3">
        <v>25.616534999999999</v>
      </c>
      <c r="AF130" s="3">
        <v>-80.390473999999998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>
        <v>3</v>
      </c>
      <c r="AY130">
        <v>0</v>
      </c>
      <c r="AZ130">
        <v>0</v>
      </c>
      <c r="BA130">
        <v>2.5616438356164384</v>
      </c>
      <c r="BB130">
        <v>0</v>
      </c>
      <c r="BC130">
        <v>0</v>
      </c>
      <c r="BD130">
        <v>1.4615384615384615</v>
      </c>
      <c r="BE130">
        <v>0</v>
      </c>
      <c r="BF130">
        <v>79.285714285714292</v>
      </c>
      <c r="BG130">
        <v>0</v>
      </c>
      <c r="BH130">
        <v>0</v>
      </c>
      <c r="BI130">
        <v>0</v>
      </c>
      <c r="BJ130" s="1">
        <v>0</v>
      </c>
      <c r="BK130">
        <v>5.3475935828877002E-3</v>
      </c>
      <c r="BL130">
        <v>1.4925373134328358E-2</v>
      </c>
      <c r="BM130">
        <v>5.2631578947368418E-2</v>
      </c>
      <c r="BN130">
        <v>2.2522522522522521E-2</v>
      </c>
      <c r="BO130">
        <v>0</v>
      </c>
    </row>
    <row r="131" spans="1:67" x14ac:dyDescent="0.55000000000000004">
      <c r="A131" t="s">
        <v>149</v>
      </c>
      <c r="B131">
        <v>349</v>
      </c>
      <c r="C131" s="2" t="s">
        <v>411</v>
      </c>
      <c r="D131" s="2">
        <v>44663</v>
      </c>
      <c r="E131" s="2">
        <v>44327</v>
      </c>
      <c r="F131" t="s">
        <v>332</v>
      </c>
      <c r="G131" t="s">
        <v>609</v>
      </c>
      <c r="H131" t="str">
        <f t="shared" ref="H131:H194" si="11">TEXT(D131,"mmm")</f>
        <v>Apr</v>
      </c>
      <c r="I131">
        <v>4</v>
      </c>
      <c r="J131">
        <f t="shared" si="9"/>
        <v>313</v>
      </c>
      <c r="K131">
        <v>16</v>
      </c>
      <c r="L131">
        <v>102</v>
      </c>
      <c r="M131">
        <v>24</v>
      </c>
      <c r="N131">
        <v>12</v>
      </c>
      <c r="O131">
        <v>337</v>
      </c>
      <c r="P131" t="str">
        <f t="shared" si="10"/>
        <v>0412</v>
      </c>
      <c r="Q131">
        <v>325</v>
      </c>
      <c r="R131">
        <v>70.5</v>
      </c>
      <c r="S131" s="1">
        <v>0</v>
      </c>
      <c r="T131" t="s">
        <v>236</v>
      </c>
      <c r="U131" t="s">
        <v>235</v>
      </c>
      <c r="V131" t="s">
        <v>235</v>
      </c>
      <c r="W131" s="14">
        <v>349</v>
      </c>
      <c r="X131" s="14">
        <v>349</v>
      </c>
      <c r="Y131" s="14">
        <v>50.3</v>
      </c>
      <c r="Z131" s="14">
        <v>4.4509090909090911</v>
      </c>
      <c r="AA131" s="14">
        <v>28.1</v>
      </c>
      <c r="AB131" s="14">
        <v>20</v>
      </c>
      <c r="AC131" t="s">
        <v>241</v>
      </c>
      <c r="AD131" t="s">
        <v>291</v>
      </c>
      <c r="AE131" s="3">
        <v>25.621822000000002</v>
      </c>
      <c r="AF131" s="3">
        <v>-80.392408000000003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>
        <v>3</v>
      </c>
      <c r="AY131">
        <v>0</v>
      </c>
      <c r="AZ131">
        <v>0</v>
      </c>
      <c r="BA131">
        <v>2.5616438356164384</v>
      </c>
      <c r="BB131">
        <v>0</v>
      </c>
      <c r="BC131">
        <v>0</v>
      </c>
      <c r="BD131">
        <v>1.4615384615384615</v>
      </c>
      <c r="BE131">
        <v>0</v>
      </c>
      <c r="BF131">
        <v>79.285714285714292</v>
      </c>
      <c r="BG131">
        <v>0</v>
      </c>
      <c r="BH131">
        <v>0</v>
      </c>
      <c r="BI131">
        <v>0</v>
      </c>
      <c r="BJ131" s="1">
        <v>0</v>
      </c>
      <c r="BK131">
        <v>5.3475935828877002E-3</v>
      </c>
      <c r="BL131">
        <v>1.4925373134328358E-2</v>
      </c>
      <c r="BM131">
        <v>5.2631578947368418E-2</v>
      </c>
      <c r="BN131">
        <v>2.2522522522522521E-2</v>
      </c>
      <c r="BO131">
        <v>0</v>
      </c>
    </row>
    <row r="132" spans="1:67" x14ac:dyDescent="0.55000000000000004">
      <c r="A132" t="s">
        <v>150</v>
      </c>
      <c r="B132">
        <v>589</v>
      </c>
      <c r="C132" s="2" t="s">
        <v>411</v>
      </c>
      <c r="D132" s="2">
        <v>44663</v>
      </c>
      <c r="E132" s="2">
        <v>44327</v>
      </c>
      <c r="F132" t="s">
        <v>332</v>
      </c>
      <c r="G132" t="s">
        <v>609</v>
      </c>
      <c r="H132" t="str">
        <f t="shared" si="11"/>
        <v>Apr</v>
      </c>
      <c r="I132">
        <v>4</v>
      </c>
      <c r="J132">
        <f t="shared" si="9"/>
        <v>313</v>
      </c>
      <c r="K132">
        <v>16</v>
      </c>
      <c r="L132">
        <v>102</v>
      </c>
      <c r="M132">
        <v>24</v>
      </c>
      <c r="N132">
        <v>12</v>
      </c>
      <c r="O132">
        <v>337</v>
      </c>
      <c r="P132" t="str">
        <f t="shared" si="10"/>
        <v>0412</v>
      </c>
      <c r="Q132">
        <v>325</v>
      </c>
      <c r="R132">
        <v>70.5</v>
      </c>
      <c r="S132" s="1">
        <v>0</v>
      </c>
      <c r="T132" t="s">
        <v>236</v>
      </c>
      <c r="U132" t="s">
        <v>235</v>
      </c>
      <c r="V132" t="s">
        <v>235</v>
      </c>
      <c r="W132" s="14">
        <v>589</v>
      </c>
      <c r="X132" s="14">
        <v>589</v>
      </c>
      <c r="Y132" s="14">
        <v>51.1</v>
      </c>
      <c r="Z132" s="14">
        <v>5.242857142857142</v>
      </c>
      <c r="AA132" s="14">
        <v>29.4</v>
      </c>
      <c r="AB132" s="14">
        <v>22.2</v>
      </c>
      <c r="AC132" t="s">
        <v>241</v>
      </c>
      <c r="AD132" t="s">
        <v>258</v>
      </c>
      <c r="AE132" s="3">
        <v>25.621460970000001</v>
      </c>
      <c r="AF132" s="3">
        <v>-80.392425959999997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>
        <v>3</v>
      </c>
      <c r="AY132">
        <v>0</v>
      </c>
      <c r="AZ132">
        <v>0</v>
      </c>
      <c r="BA132">
        <v>2.5616438356164384</v>
      </c>
      <c r="BB132">
        <v>0</v>
      </c>
      <c r="BC132">
        <v>0</v>
      </c>
      <c r="BD132">
        <v>1.4615384615384615</v>
      </c>
      <c r="BE132">
        <v>0</v>
      </c>
      <c r="BF132">
        <v>79.285714285714292</v>
      </c>
      <c r="BG132">
        <v>0</v>
      </c>
      <c r="BH132">
        <v>0</v>
      </c>
      <c r="BI132">
        <v>0</v>
      </c>
      <c r="BJ132" s="1">
        <v>0</v>
      </c>
      <c r="BK132">
        <v>5.3475935828877002E-3</v>
      </c>
      <c r="BL132">
        <v>1.4925373134328358E-2</v>
      </c>
      <c r="BM132">
        <v>5.2631578947368418E-2</v>
      </c>
      <c r="BN132">
        <v>2.2522522522522521E-2</v>
      </c>
      <c r="BO132">
        <v>0</v>
      </c>
    </row>
    <row r="133" spans="1:67" x14ac:dyDescent="0.55000000000000004">
      <c r="A133" t="s">
        <v>151</v>
      </c>
      <c r="B133">
        <v>21</v>
      </c>
      <c r="C133" s="2" t="s">
        <v>411</v>
      </c>
      <c r="D133" s="2">
        <v>44670</v>
      </c>
      <c r="E133" s="2">
        <v>44327</v>
      </c>
      <c r="F133" t="s">
        <v>332</v>
      </c>
      <c r="G133" t="s">
        <v>609</v>
      </c>
      <c r="H133" t="str">
        <f t="shared" si="11"/>
        <v>Apr</v>
      </c>
      <c r="I133">
        <v>4</v>
      </c>
      <c r="J133">
        <f t="shared" si="9"/>
        <v>313</v>
      </c>
      <c r="K133">
        <v>17</v>
      </c>
      <c r="L133">
        <v>109</v>
      </c>
      <c r="M133">
        <v>31</v>
      </c>
      <c r="N133">
        <v>19</v>
      </c>
      <c r="O133">
        <v>344</v>
      </c>
      <c r="P133" t="str">
        <f t="shared" si="10"/>
        <v>0419</v>
      </c>
      <c r="Q133">
        <v>325</v>
      </c>
      <c r="R133">
        <v>77.5</v>
      </c>
      <c r="S133" s="1">
        <v>0.28999999999999998</v>
      </c>
      <c r="T133" t="s">
        <v>236</v>
      </c>
      <c r="U133" t="s">
        <v>235</v>
      </c>
      <c r="V133" t="s">
        <v>235</v>
      </c>
      <c r="W133" s="14">
        <v>21</v>
      </c>
      <c r="X133" s="14">
        <v>21</v>
      </c>
      <c r="Y133" s="14">
        <v>47.7</v>
      </c>
      <c r="Z133" s="14">
        <v>5.5711111111111116</v>
      </c>
      <c r="AA133" s="14">
        <v>31.7</v>
      </c>
      <c r="AB133" s="14">
        <v>21.5</v>
      </c>
      <c r="AC133" t="s">
        <v>240</v>
      </c>
      <c r="AD133" t="s">
        <v>253</v>
      </c>
      <c r="AE133" s="3">
        <v>25.613794970000001</v>
      </c>
      <c r="AF133" s="3">
        <v>-80.406096009999999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>
        <v>3</v>
      </c>
      <c r="AY133">
        <v>0</v>
      </c>
      <c r="AZ133">
        <v>0</v>
      </c>
      <c r="BA133">
        <v>2.5616438356164384</v>
      </c>
      <c r="BB133">
        <v>0</v>
      </c>
      <c r="BC133">
        <v>0</v>
      </c>
      <c r="BD133">
        <v>1.4615384615384615</v>
      </c>
      <c r="BE133">
        <v>0</v>
      </c>
      <c r="BF133">
        <v>79.285714285714292</v>
      </c>
      <c r="BG133">
        <v>0</v>
      </c>
      <c r="BH133">
        <v>4.5248868778280547E-3</v>
      </c>
      <c r="BI133">
        <v>0</v>
      </c>
      <c r="BJ133" s="1">
        <v>0</v>
      </c>
      <c r="BK133">
        <v>5.3475935828877002E-3</v>
      </c>
      <c r="BL133">
        <v>1.4925373134328358E-2</v>
      </c>
      <c r="BM133">
        <v>5.2631578947368418E-2</v>
      </c>
      <c r="BN133">
        <v>2.2522522522522521E-2</v>
      </c>
      <c r="BO133">
        <v>0</v>
      </c>
    </row>
    <row r="134" spans="1:67" x14ac:dyDescent="0.55000000000000004">
      <c r="A134" t="s">
        <v>152</v>
      </c>
      <c r="B134">
        <v>349</v>
      </c>
      <c r="C134" s="2" t="s">
        <v>411</v>
      </c>
      <c r="D134" s="2">
        <v>44670</v>
      </c>
      <c r="E134" s="2">
        <v>44327</v>
      </c>
      <c r="F134" t="s">
        <v>332</v>
      </c>
      <c r="G134" t="s">
        <v>609</v>
      </c>
      <c r="H134" t="str">
        <f t="shared" si="11"/>
        <v>Apr</v>
      </c>
      <c r="I134">
        <v>4</v>
      </c>
      <c r="J134">
        <f t="shared" si="9"/>
        <v>313</v>
      </c>
      <c r="K134">
        <v>17</v>
      </c>
      <c r="L134">
        <v>109</v>
      </c>
      <c r="M134">
        <v>31</v>
      </c>
      <c r="N134">
        <v>19</v>
      </c>
      <c r="O134">
        <v>344</v>
      </c>
      <c r="P134" t="str">
        <f t="shared" si="10"/>
        <v>0419</v>
      </c>
      <c r="Q134">
        <v>325</v>
      </c>
      <c r="R134">
        <v>77.5</v>
      </c>
      <c r="S134" s="1">
        <v>0.28999999999999998</v>
      </c>
      <c r="T134" t="s">
        <v>236</v>
      </c>
      <c r="U134" t="s">
        <v>235</v>
      </c>
      <c r="V134" t="s">
        <v>235</v>
      </c>
      <c r="W134" s="14">
        <v>349</v>
      </c>
      <c r="X134" s="14">
        <v>349</v>
      </c>
      <c r="Y134" s="14">
        <v>50.3</v>
      </c>
      <c r="Z134" s="14">
        <v>4.4509090909090911</v>
      </c>
      <c r="AA134" s="14">
        <v>28.1</v>
      </c>
      <c r="AB134" s="14">
        <v>20</v>
      </c>
      <c r="AC134" t="s">
        <v>241</v>
      </c>
      <c r="AD134" t="s">
        <v>305</v>
      </c>
      <c r="AE134" s="3">
        <v>25.621187979999998</v>
      </c>
      <c r="AF134" s="3">
        <v>-80.392829969999994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>
        <v>1</v>
      </c>
      <c r="AY134">
        <v>0</v>
      </c>
      <c r="AZ134">
        <v>0</v>
      </c>
      <c r="BA134">
        <v>2.5616438356164384</v>
      </c>
      <c r="BB134">
        <v>0</v>
      </c>
      <c r="BC134">
        <v>0</v>
      </c>
      <c r="BD134">
        <v>1.4615384615384615</v>
      </c>
      <c r="BE134">
        <v>0</v>
      </c>
      <c r="BF134">
        <v>79.285714285714292</v>
      </c>
      <c r="BG134">
        <v>0</v>
      </c>
      <c r="BH134">
        <v>4.5248868778280547E-3</v>
      </c>
      <c r="BI134">
        <v>0</v>
      </c>
      <c r="BJ134" s="1">
        <v>0</v>
      </c>
      <c r="BK134">
        <v>5.3475935828877002E-3</v>
      </c>
      <c r="BL134">
        <v>1.4925373134328358E-2</v>
      </c>
      <c r="BM134">
        <v>5.2631578947368418E-2</v>
      </c>
      <c r="BN134">
        <v>2.2522522522522521E-2</v>
      </c>
      <c r="BO134">
        <v>0</v>
      </c>
    </row>
    <row r="135" spans="1:67" x14ac:dyDescent="0.55000000000000004">
      <c r="A135" t="s">
        <v>153</v>
      </c>
      <c r="B135">
        <v>491</v>
      </c>
      <c r="C135" s="2" t="s">
        <v>411</v>
      </c>
      <c r="D135" s="2">
        <v>44670</v>
      </c>
      <c r="E135" s="2">
        <v>44327</v>
      </c>
      <c r="F135" t="s">
        <v>332</v>
      </c>
      <c r="G135" t="s">
        <v>609</v>
      </c>
      <c r="H135" t="str">
        <f t="shared" si="11"/>
        <v>Apr</v>
      </c>
      <c r="I135">
        <v>4</v>
      </c>
      <c r="J135">
        <f t="shared" si="9"/>
        <v>313</v>
      </c>
      <c r="K135">
        <v>17</v>
      </c>
      <c r="L135">
        <v>109</v>
      </c>
      <c r="M135">
        <v>31</v>
      </c>
      <c r="N135">
        <v>19</v>
      </c>
      <c r="O135">
        <v>344</v>
      </c>
      <c r="P135" t="str">
        <f t="shared" si="10"/>
        <v>0419</v>
      </c>
      <c r="Q135">
        <v>325</v>
      </c>
      <c r="R135">
        <v>77.5</v>
      </c>
      <c r="S135" s="1">
        <v>0.28999999999999998</v>
      </c>
      <c r="T135" t="s">
        <v>236</v>
      </c>
      <c r="U135" t="s">
        <v>234</v>
      </c>
      <c r="V135" t="s">
        <v>234</v>
      </c>
      <c r="W135" s="14">
        <v>491</v>
      </c>
      <c r="X135" s="14">
        <v>491</v>
      </c>
      <c r="Y135" s="14">
        <v>49.2</v>
      </c>
      <c r="Z135" s="14">
        <v>4.2805263157894728</v>
      </c>
      <c r="AA135" s="14">
        <v>27.1</v>
      </c>
      <c r="AB135" s="14">
        <v>20.3</v>
      </c>
      <c r="AC135" t="s">
        <v>242</v>
      </c>
      <c r="AD135" t="s">
        <v>306</v>
      </c>
      <c r="AE135" s="3"/>
      <c r="AF135" s="3"/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>
        <v>2</v>
      </c>
      <c r="AY135">
        <v>0</v>
      </c>
      <c r="AZ135">
        <v>0</v>
      </c>
      <c r="BA135">
        <v>2.5616438356164384</v>
      </c>
      <c r="BB135">
        <v>0</v>
      </c>
      <c r="BC135">
        <v>0</v>
      </c>
      <c r="BD135">
        <v>1.4615384615384615</v>
      </c>
      <c r="BE135">
        <v>0</v>
      </c>
      <c r="BF135">
        <v>79.285714285714292</v>
      </c>
      <c r="BG135">
        <v>0</v>
      </c>
      <c r="BH135">
        <v>4.5248868778280547E-3</v>
      </c>
      <c r="BI135">
        <v>0</v>
      </c>
      <c r="BJ135" s="1">
        <v>0</v>
      </c>
      <c r="BK135">
        <v>5.3475935828877002E-3</v>
      </c>
      <c r="BL135">
        <v>1.4925373134328358E-2</v>
      </c>
      <c r="BM135">
        <v>5.2631578947368418E-2</v>
      </c>
      <c r="BN135">
        <v>2.2522522522522521E-2</v>
      </c>
      <c r="BO135">
        <v>0</v>
      </c>
    </row>
    <row r="136" spans="1:67" x14ac:dyDescent="0.55000000000000004">
      <c r="A136" t="s">
        <v>154</v>
      </c>
      <c r="B136">
        <v>606</v>
      </c>
      <c r="C136" s="2" t="s">
        <v>411</v>
      </c>
      <c r="D136" s="2">
        <v>44670</v>
      </c>
      <c r="E136" s="2">
        <v>44327</v>
      </c>
      <c r="F136" t="s">
        <v>332</v>
      </c>
      <c r="G136" t="s">
        <v>609</v>
      </c>
      <c r="H136" t="str">
        <f t="shared" si="11"/>
        <v>Apr</v>
      </c>
      <c r="I136">
        <v>4</v>
      </c>
      <c r="J136">
        <f t="shared" si="9"/>
        <v>313</v>
      </c>
      <c r="K136">
        <v>17</v>
      </c>
      <c r="L136">
        <v>109</v>
      </c>
      <c r="M136">
        <v>31</v>
      </c>
      <c r="N136">
        <v>19</v>
      </c>
      <c r="O136">
        <v>344</v>
      </c>
      <c r="P136" t="str">
        <f t="shared" si="10"/>
        <v>0419</v>
      </c>
      <c r="Q136">
        <v>325</v>
      </c>
      <c r="R136">
        <v>77.5</v>
      </c>
      <c r="S136" s="1">
        <v>0.28999999999999998</v>
      </c>
      <c r="T136" t="s">
        <v>236</v>
      </c>
      <c r="U136" t="s">
        <v>235</v>
      </c>
      <c r="V136" t="s">
        <v>235</v>
      </c>
      <c r="W136" s="14">
        <v>606</v>
      </c>
      <c r="X136" s="14">
        <v>606</v>
      </c>
      <c r="Y136" s="14">
        <v>52.4</v>
      </c>
      <c r="Z136" s="14">
        <v>7.5842105263157888</v>
      </c>
      <c r="AA136" s="14">
        <v>32.9</v>
      </c>
      <c r="AB136" s="14">
        <v>25.1</v>
      </c>
      <c r="AC136" t="s">
        <v>241</v>
      </c>
      <c r="AD136" t="s">
        <v>307</v>
      </c>
      <c r="AE136" s="3">
        <v>25.616391010000001</v>
      </c>
      <c r="AF136" s="3">
        <v>-80.390301989999998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>
        <v>3</v>
      </c>
      <c r="AY136">
        <v>0</v>
      </c>
      <c r="AZ136">
        <v>0</v>
      </c>
      <c r="BA136">
        <v>2.5616438356164384</v>
      </c>
      <c r="BB136">
        <v>0</v>
      </c>
      <c r="BC136">
        <v>0</v>
      </c>
      <c r="BD136">
        <v>1.4615384615384615</v>
      </c>
      <c r="BE136">
        <v>0</v>
      </c>
      <c r="BF136">
        <v>79.285714285714292</v>
      </c>
      <c r="BG136">
        <v>0</v>
      </c>
      <c r="BH136">
        <v>4.5248868778280547E-3</v>
      </c>
      <c r="BI136">
        <v>0</v>
      </c>
      <c r="BJ136" s="1">
        <v>0</v>
      </c>
      <c r="BK136">
        <v>5.3475935828877002E-3</v>
      </c>
      <c r="BL136">
        <v>1.4925373134328358E-2</v>
      </c>
      <c r="BM136">
        <v>5.2631578947368418E-2</v>
      </c>
      <c r="BN136">
        <v>2.2522522522522521E-2</v>
      </c>
      <c r="BO136">
        <v>0</v>
      </c>
    </row>
    <row r="137" spans="1:67" x14ac:dyDescent="0.55000000000000004">
      <c r="A137" t="s">
        <v>155</v>
      </c>
      <c r="B137" t="s">
        <v>231</v>
      </c>
      <c r="C137" s="2" t="s">
        <v>411</v>
      </c>
      <c r="D137" s="2">
        <v>44670</v>
      </c>
      <c r="E137" s="2">
        <v>44327</v>
      </c>
      <c r="F137" t="s">
        <v>332</v>
      </c>
      <c r="G137" t="s">
        <v>609</v>
      </c>
      <c r="H137" t="str">
        <f t="shared" si="11"/>
        <v>Apr</v>
      </c>
      <c r="I137">
        <v>4</v>
      </c>
      <c r="J137">
        <f t="shared" si="9"/>
        <v>313</v>
      </c>
      <c r="K137">
        <v>17</v>
      </c>
      <c r="L137">
        <v>109</v>
      </c>
      <c r="M137">
        <v>31</v>
      </c>
      <c r="N137">
        <v>19</v>
      </c>
      <c r="O137">
        <v>344</v>
      </c>
      <c r="P137" t="str">
        <f t="shared" si="10"/>
        <v>0419</v>
      </c>
      <c r="Q137">
        <v>325</v>
      </c>
      <c r="R137">
        <v>77.5</v>
      </c>
      <c r="S137" s="1">
        <v>0.28999999999999998</v>
      </c>
      <c r="T137" t="s">
        <v>236</v>
      </c>
      <c r="U137" t="s">
        <v>235</v>
      </c>
      <c r="V137" t="s">
        <v>235</v>
      </c>
      <c r="W137" s="14" t="s">
        <v>231</v>
      </c>
      <c r="X137" s="14" t="s">
        <v>231</v>
      </c>
      <c r="Y137" s="14">
        <v>46.9</v>
      </c>
      <c r="Z137" s="14">
        <v>4.1657142857142855</v>
      </c>
      <c r="AA137" s="14">
        <v>27.5</v>
      </c>
      <c r="AB137" s="14">
        <v>20.5</v>
      </c>
      <c r="AC137" t="s">
        <v>242</v>
      </c>
      <c r="AD137" t="s">
        <v>308</v>
      </c>
      <c r="AE137" s="3"/>
      <c r="AF137" s="3"/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>
        <v>2</v>
      </c>
      <c r="AY137">
        <v>0</v>
      </c>
      <c r="AZ137">
        <v>0</v>
      </c>
      <c r="BA137">
        <v>2.5616438356164384</v>
      </c>
      <c r="BB137">
        <v>0</v>
      </c>
      <c r="BC137">
        <v>0</v>
      </c>
      <c r="BD137">
        <v>1.4615384615384615</v>
      </c>
      <c r="BE137">
        <v>0</v>
      </c>
      <c r="BF137">
        <v>79.285714285714292</v>
      </c>
      <c r="BG137">
        <v>0</v>
      </c>
      <c r="BH137">
        <v>4.5248868778280547E-3</v>
      </c>
      <c r="BI137">
        <v>0</v>
      </c>
      <c r="BJ137" s="1">
        <v>0</v>
      </c>
      <c r="BK137">
        <v>5.3475935828877002E-3</v>
      </c>
      <c r="BL137">
        <v>1.4925373134328358E-2</v>
      </c>
      <c r="BM137">
        <v>5.2631578947368418E-2</v>
      </c>
      <c r="BN137">
        <v>2.2522522522522521E-2</v>
      </c>
      <c r="BO137">
        <v>0</v>
      </c>
    </row>
    <row r="138" spans="1:67" x14ac:dyDescent="0.55000000000000004">
      <c r="A138" t="s">
        <v>156</v>
      </c>
      <c r="B138" t="s">
        <v>229</v>
      </c>
      <c r="C138" s="2" t="s">
        <v>411</v>
      </c>
      <c r="D138" s="2">
        <v>44670</v>
      </c>
      <c r="E138" s="2">
        <v>44327</v>
      </c>
      <c r="F138" t="s">
        <v>332</v>
      </c>
      <c r="G138" t="s">
        <v>609</v>
      </c>
      <c r="H138" t="str">
        <f t="shared" si="11"/>
        <v>Apr</v>
      </c>
      <c r="I138">
        <v>4</v>
      </c>
      <c r="J138">
        <f t="shared" si="9"/>
        <v>313</v>
      </c>
      <c r="K138">
        <v>17</v>
      </c>
      <c r="L138">
        <v>109</v>
      </c>
      <c r="M138">
        <v>31</v>
      </c>
      <c r="N138">
        <v>19</v>
      </c>
      <c r="O138">
        <v>344</v>
      </c>
      <c r="P138" t="str">
        <f t="shared" si="10"/>
        <v>0419</v>
      </c>
      <c r="Q138">
        <v>325</v>
      </c>
      <c r="R138">
        <v>77.5</v>
      </c>
      <c r="S138" s="1">
        <v>0.28999999999999998</v>
      </c>
      <c r="T138" t="s">
        <v>233</v>
      </c>
      <c r="V138" t="s">
        <v>233</v>
      </c>
      <c r="W138" s="14" t="s">
        <v>229</v>
      </c>
      <c r="X138" s="14" t="s">
        <v>229</v>
      </c>
      <c r="Y138" s="14">
        <v>33.299999999999997</v>
      </c>
      <c r="Z138" s="14">
        <v>0.67180000000000006</v>
      </c>
      <c r="AA138" s="14">
        <v>17.3</v>
      </c>
      <c r="AB138" s="14">
        <v>12.8</v>
      </c>
      <c r="AC138" t="s">
        <v>240</v>
      </c>
      <c r="AD138" t="s">
        <v>276</v>
      </c>
      <c r="AE138" s="3">
        <v>25.615161000000001</v>
      </c>
      <c r="AF138" s="3">
        <v>-80.402187999999995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>
        <v>2</v>
      </c>
      <c r="AY138">
        <v>0</v>
      </c>
      <c r="AZ138">
        <v>0</v>
      </c>
      <c r="BA138">
        <v>2.5616438356164384</v>
      </c>
      <c r="BB138">
        <v>0</v>
      </c>
      <c r="BC138">
        <v>0</v>
      </c>
      <c r="BD138">
        <v>1.4615384615384615</v>
      </c>
      <c r="BE138">
        <v>0</v>
      </c>
      <c r="BF138">
        <v>79.285714285714292</v>
      </c>
      <c r="BG138">
        <v>0</v>
      </c>
      <c r="BH138">
        <v>4.5248868778280547E-3</v>
      </c>
      <c r="BI138">
        <v>0</v>
      </c>
      <c r="BJ138" s="1">
        <v>0</v>
      </c>
      <c r="BK138">
        <v>5.3475935828877002E-3</v>
      </c>
      <c r="BL138">
        <v>1.4925373134328358E-2</v>
      </c>
      <c r="BM138">
        <v>5.2631578947368418E-2</v>
      </c>
      <c r="BN138">
        <v>2.2522522522522521E-2</v>
      </c>
      <c r="BO138">
        <v>0</v>
      </c>
    </row>
    <row r="139" spans="1:67" x14ac:dyDescent="0.55000000000000004">
      <c r="A139" t="s">
        <v>157</v>
      </c>
      <c r="B139">
        <v>40</v>
      </c>
      <c r="C139" s="2" t="s">
        <v>411</v>
      </c>
      <c r="D139" s="2">
        <v>44672</v>
      </c>
      <c r="E139" s="2">
        <v>44327</v>
      </c>
      <c r="F139" t="s">
        <v>332</v>
      </c>
      <c r="G139" t="s">
        <v>609</v>
      </c>
      <c r="H139" t="str">
        <f t="shared" si="11"/>
        <v>Apr</v>
      </c>
      <c r="I139">
        <v>4</v>
      </c>
      <c r="J139">
        <f t="shared" si="9"/>
        <v>313</v>
      </c>
      <c r="K139">
        <v>17</v>
      </c>
      <c r="L139">
        <v>111</v>
      </c>
      <c r="M139">
        <v>33</v>
      </c>
      <c r="N139">
        <v>21</v>
      </c>
      <c r="O139">
        <v>346</v>
      </c>
      <c r="P139" t="str">
        <f t="shared" si="10"/>
        <v>0421</v>
      </c>
      <c r="Q139">
        <v>325</v>
      </c>
      <c r="R139">
        <v>77.5</v>
      </c>
      <c r="S139" s="1">
        <v>0</v>
      </c>
      <c r="T139" t="s">
        <v>236</v>
      </c>
      <c r="U139" t="s">
        <v>235</v>
      </c>
      <c r="V139" t="s">
        <v>235</v>
      </c>
      <c r="W139" s="14">
        <v>40</v>
      </c>
      <c r="X139" s="14">
        <v>40</v>
      </c>
      <c r="Y139" s="14">
        <v>49.5</v>
      </c>
      <c r="Z139" s="14">
        <v>5.4148459400000002</v>
      </c>
      <c r="AA139" s="14">
        <v>29.9</v>
      </c>
      <c r="AB139" s="14">
        <v>21.6</v>
      </c>
      <c r="AC139" t="s">
        <v>240</v>
      </c>
      <c r="AD139" t="s">
        <v>253</v>
      </c>
      <c r="AE139" s="3">
        <v>25.613794970000001</v>
      </c>
      <c r="AF139" s="3">
        <v>-80.406096009999999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>
        <v>6</v>
      </c>
      <c r="AY139">
        <v>0</v>
      </c>
      <c r="AZ139">
        <v>0</v>
      </c>
      <c r="BA139">
        <v>2.5616438356164384</v>
      </c>
      <c r="BB139">
        <v>0</v>
      </c>
      <c r="BC139">
        <v>0</v>
      </c>
      <c r="BD139">
        <v>1.4615384615384615</v>
      </c>
      <c r="BE139">
        <v>0</v>
      </c>
      <c r="BF139">
        <v>79.285714285714292</v>
      </c>
      <c r="BG139">
        <v>0</v>
      </c>
      <c r="BH139">
        <v>4.5248868778280547E-3</v>
      </c>
      <c r="BI139">
        <v>0</v>
      </c>
      <c r="BJ139" s="1">
        <v>0</v>
      </c>
      <c r="BK139">
        <v>5.3475935828877002E-3</v>
      </c>
      <c r="BL139">
        <v>1.4925373134328358E-2</v>
      </c>
      <c r="BM139">
        <v>5.2631578947368418E-2</v>
      </c>
      <c r="BN139">
        <v>2.2522522522522521E-2</v>
      </c>
      <c r="BO139">
        <v>0</v>
      </c>
    </row>
    <row r="140" spans="1:67" x14ac:dyDescent="0.55000000000000004">
      <c r="A140" t="s">
        <v>158</v>
      </c>
      <c r="B140" t="s">
        <v>230</v>
      </c>
      <c r="C140" s="2" t="s">
        <v>411</v>
      </c>
      <c r="D140" s="2">
        <v>44672</v>
      </c>
      <c r="E140" s="2">
        <v>44327</v>
      </c>
      <c r="F140" t="s">
        <v>332</v>
      </c>
      <c r="G140" t="s">
        <v>609</v>
      </c>
      <c r="H140" t="str">
        <f t="shared" si="11"/>
        <v>Apr</v>
      </c>
      <c r="I140">
        <v>4</v>
      </c>
      <c r="J140">
        <f t="shared" si="9"/>
        <v>313</v>
      </c>
      <c r="K140">
        <v>17</v>
      </c>
      <c r="L140">
        <v>111</v>
      </c>
      <c r="M140">
        <v>33</v>
      </c>
      <c r="N140">
        <v>21</v>
      </c>
      <c r="O140">
        <v>346</v>
      </c>
      <c r="P140" t="str">
        <f t="shared" si="10"/>
        <v>0421</v>
      </c>
      <c r="Q140">
        <v>325</v>
      </c>
      <c r="R140">
        <v>77.5</v>
      </c>
      <c r="S140" s="1">
        <v>0</v>
      </c>
      <c r="T140" t="s">
        <v>236</v>
      </c>
      <c r="U140" t="s">
        <v>235</v>
      </c>
      <c r="V140" t="s">
        <v>235</v>
      </c>
      <c r="W140" s="14" t="s">
        <v>230</v>
      </c>
      <c r="X140" s="14" t="s">
        <v>230</v>
      </c>
      <c r="Y140" s="14">
        <v>55.1</v>
      </c>
      <c r="Z140" s="14">
        <v>6.6241176470588234</v>
      </c>
      <c r="AA140" s="14">
        <v>33.4</v>
      </c>
      <c r="AB140" s="14">
        <v>23.4</v>
      </c>
      <c r="AC140" t="s">
        <v>241</v>
      </c>
      <c r="AD140" t="s">
        <v>278</v>
      </c>
      <c r="AE140" s="3">
        <v>25.620331</v>
      </c>
      <c r="AF140" s="3">
        <v>-80.391169000000005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>
        <v>5</v>
      </c>
      <c r="AY140">
        <v>0</v>
      </c>
      <c r="AZ140">
        <v>0</v>
      </c>
      <c r="BA140">
        <v>2.5616438356164384</v>
      </c>
      <c r="BB140">
        <v>0</v>
      </c>
      <c r="BC140">
        <v>0</v>
      </c>
      <c r="BD140">
        <v>1.4615384615384615</v>
      </c>
      <c r="BE140">
        <v>0</v>
      </c>
      <c r="BF140">
        <v>79.285714285714292</v>
      </c>
      <c r="BG140">
        <v>0</v>
      </c>
      <c r="BH140">
        <v>4.5248868778280547E-3</v>
      </c>
      <c r="BI140">
        <v>0</v>
      </c>
      <c r="BJ140" s="1">
        <v>0</v>
      </c>
      <c r="BK140">
        <v>5.3475935828877002E-3</v>
      </c>
      <c r="BL140">
        <v>1.4925373134328358E-2</v>
      </c>
      <c r="BM140">
        <v>5.2631578947368418E-2</v>
      </c>
      <c r="BN140">
        <v>2.2522522522522521E-2</v>
      </c>
      <c r="BO140">
        <v>0</v>
      </c>
    </row>
    <row r="141" spans="1:67" x14ac:dyDescent="0.55000000000000004">
      <c r="A141" t="s">
        <v>159</v>
      </c>
      <c r="B141">
        <v>454</v>
      </c>
      <c r="C141" s="2" t="s">
        <v>411</v>
      </c>
      <c r="D141" s="2">
        <v>44676</v>
      </c>
      <c r="E141" s="2">
        <v>44327</v>
      </c>
      <c r="F141" t="s">
        <v>332</v>
      </c>
      <c r="G141" t="s">
        <v>609</v>
      </c>
      <c r="H141" t="str">
        <f t="shared" si="11"/>
        <v>Apr</v>
      </c>
      <c r="I141">
        <v>4</v>
      </c>
      <c r="J141">
        <f t="shared" si="9"/>
        <v>313</v>
      </c>
      <c r="K141">
        <v>18</v>
      </c>
      <c r="L141">
        <v>115</v>
      </c>
      <c r="M141">
        <v>37</v>
      </c>
      <c r="N141">
        <v>25</v>
      </c>
      <c r="O141">
        <v>350</v>
      </c>
      <c r="P141" t="str">
        <f t="shared" si="10"/>
        <v>0425</v>
      </c>
      <c r="Q141">
        <v>325</v>
      </c>
      <c r="R141">
        <v>77.5</v>
      </c>
      <c r="S141" s="1">
        <v>0.11</v>
      </c>
      <c r="T141" t="s">
        <v>236</v>
      </c>
      <c r="U141" t="s">
        <v>234</v>
      </c>
      <c r="V141" t="s">
        <v>234</v>
      </c>
      <c r="W141" s="14">
        <v>454</v>
      </c>
      <c r="X141" s="14">
        <v>454</v>
      </c>
      <c r="Y141" s="14">
        <v>49.8</v>
      </c>
      <c r="Z141" s="14">
        <v>4.1033333333333344</v>
      </c>
      <c r="AA141" s="14">
        <v>27.8</v>
      </c>
      <c r="AB141" s="14">
        <v>20.7</v>
      </c>
      <c r="AC141" t="s">
        <v>240</v>
      </c>
      <c r="AD141" t="s">
        <v>275</v>
      </c>
      <c r="AE141" s="3">
        <v>25.613045960000001</v>
      </c>
      <c r="AF141" s="3">
        <v>-80.407091030000004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>
        <v>0</v>
      </c>
      <c r="AY141">
        <v>0</v>
      </c>
      <c r="AZ141">
        <v>0</v>
      </c>
      <c r="BA141">
        <v>2.5616438356164384</v>
      </c>
      <c r="BB141">
        <v>0</v>
      </c>
      <c r="BC141">
        <v>0</v>
      </c>
      <c r="BD141">
        <v>1.4615384615384615</v>
      </c>
      <c r="BE141">
        <v>0</v>
      </c>
      <c r="BF141">
        <v>79.285714285714292</v>
      </c>
      <c r="BG141">
        <v>0</v>
      </c>
      <c r="BH141">
        <v>1.3661202185792349E-2</v>
      </c>
      <c r="BI141">
        <v>0</v>
      </c>
      <c r="BJ141" s="1">
        <v>0</v>
      </c>
      <c r="BK141">
        <v>5.3475935828877002E-3</v>
      </c>
      <c r="BL141">
        <v>1.4925373134328358E-2</v>
      </c>
      <c r="BM141">
        <v>5.2631578947368418E-2</v>
      </c>
      <c r="BN141">
        <v>2.2522522522522521E-2</v>
      </c>
      <c r="BO141">
        <v>0</v>
      </c>
    </row>
    <row r="142" spans="1:67" x14ac:dyDescent="0.55000000000000004">
      <c r="A142" t="s">
        <v>160</v>
      </c>
      <c r="B142">
        <v>454</v>
      </c>
      <c r="C142" s="2" t="s">
        <v>411</v>
      </c>
      <c r="D142" s="2">
        <v>44680</v>
      </c>
      <c r="E142" s="2">
        <v>44327</v>
      </c>
      <c r="F142" t="s">
        <v>332</v>
      </c>
      <c r="G142" t="s">
        <v>609</v>
      </c>
      <c r="H142" t="str">
        <f t="shared" si="11"/>
        <v>Apr</v>
      </c>
      <c r="I142">
        <v>4</v>
      </c>
      <c r="J142">
        <f t="shared" si="9"/>
        <v>313</v>
      </c>
      <c r="K142">
        <v>18</v>
      </c>
      <c r="L142">
        <v>119</v>
      </c>
      <c r="M142">
        <v>41</v>
      </c>
      <c r="N142">
        <v>29</v>
      </c>
      <c r="O142">
        <v>354</v>
      </c>
      <c r="P142" t="str">
        <f t="shared" si="10"/>
        <v>0429</v>
      </c>
      <c r="Q142">
        <v>325</v>
      </c>
      <c r="R142">
        <v>77</v>
      </c>
      <c r="S142" s="1">
        <v>1.05</v>
      </c>
      <c r="T142" t="s">
        <v>236</v>
      </c>
      <c r="U142" t="s">
        <v>234</v>
      </c>
      <c r="V142" t="s">
        <v>234</v>
      </c>
      <c r="W142" s="14">
        <v>454</v>
      </c>
      <c r="X142" s="14">
        <v>454</v>
      </c>
      <c r="Y142" s="14">
        <v>49.8</v>
      </c>
      <c r="Z142" s="14">
        <v>4.1033333333333344</v>
      </c>
      <c r="AA142" s="14">
        <v>27.8</v>
      </c>
      <c r="AB142" s="14">
        <v>20.7</v>
      </c>
      <c r="AC142" t="s">
        <v>240</v>
      </c>
      <c r="AD142" t="s">
        <v>296</v>
      </c>
      <c r="AE142" s="3">
        <v>25.61387401</v>
      </c>
      <c r="AF142" s="3">
        <v>-80.406140010000001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>
        <v>1</v>
      </c>
      <c r="AY142">
        <v>1</v>
      </c>
      <c r="AZ142">
        <v>0</v>
      </c>
      <c r="BA142">
        <v>2.5616438356164384</v>
      </c>
      <c r="BB142">
        <v>0</v>
      </c>
      <c r="BC142">
        <v>0</v>
      </c>
      <c r="BD142">
        <v>1.4615384615384615</v>
      </c>
      <c r="BE142">
        <v>0</v>
      </c>
      <c r="BF142">
        <v>79.285714285714292</v>
      </c>
      <c r="BG142">
        <v>0</v>
      </c>
      <c r="BH142">
        <v>1.3661202185792349E-2</v>
      </c>
      <c r="BI142">
        <v>0</v>
      </c>
      <c r="BJ142" s="1">
        <v>0</v>
      </c>
      <c r="BK142">
        <v>5.3475935828877002E-3</v>
      </c>
      <c r="BL142">
        <v>1.4925373134328358E-2</v>
      </c>
      <c r="BM142">
        <v>5.2631578947368418E-2</v>
      </c>
      <c r="BN142">
        <v>2.2522522522522521E-2</v>
      </c>
      <c r="BO142">
        <v>0</v>
      </c>
    </row>
    <row r="143" spans="1:67" x14ac:dyDescent="0.55000000000000004">
      <c r="A143" t="s">
        <v>161</v>
      </c>
      <c r="B143">
        <v>300</v>
      </c>
      <c r="C143" s="2" t="s">
        <v>411</v>
      </c>
      <c r="D143" s="2">
        <v>44691</v>
      </c>
      <c r="E143" s="2">
        <v>44327</v>
      </c>
      <c r="F143" t="s">
        <v>332</v>
      </c>
      <c r="G143" t="s">
        <v>609</v>
      </c>
      <c r="H143" t="str">
        <f t="shared" si="11"/>
        <v>May</v>
      </c>
      <c r="I143">
        <v>5</v>
      </c>
      <c r="J143">
        <f t="shared" si="9"/>
        <v>313</v>
      </c>
      <c r="K143">
        <v>20</v>
      </c>
      <c r="L143">
        <v>130</v>
      </c>
      <c r="M143">
        <v>52</v>
      </c>
      <c r="N143">
        <v>10</v>
      </c>
      <c r="O143">
        <v>365</v>
      </c>
      <c r="P143" t="str">
        <f t="shared" si="10"/>
        <v>0510</v>
      </c>
      <c r="Q143">
        <v>325</v>
      </c>
      <c r="R143">
        <v>76.5</v>
      </c>
      <c r="S143" s="1">
        <v>0</v>
      </c>
      <c r="T143" t="s">
        <v>236</v>
      </c>
      <c r="U143" t="s">
        <v>234</v>
      </c>
      <c r="V143" t="s">
        <v>234</v>
      </c>
      <c r="W143" s="14">
        <v>300</v>
      </c>
      <c r="X143" s="14">
        <v>300</v>
      </c>
      <c r="Y143" s="14">
        <v>46.5</v>
      </c>
      <c r="Z143" s="14">
        <v>3.3135294117647058</v>
      </c>
      <c r="AA143" s="14">
        <v>26.9</v>
      </c>
      <c r="AB143" s="14">
        <v>19.899999999999999</v>
      </c>
      <c r="AC143" t="s">
        <v>241</v>
      </c>
      <c r="AD143" t="s">
        <v>249</v>
      </c>
      <c r="AE143" s="3">
        <v>25.616534999999999</v>
      </c>
      <c r="AF143" s="3">
        <v>-80.390473999999998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>
        <v>1</v>
      </c>
      <c r="AY143">
        <v>1</v>
      </c>
      <c r="AZ143">
        <v>0</v>
      </c>
      <c r="BA143">
        <v>9.6875</v>
      </c>
      <c r="BB143">
        <v>0</v>
      </c>
      <c r="BC143">
        <v>0</v>
      </c>
      <c r="BD143">
        <v>1.5714285714285716</v>
      </c>
      <c r="BE143">
        <v>0</v>
      </c>
      <c r="BF143">
        <v>32.25</v>
      </c>
      <c r="BG143">
        <v>0</v>
      </c>
      <c r="BH143">
        <v>0</v>
      </c>
      <c r="BI143">
        <v>0</v>
      </c>
      <c r="BJ143" s="1">
        <v>0</v>
      </c>
      <c r="BK143">
        <v>8.0645161290322578E-2</v>
      </c>
      <c r="BL143">
        <v>6.6666666666666666E-2</v>
      </c>
      <c r="BM143">
        <v>9.0909090909090912E-2</v>
      </c>
      <c r="BN143">
        <v>7.7519379844961239E-3</v>
      </c>
      <c r="BO143">
        <v>0</v>
      </c>
    </row>
    <row r="144" spans="1:67" x14ac:dyDescent="0.55000000000000004">
      <c r="A144" t="s">
        <v>162</v>
      </c>
      <c r="B144">
        <v>615</v>
      </c>
      <c r="C144" s="2" t="s">
        <v>411</v>
      </c>
      <c r="D144" s="2">
        <v>44691</v>
      </c>
      <c r="E144" s="2">
        <v>44327</v>
      </c>
      <c r="F144" t="s">
        <v>332</v>
      </c>
      <c r="G144" t="s">
        <v>609</v>
      </c>
      <c r="H144" t="str">
        <f t="shared" si="11"/>
        <v>May</v>
      </c>
      <c r="I144">
        <v>5</v>
      </c>
      <c r="J144">
        <f t="shared" si="9"/>
        <v>313</v>
      </c>
      <c r="K144">
        <v>20</v>
      </c>
      <c r="L144">
        <v>130</v>
      </c>
      <c r="M144">
        <v>52</v>
      </c>
      <c r="N144">
        <v>10</v>
      </c>
      <c r="O144">
        <v>365</v>
      </c>
      <c r="P144" t="str">
        <f t="shared" si="10"/>
        <v>0510</v>
      </c>
      <c r="Q144">
        <v>325</v>
      </c>
      <c r="R144">
        <v>76.5</v>
      </c>
      <c r="S144" s="1">
        <v>0</v>
      </c>
      <c r="T144" t="s">
        <v>233</v>
      </c>
      <c r="V144" t="s">
        <v>233</v>
      </c>
      <c r="W144" s="14">
        <v>615</v>
      </c>
      <c r="X144" s="14">
        <v>615</v>
      </c>
      <c r="Y144" s="14">
        <v>42.2</v>
      </c>
      <c r="Z144" s="14">
        <v>1.464</v>
      </c>
      <c r="AA144" s="14">
        <v>20.8</v>
      </c>
      <c r="AB144" s="14">
        <v>15</v>
      </c>
      <c r="AC144" t="s">
        <v>240</v>
      </c>
      <c r="AD144" t="s">
        <v>298</v>
      </c>
      <c r="AE144" s="3">
        <v>25.614341970000002</v>
      </c>
      <c r="AF144" s="3">
        <v>-80.407350030000003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>
        <v>5</v>
      </c>
      <c r="AY144">
        <v>1</v>
      </c>
      <c r="AZ144">
        <v>0</v>
      </c>
      <c r="BA144">
        <v>9.6875</v>
      </c>
      <c r="BB144">
        <v>0</v>
      </c>
      <c r="BC144">
        <v>0</v>
      </c>
      <c r="BD144">
        <v>1.5714285714285716</v>
      </c>
      <c r="BE144">
        <v>0</v>
      </c>
      <c r="BF144">
        <v>32.25</v>
      </c>
      <c r="BG144">
        <v>0</v>
      </c>
      <c r="BH144">
        <v>0</v>
      </c>
      <c r="BI144">
        <v>0</v>
      </c>
      <c r="BJ144" s="1">
        <v>0</v>
      </c>
      <c r="BK144">
        <v>8.0645161290322578E-2</v>
      </c>
      <c r="BL144">
        <v>6.6666666666666666E-2</v>
      </c>
      <c r="BM144">
        <v>9.0909090909090912E-2</v>
      </c>
      <c r="BN144">
        <v>7.7519379844961239E-3</v>
      </c>
      <c r="BO144">
        <v>0</v>
      </c>
    </row>
    <row r="145" spans="1:67" x14ac:dyDescent="0.55000000000000004">
      <c r="A145" t="s">
        <v>163</v>
      </c>
      <c r="B145">
        <v>6000</v>
      </c>
      <c r="C145" s="2" t="s">
        <v>411</v>
      </c>
      <c r="D145" s="2">
        <v>44691</v>
      </c>
      <c r="E145" s="2">
        <v>44327</v>
      </c>
      <c r="F145" t="s">
        <v>332</v>
      </c>
      <c r="G145" t="s">
        <v>609</v>
      </c>
      <c r="H145" t="str">
        <f t="shared" si="11"/>
        <v>May</v>
      </c>
      <c r="I145">
        <v>5</v>
      </c>
      <c r="J145">
        <f t="shared" ref="J145:J176" si="12">C145-E145</f>
        <v>313</v>
      </c>
      <c r="K145">
        <v>20</v>
      </c>
      <c r="L145">
        <v>130</v>
      </c>
      <c r="M145">
        <v>52</v>
      </c>
      <c r="N145">
        <v>10</v>
      </c>
      <c r="O145">
        <v>365</v>
      </c>
      <c r="P145" t="str">
        <f t="shared" si="10"/>
        <v>0510</v>
      </c>
      <c r="Q145">
        <v>325</v>
      </c>
      <c r="R145">
        <v>76.5</v>
      </c>
      <c r="S145" s="1">
        <v>0</v>
      </c>
      <c r="T145" t="s">
        <v>236</v>
      </c>
      <c r="U145" t="s">
        <v>234</v>
      </c>
      <c r="V145" t="s">
        <v>234</v>
      </c>
      <c r="W145" s="14">
        <v>6000</v>
      </c>
      <c r="X145" s="14">
        <v>6000</v>
      </c>
      <c r="Y145" s="14">
        <v>42.8</v>
      </c>
      <c r="Z145" s="14">
        <v>2.7341666666666669</v>
      </c>
      <c r="AA145" s="14">
        <v>23.6</v>
      </c>
      <c r="AB145" s="14">
        <v>17.8</v>
      </c>
      <c r="AC145" t="s">
        <v>240</v>
      </c>
      <c r="AD145" t="s">
        <v>253</v>
      </c>
      <c r="AE145" s="3">
        <v>25.613794970000001</v>
      </c>
      <c r="AF145" s="3">
        <v>-80.406096009999999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>
        <v>2</v>
      </c>
      <c r="AY145">
        <v>1</v>
      </c>
      <c r="AZ145">
        <v>0</v>
      </c>
      <c r="BA145">
        <v>9.6875</v>
      </c>
      <c r="BB145">
        <v>0</v>
      </c>
      <c r="BC145">
        <v>0</v>
      </c>
      <c r="BD145">
        <v>1.5714285714285716</v>
      </c>
      <c r="BE145">
        <v>0</v>
      </c>
      <c r="BF145">
        <v>32.25</v>
      </c>
      <c r="BG145">
        <v>0</v>
      </c>
      <c r="BH145">
        <v>0</v>
      </c>
      <c r="BI145">
        <v>0</v>
      </c>
      <c r="BJ145" s="1">
        <v>0</v>
      </c>
      <c r="BK145">
        <v>8.0645161290322578E-2</v>
      </c>
      <c r="BL145">
        <v>6.6666666666666666E-2</v>
      </c>
      <c r="BM145">
        <v>9.0909090909090912E-2</v>
      </c>
      <c r="BN145">
        <v>7.7519379844961239E-3</v>
      </c>
      <c r="BO145">
        <v>0</v>
      </c>
    </row>
    <row r="146" spans="1:67" x14ac:dyDescent="0.55000000000000004">
      <c r="A146" t="s">
        <v>164</v>
      </c>
      <c r="B146" t="s">
        <v>229</v>
      </c>
      <c r="C146" s="2" t="s">
        <v>411</v>
      </c>
      <c r="D146" s="2">
        <v>44691</v>
      </c>
      <c r="E146" s="2">
        <v>44327</v>
      </c>
      <c r="F146" t="s">
        <v>332</v>
      </c>
      <c r="G146" t="s">
        <v>609</v>
      </c>
      <c r="H146" t="str">
        <f t="shared" si="11"/>
        <v>May</v>
      </c>
      <c r="I146">
        <v>5</v>
      </c>
      <c r="J146">
        <f t="shared" si="12"/>
        <v>313</v>
      </c>
      <c r="K146">
        <v>20</v>
      </c>
      <c r="L146">
        <v>130</v>
      </c>
      <c r="M146">
        <v>52</v>
      </c>
      <c r="N146">
        <v>10</v>
      </c>
      <c r="O146">
        <v>365</v>
      </c>
      <c r="P146" t="str">
        <f t="shared" si="10"/>
        <v>0510</v>
      </c>
      <c r="Q146">
        <v>325</v>
      </c>
      <c r="R146">
        <v>76.5</v>
      </c>
      <c r="S146" s="1">
        <v>0</v>
      </c>
      <c r="T146" t="s">
        <v>233</v>
      </c>
      <c r="V146" t="s">
        <v>233</v>
      </c>
      <c r="W146" s="14" t="s">
        <v>229</v>
      </c>
      <c r="X146" s="14" t="s">
        <v>229</v>
      </c>
      <c r="Y146" s="14">
        <v>33.299999999999997</v>
      </c>
      <c r="Z146" s="14">
        <v>0.67180000000000006</v>
      </c>
      <c r="AA146" s="14">
        <v>17.3</v>
      </c>
      <c r="AB146" s="14">
        <v>12.8</v>
      </c>
      <c r="AC146" t="s">
        <v>240</v>
      </c>
      <c r="AD146" t="s">
        <v>276</v>
      </c>
      <c r="AE146" s="3">
        <v>25.615161000000001</v>
      </c>
      <c r="AF146" s="3">
        <v>-80.402187999999995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>
        <v>3</v>
      </c>
      <c r="AY146">
        <v>1</v>
      </c>
      <c r="AZ146">
        <v>0</v>
      </c>
      <c r="BA146">
        <v>9.6875</v>
      </c>
      <c r="BB146">
        <v>0</v>
      </c>
      <c r="BC146">
        <v>0</v>
      </c>
      <c r="BD146">
        <v>1.5714285714285716</v>
      </c>
      <c r="BE146">
        <v>0</v>
      </c>
      <c r="BF146">
        <v>32.25</v>
      </c>
      <c r="BG146">
        <v>0</v>
      </c>
      <c r="BH146">
        <v>0</v>
      </c>
      <c r="BI146">
        <v>0</v>
      </c>
      <c r="BJ146" s="1">
        <v>0</v>
      </c>
      <c r="BK146">
        <v>8.0645161290322578E-2</v>
      </c>
      <c r="BL146">
        <v>6.6666666666666666E-2</v>
      </c>
      <c r="BM146">
        <v>9.0909090909090912E-2</v>
      </c>
      <c r="BN146">
        <v>7.7519379844961239E-3</v>
      </c>
      <c r="BO146">
        <v>0</v>
      </c>
    </row>
    <row r="147" spans="1:67" x14ac:dyDescent="0.55000000000000004">
      <c r="A147" t="s">
        <v>165</v>
      </c>
      <c r="B147" t="s">
        <v>230</v>
      </c>
      <c r="C147" s="2" t="s">
        <v>411</v>
      </c>
      <c r="D147" s="2">
        <v>44691</v>
      </c>
      <c r="E147" s="2">
        <v>44327</v>
      </c>
      <c r="F147" t="s">
        <v>332</v>
      </c>
      <c r="G147" t="s">
        <v>609</v>
      </c>
      <c r="H147" t="str">
        <f t="shared" si="11"/>
        <v>May</v>
      </c>
      <c r="I147">
        <v>5</v>
      </c>
      <c r="J147">
        <f t="shared" si="12"/>
        <v>313</v>
      </c>
      <c r="K147">
        <v>20</v>
      </c>
      <c r="L147">
        <v>130</v>
      </c>
      <c r="M147">
        <v>52</v>
      </c>
      <c r="N147">
        <v>10</v>
      </c>
      <c r="O147">
        <v>365</v>
      </c>
      <c r="P147" t="str">
        <f t="shared" si="10"/>
        <v>0510</v>
      </c>
      <c r="Q147">
        <v>325</v>
      </c>
      <c r="R147">
        <v>76.5</v>
      </c>
      <c r="S147" s="1">
        <v>0</v>
      </c>
      <c r="T147" t="s">
        <v>236</v>
      </c>
      <c r="U147" t="s">
        <v>235</v>
      </c>
      <c r="V147" t="s">
        <v>235</v>
      </c>
      <c r="W147" s="14" t="s">
        <v>230</v>
      </c>
      <c r="X147" s="14" t="s">
        <v>230</v>
      </c>
      <c r="Y147" s="14">
        <v>55.1</v>
      </c>
      <c r="Z147" s="14">
        <v>6.6241176470588234</v>
      </c>
      <c r="AA147" s="14">
        <v>33.4</v>
      </c>
      <c r="AB147" s="14">
        <v>23.4</v>
      </c>
      <c r="AC147" t="s">
        <v>241</v>
      </c>
      <c r="AD147" t="s">
        <v>255</v>
      </c>
      <c r="AE147" s="3">
        <v>25.616444000000001</v>
      </c>
      <c r="AF147" s="3">
        <v>-80.390439000000001</v>
      </c>
      <c r="AG147" s="1">
        <v>0.01</v>
      </c>
      <c r="AH147" s="1">
        <v>0</v>
      </c>
      <c r="AI147" s="1">
        <v>0.01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>
        <v>5</v>
      </c>
      <c r="AY147">
        <v>1</v>
      </c>
      <c r="AZ147">
        <v>0</v>
      </c>
      <c r="BA147">
        <v>9.6875</v>
      </c>
      <c r="BB147">
        <v>0</v>
      </c>
      <c r="BC147">
        <v>0</v>
      </c>
      <c r="BD147">
        <v>1.5714285714285716</v>
      </c>
      <c r="BE147">
        <v>0</v>
      </c>
      <c r="BF147">
        <v>32.25</v>
      </c>
      <c r="BG147">
        <v>0</v>
      </c>
      <c r="BH147">
        <v>0</v>
      </c>
      <c r="BI147">
        <v>0</v>
      </c>
      <c r="BJ147" s="1">
        <v>0</v>
      </c>
      <c r="BK147">
        <v>8.0645161290322578E-2</v>
      </c>
      <c r="BL147">
        <v>6.6666666666666666E-2</v>
      </c>
      <c r="BM147">
        <v>9.0909090909090912E-2</v>
      </c>
      <c r="BN147">
        <v>7.7519379844961239E-3</v>
      </c>
      <c r="BO147">
        <v>0</v>
      </c>
    </row>
    <row r="148" spans="1:67" x14ac:dyDescent="0.55000000000000004">
      <c r="A148" t="s">
        <v>166</v>
      </c>
      <c r="B148">
        <v>92</v>
      </c>
      <c r="C148" s="2" t="s">
        <v>411</v>
      </c>
      <c r="D148" s="2">
        <v>44693</v>
      </c>
      <c r="E148" s="2">
        <v>44327</v>
      </c>
      <c r="F148" t="s">
        <v>332</v>
      </c>
      <c r="G148" t="s">
        <v>609</v>
      </c>
      <c r="H148" t="str">
        <f t="shared" si="11"/>
        <v>May</v>
      </c>
      <c r="I148">
        <v>5</v>
      </c>
      <c r="J148">
        <f t="shared" si="12"/>
        <v>313</v>
      </c>
      <c r="K148">
        <v>20</v>
      </c>
      <c r="L148">
        <v>132</v>
      </c>
      <c r="M148">
        <v>54</v>
      </c>
      <c r="N148">
        <v>12</v>
      </c>
      <c r="O148">
        <v>367</v>
      </c>
      <c r="P148" t="str">
        <f t="shared" si="10"/>
        <v>0512</v>
      </c>
      <c r="Q148">
        <v>325</v>
      </c>
      <c r="R148">
        <v>74.5</v>
      </c>
      <c r="S148" s="1">
        <v>0.01</v>
      </c>
      <c r="T148" t="s">
        <v>233</v>
      </c>
      <c r="V148" t="s">
        <v>233</v>
      </c>
      <c r="X148" s="14">
        <v>92</v>
      </c>
      <c r="Y148" s="14">
        <v>30.360115658801675</v>
      </c>
      <c r="Z148" s="14">
        <v>0.70399999999999996</v>
      </c>
      <c r="AA148" s="14">
        <v>15.5</v>
      </c>
      <c r="AB148" s="14">
        <v>11.3</v>
      </c>
      <c r="AC148" t="s">
        <v>240</v>
      </c>
      <c r="AD148" t="s">
        <v>309</v>
      </c>
      <c r="AE148" s="3">
        <v>25.612666999999998</v>
      </c>
      <c r="AF148" s="3">
        <v>-80.403515999999996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>
        <v>7</v>
      </c>
      <c r="AY148">
        <v>1</v>
      </c>
      <c r="AZ148">
        <v>0</v>
      </c>
      <c r="BA148">
        <v>9.6875</v>
      </c>
      <c r="BB148">
        <v>0</v>
      </c>
      <c r="BC148">
        <v>0</v>
      </c>
      <c r="BD148">
        <v>1.5714285714285716</v>
      </c>
      <c r="BE148">
        <v>0</v>
      </c>
      <c r="BF148">
        <v>32.25</v>
      </c>
      <c r="BG148">
        <v>0</v>
      </c>
      <c r="BH148">
        <v>0</v>
      </c>
      <c r="BI148">
        <v>0</v>
      </c>
      <c r="BJ148" s="1">
        <v>0</v>
      </c>
      <c r="BK148">
        <v>8.0645161290322578E-2</v>
      </c>
      <c r="BL148">
        <v>6.6666666666666666E-2</v>
      </c>
      <c r="BM148">
        <v>9.0909090909090912E-2</v>
      </c>
      <c r="BN148">
        <v>7.7519379844961239E-3</v>
      </c>
      <c r="BO148">
        <v>0</v>
      </c>
    </row>
    <row r="149" spans="1:67" x14ac:dyDescent="0.55000000000000004">
      <c r="A149" t="s">
        <v>167</v>
      </c>
      <c r="B149">
        <v>606</v>
      </c>
      <c r="C149" s="2" t="s">
        <v>411</v>
      </c>
      <c r="D149" s="2">
        <v>44695</v>
      </c>
      <c r="E149" s="2">
        <v>44327</v>
      </c>
      <c r="F149" t="s">
        <v>332</v>
      </c>
      <c r="G149" t="s">
        <v>609</v>
      </c>
      <c r="H149" t="str">
        <f t="shared" si="11"/>
        <v>May</v>
      </c>
      <c r="I149">
        <v>5</v>
      </c>
      <c r="J149">
        <f t="shared" si="12"/>
        <v>313</v>
      </c>
      <c r="K149">
        <v>20</v>
      </c>
      <c r="L149">
        <v>134</v>
      </c>
      <c r="M149">
        <v>56</v>
      </c>
      <c r="N149">
        <v>14</v>
      </c>
      <c r="O149">
        <v>369</v>
      </c>
      <c r="P149" t="str">
        <f t="shared" si="10"/>
        <v>0514</v>
      </c>
      <c r="Q149">
        <v>325</v>
      </c>
      <c r="R149">
        <v>74.5</v>
      </c>
      <c r="S149" s="1">
        <v>0</v>
      </c>
      <c r="T149" t="s">
        <v>236</v>
      </c>
      <c r="U149" t="s">
        <v>235</v>
      </c>
      <c r="V149" t="s">
        <v>235</v>
      </c>
      <c r="W149" s="14">
        <v>606</v>
      </c>
      <c r="X149" s="14">
        <v>606</v>
      </c>
      <c r="Y149" s="14">
        <v>52.4</v>
      </c>
      <c r="Z149" s="14">
        <v>7.5842105263157888</v>
      </c>
      <c r="AA149" s="14">
        <v>32.9</v>
      </c>
      <c r="AB149" s="14">
        <v>25.1</v>
      </c>
      <c r="AC149" t="s">
        <v>241</v>
      </c>
      <c r="AD149" t="s">
        <v>269</v>
      </c>
      <c r="AE149" s="3">
        <v>25.616734000000001</v>
      </c>
      <c r="AF149" s="3">
        <v>-80.390617989999996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>
        <v>1</v>
      </c>
      <c r="AY149">
        <v>0</v>
      </c>
      <c r="AZ149">
        <v>0</v>
      </c>
      <c r="BA149">
        <v>9.6875</v>
      </c>
      <c r="BB149">
        <v>0</v>
      </c>
      <c r="BC149">
        <v>0</v>
      </c>
      <c r="BD149">
        <v>1.5714285714285716</v>
      </c>
      <c r="BE149">
        <v>0</v>
      </c>
      <c r="BF149">
        <v>32.25</v>
      </c>
      <c r="BG149">
        <v>0</v>
      </c>
      <c r="BH149">
        <v>0</v>
      </c>
      <c r="BI149">
        <v>0</v>
      </c>
      <c r="BJ149" s="1">
        <v>0</v>
      </c>
      <c r="BK149">
        <v>8.0645161290322578E-2</v>
      </c>
      <c r="BL149">
        <v>6.6666666666666666E-2</v>
      </c>
      <c r="BM149">
        <v>9.0909090909090912E-2</v>
      </c>
      <c r="BN149">
        <v>7.7519379844961239E-3</v>
      </c>
      <c r="BO149">
        <v>0</v>
      </c>
    </row>
    <row r="150" spans="1:67" x14ac:dyDescent="0.55000000000000004">
      <c r="A150" t="s">
        <v>168</v>
      </c>
      <c r="B150">
        <v>349</v>
      </c>
      <c r="C150" s="2" t="s">
        <v>411</v>
      </c>
      <c r="D150" s="2">
        <v>44698</v>
      </c>
      <c r="E150" s="2">
        <v>44327</v>
      </c>
      <c r="F150" t="s">
        <v>332</v>
      </c>
      <c r="G150" t="s">
        <v>609</v>
      </c>
      <c r="H150" t="str">
        <f t="shared" si="11"/>
        <v>May</v>
      </c>
      <c r="I150">
        <v>5</v>
      </c>
      <c r="J150">
        <f t="shared" si="12"/>
        <v>313</v>
      </c>
      <c r="K150">
        <v>21</v>
      </c>
      <c r="L150">
        <v>137</v>
      </c>
      <c r="M150">
        <v>59</v>
      </c>
      <c r="N150">
        <v>17</v>
      </c>
      <c r="O150">
        <v>372</v>
      </c>
      <c r="P150" t="str">
        <f t="shared" si="10"/>
        <v>0517</v>
      </c>
      <c r="Q150">
        <v>325</v>
      </c>
      <c r="R150">
        <v>77.5</v>
      </c>
      <c r="S150" s="1">
        <v>0.22</v>
      </c>
      <c r="T150" t="s">
        <v>236</v>
      </c>
      <c r="U150" t="s">
        <v>235</v>
      </c>
      <c r="V150" t="s">
        <v>235</v>
      </c>
      <c r="W150" s="14">
        <v>349</v>
      </c>
      <c r="X150" s="14">
        <v>349</v>
      </c>
      <c r="Y150" s="14">
        <v>50.3</v>
      </c>
      <c r="Z150" s="14">
        <v>4.4509090909090911</v>
      </c>
      <c r="AA150" s="14">
        <v>28.1</v>
      </c>
      <c r="AB150" s="14">
        <v>20</v>
      </c>
      <c r="AC150" t="s">
        <v>241</v>
      </c>
      <c r="AD150" t="s">
        <v>269</v>
      </c>
      <c r="AE150" s="3">
        <v>25.616734000000001</v>
      </c>
      <c r="AF150" s="3">
        <v>-80.390617989999996</v>
      </c>
      <c r="AG150" s="1">
        <v>0.01</v>
      </c>
      <c r="AH150" s="1">
        <v>0</v>
      </c>
      <c r="AI150" s="1">
        <v>0</v>
      </c>
      <c r="AJ150" s="1">
        <v>0</v>
      </c>
      <c r="AK150" s="1">
        <v>0</v>
      </c>
      <c r="AL150" s="1">
        <v>0.01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>
        <v>2</v>
      </c>
      <c r="AY150">
        <v>0</v>
      </c>
      <c r="AZ150">
        <v>0</v>
      </c>
      <c r="BA150">
        <v>9.6875</v>
      </c>
      <c r="BB150">
        <v>0</v>
      </c>
      <c r="BC150">
        <v>0</v>
      </c>
      <c r="BD150">
        <v>1.5714285714285716</v>
      </c>
      <c r="BE150">
        <v>0</v>
      </c>
      <c r="BF150">
        <v>32.25</v>
      </c>
      <c r="BG150">
        <v>0</v>
      </c>
      <c r="BH150">
        <v>4.329004329004329E-3</v>
      </c>
      <c r="BI150">
        <v>0</v>
      </c>
      <c r="BJ150" s="1">
        <v>0</v>
      </c>
      <c r="BK150">
        <v>8.0645161290322578E-2</v>
      </c>
      <c r="BL150">
        <v>6.6666666666666666E-2</v>
      </c>
      <c r="BM150">
        <v>9.0909090909090912E-2</v>
      </c>
      <c r="BN150">
        <v>7.7519379844961239E-3</v>
      </c>
      <c r="BO150">
        <v>0</v>
      </c>
    </row>
    <row r="151" spans="1:67" x14ac:dyDescent="0.55000000000000004">
      <c r="A151" t="s">
        <v>169</v>
      </c>
      <c r="B151">
        <v>210</v>
      </c>
      <c r="C151" s="2" t="s">
        <v>411</v>
      </c>
      <c r="D151" s="2">
        <v>44705</v>
      </c>
      <c r="E151" s="2">
        <v>44327</v>
      </c>
      <c r="F151" t="s">
        <v>332</v>
      </c>
      <c r="G151" t="s">
        <v>609</v>
      </c>
      <c r="H151" t="str">
        <f t="shared" si="11"/>
        <v>May</v>
      </c>
      <c r="I151">
        <v>5</v>
      </c>
      <c r="J151">
        <f t="shared" si="12"/>
        <v>313</v>
      </c>
      <c r="K151">
        <v>22</v>
      </c>
      <c r="L151">
        <v>144</v>
      </c>
      <c r="M151">
        <v>66</v>
      </c>
      <c r="N151">
        <v>24</v>
      </c>
      <c r="O151">
        <v>379</v>
      </c>
      <c r="P151" t="str">
        <f t="shared" si="10"/>
        <v>0524</v>
      </c>
      <c r="Q151">
        <v>325</v>
      </c>
      <c r="R151">
        <v>79.5</v>
      </c>
      <c r="S151" s="1">
        <v>0.19</v>
      </c>
      <c r="T151" t="s">
        <v>236</v>
      </c>
      <c r="U151" t="s">
        <v>234</v>
      </c>
      <c r="V151" t="s">
        <v>234</v>
      </c>
      <c r="X151" s="14">
        <v>210</v>
      </c>
      <c r="Y151" s="14">
        <v>49.8</v>
      </c>
      <c r="Z151" s="14">
        <v>4.3600000000000003</v>
      </c>
      <c r="AA151" s="14">
        <v>27.9</v>
      </c>
      <c r="AB151" s="14">
        <v>20.3</v>
      </c>
      <c r="AC151" t="s">
        <v>241</v>
      </c>
      <c r="AD151" t="s">
        <v>310</v>
      </c>
      <c r="AE151" s="3"/>
      <c r="AF151" s="3"/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>
        <v>0</v>
      </c>
      <c r="AY151">
        <v>0</v>
      </c>
      <c r="AZ151">
        <v>0</v>
      </c>
      <c r="BA151">
        <v>9.6875</v>
      </c>
      <c r="BB151">
        <v>0</v>
      </c>
      <c r="BC151">
        <v>0</v>
      </c>
      <c r="BD151">
        <v>1.5714285714285716</v>
      </c>
      <c r="BE151">
        <v>0</v>
      </c>
      <c r="BF151">
        <v>32.25</v>
      </c>
      <c r="BG151">
        <v>0</v>
      </c>
      <c r="BH151">
        <v>3.787878787878788E-3</v>
      </c>
      <c r="BI151">
        <v>0</v>
      </c>
      <c r="BJ151" s="1">
        <v>0</v>
      </c>
      <c r="BK151">
        <v>8.0645161290322578E-2</v>
      </c>
      <c r="BL151">
        <v>6.6666666666666666E-2</v>
      </c>
      <c r="BM151">
        <v>9.0909090909090912E-2</v>
      </c>
      <c r="BN151">
        <v>7.7519379844961239E-3</v>
      </c>
      <c r="BO151">
        <v>0</v>
      </c>
    </row>
    <row r="152" spans="1:67" x14ac:dyDescent="0.55000000000000004">
      <c r="A152" t="s">
        <v>170</v>
      </c>
      <c r="B152">
        <v>606</v>
      </c>
      <c r="C152" s="2" t="s">
        <v>411</v>
      </c>
      <c r="D152" s="2">
        <v>44705</v>
      </c>
      <c r="E152" s="2">
        <v>44327</v>
      </c>
      <c r="F152" t="s">
        <v>332</v>
      </c>
      <c r="G152" t="s">
        <v>609</v>
      </c>
      <c r="H152" t="str">
        <f t="shared" si="11"/>
        <v>May</v>
      </c>
      <c r="I152">
        <v>5</v>
      </c>
      <c r="J152">
        <f t="shared" si="12"/>
        <v>313</v>
      </c>
      <c r="K152">
        <v>22</v>
      </c>
      <c r="L152">
        <v>144</v>
      </c>
      <c r="M152">
        <v>66</v>
      </c>
      <c r="N152">
        <v>24</v>
      </c>
      <c r="O152">
        <v>379</v>
      </c>
      <c r="P152" t="str">
        <f t="shared" si="10"/>
        <v>0524</v>
      </c>
      <c r="Q152">
        <v>325</v>
      </c>
      <c r="R152">
        <v>79.5</v>
      </c>
      <c r="S152" s="1">
        <v>0.19</v>
      </c>
      <c r="T152" t="s">
        <v>236</v>
      </c>
      <c r="U152" t="s">
        <v>235</v>
      </c>
      <c r="V152" t="s">
        <v>235</v>
      </c>
      <c r="W152" s="14">
        <v>606</v>
      </c>
      <c r="X152" s="14">
        <v>606</v>
      </c>
      <c r="Y152" s="14">
        <v>52.4</v>
      </c>
      <c r="Z152" s="14">
        <v>7.5842105263157888</v>
      </c>
      <c r="AA152" s="14">
        <v>32.9</v>
      </c>
      <c r="AB152" s="14">
        <v>25.1</v>
      </c>
      <c r="AC152" t="s">
        <v>241</v>
      </c>
      <c r="AD152" t="s">
        <v>259</v>
      </c>
      <c r="AE152" s="3">
        <v>25.616584970000002</v>
      </c>
      <c r="AF152" s="3">
        <v>-80.390300980000006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>
        <v>2</v>
      </c>
      <c r="AY152">
        <v>0</v>
      </c>
      <c r="AZ152">
        <v>0</v>
      </c>
      <c r="BA152">
        <v>9.6875</v>
      </c>
      <c r="BB152">
        <v>0</v>
      </c>
      <c r="BC152">
        <v>0</v>
      </c>
      <c r="BD152">
        <v>1.5714285714285716</v>
      </c>
      <c r="BE152">
        <v>0</v>
      </c>
      <c r="BF152">
        <v>32.25</v>
      </c>
      <c r="BG152">
        <v>0</v>
      </c>
      <c r="BH152">
        <v>3.787878787878788E-3</v>
      </c>
      <c r="BI152">
        <v>0</v>
      </c>
      <c r="BJ152" s="1">
        <v>0</v>
      </c>
      <c r="BK152">
        <v>8.0645161290322578E-2</v>
      </c>
      <c r="BL152">
        <v>6.6666666666666666E-2</v>
      </c>
      <c r="BM152">
        <v>9.0909090909090912E-2</v>
      </c>
      <c r="BN152">
        <v>7.7519379844961239E-3</v>
      </c>
      <c r="BO152">
        <v>0</v>
      </c>
    </row>
    <row r="153" spans="1:67" x14ac:dyDescent="0.55000000000000004">
      <c r="A153" t="s">
        <v>171</v>
      </c>
      <c r="B153" t="s">
        <v>231</v>
      </c>
      <c r="C153" s="2" t="s">
        <v>411</v>
      </c>
      <c r="D153" s="2">
        <v>44705</v>
      </c>
      <c r="E153" s="2">
        <v>44327</v>
      </c>
      <c r="F153" t="s">
        <v>332</v>
      </c>
      <c r="G153" t="s">
        <v>609</v>
      </c>
      <c r="H153" t="str">
        <f t="shared" si="11"/>
        <v>May</v>
      </c>
      <c r="I153">
        <v>5</v>
      </c>
      <c r="J153">
        <f t="shared" si="12"/>
        <v>313</v>
      </c>
      <c r="K153">
        <v>22</v>
      </c>
      <c r="L153">
        <v>144</v>
      </c>
      <c r="M153">
        <v>66</v>
      </c>
      <c r="N153">
        <v>24</v>
      </c>
      <c r="O153">
        <v>379</v>
      </c>
      <c r="P153" t="str">
        <f t="shared" si="10"/>
        <v>0524</v>
      </c>
      <c r="Q153">
        <v>325</v>
      </c>
      <c r="R153">
        <v>79.5</v>
      </c>
      <c r="S153" s="1">
        <v>0.19</v>
      </c>
      <c r="T153" t="s">
        <v>236</v>
      </c>
      <c r="U153" t="s">
        <v>235</v>
      </c>
      <c r="V153" t="s">
        <v>235</v>
      </c>
      <c r="W153" s="14" t="s">
        <v>231</v>
      </c>
      <c r="X153" s="14" t="s">
        <v>231</v>
      </c>
      <c r="Y153" s="14">
        <v>46.9</v>
      </c>
      <c r="Z153" s="14">
        <v>4.1657142857142855</v>
      </c>
      <c r="AA153" s="14">
        <v>27.5</v>
      </c>
      <c r="AB153" s="14">
        <v>20.5</v>
      </c>
      <c r="AC153" t="s">
        <v>242</v>
      </c>
      <c r="AD153" t="s">
        <v>290</v>
      </c>
      <c r="AE153" s="3">
        <v>25.600892000000002</v>
      </c>
      <c r="AF153" s="3">
        <v>-80.399327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>
        <v>5</v>
      </c>
      <c r="AY153">
        <v>0</v>
      </c>
      <c r="AZ153">
        <v>0</v>
      </c>
      <c r="BA153">
        <v>9.6875</v>
      </c>
      <c r="BB153">
        <v>0</v>
      </c>
      <c r="BC153">
        <v>0</v>
      </c>
      <c r="BD153">
        <v>1.5714285714285716</v>
      </c>
      <c r="BE153">
        <v>0</v>
      </c>
      <c r="BF153">
        <v>32.25</v>
      </c>
      <c r="BG153">
        <v>0</v>
      </c>
      <c r="BH153">
        <v>3.787878787878788E-3</v>
      </c>
      <c r="BI153">
        <v>0</v>
      </c>
      <c r="BJ153" s="1">
        <v>0</v>
      </c>
      <c r="BK153">
        <v>8.0645161290322578E-2</v>
      </c>
      <c r="BL153">
        <v>6.6666666666666666E-2</v>
      </c>
      <c r="BM153">
        <v>9.0909090909090912E-2</v>
      </c>
      <c r="BN153">
        <v>7.7519379844961239E-3</v>
      </c>
      <c r="BO153">
        <v>0</v>
      </c>
    </row>
    <row r="154" spans="1:67" x14ac:dyDescent="0.55000000000000004">
      <c r="A154" t="s">
        <v>172</v>
      </c>
      <c r="B154">
        <v>40</v>
      </c>
      <c r="C154" s="2" t="s">
        <v>411</v>
      </c>
      <c r="D154" s="2">
        <v>44707</v>
      </c>
      <c r="E154" s="2">
        <v>44327</v>
      </c>
      <c r="F154" t="s">
        <v>332</v>
      </c>
      <c r="G154" t="s">
        <v>609</v>
      </c>
      <c r="H154" t="str">
        <f t="shared" si="11"/>
        <v>May</v>
      </c>
      <c r="I154">
        <v>5</v>
      </c>
      <c r="J154">
        <f t="shared" si="12"/>
        <v>313</v>
      </c>
      <c r="K154">
        <v>22</v>
      </c>
      <c r="L154">
        <v>146</v>
      </c>
      <c r="M154">
        <v>68</v>
      </c>
      <c r="N154">
        <v>26</v>
      </c>
      <c r="O154">
        <v>381</v>
      </c>
      <c r="P154" t="str">
        <f t="shared" si="10"/>
        <v>0526</v>
      </c>
      <c r="Q154">
        <v>325</v>
      </c>
      <c r="R154">
        <v>81</v>
      </c>
      <c r="S154" s="1">
        <v>0.45</v>
      </c>
      <c r="T154" t="s">
        <v>236</v>
      </c>
      <c r="U154" t="s">
        <v>235</v>
      </c>
      <c r="V154" t="s">
        <v>235</v>
      </c>
      <c r="W154" s="14">
        <v>40</v>
      </c>
      <c r="X154" s="14">
        <v>40</v>
      </c>
      <c r="Y154" s="14">
        <v>49.5</v>
      </c>
      <c r="Z154" s="14">
        <v>5.4148459400000002</v>
      </c>
      <c r="AA154" s="14">
        <v>29.9</v>
      </c>
      <c r="AB154" s="14">
        <v>21.6</v>
      </c>
      <c r="AC154" t="s">
        <v>240</v>
      </c>
      <c r="AD154" t="s">
        <v>253</v>
      </c>
      <c r="AE154" s="3">
        <v>25.613794970000001</v>
      </c>
      <c r="AF154" s="3">
        <v>-80.406096009999999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>
        <v>10</v>
      </c>
      <c r="AY154">
        <v>0</v>
      </c>
      <c r="AZ154">
        <v>0</v>
      </c>
      <c r="BA154">
        <v>9.6875</v>
      </c>
      <c r="BB154">
        <v>0</v>
      </c>
      <c r="BC154">
        <v>0</v>
      </c>
      <c r="BD154">
        <v>1.5714285714285716</v>
      </c>
      <c r="BE154">
        <v>0</v>
      </c>
      <c r="BF154">
        <v>32.25</v>
      </c>
      <c r="BG154">
        <v>0</v>
      </c>
      <c r="BH154">
        <v>3.787878787878788E-3</v>
      </c>
      <c r="BI154">
        <v>0</v>
      </c>
      <c r="BJ154" s="1">
        <v>0</v>
      </c>
      <c r="BK154">
        <v>8.0645161290322578E-2</v>
      </c>
      <c r="BL154">
        <v>6.6666666666666666E-2</v>
      </c>
      <c r="BM154">
        <v>9.0909090909090912E-2</v>
      </c>
      <c r="BN154">
        <v>7.7519379844961239E-3</v>
      </c>
      <c r="BO154">
        <v>0</v>
      </c>
    </row>
    <row r="155" spans="1:67" x14ac:dyDescent="0.55000000000000004">
      <c r="A155" t="s">
        <v>173</v>
      </c>
      <c r="B155">
        <v>491</v>
      </c>
      <c r="C155" s="2" t="s">
        <v>411</v>
      </c>
      <c r="D155" s="2">
        <v>44707</v>
      </c>
      <c r="E155" s="2">
        <v>44327</v>
      </c>
      <c r="F155" t="s">
        <v>332</v>
      </c>
      <c r="G155" t="s">
        <v>609</v>
      </c>
      <c r="H155" t="str">
        <f t="shared" si="11"/>
        <v>May</v>
      </c>
      <c r="I155">
        <v>5</v>
      </c>
      <c r="J155">
        <f t="shared" si="12"/>
        <v>313</v>
      </c>
      <c r="K155">
        <v>22</v>
      </c>
      <c r="L155">
        <v>146</v>
      </c>
      <c r="M155">
        <v>68</v>
      </c>
      <c r="N155">
        <v>26</v>
      </c>
      <c r="O155">
        <v>381</v>
      </c>
      <c r="P155" t="str">
        <f t="shared" si="10"/>
        <v>0526</v>
      </c>
      <c r="Q155">
        <v>325</v>
      </c>
      <c r="R155">
        <v>81</v>
      </c>
      <c r="S155" s="1">
        <v>0.45</v>
      </c>
      <c r="T155" t="s">
        <v>236</v>
      </c>
      <c r="U155" t="s">
        <v>234</v>
      </c>
      <c r="V155" t="s">
        <v>234</v>
      </c>
      <c r="W155" s="14">
        <v>491</v>
      </c>
      <c r="X155" s="14">
        <v>491</v>
      </c>
      <c r="Y155" s="14">
        <v>49.2</v>
      </c>
      <c r="Z155" s="14">
        <v>4.2805263157894728</v>
      </c>
      <c r="AA155" s="14">
        <v>27.1</v>
      </c>
      <c r="AB155" s="14">
        <v>20.3</v>
      </c>
      <c r="AC155" t="s">
        <v>242</v>
      </c>
      <c r="AD155" t="s">
        <v>274</v>
      </c>
      <c r="AE155" s="3">
        <v>25.602768999999999</v>
      </c>
      <c r="AF155" s="3">
        <v>-80.403212999999994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>
        <v>3</v>
      </c>
      <c r="AY155">
        <v>0</v>
      </c>
      <c r="AZ155">
        <v>0</v>
      </c>
      <c r="BA155">
        <v>9.6875</v>
      </c>
      <c r="BB155">
        <v>0</v>
      </c>
      <c r="BC155">
        <v>0</v>
      </c>
      <c r="BD155">
        <v>1.5714285714285716</v>
      </c>
      <c r="BE155">
        <v>0</v>
      </c>
      <c r="BF155">
        <v>32.25</v>
      </c>
      <c r="BG155">
        <v>0</v>
      </c>
      <c r="BH155">
        <v>3.787878787878788E-3</v>
      </c>
      <c r="BI155">
        <v>0</v>
      </c>
      <c r="BJ155" s="1">
        <v>0</v>
      </c>
      <c r="BK155">
        <v>8.0645161290322578E-2</v>
      </c>
      <c r="BL155">
        <v>6.6666666666666666E-2</v>
      </c>
      <c r="BM155">
        <v>9.0909090909090912E-2</v>
      </c>
      <c r="BN155">
        <v>7.7519379844961239E-3</v>
      </c>
      <c r="BO155">
        <v>0</v>
      </c>
    </row>
    <row r="156" spans="1:67" x14ac:dyDescent="0.55000000000000004">
      <c r="A156" t="s">
        <v>174</v>
      </c>
      <c r="B156">
        <v>589</v>
      </c>
      <c r="C156" s="2" t="s">
        <v>411</v>
      </c>
      <c r="D156" s="2">
        <v>44707</v>
      </c>
      <c r="E156" s="2">
        <v>44327</v>
      </c>
      <c r="F156" t="s">
        <v>332</v>
      </c>
      <c r="G156" t="s">
        <v>609</v>
      </c>
      <c r="H156" t="str">
        <f t="shared" si="11"/>
        <v>May</v>
      </c>
      <c r="I156">
        <v>5</v>
      </c>
      <c r="J156">
        <f t="shared" si="12"/>
        <v>313</v>
      </c>
      <c r="K156">
        <v>22</v>
      </c>
      <c r="L156">
        <v>146</v>
      </c>
      <c r="M156">
        <v>68</v>
      </c>
      <c r="N156">
        <v>26</v>
      </c>
      <c r="O156">
        <v>381</v>
      </c>
      <c r="P156" t="str">
        <f t="shared" si="10"/>
        <v>0526</v>
      </c>
      <c r="Q156">
        <v>325</v>
      </c>
      <c r="R156">
        <v>81</v>
      </c>
      <c r="S156" s="1">
        <v>0.45</v>
      </c>
      <c r="T156" t="s">
        <v>236</v>
      </c>
      <c r="U156" t="s">
        <v>235</v>
      </c>
      <c r="V156" t="s">
        <v>235</v>
      </c>
      <c r="W156" s="14">
        <v>589</v>
      </c>
      <c r="X156" s="14">
        <v>589</v>
      </c>
      <c r="Y156" s="14">
        <v>51.1</v>
      </c>
      <c r="Z156" s="14">
        <v>5.242857142857142</v>
      </c>
      <c r="AA156" s="14">
        <v>29.4</v>
      </c>
      <c r="AB156" s="14">
        <v>22.2</v>
      </c>
      <c r="AC156" t="s">
        <v>241</v>
      </c>
      <c r="AD156" t="s">
        <v>258</v>
      </c>
      <c r="AE156" s="3">
        <v>25.621460970000001</v>
      </c>
      <c r="AF156" s="3">
        <v>-80.392425959999997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>
        <v>2</v>
      </c>
      <c r="AY156">
        <v>0</v>
      </c>
      <c r="AZ156">
        <v>0</v>
      </c>
      <c r="BA156">
        <v>9.6875</v>
      </c>
      <c r="BB156">
        <v>0</v>
      </c>
      <c r="BC156">
        <v>0</v>
      </c>
      <c r="BD156">
        <v>1.5714285714285716</v>
      </c>
      <c r="BE156">
        <v>0</v>
      </c>
      <c r="BF156">
        <v>32.25</v>
      </c>
      <c r="BG156">
        <v>0</v>
      </c>
      <c r="BH156">
        <v>3.787878787878788E-3</v>
      </c>
      <c r="BI156">
        <v>0</v>
      </c>
      <c r="BJ156" s="1">
        <v>0</v>
      </c>
      <c r="BK156">
        <v>8.0645161290322578E-2</v>
      </c>
      <c r="BL156">
        <v>6.6666666666666666E-2</v>
      </c>
      <c r="BM156">
        <v>9.0909090909090912E-2</v>
      </c>
      <c r="BN156">
        <v>7.7519379844961239E-3</v>
      </c>
      <c r="BO156">
        <v>0</v>
      </c>
    </row>
    <row r="157" spans="1:67" x14ac:dyDescent="0.55000000000000004">
      <c r="A157" t="s">
        <v>175</v>
      </c>
      <c r="B157">
        <v>615</v>
      </c>
      <c r="C157" s="2" t="s">
        <v>411</v>
      </c>
      <c r="D157" s="2">
        <v>44707</v>
      </c>
      <c r="E157" s="2">
        <v>44327</v>
      </c>
      <c r="F157" t="s">
        <v>332</v>
      </c>
      <c r="G157" t="s">
        <v>609</v>
      </c>
      <c r="H157" t="str">
        <f t="shared" si="11"/>
        <v>May</v>
      </c>
      <c r="I157">
        <v>5</v>
      </c>
      <c r="J157">
        <f t="shared" si="12"/>
        <v>313</v>
      </c>
      <c r="K157">
        <v>22</v>
      </c>
      <c r="L157">
        <v>146</v>
      </c>
      <c r="M157">
        <v>68</v>
      </c>
      <c r="N157">
        <v>26</v>
      </c>
      <c r="O157">
        <v>381</v>
      </c>
      <c r="P157" t="str">
        <f t="shared" si="10"/>
        <v>0526</v>
      </c>
      <c r="Q157">
        <v>325</v>
      </c>
      <c r="R157">
        <v>81</v>
      </c>
      <c r="S157" s="1">
        <v>0.45</v>
      </c>
      <c r="T157" t="s">
        <v>233</v>
      </c>
      <c r="V157" t="s">
        <v>233</v>
      </c>
      <c r="W157" s="14">
        <v>615</v>
      </c>
      <c r="X157" s="14">
        <v>615</v>
      </c>
      <c r="Y157" s="14">
        <v>42.2</v>
      </c>
      <c r="Z157" s="14">
        <v>1.464</v>
      </c>
      <c r="AA157" s="14">
        <v>20.8</v>
      </c>
      <c r="AB157" s="14">
        <v>15</v>
      </c>
      <c r="AC157" t="s">
        <v>240</v>
      </c>
      <c r="AD157" t="s">
        <v>298</v>
      </c>
      <c r="AE157" s="3">
        <v>25.614341970000002</v>
      </c>
      <c r="AF157" s="3">
        <v>-80.407350030000003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>
        <v>3</v>
      </c>
      <c r="AY157">
        <v>0</v>
      </c>
      <c r="AZ157">
        <v>0</v>
      </c>
      <c r="BA157">
        <v>9.6875</v>
      </c>
      <c r="BB157">
        <v>0</v>
      </c>
      <c r="BC157">
        <v>0</v>
      </c>
      <c r="BD157">
        <v>1.5714285714285716</v>
      </c>
      <c r="BE157">
        <v>0</v>
      </c>
      <c r="BF157">
        <v>32.25</v>
      </c>
      <c r="BG157">
        <v>0</v>
      </c>
      <c r="BH157">
        <v>3.787878787878788E-3</v>
      </c>
      <c r="BI157">
        <v>0</v>
      </c>
      <c r="BJ157" s="1">
        <v>0</v>
      </c>
      <c r="BK157">
        <v>8.0645161290322578E-2</v>
      </c>
      <c r="BL157">
        <v>6.6666666666666666E-2</v>
      </c>
      <c r="BM157">
        <v>9.0909090909090912E-2</v>
      </c>
      <c r="BN157">
        <v>7.7519379844961239E-3</v>
      </c>
      <c r="BO157">
        <v>0</v>
      </c>
    </row>
    <row r="158" spans="1:67" x14ac:dyDescent="0.55000000000000004">
      <c r="A158" t="s">
        <v>176</v>
      </c>
      <c r="B158">
        <v>300</v>
      </c>
      <c r="C158" s="2" t="s">
        <v>411</v>
      </c>
      <c r="D158" s="2">
        <v>44714</v>
      </c>
      <c r="E158" s="2">
        <v>44327</v>
      </c>
      <c r="F158" t="s">
        <v>332</v>
      </c>
      <c r="G158" t="s">
        <v>610</v>
      </c>
      <c r="H158" t="str">
        <f t="shared" si="11"/>
        <v>Jun</v>
      </c>
      <c r="I158">
        <v>6</v>
      </c>
      <c r="J158">
        <f t="shared" si="12"/>
        <v>313</v>
      </c>
      <c r="K158">
        <v>23</v>
      </c>
      <c r="L158">
        <v>153</v>
      </c>
      <c r="M158">
        <v>75</v>
      </c>
      <c r="N158">
        <v>2</v>
      </c>
      <c r="O158">
        <v>388</v>
      </c>
      <c r="P158" t="str">
        <f t="shared" si="10"/>
        <v>0602</v>
      </c>
      <c r="Q158">
        <v>325</v>
      </c>
      <c r="R158">
        <v>80.5</v>
      </c>
      <c r="T158" t="s">
        <v>236</v>
      </c>
      <c r="U158" t="s">
        <v>234</v>
      </c>
      <c r="V158" t="s">
        <v>234</v>
      </c>
      <c r="W158" s="14">
        <v>300</v>
      </c>
      <c r="X158" s="14">
        <v>300</v>
      </c>
      <c r="Y158" s="14">
        <v>46.5</v>
      </c>
      <c r="Z158" s="14">
        <v>3.3135294117647058</v>
      </c>
      <c r="AA158" s="14">
        <v>26.9</v>
      </c>
      <c r="AB158" s="14">
        <v>19.899999999999999</v>
      </c>
      <c r="AC158" t="s">
        <v>241</v>
      </c>
      <c r="AD158" t="s">
        <v>249</v>
      </c>
      <c r="AE158" s="3">
        <v>25.616534999999999</v>
      </c>
      <c r="AF158" s="3">
        <v>-80.390473999999998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>
        <v>2</v>
      </c>
      <c r="AY158">
        <v>1</v>
      </c>
      <c r="AZ158">
        <v>0</v>
      </c>
      <c r="BA158">
        <v>18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1.6304347826086956E-2</v>
      </c>
      <c r="BI158">
        <v>0</v>
      </c>
      <c r="BJ158" s="1">
        <v>5.375</v>
      </c>
      <c r="BK158">
        <v>0.32142857142857145</v>
      </c>
      <c r="BL158">
        <v>0.16</v>
      </c>
      <c r="BM158">
        <v>0</v>
      </c>
      <c r="BN158">
        <v>0</v>
      </c>
      <c r="BO158">
        <v>2.3255813953488372E-2</v>
      </c>
    </row>
    <row r="159" spans="1:67" x14ac:dyDescent="0.55000000000000004">
      <c r="A159" t="s">
        <v>177</v>
      </c>
      <c r="B159">
        <v>454</v>
      </c>
      <c r="C159" s="2" t="s">
        <v>411</v>
      </c>
      <c r="D159" s="2">
        <v>44718</v>
      </c>
      <c r="E159" s="2">
        <v>44327</v>
      </c>
      <c r="F159" t="s">
        <v>332</v>
      </c>
      <c r="G159" t="s">
        <v>610</v>
      </c>
      <c r="H159" t="str">
        <f t="shared" si="11"/>
        <v>Jun</v>
      </c>
      <c r="I159">
        <v>6</v>
      </c>
      <c r="J159">
        <f t="shared" si="12"/>
        <v>313</v>
      </c>
      <c r="K159">
        <v>24</v>
      </c>
      <c r="L159">
        <v>157</v>
      </c>
      <c r="M159">
        <v>79</v>
      </c>
      <c r="N159">
        <v>6</v>
      </c>
      <c r="O159">
        <v>392</v>
      </c>
      <c r="P159" t="str">
        <f t="shared" si="10"/>
        <v>0606</v>
      </c>
      <c r="Q159">
        <v>325</v>
      </c>
      <c r="R159">
        <v>80</v>
      </c>
      <c r="S159" s="1">
        <v>0.01</v>
      </c>
      <c r="T159" t="s">
        <v>236</v>
      </c>
      <c r="U159" t="s">
        <v>234</v>
      </c>
      <c r="V159" t="s">
        <v>234</v>
      </c>
      <c r="W159" s="14">
        <v>454</v>
      </c>
      <c r="X159" s="14">
        <v>454</v>
      </c>
      <c r="Y159" s="14">
        <v>49.8</v>
      </c>
      <c r="Z159" s="14">
        <v>4.1033333333333344</v>
      </c>
      <c r="AA159" s="14">
        <v>27.8</v>
      </c>
      <c r="AB159" s="14">
        <v>20.7</v>
      </c>
      <c r="AC159" t="s">
        <v>240</v>
      </c>
      <c r="AD159" t="s">
        <v>260</v>
      </c>
      <c r="AE159" s="3">
        <v>25.613923969999998</v>
      </c>
      <c r="AF159" s="3">
        <v>-80.407107030000006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>
        <v>6</v>
      </c>
      <c r="AY159">
        <v>1</v>
      </c>
      <c r="AZ159">
        <v>0</v>
      </c>
      <c r="BA159">
        <v>18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2.3148148148148147E-3</v>
      </c>
      <c r="BI159">
        <v>0</v>
      </c>
      <c r="BJ159" s="1">
        <v>5.375</v>
      </c>
      <c r="BK159">
        <v>0.32142857142857145</v>
      </c>
      <c r="BL159">
        <v>0.16</v>
      </c>
      <c r="BM159">
        <v>0</v>
      </c>
      <c r="BN159">
        <v>0</v>
      </c>
      <c r="BO159">
        <v>2.3255813953488372E-2</v>
      </c>
    </row>
    <row r="160" spans="1:67" x14ac:dyDescent="0.55000000000000004">
      <c r="A160" t="s">
        <v>178</v>
      </c>
      <c r="B160" t="s">
        <v>230</v>
      </c>
      <c r="C160" s="2" t="s">
        <v>411</v>
      </c>
      <c r="D160" s="2">
        <v>44721</v>
      </c>
      <c r="E160" s="2">
        <v>44327</v>
      </c>
      <c r="F160" t="s">
        <v>332</v>
      </c>
      <c r="G160" t="s">
        <v>610</v>
      </c>
      <c r="H160" t="str">
        <f t="shared" si="11"/>
        <v>Jun</v>
      </c>
      <c r="I160">
        <v>6</v>
      </c>
      <c r="J160">
        <f t="shared" si="12"/>
        <v>313</v>
      </c>
      <c r="K160">
        <v>24</v>
      </c>
      <c r="L160">
        <v>160</v>
      </c>
      <c r="M160">
        <v>82</v>
      </c>
      <c r="N160">
        <v>9</v>
      </c>
      <c r="O160">
        <v>395</v>
      </c>
      <c r="P160" t="str">
        <f t="shared" si="10"/>
        <v>0609</v>
      </c>
      <c r="Q160">
        <v>325</v>
      </c>
      <c r="R160">
        <v>81</v>
      </c>
      <c r="S160" s="1">
        <v>0.01</v>
      </c>
      <c r="T160" t="s">
        <v>236</v>
      </c>
      <c r="U160" t="s">
        <v>235</v>
      </c>
      <c r="V160" t="s">
        <v>235</v>
      </c>
      <c r="W160" s="14" t="s">
        <v>230</v>
      </c>
      <c r="X160" s="14" t="s">
        <v>230</v>
      </c>
      <c r="Y160" s="14">
        <v>55.1</v>
      </c>
      <c r="Z160" s="14">
        <v>6.6241176470588234</v>
      </c>
      <c r="AA160" s="14">
        <v>33.4</v>
      </c>
      <c r="AB160" s="14">
        <v>23.4</v>
      </c>
      <c r="AC160" t="s">
        <v>241</v>
      </c>
      <c r="AD160" t="s">
        <v>255</v>
      </c>
      <c r="AE160" s="3">
        <v>25.616444000000001</v>
      </c>
      <c r="AF160" s="3">
        <v>-80.390439000000001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>
        <v>2</v>
      </c>
      <c r="AY160">
        <v>0</v>
      </c>
      <c r="AZ160">
        <v>0</v>
      </c>
      <c r="BA160">
        <v>18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2.3148148148148147E-3</v>
      </c>
      <c r="BI160">
        <v>0</v>
      </c>
      <c r="BJ160" s="1">
        <v>5.375</v>
      </c>
      <c r="BK160">
        <v>0.32142857142857145</v>
      </c>
      <c r="BL160">
        <v>0.16</v>
      </c>
      <c r="BM160">
        <v>0</v>
      </c>
      <c r="BN160">
        <v>0</v>
      </c>
      <c r="BO160">
        <v>2.3255813953488372E-2</v>
      </c>
    </row>
    <row r="161" spans="1:67" x14ac:dyDescent="0.55000000000000004">
      <c r="A161" t="s">
        <v>179</v>
      </c>
      <c r="B161">
        <v>454</v>
      </c>
      <c r="C161" s="2" t="s">
        <v>411</v>
      </c>
      <c r="D161" s="2">
        <v>44724</v>
      </c>
      <c r="E161" s="2">
        <v>44327</v>
      </c>
      <c r="F161" t="s">
        <v>332</v>
      </c>
      <c r="G161" t="s">
        <v>610</v>
      </c>
      <c r="H161" t="str">
        <f t="shared" si="11"/>
        <v>Jun</v>
      </c>
      <c r="I161">
        <v>6</v>
      </c>
      <c r="J161">
        <f t="shared" si="12"/>
        <v>313</v>
      </c>
      <c r="K161">
        <v>25</v>
      </c>
      <c r="L161">
        <v>163</v>
      </c>
      <c r="M161">
        <v>85</v>
      </c>
      <c r="N161">
        <v>12</v>
      </c>
      <c r="O161">
        <v>398</v>
      </c>
      <c r="P161" t="str">
        <f t="shared" si="10"/>
        <v>0612</v>
      </c>
      <c r="Q161">
        <v>325</v>
      </c>
      <c r="R161">
        <v>79</v>
      </c>
      <c r="S161" s="1">
        <v>0.01</v>
      </c>
      <c r="T161" t="s">
        <v>236</v>
      </c>
      <c r="U161" t="s">
        <v>234</v>
      </c>
      <c r="V161" t="s">
        <v>234</v>
      </c>
      <c r="W161" s="14">
        <v>454</v>
      </c>
      <c r="X161" s="14">
        <v>454</v>
      </c>
      <c r="Y161" s="14">
        <v>49.8</v>
      </c>
      <c r="Z161" s="14">
        <v>4.1033333333333344</v>
      </c>
      <c r="AA161" s="14">
        <v>27.8</v>
      </c>
      <c r="AB161" s="14">
        <v>20.7</v>
      </c>
      <c r="AC161" t="s">
        <v>240</v>
      </c>
      <c r="AD161" t="s">
        <v>252</v>
      </c>
      <c r="AE161" s="3">
        <v>25.613371000000001</v>
      </c>
      <c r="AF161" s="3">
        <v>-80.407824000000005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>
        <v>7</v>
      </c>
      <c r="AY161">
        <v>0</v>
      </c>
      <c r="AZ161">
        <v>0</v>
      </c>
      <c r="BA161">
        <v>18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8.8888888888888889E-3</v>
      </c>
      <c r="BI161">
        <v>4.4444444444444444E-3</v>
      </c>
      <c r="BJ161" s="1">
        <v>5.375</v>
      </c>
      <c r="BK161">
        <v>0.32142857142857145</v>
      </c>
      <c r="BL161">
        <v>0.16</v>
      </c>
      <c r="BM161">
        <v>0</v>
      </c>
      <c r="BN161">
        <v>0</v>
      </c>
      <c r="BO161">
        <v>2.3255813953488372E-2</v>
      </c>
    </row>
    <row r="162" spans="1:67" x14ac:dyDescent="0.55000000000000004">
      <c r="A162" t="s">
        <v>180</v>
      </c>
      <c r="B162">
        <v>349</v>
      </c>
      <c r="C162" s="2" t="s">
        <v>411</v>
      </c>
      <c r="D162" s="2">
        <v>44728</v>
      </c>
      <c r="E162" s="2">
        <v>44327</v>
      </c>
      <c r="F162" t="s">
        <v>332</v>
      </c>
      <c r="G162" t="s">
        <v>610</v>
      </c>
      <c r="H162" t="str">
        <f t="shared" si="11"/>
        <v>Jun</v>
      </c>
      <c r="I162">
        <v>6</v>
      </c>
      <c r="J162">
        <f t="shared" si="12"/>
        <v>313</v>
      </c>
      <c r="K162">
        <v>25</v>
      </c>
      <c r="L162">
        <v>167</v>
      </c>
      <c r="M162">
        <v>89</v>
      </c>
      <c r="N162">
        <v>16</v>
      </c>
      <c r="O162">
        <v>402</v>
      </c>
      <c r="P162" t="str">
        <f t="shared" si="10"/>
        <v>0616</v>
      </c>
      <c r="Q162">
        <v>325</v>
      </c>
      <c r="R162">
        <v>82</v>
      </c>
      <c r="S162" s="1">
        <v>0</v>
      </c>
      <c r="T162" t="s">
        <v>236</v>
      </c>
      <c r="U162" t="s">
        <v>235</v>
      </c>
      <c r="V162" t="s">
        <v>235</v>
      </c>
      <c r="W162" s="14">
        <v>349</v>
      </c>
      <c r="X162" s="14">
        <v>349</v>
      </c>
      <c r="Y162" s="14">
        <v>50.3</v>
      </c>
      <c r="Z162" s="14">
        <v>4.4509090909090911</v>
      </c>
      <c r="AA162" s="14">
        <v>28.1</v>
      </c>
      <c r="AB162" s="14">
        <v>20</v>
      </c>
      <c r="AC162" t="s">
        <v>241</v>
      </c>
      <c r="AD162" t="s">
        <v>291</v>
      </c>
      <c r="AE162" s="3">
        <v>25.621822000000002</v>
      </c>
      <c r="AF162" s="3">
        <v>-80.392408000000003</v>
      </c>
      <c r="AG162" s="1">
        <v>0.02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0.01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>
        <v>2</v>
      </c>
      <c r="AY162">
        <v>1</v>
      </c>
      <c r="AZ162">
        <v>0</v>
      </c>
      <c r="BA162">
        <v>18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8.8888888888888889E-3</v>
      </c>
      <c r="BI162">
        <v>4.4444444444444444E-3</v>
      </c>
      <c r="BJ162" s="1">
        <v>5.375</v>
      </c>
      <c r="BK162">
        <v>0.32142857142857145</v>
      </c>
      <c r="BL162">
        <v>0.16</v>
      </c>
      <c r="BM162">
        <v>0</v>
      </c>
      <c r="BN162">
        <v>0</v>
      </c>
      <c r="BO162">
        <v>2.3255813953488372E-2</v>
      </c>
    </row>
    <row r="163" spans="1:67" x14ac:dyDescent="0.55000000000000004">
      <c r="A163" t="s">
        <v>181</v>
      </c>
      <c r="B163">
        <v>67</v>
      </c>
      <c r="C163" s="2">
        <v>44733</v>
      </c>
      <c r="D163" s="2">
        <v>44742</v>
      </c>
      <c r="E163" s="2">
        <v>44327</v>
      </c>
      <c r="F163" t="s">
        <v>333</v>
      </c>
      <c r="G163" t="s">
        <v>610</v>
      </c>
      <c r="H163" t="str">
        <f t="shared" si="11"/>
        <v>Jun</v>
      </c>
      <c r="I163">
        <v>6</v>
      </c>
      <c r="J163">
        <f t="shared" si="12"/>
        <v>406</v>
      </c>
      <c r="K163">
        <v>27</v>
      </c>
      <c r="L163">
        <v>181</v>
      </c>
      <c r="M163">
        <v>10</v>
      </c>
      <c r="N163">
        <v>30</v>
      </c>
      <c r="O163">
        <v>416</v>
      </c>
      <c r="P163" t="str">
        <f t="shared" si="10"/>
        <v>0630</v>
      </c>
      <c r="Q163">
        <v>325</v>
      </c>
      <c r="R163">
        <v>81.5</v>
      </c>
      <c r="S163" s="1">
        <v>0.33</v>
      </c>
      <c r="T163" t="s">
        <v>233</v>
      </c>
      <c r="V163" t="s">
        <v>233</v>
      </c>
      <c r="X163" s="14">
        <v>67</v>
      </c>
      <c r="Y163" s="14">
        <v>20</v>
      </c>
      <c r="Z163" s="14">
        <v>0.153</v>
      </c>
      <c r="AA163" s="14">
        <v>8.8800000000000008</v>
      </c>
      <c r="AB163" s="14">
        <v>7.33</v>
      </c>
      <c r="AC163" t="s">
        <v>240</v>
      </c>
      <c r="AD163" t="s">
        <v>298</v>
      </c>
      <c r="AE163" s="3">
        <v>25.614341970000002</v>
      </c>
      <c r="AF163" s="3">
        <v>-80.407350030000003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>
        <v>1</v>
      </c>
      <c r="AY163">
        <v>0</v>
      </c>
      <c r="AZ163">
        <v>0</v>
      </c>
      <c r="BA163">
        <v>18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4.6296296296296294E-3</v>
      </c>
      <c r="BI163">
        <v>0</v>
      </c>
      <c r="BJ163" s="1">
        <v>5.375</v>
      </c>
      <c r="BK163">
        <v>0.32142857142857145</v>
      </c>
      <c r="BL163">
        <v>0.16</v>
      </c>
      <c r="BM163">
        <v>0</v>
      </c>
      <c r="BN163">
        <v>0</v>
      </c>
      <c r="BO163">
        <v>2.3255813953488372E-2</v>
      </c>
    </row>
    <row r="164" spans="1:67" x14ac:dyDescent="0.55000000000000004">
      <c r="A164" t="s">
        <v>182</v>
      </c>
      <c r="B164" t="s">
        <v>231</v>
      </c>
      <c r="C164" s="2">
        <v>44733</v>
      </c>
      <c r="D164" s="2">
        <v>44742</v>
      </c>
      <c r="E164" s="2">
        <v>44327</v>
      </c>
      <c r="F164" t="s">
        <v>333</v>
      </c>
      <c r="G164" t="s">
        <v>610</v>
      </c>
      <c r="H164" t="str">
        <f t="shared" si="11"/>
        <v>Jun</v>
      </c>
      <c r="I164">
        <v>6</v>
      </c>
      <c r="J164">
        <f t="shared" si="12"/>
        <v>406</v>
      </c>
      <c r="K164">
        <v>27</v>
      </c>
      <c r="L164">
        <v>181</v>
      </c>
      <c r="M164">
        <v>10</v>
      </c>
      <c r="N164">
        <v>30</v>
      </c>
      <c r="O164">
        <v>416</v>
      </c>
      <c r="P164" t="str">
        <f t="shared" si="10"/>
        <v>0630</v>
      </c>
      <c r="Q164">
        <v>325</v>
      </c>
      <c r="R164">
        <v>81.5</v>
      </c>
      <c r="S164" s="1">
        <v>0.33</v>
      </c>
      <c r="T164" t="s">
        <v>236</v>
      </c>
      <c r="U164" t="s">
        <v>235</v>
      </c>
      <c r="V164" t="s">
        <v>235</v>
      </c>
      <c r="W164" s="14" t="s">
        <v>231</v>
      </c>
      <c r="X164" s="14" t="s">
        <v>231</v>
      </c>
      <c r="Y164" s="14">
        <v>46.9</v>
      </c>
      <c r="Z164" s="14">
        <v>4.1657142857142855</v>
      </c>
      <c r="AA164" s="14">
        <v>27.5</v>
      </c>
      <c r="AB164" s="14">
        <v>20.5</v>
      </c>
      <c r="AC164" t="s">
        <v>242</v>
      </c>
      <c r="AD164" t="s">
        <v>251</v>
      </c>
      <c r="AE164" s="3">
        <v>25.600580000000001</v>
      </c>
      <c r="AF164" s="3">
        <v>-80.400133999999994</v>
      </c>
      <c r="AG164" s="1">
        <v>0.1</v>
      </c>
      <c r="AH164" s="1">
        <v>0.1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>
        <v>6</v>
      </c>
      <c r="AY164">
        <v>0</v>
      </c>
      <c r="AZ164">
        <v>96</v>
      </c>
      <c r="BA164">
        <v>18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4.6296296296296294E-3</v>
      </c>
      <c r="BI164">
        <v>0</v>
      </c>
      <c r="BJ164" s="1">
        <v>5.375</v>
      </c>
      <c r="BK164">
        <v>0.32142857142857145</v>
      </c>
      <c r="BL164">
        <v>0.16</v>
      </c>
      <c r="BM164">
        <v>0</v>
      </c>
      <c r="BN164">
        <v>0</v>
      </c>
      <c r="BO164">
        <v>2.3255813953488372E-2</v>
      </c>
    </row>
    <row r="165" spans="1:67" x14ac:dyDescent="0.55000000000000004">
      <c r="A165" t="s">
        <v>183</v>
      </c>
      <c r="B165">
        <v>589</v>
      </c>
      <c r="C165" s="2">
        <v>44733</v>
      </c>
      <c r="D165" s="2">
        <v>44749</v>
      </c>
      <c r="E165" s="2">
        <v>44327</v>
      </c>
      <c r="F165" t="s">
        <v>333</v>
      </c>
      <c r="G165" t="s">
        <v>610</v>
      </c>
      <c r="H165" t="str">
        <f t="shared" si="11"/>
        <v>Jul</v>
      </c>
      <c r="I165">
        <v>7</v>
      </c>
      <c r="J165">
        <f t="shared" si="12"/>
        <v>406</v>
      </c>
      <c r="K165">
        <v>28</v>
      </c>
      <c r="L165">
        <v>188</v>
      </c>
      <c r="M165">
        <v>17</v>
      </c>
      <c r="N165">
        <v>7</v>
      </c>
      <c r="O165">
        <v>423</v>
      </c>
      <c r="P165" t="str">
        <f t="shared" si="10"/>
        <v>0707</v>
      </c>
      <c r="Q165">
        <v>416</v>
      </c>
      <c r="R165">
        <v>82.5</v>
      </c>
      <c r="S165" s="1">
        <v>0.17</v>
      </c>
      <c r="T165" t="s">
        <v>236</v>
      </c>
      <c r="U165" t="s">
        <v>235</v>
      </c>
      <c r="V165" t="s">
        <v>235</v>
      </c>
      <c r="W165" s="14">
        <v>589</v>
      </c>
      <c r="X165" s="14">
        <v>589</v>
      </c>
      <c r="Y165" s="14">
        <v>51.1</v>
      </c>
      <c r="Z165" s="14">
        <v>5.242857142857142</v>
      </c>
      <c r="AA165" s="14">
        <v>29.4</v>
      </c>
      <c r="AB165" s="14">
        <v>22.2</v>
      </c>
      <c r="AC165" t="s">
        <v>241</v>
      </c>
      <c r="AD165" t="s">
        <v>258</v>
      </c>
      <c r="AE165" s="3">
        <v>25.621460970000001</v>
      </c>
      <c r="AF165" s="3">
        <v>-80.392425959999997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>
        <v>2</v>
      </c>
      <c r="AY165">
        <v>0</v>
      </c>
      <c r="AZ165">
        <v>0</v>
      </c>
      <c r="BA165">
        <v>5.6666666666666661</v>
      </c>
      <c r="BB165">
        <v>0</v>
      </c>
      <c r="BC165">
        <v>0</v>
      </c>
      <c r="BD165">
        <v>3.3333333333333339</v>
      </c>
      <c r="BE165">
        <v>0</v>
      </c>
      <c r="BF165">
        <v>24.375</v>
      </c>
      <c r="BG165">
        <v>0</v>
      </c>
      <c r="BH165">
        <v>5.9523809523809521E-3</v>
      </c>
      <c r="BI165">
        <v>0</v>
      </c>
      <c r="BJ165" s="1">
        <v>19.8</v>
      </c>
      <c r="BK165">
        <v>0.11764705882352941</v>
      </c>
      <c r="BL165">
        <v>0.2857142857142857</v>
      </c>
      <c r="BM165">
        <v>0.4</v>
      </c>
      <c r="BN165">
        <v>4.6153846153846156E-2</v>
      </c>
      <c r="BO165">
        <v>9.0909090909090912E-2</v>
      </c>
    </row>
    <row r="166" spans="1:67" x14ac:dyDescent="0.55000000000000004">
      <c r="A166" t="s">
        <v>184</v>
      </c>
      <c r="B166" t="s">
        <v>230</v>
      </c>
      <c r="C166" s="2">
        <v>44733</v>
      </c>
      <c r="D166" s="2">
        <v>44749</v>
      </c>
      <c r="E166" s="2">
        <v>44327</v>
      </c>
      <c r="F166" t="s">
        <v>333</v>
      </c>
      <c r="G166" t="s">
        <v>610</v>
      </c>
      <c r="H166" t="str">
        <f t="shared" si="11"/>
        <v>Jul</v>
      </c>
      <c r="I166">
        <v>7</v>
      </c>
      <c r="J166">
        <f t="shared" si="12"/>
        <v>406</v>
      </c>
      <c r="K166">
        <v>28</v>
      </c>
      <c r="L166">
        <v>188</v>
      </c>
      <c r="M166">
        <v>17</v>
      </c>
      <c r="N166">
        <v>7</v>
      </c>
      <c r="O166">
        <v>423</v>
      </c>
      <c r="P166" t="str">
        <f t="shared" si="10"/>
        <v>0707</v>
      </c>
      <c r="Q166">
        <v>416</v>
      </c>
      <c r="R166">
        <v>82.5</v>
      </c>
      <c r="S166" s="1">
        <v>0.17</v>
      </c>
      <c r="T166" t="s">
        <v>236</v>
      </c>
      <c r="U166" t="s">
        <v>235</v>
      </c>
      <c r="V166" t="s">
        <v>235</v>
      </c>
      <c r="W166" s="14" t="s">
        <v>230</v>
      </c>
      <c r="X166" s="14" t="s">
        <v>230</v>
      </c>
      <c r="Y166" s="14">
        <v>55.1</v>
      </c>
      <c r="Z166" s="14">
        <v>6.6241176470588234</v>
      </c>
      <c r="AA166" s="14">
        <v>33.4</v>
      </c>
      <c r="AB166" s="14">
        <v>23.4</v>
      </c>
      <c r="AC166" t="s">
        <v>241</v>
      </c>
      <c r="AD166" t="s">
        <v>255</v>
      </c>
      <c r="AE166" s="3">
        <v>25.616444000000001</v>
      </c>
      <c r="AF166" s="3">
        <v>-80.390439000000001</v>
      </c>
      <c r="AG166" s="1">
        <v>0.01</v>
      </c>
      <c r="AH166" s="1">
        <v>0</v>
      </c>
      <c r="AI166" s="1">
        <v>0</v>
      </c>
      <c r="AJ166" s="1">
        <v>0</v>
      </c>
      <c r="AK166" s="1">
        <v>0</v>
      </c>
      <c r="AL166" s="1">
        <v>0.01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>
        <v>4</v>
      </c>
      <c r="AY166">
        <v>0</v>
      </c>
      <c r="AZ166">
        <v>0</v>
      </c>
      <c r="BA166">
        <v>5.6666666666666661</v>
      </c>
      <c r="BB166">
        <v>0</v>
      </c>
      <c r="BC166">
        <v>0</v>
      </c>
      <c r="BD166">
        <v>3.3333333333333339</v>
      </c>
      <c r="BE166">
        <v>0</v>
      </c>
      <c r="BF166">
        <v>24.375</v>
      </c>
      <c r="BG166">
        <v>0</v>
      </c>
      <c r="BH166">
        <v>5.9523809523809521E-3</v>
      </c>
      <c r="BI166">
        <v>0</v>
      </c>
      <c r="BJ166" s="1">
        <v>19.8</v>
      </c>
      <c r="BK166">
        <v>0.11764705882352941</v>
      </c>
      <c r="BL166">
        <v>0.2857142857142857</v>
      </c>
      <c r="BM166">
        <v>0.4</v>
      </c>
      <c r="BN166">
        <v>4.6153846153846156E-2</v>
      </c>
      <c r="BO166">
        <v>9.0909090909090912E-2</v>
      </c>
    </row>
    <row r="167" spans="1:67" x14ac:dyDescent="0.55000000000000004">
      <c r="A167" t="s">
        <v>185</v>
      </c>
      <c r="B167" t="s">
        <v>185</v>
      </c>
      <c r="C167" s="2">
        <v>44733</v>
      </c>
      <c r="D167" s="2">
        <v>44750</v>
      </c>
      <c r="E167" s="2">
        <v>44327</v>
      </c>
      <c r="F167" t="s">
        <v>333</v>
      </c>
      <c r="G167" t="s">
        <v>610</v>
      </c>
      <c r="H167" t="str">
        <f t="shared" si="11"/>
        <v>Jul</v>
      </c>
      <c r="I167">
        <v>7</v>
      </c>
      <c r="J167">
        <f t="shared" si="12"/>
        <v>406</v>
      </c>
      <c r="K167">
        <v>28</v>
      </c>
      <c r="L167">
        <v>189</v>
      </c>
      <c r="M167">
        <v>18</v>
      </c>
      <c r="N167">
        <v>8</v>
      </c>
      <c r="O167">
        <v>424</v>
      </c>
      <c r="P167" t="str">
        <f t="shared" si="10"/>
        <v>0708</v>
      </c>
      <c r="Q167">
        <v>416</v>
      </c>
      <c r="R167">
        <v>82</v>
      </c>
      <c r="S167" s="1">
        <v>0.04</v>
      </c>
      <c r="X167" s="14" t="s">
        <v>395</v>
      </c>
      <c r="AC167" t="s">
        <v>241</v>
      </c>
      <c r="AD167" t="s">
        <v>185</v>
      </c>
      <c r="AE167" s="3">
        <v>25.616308</v>
      </c>
      <c r="AF167" s="3">
        <v>-80.390214999999998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>
        <v>3</v>
      </c>
      <c r="AY167">
        <v>0</v>
      </c>
      <c r="AZ167">
        <v>0</v>
      </c>
      <c r="BA167">
        <v>5.6666666666666661</v>
      </c>
      <c r="BB167">
        <v>0</v>
      </c>
      <c r="BC167">
        <v>0</v>
      </c>
      <c r="BD167">
        <v>3.3333333333333339</v>
      </c>
      <c r="BE167">
        <v>0</v>
      </c>
      <c r="BF167">
        <v>24.375</v>
      </c>
      <c r="BG167">
        <v>0</v>
      </c>
      <c r="BH167">
        <v>5.9523809523809521E-3</v>
      </c>
      <c r="BI167">
        <v>0</v>
      </c>
      <c r="BJ167" s="1">
        <v>19.8</v>
      </c>
      <c r="BK167">
        <v>0.11764705882352941</v>
      </c>
      <c r="BL167">
        <v>0.2857142857142857</v>
      </c>
      <c r="BM167">
        <v>0.4</v>
      </c>
      <c r="BN167">
        <v>4.6153846153846156E-2</v>
      </c>
      <c r="BO167">
        <v>9.0909090909090912E-2</v>
      </c>
    </row>
    <row r="168" spans="1:67" x14ac:dyDescent="0.55000000000000004">
      <c r="A168" t="s">
        <v>186</v>
      </c>
      <c r="B168">
        <v>606</v>
      </c>
      <c r="C168" s="2">
        <v>44733</v>
      </c>
      <c r="D168" s="2">
        <v>44753</v>
      </c>
      <c r="E168" s="2">
        <v>44327</v>
      </c>
      <c r="F168" t="s">
        <v>333</v>
      </c>
      <c r="G168" t="s">
        <v>610</v>
      </c>
      <c r="H168" t="str">
        <f t="shared" si="11"/>
        <v>Jul</v>
      </c>
      <c r="I168">
        <v>7</v>
      </c>
      <c r="J168">
        <f t="shared" si="12"/>
        <v>406</v>
      </c>
      <c r="K168">
        <v>29</v>
      </c>
      <c r="L168">
        <v>192</v>
      </c>
      <c r="M168">
        <v>21</v>
      </c>
      <c r="N168">
        <v>11</v>
      </c>
      <c r="O168">
        <v>427</v>
      </c>
      <c r="P168" t="str">
        <f t="shared" si="10"/>
        <v>0711</v>
      </c>
      <c r="Q168">
        <v>416</v>
      </c>
      <c r="R168">
        <v>84</v>
      </c>
      <c r="S168" s="1">
        <v>0</v>
      </c>
      <c r="T168" t="s">
        <v>236</v>
      </c>
      <c r="U168" t="s">
        <v>235</v>
      </c>
      <c r="V168" t="s">
        <v>235</v>
      </c>
      <c r="W168" s="14">
        <v>606</v>
      </c>
      <c r="X168" s="14">
        <v>606</v>
      </c>
      <c r="Y168" s="14">
        <v>52.4</v>
      </c>
      <c r="Z168" s="14">
        <v>7.5842105263157888</v>
      </c>
      <c r="AA168" s="14">
        <v>32.9</v>
      </c>
      <c r="AB168" s="14">
        <v>25.1</v>
      </c>
      <c r="AC168" t="s">
        <v>241</v>
      </c>
      <c r="AD168" t="s">
        <v>259</v>
      </c>
      <c r="AE168" s="3">
        <v>25.616584970000002</v>
      </c>
      <c r="AF168" s="3">
        <v>-80.390300980000006</v>
      </c>
      <c r="AG168" s="1">
        <v>0.05</v>
      </c>
      <c r="AH168" s="1">
        <v>0</v>
      </c>
      <c r="AI168" s="1">
        <v>0</v>
      </c>
      <c r="AJ168" s="1">
        <v>0</v>
      </c>
      <c r="AK168" s="1">
        <v>0</v>
      </c>
      <c r="AL168" s="1">
        <v>0.05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>
        <v>4</v>
      </c>
      <c r="AY168">
        <v>0</v>
      </c>
      <c r="AZ168">
        <v>0</v>
      </c>
      <c r="BA168">
        <v>5.6666666666666661</v>
      </c>
      <c r="BB168">
        <v>0</v>
      </c>
      <c r="BC168">
        <v>0</v>
      </c>
      <c r="BD168">
        <v>3.3333333333333339</v>
      </c>
      <c r="BE168">
        <v>0</v>
      </c>
      <c r="BF168">
        <v>24.375</v>
      </c>
      <c r="BG168">
        <v>0</v>
      </c>
      <c r="BH168">
        <v>1.1494252873563218E-2</v>
      </c>
      <c r="BI168">
        <v>1.1494252873563218E-2</v>
      </c>
      <c r="BJ168" s="1">
        <v>19.8</v>
      </c>
      <c r="BK168">
        <v>0.11764705882352941</v>
      </c>
      <c r="BL168">
        <v>0.2857142857142857</v>
      </c>
      <c r="BM168">
        <v>0.4</v>
      </c>
      <c r="BN168">
        <v>4.6153846153846156E-2</v>
      </c>
      <c r="BO168">
        <v>9.0909090909090912E-2</v>
      </c>
    </row>
    <row r="169" spans="1:67" x14ac:dyDescent="0.55000000000000004">
      <c r="A169" t="s">
        <v>187</v>
      </c>
      <c r="B169">
        <v>40</v>
      </c>
      <c r="C169" s="2">
        <v>44733</v>
      </c>
      <c r="D169" s="2">
        <v>44760</v>
      </c>
      <c r="E169" s="2">
        <v>44327</v>
      </c>
      <c r="F169" t="s">
        <v>333</v>
      </c>
      <c r="G169" t="s">
        <v>610</v>
      </c>
      <c r="H169" t="str">
        <f t="shared" si="11"/>
        <v>Jul</v>
      </c>
      <c r="I169">
        <v>7</v>
      </c>
      <c r="J169">
        <f t="shared" si="12"/>
        <v>406</v>
      </c>
      <c r="K169">
        <v>30</v>
      </c>
      <c r="L169">
        <v>199</v>
      </c>
      <c r="M169">
        <v>28</v>
      </c>
      <c r="N169">
        <v>18</v>
      </c>
      <c r="O169">
        <v>434</v>
      </c>
      <c r="P169" t="str">
        <f t="shared" si="10"/>
        <v>0718</v>
      </c>
      <c r="Q169">
        <v>416</v>
      </c>
      <c r="R169">
        <v>83</v>
      </c>
      <c r="T169" t="s">
        <v>236</v>
      </c>
      <c r="U169" t="s">
        <v>235</v>
      </c>
      <c r="V169" t="s">
        <v>235</v>
      </c>
      <c r="W169" s="14">
        <v>40</v>
      </c>
      <c r="X169" s="14">
        <v>40</v>
      </c>
      <c r="Y169" s="14">
        <v>49.5</v>
      </c>
      <c r="Z169" s="14">
        <v>5.4148459400000002</v>
      </c>
      <c r="AA169" s="14">
        <v>29.9</v>
      </c>
      <c r="AB169" s="14">
        <v>21.6</v>
      </c>
      <c r="AC169" t="s">
        <v>240</v>
      </c>
      <c r="AD169" t="s">
        <v>253</v>
      </c>
      <c r="AE169" s="3">
        <v>25.613794970000001</v>
      </c>
      <c r="AF169" s="3">
        <v>-80.406096009999999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>
        <v>4</v>
      </c>
      <c r="AY169">
        <v>1</v>
      </c>
      <c r="AZ169">
        <v>0</v>
      </c>
      <c r="BA169">
        <v>5.6666666666666661</v>
      </c>
      <c r="BB169">
        <v>0</v>
      </c>
      <c r="BC169">
        <v>0</v>
      </c>
      <c r="BD169">
        <v>3.3333333333333339</v>
      </c>
      <c r="BE169">
        <v>0</v>
      </c>
      <c r="BF169">
        <v>24.375</v>
      </c>
      <c r="BG169">
        <v>0</v>
      </c>
      <c r="BH169">
        <v>5.5555555555555558E-3</v>
      </c>
      <c r="BI169">
        <v>5.5555555555555558E-3</v>
      </c>
      <c r="BJ169" s="1">
        <v>19.8</v>
      </c>
      <c r="BK169">
        <v>0.11764705882352941</v>
      </c>
      <c r="BL169">
        <v>0.2857142857142857</v>
      </c>
      <c r="BM169">
        <v>0.4</v>
      </c>
      <c r="BN169">
        <v>4.6153846153846156E-2</v>
      </c>
      <c r="BO169">
        <v>9.0909090909090912E-2</v>
      </c>
    </row>
    <row r="170" spans="1:67" x14ac:dyDescent="0.55000000000000004">
      <c r="A170" t="s">
        <v>188</v>
      </c>
      <c r="B170">
        <v>454</v>
      </c>
      <c r="C170" s="2">
        <v>44733</v>
      </c>
      <c r="D170" s="2">
        <v>44760</v>
      </c>
      <c r="E170" s="2">
        <v>44327</v>
      </c>
      <c r="F170" t="s">
        <v>333</v>
      </c>
      <c r="G170" t="s">
        <v>610</v>
      </c>
      <c r="H170" t="str">
        <f t="shared" si="11"/>
        <v>Jul</v>
      </c>
      <c r="I170">
        <v>7</v>
      </c>
      <c r="J170">
        <f t="shared" si="12"/>
        <v>406</v>
      </c>
      <c r="K170">
        <v>30</v>
      </c>
      <c r="L170">
        <v>199</v>
      </c>
      <c r="M170">
        <v>28</v>
      </c>
      <c r="N170">
        <v>18</v>
      </c>
      <c r="O170">
        <v>434</v>
      </c>
      <c r="P170" t="str">
        <f t="shared" si="10"/>
        <v>0718</v>
      </c>
      <c r="Q170">
        <v>416</v>
      </c>
      <c r="R170">
        <v>83</v>
      </c>
      <c r="T170" t="s">
        <v>236</v>
      </c>
      <c r="U170" t="s">
        <v>234</v>
      </c>
      <c r="V170" t="s">
        <v>234</v>
      </c>
      <c r="W170" s="14">
        <v>454</v>
      </c>
      <c r="X170" s="14">
        <v>454</v>
      </c>
      <c r="Y170" s="14">
        <v>49.8</v>
      </c>
      <c r="Z170" s="14">
        <v>4.1033333333333344</v>
      </c>
      <c r="AA170" s="14">
        <v>27.8</v>
      </c>
      <c r="AB170" s="14">
        <v>20.7</v>
      </c>
      <c r="AC170" t="s">
        <v>240</v>
      </c>
      <c r="AD170" t="s">
        <v>260</v>
      </c>
      <c r="AE170" s="3">
        <v>25.613923969999998</v>
      </c>
      <c r="AF170" s="3">
        <v>-80.407107030000006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>
        <v>5</v>
      </c>
      <c r="AY170">
        <v>1</v>
      </c>
      <c r="AZ170">
        <v>0</v>
      </c>
      <c r="BA170">
        <v>5.6666666666666661</v>
      </c>
      <c r="BB170">
        <v>0</v>
      </c>
      <c r="BC170">
        <v>0</v>
      </c>
      <c r="BD170">
        <v>3.3333333333333339</v>
      </c>
      <c r="BE170">
        <v>0</v>
      </c>
      <c r="BF170">
        <v>24.375</v>
      </c>
      <c r="BG170">
        <v>0</v>
      </c>
      <c r="BH170">
        <v>5.5555555555555558E-3</v>
      </c>
      <c r="BI170">
        <v>5.5555555555555558E-3</v>
      </c>
      <c r="BJ170" s="1">
        <v>19.8</v>
      </c>
      <c r="BK170">
        <v>0.11764705882352941</v>
      </c>
      <c r="BL170">
        <v>0.2857142857142857</v>
      </c>
      <c r="BM170">
        <v>0.4</v>
      </c>
      <c r="BN170">
        <v>4.6153846153846156E-2</v>
      </c>
      <c r="BO170">
        <v>9.0909090909090912E-2</v>
      </c>
    </row>
    <row r="171" spans="1:67" x14ac:dyDescent="0.55000000000000004">
      <c r="A171" t="s">
        <v>189</v>
      </c>
      <c r="B171" t="s">
        <v>229</v>
      </c>
      <c r="C171" s="2">
        <v>44733</v>
      </c>
      <c r="D171" s="2">
        <v>44760</v>
      </c>
      <c r="E171" s="2">
        <v>44327</v>
      </c>
      <c r="F171" t="s">
        <v>333</v>
      </c>
      <c r="G171" t="s">
        <v>610</v>
      </c>
      <c r="H171" t="str">
        <f t="shared" si="11"/>
        <v>Jul</v>
      </c>
      <c r="I171">
        <v>7</v>
      </c>
      <c r="J171">
        <f t="shared" si="12"/>
        <v>406</v>
      </c>
      <c r="K171">
        <v>30</v>
      </c>
      <c r="L171">
        <v>199</v>
      </c>
      <c r="M171">
        <v>28</v>
      </c>
      <c r="N171">
        <v>18</v>
      </c>
      <c r="O171">
        <v>434</v>
      </c>
      <c r="P171" t="str">
        <f t="shared" si="10"/>
        <v>0718</v>
      </c>
      <c r="Q171">
        <v>416</v>
      </c>
      <c r="R171">
        <v>83</v>
      </c>
      <c r="T171" t="s">
        <v>233</v>
      </c>
      <c r="V171" t="s">
        <v>233</v>
      </c>
      <c r="W171" s="14" t="s">
        <v>229</v>
      </c>
      <c r="X171" s="14" t="s">
        <v>229</v>
      </c>
      <c r="Y171" s="14">
        <v>33.299999999999997</v>
      </c>
      <c r="Z171" s="14">
        <v>0.67180000000000006</v>
      </c>
      <c r="AA171" s="14">
        <v>17.3</v>
      </c>
      <c r="AB171" s="14">
        <v>12.8</v>
      </c>
      <c r="AC171" t="s">
        <v>240</v>
      </c>
      <c r="AD171" t="s">
        <v>276</v>
      </c>
      <c r="AE171" s="3">
        <v>25.615161000000001</v>
      </c>
      <c r="AF171" s="3">
        <v>-80.402187999999995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>
        <v>4</v>
      </c>
      <c r="AY171">
        <v>1</v>
      </c>
      <c r="AZ171">
        <v>0</v>
      </c>
      <c r="BA171">
        <v>5.6666666666666661</v>
      </c>
      <c r="BB171">
        <v>0</v>
      </c>
      <c r="BC171">
        <v>0</v>
      </c>
      <c r="BD171">
        <v>3.3333333333333339</v>
      </c>
      <c r="BE171">
        <v>0</v>
      </c>
      <c r="BF171">
        <v>24.375</v>
      </c>
      <c r="BG171">
        <v>0</v>
      </c>
      <c r="BH171">
        <v>5.5555555555555558E-3</v>
      </c>
      <c r="BI171">
        <v>5.5555555555555558E-3</v>
      </c>
      <c r="BJ171" s="1">
        <v>19.8</v>
      </c>
      <c r="BK171">
        <v>0.11764705882352941</v>
      </c>
      <c r="BL171">
        <v>0.2857142857142857</v>
      </c>
      <c r="BM171">
        <v>0.4</v>
      </c>
      <c r="BN171">
        <v>4.6153846153846156E-2</v>
      </c>
      <c r="BO171">
        <v>9.0909090909090912E-2</v>
      </c>
    </row>
    <row r="172" spans="1:67" x14ac:dyDescent="0.55000000000000004">
      <c r="A172" t="s">
        <v>190</v>
      </c>
      <c r="B172">
        <v>21</v>
      </c>
      <c r="C172" s="2">
        <v>44733</v>
      </c>
      <c r="D172" s="2">
        <v>44761</v>
      </c>
      <c r="E172" s="2">
        <v>44327</v>
      </c>
      <c r="F172" t="s">
        <v>333</v>
      </c>
      <c r="G172" t="s">
        <v>610</v>
      </c>
      <c r="H172" t="str">
        <f t="shared" si="11"/>
        <v>Jul</v>
      </c>
      <c r="I172">
        <v>7</v>
      </c>
      <c r="J172">
        <f t="shared" si="12"/>
        <v>406</v>
      </c>
      <c r="K172">
        <v>30</v>
      </c>
      <c r="L172">
        <v>200</v>
      </c>
      <c r="M172">
        <v>29</v>
      </c>
      <c r="N172">
        <v>19</v>
      </c>
      <c r="O172">
        <v>435</v>
      </c>
      <c r="P172" t="str">
        <f t="shared" si="10"/>
        <v>0719</v>
      </c>
      <c r="Q172">
        <v>416</v>
      </c>
      <c r="R172">
        <v>82.5</v>
      </c>
      <c r="S172" s="1">
        <v>0</v>
      </c>
      <c r="T172" t="s">
        <v>236</v>
      </c>
      <c r="U172" t="s">
        <v>235</v>
      </c>
      <c r="V172" t="s">
        <v>235</v>
      </c>
      <c r="W172" s="14">
        <v>21</v>
      </c>
      <c r="X172" s="14">
        <v>21</v>
      </c>
      <c r="Y172" s="14">
        <v>47.7</v>
      </c>
      <c r="Z172" s="14">
        <v>5.5711111111111116</v>
      </c>
      <c r="AA172" s="14">
        <v>31.7</v>
      </c>
      <c r="AB172" s="14">
        <v>21.5</v>
      </c>
      <c r="AC172" t="s">
        <v>240</v>
      </c>
      <c r="AD172" t="s">
        <v>311</v>
      </c>
      <c r="AE172" s="3">
        <v>25.61220702</v>
      </c>
      <c r="AF172" s="3">
        <v>-80.406457020000005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>
        <v>2</v>
      </c>
      <c r="AY172">
        <v>1</v>
      </c>
      <c r="AZ172">
        <v>0</v>
      </c>
      <c r="BA172">
        <v>5.6666666666666661</v>
      </c>
      <c r="BB172">
        <v>0</v>
      </c>
      <c r="BC172">
        <v>0</v>
      </c>
      <c r="BD172">
        <v>3.3333333333333339</v>
      </c>
      <c r="BE172">
        <v>0</v>
      </c>
      <c r="BF172">
        <v>24.375</v>
      </c>
      <c r="BG172">
        <v>0</v>
      </c>
      <c r="BH172">
        <v>5.5555555555555558E-3</v>
      </c>
      <c r="BI172">
        <v>5.5555555555555558E-3</v>
      </c>
      <c r="BJ172" s="1">
        <v>19.8</v>
      </c>
      <c r="BK172">
        <v>0.11764705882352941</v>
      </c>
      <c r="BL172">
        <v>0.2857142857142857</v>
      </c>
      <c r="BM172">
        <v>0.4</v>
      </c>
      <c r="BN172">
        <v>4.6153846153846156E-2</v>
      </c>
      <c r="BO172">
        <v>9.0909090909090912E-2</v>
      </c>
    </row>
    <row r="173" spans="1:67" x14ac:dyDescent="0.55000000000000004">
      <c r="A173" t="s">
        <v>191</v>
      </c>
      <c r="B173">
        <v>40</v>
      </c>
      <c r="C173" s="2">
        <v>44733</v>
      </c>
      <c r="D173" s="2">
        <v>44761</v>
      </c>
      <c r="E173" s="2">
        <v>44327</v>
      </c>
      <c r="F173" t="s">
        <v>333</v>
      </c>
      <c r="G173" t="s">
        <v>610</v>
      </c>
      <c r="H173" t="str">
        <f t="shared" si="11"/>
        <v>Jul</v>
      </c>
      <c r="I173">
        <v>7</v>
      </c>
      <c r="J173">
        <f t="shared" si="12"/>
        <v>406</v>
      </c>
      <c r="K173">
        <v>30</v>
      </c>
      <c r="L173">
        <v>200</v>
      </c>
      <c r="M173">
        <v>29</v>
      </c>
      <c r="N173">
        <v>19</v>
      </c>
      <c r="O173">
        <v>435</v>
      </c>
      <c r="P173" t="str">
        <f t="shared" si="10"/>
        <v>0719</v>
      </c>
      <c r="Q173">
        <v>416</v>
      </c>
      <c r="R173">
        <v>82.5</v>
      </c>
      <c r="S173" s="1">
        <v>0</v>
      </c>
      <c r="T173" t="s">
        <v>236</v>
      </c>
      <c r="U173" t="s">
        <v>235</v>
      </c>
      <c r="V173" t="s">
        <v>235</v>
      </c>
      <c r="W173" s="14">
        <v>40</v>
      </c>
      <c r="X173" s="14">
        <v>40</v>
      </c>
      <c r="Y173" s="14">
        <v>49.5</v>
      </c>
      <c r="Z173" s="14">
        <v>5.4148459400000002</v>
      </c>
      <c r="AA173" s="14">
        <v>29.9</v>
      </c>
      <c r="AB173" s="14">
        <v>21.6</v>
      </c>
      <c r="AC173" t="s">
        <v>240</v>
      </c>
      <c r="AD173" t="s">
        <v>254</v>
      </c>
      <c r="AE173" s="3">
        <v>25.613995970000001</v>
      </c>
      <c r="AF173" s="3">
        <v>-80.406042029999995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>
        <v>3</v>
      </c>
      <c r="AY173">
        <v>1</v>
      </c>
      <c r="AZ173">
        <v>0</v>
      </c>
      <c r="BA173">
        <v>5.6666666666666661</v>
      </c>
      <c r="BB173">
        <v>0</v>
      </c>
      <c r="BC173">
        <v>0</v>
      </c>
      <c r="BD173">
        <v>3.3333333333333339</v>
      </c>
      <c r="BE173">
        <v>0</v>
      </c>
      <c r="BF173">
        <v>24.375</v>
      </c>
      <c r="BG173">
        <v>0</v>
      </c>
      <c r="BH173">
        <v>5.5555555555555558E-3</v>
      </c>
      <c r="BI173">
        <v>5.5555555555555558E-3</v>
      </c>
      <c r="BJ173" s="1">
        <v>19.8</v>
      </c>
      <c r="BK173">
        <v>0.11764705882352941</v>
      </c>
      <c r="BL173">
        <v>0.2857142857142857</v>
      </c>
      <c r="BM173">
        <v>0.4</v>
      </c>
      <c r="BN173">
        <v>4.6153846153846156E-2</v>
      </c>
      <c r="BO173">
        <v>9.0909090909090912E-2</v>
      </c>
    </row>
    <row r="174" spans="1:67" x14ac:dyDescent="0.55000000000000004">
      <c r="A174" t="s">
        <v>192</v>
      </c>
      <c r="B174">
        <v>491</v>
      </c>
      <c r="C174" s="2">
        <v>44733</v>
      </c>
      <c r="D174" s="2">
        <v>44761</v>
      </c>
      <c r="E174" s="2">
        <v>44327</v>
      </c>
      <c r="F174" t="s">
        <v>333</v>
      </c>
      <c r="G174" t="s">
        <v>610</v>
      </c>
      <c r="H174" t="str">
        <f t="shared" si="11"/>
        <v>Jul</v>
      </c>
      <c r="I174">
        <v>7</v>
      </c>
      <c r="J174">
        <f t="shared" si="12"/>
        <v>406</v>
      </c>
      <c r="K174">
        <v>30</v>
      </c>
      <c r="L174">
        <v>200</v>
      </c>
      <c r="M174">
        <v>29</v>
      </c>
      <c r="N174">
        <v>19</v>
      </c>
      <c r="O174">
        <v>435</v>
      </c>
      <c r="P174" t="str">
        <f t="shared" si="10"/>
        <v>0719</v>
      </c>
      <c r="Q174">
        <v>416</v>
      </c>
      <c r="R174">
        <v>82.5</v>
      </c>
      <c r="S174" s="1">
        <v>0</v>
      </c>
      <c r="T174" t="s">
        <v>236</v>
      </c>
      <c r="U174" t="s">
        <v>234</v>
      </c>
      <c r="V174" t="s">
        <v>234</v>
      </c>
      <c r="W174" s="14">
        <v>491</v>
      </c>
      <c r="X174" s="14">
        <v>491</v>
      </c>
      <c r="Y174" s="14">
        <v>49.2</v>
      </c>
      <c r="Z174" s="14">
        <v>4.2805263157894728</v>
      </c>
      <c r="AA174" s="14">
        <v>27.1</v>
      </c>
      <c r="AB174" s="14">
        <v>20.3</v>
      </c>
      <c r="AC174" t="s">
        <v>242</v>
      </c>
      <c r="AD174" t="s">
        <v>312</v>
      </c>
      <c r="AE174" s="3">
        <v>25.60760703</v>
      </c>
      <c r="AF174" s="3">
        <v>-80.391023000000004</v>
      </c>
      <c r="AG174" s="1">
        <v>0.15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0.15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>
        <v>2</v>
      </c>
      <c r="AY174">
        <v>1</v>
      </c>
      <c r="AZ174">
        <v>0</v>
      </c>
      <c r="BA174">
        <v>5.6666666666666661</v>
      </c>
      <c r="BB174">
        <v>0</v>
      </c>
      <c r="BC174">
        <v>20</v>
      </c>
      <c r="BD174">
        <v>3.3333333333333339</v>
      </c>
      <c r="BE174">
        <v>0</v>
      </c>
      <c r="BF174">
        <v>24.375</v>
      </c>
      <c r="BG174">
        <v>0</v>
      </c>
      <c r="BH174">
        <v>5.5555555555555558E-3</v>
      </c>
      <c r="BI174">
        <v>5.5555555555555558E-3</v>
      </c>
      <c r="BJ174" s="1">
        <v>19.8</v>
      </c>
      <c r="BK174">
        <v>0.11764705882352941</v>
      </c>
      <c r="BL174">
        <v>0.2857142857142857</v>
      </c>
      <c r="BM174">
        <v>0.4</v>
      </c>
      <c r="BN174">
        <v>4.6153846153846156E-2</v>
      </c>
      <c r="BO174">
        <v>9.0909090909090912E-2</v>
      </c>
    </row>
    <row r="175" spans="1:67" x14ac:dyDescent="0.55000000000000004">
      <c r="A175" t="s">
        <v>193</v>
      </c>
      <c r="B175">
        <v>300</v>
      </c>
      <c r="C175" s="2">
        <v>44733</v>
      </c>
      <c r="D175" s="2">
        <v>44762</v>
      </c>
      <c r="E175" s="2">
        <v>44327</v>
      </c>
      <c r="F175" t="s">
        <v>333</v>
      </c>
      <c r="G175" t="s">
        <v>610</v>
      </c>
      <c r="H175" t="str">
        <f t="shared" si="11"/>
        <v>Jul</v>
      </c>
      <c r="I175">
        <v>7</v>
      </c>
      <c r="J175">
        <f t="shared" si="12"/>
        <v>406</v>
      </c>
      <c r="K175">
        <v>30</v>
      </c>
      <c r="L175">
        <v>201</v>
      </c>
      <c r="M175">
        <v>30</v>
      </c>
      <c r="N175">
        <v>20</v>
      </c>
      <c r="O175">
        <v>436</v>
      </c>
      <c r="P175" t="str">
        <f t="shared" si="10"/>
        <v>0720</v>
      </c>
      <c r="Q175">
        <v>416</v>
      </c>
      <c r="R175">
        <v>83</v>
      </c>
      <c r="S175" s="1">
        <v>0.04</v>
      </c>
      <c r="T175" t="s">
        <v>236</v>
      </c>
      <c r="U175" t="s">
        <v>234</v>
      </c>
      <c r="V175" t="s">
        <v>234</v>
      </c>
      <c r="W175" s="14">
        <v>300</v>
      </c>
      <c r="X175" s="14">
        <v>300</v>
      </c>
      <c r="Y175" s="14">
        <v>46.5</v>
      </c>
      <c r="Z175" s="14">
        <v>3.3135294117647058</v>
      </c>
      <c r="AA175" s="14">
        <v>26.9</v>
      </c>
      <c r="AB175" s="14">
        <v>19.899999999999999</v>
      </c>
      <c r="AC175" t="s">
        <v>241</v>
      </c>
      <c r="AD175" t="s">
        <v>310</v>
      </c>
      <c r="AE175" s="3"/>
      <c r="AF175" s="3"/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>
        <v>2</v>
      </c>
      <c r="AY175">
        <v>1</v>
      </c>
      <c r="AZ175">
        <v>0</v>
      </c>
      <c r="BA175">
        <v>5.6666666666666661</v>
      </c>
      <c r="BB175">
        <v>0</v>
      </c>
      <c r="BC175">
        <v>0</v>
      </c>
      <c r="BD175">
        <v>3.3333333333333339</v>
      </c>
      <c r="BE175">
        <v>0</v>
      </c>
      <c r="BF175">
        <v>24.375</v>
      </c>
      <c r="BG175">
        <v>0</v>
      </c>
      <c r="BH175">
        <v>5.5555555555555558E-3</v>
      </c>
      <c r="BI175">
        <v>5.5555555555555558E-3</v>
      </c>
      <c r="BJ175" s="1">
        <v>19.8</v>
      </c>
      <c r="BK175">
        <v>0.11764705882352941</v>
      </c>
      <c r="BL175">
        <v>0.2857142857142857</v>
      </c>
      <c r="BM175">
        <v>0.4</v>
      </c>
      <c r="BN175">
        <v>4.6153846153846156E-2</v>
      </c>
      <c r="BO175">
        <v>9.0909090909090912E-2</v>
      </c>
    </row>
    <row r="176" spans="1:67" x14ac:dyDescent="0.55000000000000004">
      <c r="A176" t="s">
        <v>194</v>
      </c>
      <c r="B176">
        <v>491</v>
      </c>
      <c r="C176" s="2">
        <v>44733</v>
      </c>
      <c r="D176" s="2">
        <v>44762</v>
      </c>
      <c r="E176" s="2">
        <v>44327</v>
      </c>
      <c r="F176" t="s">
        <v>333</v>
      </c>
      <c r="G176" t="s">
        <v>610</v>
      </c>
      <c r="H176" t="str">
        <f t="shared" si="11"/>
        <v>Jul</v>
      </c>
      <c r="I176">
        <v>7</v>
      </c>
      <c r="J176">
        <f t="shared" si="12"/>
        <v>406</v>
      </c>
      <c r="K176">
        <v>30</v>
      </c>
      <c r="L176">
        <v>201</v>
      </c>
      <c r="M176">
        <v>30</v>
      </c>
      <c r="N176">
        <v>20</v>
      </c>
      <c r="O176">
        <v>436</v>
      </c>
      <c r="P176" t="str">
        <f t="shared" si="10"/>
        <v>0720</v>
      </c>
      <c r="Q176">
        <v>416</v>
      </c>
      <c r="R176">
        <v>83</v>
      </c>
      <c r="S176" s="1">
        <v>0.04</v>
      </c>
      <c r="T176" t="s">
        <v>236</v>
      </c>
      <c r="U176" t="s">
        <v>234</v>
      </c>
      <c r="V176" t="s">
        <v>234</v>
      </c>
      <c r="W176" s="14">
        <v>491</v>
      </c>
      <c r="X176" s="14">
        <v>491</v>
      </c>
      <c r="Y176" s="14">
        <v>49.2</v>
      </c>
      <c r="Z176" s="14">
        <v>4.2805263157894728</v>
      </c>
      <c r="AA176" s="14">
        <v>27.1</v>
      </c>
      <c r="AB176" s="14">
        <v>20.3</v>
      </c>
      <c r="AC176" t="s">
        <v>242</v>
      </c>
      <c r="AD176" t="s">
        <v>313</v>
      </c>
      <c r="AE176" s="3">
        <v>25.606898000000001</v>
      </c>
      <c r="AF176" s="3">
        <v>-80.39099702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>
        <v>1</v>
      </c>
      <c r="AY176">
        <v>1</v>
      </c>
      <c r="AZ176">
        <v>0</v>
      </c>
      <c r="BA176">
        <v>5.6666666666666661</v>
      </c>
      <c r="BB176">
        <v>0</v>
      </c>
      <c r="BC176">
        <v>0</v>
      </c>
      <c r="BD176">
        <v>3.3333333333333339</v>
      </c>
      <c r="BE176">
        <v>0</v>
      </c>
      <c r="BF176">
        <v>24.375</v>
      </c>
      <c r="BG176">
        <v>0</v>
      </c>
      <c r="BH176">
        <v>5.5555555555555558E-3</v>
      </c>
      <c r="BI176">
        <v>5.5555555555555558E-3</v>
      </c>
      <c r="BJ176" s="1">
        <v>19.8</v>
      </c>
      <c r="BK176">
        <v>0.11764705882352941</v>
      </c>
      <c r="BL176">
        <v>0.2857142857142857</v>
      </c>
      <c r="BM176">
        <v>0.4</v>
      </c>
      <c r="BN176">
        <v>4.6153846153846156E-2</v>
      </c>
      <c r="BO176">
        <v>9.0909090909090912E-2</v>
      </c>
    </row>
    <row r="177" spans="1:67" x14ac:dyDescent="0.55000000000000004">
      <c r="A177" t="s">
        <v>195</v>
      </c>
      <c r="B177">
        <v>491</v>
      </c>
      <c r="C177" s="2">
        <v>44733</v>
      </c>
      <c r="D177" s="2">
        <v>44762</v>
      </c>
      <c r="E177" s="2">
        <v>44327</v>
      </c>
      <c r="F177" t="s">
        <v>333</v>
      </c>
      <c r="G177" t="s">
        <v>610</v>
      </c>
      <c r="H177" t="str">
        <f t="shared" si="11"/>
        <v>Jul</v>
      </c>
      <c r="I177">
        <v>7</v>
      </c>
      <c r="J177">
        <f t="shared" ref="J177:J199" si="13">C177-E177</f>
        <v>406</v>
      </c>
      <c r="K177">
        <v>30</v>
      </c>
      <c r="L177">
        <v>201</v>
      </c>
      <c r="M177">
        <v>30</v>
      </c>
      <c r="N177">
        <v>20</v>
      </c>
      <c r="O177">
        <v>436</v>
      </c>
      <c r="P177" t="str">
        <f t="shared" si="10"/>
        <v>0720</v>
      </c>
      <c r="Q177">
        <v>416</v>
      </c>
      <c r="R177">
        <v>83</v>
      </c>
      <c r="S177" s="1">
        <v>0.04</v>
      </c>
      <c r="T177" t="s">
        <v>236</v>
      </c>
      <c r="U177" t="s">
        <v>234</v>
      </c>
      <c r="V177" t="s">
        <v>234</v>
      </c>
      <c r="W177" s="14">
        <v>491</v>
      </c>
      <c r="X177" s="14">
        <v>491</v>
      </c>
      <c r="Y177" s="14">
        <v>49.2</v>
      </c>
      <c r="Z177" s="14">
        <v>4.2805263157894728</v>
      </c>
      <c r="AA177" s="14">
        <v>27.1</v>
      </c>
      <c r="AB177" s="14">
        <v>20.3</v>
      </c>
      <c r="AC177" t="s">
        <v>242</v>
      </c>
      <c r="AD177" t="s">
        <v>314</v>
      </c>
      <c r="AE177" s="3">
        <v>25.60760703</v>
      </c>
      <c r="AF177" s="3">
        <v>-80.391023000000004</v>
      </c>
      <c r="AG177" s="1">
        <v>0.25</v>
      </c>
      <c r="AH177" s="1">
        <v>0</v>
      </c>
      <c r="AI177" s="1">
        <v>0</v>
      </c>
      <c r="AJ177" s="1">
        <v>0.05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0.2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>
        <v>4</v>
      </c>
      <c r="AY177">
        <v>1</v>
      </c>
      <c r="AZ177">
        <v>0</v>
      </c>
      <c r="BA177">
        <v>5.6666666666666661</v>
      </c>
      <c r="BB177">
        <v>4</v>
      </c>
      <c r="BC177">
        <v>47</v>
      </c>
      <c r="BD177">
        <v>3.3333333333333339</v>
      </c>
      <c r="BE177">
        <v>0</v>
      </c>
      <c r="BF177">
        <v>24.375</v>
      </c>
      <c r="BG177">
        <v>0</v>
      </c>
      <c r="BH177">
        <v>5.5555555555555558E-3</v>
      </c>
      <c r="BI177">
        <v>5.5555555555555558E-3</v>
      </c>
      <c r="BJ177" s="1">
        <v>19.8</v>
      </c>
      <c r="BK177">
        <v>0.11764705882352941</v>
      </c>
      <c r="BL177">
        <v>0.2857142857142857</v>
      </c>
      <c r="BM177">
        <v>0.4</v>
      </c>
      <c r="BN177">
        <v>4.6153846153846156E-2</v>
      </c>
      <c r="BO177">
        <v>9.0909090909090912E-2</v>
      </c>
    </row>
    <row r="178" spans="1:67" x14ac:dyDescent="0.55000000000000004">
      <c r="A178" t="s">
        <v>196</v>
      </c>
      <c r="B178" t="s">
        <v>196</v>
      </c>
      <c r="C178" s="2">
        <v>44733</v>
      </c>
      <c r="D178" s="2">
        <v>44762</v>
      </c>
      <c r="E178" s="2">
        <v>44327</v>
      </c>
      <c r="F178" t="s">
        <v>333</v>
      </c>
      <c r="G178" t="s">
        <v>610</v>
      </c>
      <c r="H178" t="str">
        <f t="shared" si="11"/>
        <v>Jul</v>
      </c>
      <c r="I178">
        <v>7</v>
      </c>
      <c r="J178">
        <f t="shared" si="13"/>
        <v>406</v>
      </c>
      <c r="K178">
        <v>30</v>
      </c>
      <c r="L178">
        <v>201</v>
      </c>
      <c r="M178">
        <v>30</v>
      </c>
      <c r="N178">
        <v>20</v>
      </c>
      <c r="O178">
        <v>436</v>
      </c>
      <c r="P178" t="str">
        <f t="shared" si="10"/>
        <v>0720</v>
      </c>
      <c r="Q178">
        <v>416</v>
      </c>
      <c r="R178">
        <v>83</v>
      </c>
      <c r="S178" s="1">
        <v>0.04</v>
      </c>
      <c r="X178" s="14" t="s">
        <v>395</v>
      </c>
      <c r="AC178" t="s">
        <v>241</v>
      </c>
      <c r="AD178" t="s">
        <v>282</v>
      </c>
      <c r="AE178" s="3">
        <v>25.616636</v>
      </c>
      <c r="AF178" s="3">
        <v>-80.390680000000003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>
        <v>1</v>
      </c>
      <c r="AY178">
        <v>1</v>
      </c>
      <c r="AZ178">
        <v>0</v>
      </c>
      <c r="BA178">
        <v>5.6666666666666661</v>
      </c>
      <c r="BB178">
        <v>0</v>
      </c>
      <c r="BC178">
        <v>0</v>
      </c>
      <c r="BD178">
        <v>3.3333333333333339</v>
      </c>
      <c r="BE178">
        <v>0</v>
      </c>
      <c r="BF178">
        <v>24.375</v>
      </c>
      <c r="BG178">
        <v>0</v>
      </c>
      <c r="BH178">
        <v>5.5555555555555558E-3</v>
      </c>
      <c r="BI178">
        <v>5.5555555555555558E-3</v>
      </c>
      <c r="BJ178" s="1">
        <v>19.8</v>
      </c>
      <c r="BK178">
        <v>0.11764705882352941</v>
      </c>
      <c r="BL178">
        <v>0.2857142857142857</v>
      </c>
      <c r="BM178">
        <v>0.4</v>
      </c>
      <c r="BN178">
        <v>4.6153846153846156E-2</v>
      </c>
      <c r="BO178">
        <v>9.0909090909090912E-2</v>
      </c>
    </row>
    <row r="179" spans="1:67" x14ac:dyDescent="0.55000000000000004">
      <c r="A179" t="s">
        <v>197</v>
      </c>
      <c r="B179">
        <v>300</v>
      </c>
      <c r="C179" s="2">
        <v>44733</v>
      </c>
      <c r="D179" s="2">
        <v>44763</v>
      </c>
      <c r="E179" s="2">
        <v>44327</v>
      </c>
      <c r="F179" t="s">
        <v>333</v>
      </c>
      <c r="G179" t="s">
        <v>610</v>
      </c>
      <c r="H179" t="str">
        <f t="shared" si="11"/>
        <v>Jul</v>
      </c>
      <c r="I179">
        <v>7</v>
      </c>
      <c r="J179">
        <f t="shared" si="13"/>
        <v>406</v>
      </c>
      <c r="K179">
        <v>30</v>
      </c>
      <c r="L179">
        <v>202</v>
      </c>
      <c r="M179">
        <v>31</v>
      </c>
      <c r="N179">
        <v>21</v>
      </c>
      <c r="O179">
        <v>437</v>
      </c>
      <c r="P179" t="str">
        <f t="shared" si="10"/>
        <v>0721</v>
      </c>
      <c r="Q179">
        <v>416</v>
      </c>
      <c r="R179">
        <v>83</v>
      </c>
      <c r="T179" t="s">
        <v>236</v>
      </c>
      <c r="U179" t="s">
        <v>234</v>
      </c>
      <c r="V179" t="s">
        <v>234</v>
      </c>
      <c r="W179" s="14">
        <v>300</v>
      </c>
      <c r="X179" s="14">
        <v>300</v>
      </c>
      <c r="Y179" s="14">
        <v>46.5</v>
      </c>
      <c r="Z179" s="14">
        <v>3.3135294117647058</v>
      </c>
      <c r="AA179" s="14">
        <v>26.9</v>
      </c>
      <c r="AB179" s="14">
        <v>19.899999999999999</v>
      </c>
      <c r="AC179" t="s">
        <v>241</v>
      </c>
      <c r="AD179" t="s">
        <v>249</v>
      </c>
      <c r="AE179" s="3">
        <v>25.616534999999999</v>
      </c>
      <c r="AF179" s="3">
        <v>-80.390473999999998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>
        <v>2</v>
      </c>
      <c r="AY179">
        <v>1</v>
      </c>
      <c r="AZ179">
        <v>0</v>
      </c>
      <c r="BA179">
        <v>5.6666666666666661</v>
      </c>
      <c r="BB179">
        <v>0</v>
      </c>
      <c r="BC179">
        <v>0</v>
      </c>
      <c r="BD179">
        <v>3.3333333333333339</v>
      </c>
      <c r="BE179">
        <v>0</v>
      </c>
      <c r="BF179">
        <v>24.375</v>
      </c>
      <c r="BG179">
        <v>0</v>
      </c>
      <c r="BH179">
        <v>5.5555555555555558E-3</v>
      </c>
      <c r="BI179">
        <v>5.5555555555555558E-3</v>
      </c>
      <c r="BJ179" s="1">
        <v>19.8</v>
      </c>
      <c r="BK179">
        <v>0.11764705882352941</v>
      </c>
      <c r="BL179">
        <v>0.2857142857142857</v>
      </c>
      <c r="BM179">
        <v>0.4</v>
      </c>
      <c r="BN179">
        <v>4.6153846153846156E-2</v>
      </c>
      <c r="BO179">
        <v>9.0909090909090912E-2</v>
      </c>
    </row>
    <row r="180" spans="1:67" x14ac:dyDescent="0.55000000000000004">
      <c r="A180" t="s">
        <v>198</v>
      </c>
      <c r="B180">
        <v>6000</v>
      </c>
      <c r="C180" s="2">
        <v>44733</v>
      </c>
      <c r="D180" s="2">
        <v>44763</v>
      </c>
      <c r="E180" s="2">
        <v>44327</v>
      </c>
      <c r="F180" t="s">
        <v>333</v>
      </c>
      <c r="G180" t="s">
        <v>610</v>
      </c>
      <c r="H180" t="str">
        <f t="shared" si="11"/>
        <v>Jul</v>
      </c>
      <c r="I180">
        <v>7</v>
      </c>
      <c r="J180">
        <f t="shared" si="13"/>
        <v>406</v>
      </c>
      <c r="K180">
        <v>30</v>
      </c>
      <c r="L180">
        <v>202</v>
      </c>
      <c r="M180">
        <v>31</v>
      </c>
      <c r="N180">
        <v>21</v>
      </c>
      <c r="O180">
        <v>437</v>
      </c>
      <c r="P180" t="str">
        <f t="shared" si="10"/>
        <v>0721</v>
      </c>
      <c r="Q180">
        <v>416</v>
      </c>
      <c r="R180">
        <v>83</v>
      </c>
      <c r="T180" t="s">
        <v>236</v>
      </c>
      <c r="U180" t="s">
        <v>234</v>
      </c>
      <c r="V180" t="s">
        <v>234</v>
      </c>
      <c r="W180" s="14">
        <v>6000</v>
      </c>
      <c r="X180" s="14">
        <v>6000</v>
      </c>
      <c r="Y180" s="14">
        <v>42.8</v>
      </c>
      <c r="Z180" s="14">
        <v>2.7341666666666669</v>
      </c>
      <c r="AA180" s="14">
        <v>23.6</v>
      </c>
      <c r="AB180" s="14">
        <v>17.8</v>
      </c>
      <c r="AC180" t="s">
        <v>240</v>
      </c>
      <c r="AD180" t="s">
        <v>283</v>
      </c>
      <c r="AE180" s="3">
        <v>25.614700970000001</v>
      </c>
      <c r="AF180" s="3">
        <v>-80.406765980000003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>
        <v>3</v>
      </c>
      <c r="AY180">
        <v>1</v>
      </c>
      <c r="AZ180">
        <v>0</v>
      </c>
      <c r="BA180">
        <v>5.6666666666666661</v>
      </c>
      <c r="BB180">
        <v>0</v>
      </c>
      <c r="BC180">
        <v>0</v>
      </c>
      <c r="BD180">
        <v>3.3333333333333339</v>
      </c>
      <c r="BE180">
        <v>0</v>
      </c>
      <c r="BF180">
        <v>24.375</v>
      </c>
      <c r="BG180">
        <v>0</v>
      </c>
      <c r="BH180">
        <v>5.5555555555555558E-3</v>
      </c>
      <c r="BI180">
        <v>5.5555555555555558E-3</v>
      </c>
      <c r="BJ180" s="1">
        <v>19.8</v>
      </c>
      <c r="BK180">
        <v>0.11764705882352941</v>
      </c>
      <c r="BL180">
        <v>0.2857142857142857</v>
      </c>
      <c r="BM180">
        <v>0.4</v>
      </c>
      <c r="BN180">
        <v>4.6153846153846156E-2</v>
      </c>
      <c r="BO180">
        <v>9.0909090909090912E-2</v>
      </c>
    </row>
    <row r="181" spans="1:67" x14ac:dyDescent="0.55000000000000004">
      <c r="A181" t="s">
        <v>199</v>
      </c>
      <c r="B181">
        <v>21</v>
      </c>
      <c r="C181" s="2">
        <v>44733</v>
      </c>
      <c r="D181" s="2">
        <v>44782</v>
      </c>
      <c r="E181" s="2">
        <v>44327</v>
      </c>
      <c r="F181" t="s">
        <v>333</v>
      </c>
      <c r="G181" t="s">
        <v>610</v>
      </c>
      <c r="H181" t="str">
        <f t="shared" si="11"/>
        <v>Aug</v>
      </c>
      <c r="I181">
        <v>8</v>
      </c>
      <c r="J181">
        <f t="shared" si="13"/>
        <v>406</v>
      </c>
      <c r="K181">
        <v>33</v>
      </c>
      <c r="L181">
        <v>221</v>
      </c>
      <c r="M181">
        <v>50</v>
      </c>
      <c r="N181">
        <v>9</v>
      </c>
      <c r="O181">
        <v>456</v>
      </c>
      <c r="P181" t="str">
        <f t="shared" si="10"/>
        <v>0809</v>
      </c>
      <c r="Q181">
        <v>416</v>
      </c>
      <c r="R181">
        <v>83.5</v>
      </c>
      <c r="T181" t="s">
        <v>236</v>
      </c>
      <c r="U181" t="s">
        <v>235</v>
      </c>
      <c r="V181" t="s">
        <v>235</v>
      </c>
      <c r="W181" s="14">
        <v>21</v>
      </c>
      <c r="X181" s="14">
        <v>21</v>
      </c>
      <c r="Y181" s="14">
        <v>47.7</v>
      </c>
      <c r="Z181" s="14">
        <v>5.5711111111111116</v>
      </c>
      <c r="AA181" s="14">
        <v>31.7</v>
      </c>
      <c r="AB181" s="14">
        <v>21.5</v>
      </c>
      <c r="AC181" t="s">
        <v>240</v>
      </c>
      <c r="AD181" t="s">
        <v>275</v>
      </c>
      <c r="AE181" s="3">
        <v>25.613045960000001</v>
      </c>
      <c r="AF181" s="3">
        <v>-80.407091030000004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>
        <v>5</v>
      </c>
      <c r="AY181">
        <v>1</v>
      </c>
      <c r="AZ181">
        <v>0</v>
      </c>
      <c r="BA181">
        <v>8</v>
      </c>
      <c r="BB181">
        <v>0</v>
      </c>
      <c r="BC181">
        <v>0</v>
      </c>
      <c r="BD181">
        <v>3.3333333333333339</v>
      </c>
      <c r="BE181">
        <v>0</v>
      </c>
      <c r="BF181">
        <v>11.555555555555557</v>
      </c>
      <c r="BG181">
        <v>0</v>
      </c>
      <c r="BH181">
        <v>6.0606060606060606E-3</v>
      </c>
      <c r="BI181">
        <v>6.0606060606060606E-3</v>
      </c>
      <c r="BJ181" s="1">
        <v>20</v>
      </c>
      <c r="BK181">
        <v>0.125</v>
      </c>
      <c r="BL181">
        <v>0.1111111111111111</v>
      </c>
      <c r="BM181">
        <v>0.4</v>
      </c>
      <c r="BN181">
        <v>3.8461538461538464E-2</v>
      </c>
      <c r="BO181">
        <v>0.1</v>
      </c>
    </row>
    <row r="182" spans="1:67" x14ac:dyDescent="0.55000000000000004">
      <c r="A182" t="s">
        <v>200</v>
      </c>
      <c r="B182" t="s">
        <v>230</v>
      </c>
      <c r="C182" s="2">
        <v>44733</v>
      </c>
      <c r="D182" s="2">
        <v>44785</v>
      </c>
      <c r="E182" s="2">
        <v>44327</v>
      </c>
      <c r="F182" t="s">
        <v>333</v>
      </c>
      <c r="G182" t="s">
        <v>610</v>
      </c>
      <c r="H182" t="str">
        <f t="shared" si="11"/>
        <v>Aug</v>
      </c>
      <c r="I182">
        <v>8</v>
      </c>
      <c r="J182">
        <f t="shared" si="13"/>
        <v>406</v>
      </c>
      <c r="K182">
        <v>33</v>
      </c>
      <c r="L182">
        <v>224</v>
      </c>
      <c r="M182">
        <v>53</v>
      </c>
      <c r="N182">
        <v>12</v>
      </c>
      <c r="O182">
        <v>459</v>
      </c>
      <c r="P182" t="str">
        <f t="shared" si="10"/>
        <v>0812</v>
      </c>
      <c r="Q182">
        <v>416</v>
      </c>
      <c r="R182">
        <v>81.5</v>
      </c>
      <c r="S182" s="1">
        <v>0.09</v>
      </c>
      <c r="T182" t="s">
        <v>236</v>
      </c>
      <c r="U182" t="s">
        <v>235</v>
      </c>
      <c r="V182" t="s">
        <v>235</v>
      </c>
      <c r="W182" s="14" t="s">
        <v>230</v>
      </c>
      <c r="X182" s="14" t="s">
        <v>230</v>
      </c>
      <c r="Y182" s="14">
        <v>55.1</v>
      </c>
      <c r="Z182" s="14">
        <v>6.6241176470588234</v>
      </c>
      <c r="AA182" s="14">
        <v>33.4</v>
      </c>
      <c r="AB182" s="14">
        <v>23.4</v>
      </c>
      <c r="AC182" t="s">
        <v>241</v>
      </c>
      <c r="AD182" t="s">
        <v>270</v>
      </c>
      <c r="AE182" s="3">
        <v>25.616564</v>
      </c>
      <c r="AF182" s="3">
        <v>-80.390597999999997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>
        <v>1</v>
      </c>
      <c r="AY182">
        <v>1</v>
      </c>
      <c r="AZ182">
        <v>0</v>
      </c>
      <c r="BA182">
        <v>8</v>
      </c>
      <c r="BB182">
        <v>0</v>
      </c>
      <c r="BC182">
        <v>0</v>
      </c>
      <c r="BD182">
        <v>3.3333333333333339</v>
      </c>
      <c r="BE182">
        <v>0</v>
      </c>
      <c r="BF182">
        <v>11.555555555555557</v>
      </c>
      <c r="BG182">
        <v>0</v>
      </c>
      <c r="BH182">
        <v>6.0606060606060606E-3</v>
      </c>
      <c r="BI182">
        <v>6.0606060606060606E-3</v>
      </c>
      <c r="BJ182" s="1">
        <v>20</v>
      </c>
      <c r="BK182">
        <v>0.125</v>
      </c>
      <c r="BL182">
        <v>0.1111111111111111</v>
      </c>
      <c r="BM182">
        <v>0.4</v>
      </c>
      <c r="BN182">
        <v>3.8461538461538464E-2</v>
      </c>
      <c r="BO182">
        <v>0.1</v>
      </c>
    </row>
    <row r="183" spans="1:67" x14ac:dyDescent="0.55000000000000004">
      <c r="A183" t="s">
        <v>201</v>
      </c>
      <c r="B183">
        <v>59</v>
      </c>
      <c r="C183" s="2">
        <v>44733</v>
      </c>
      <c r="D183" s="2">
        <v>44788</v>
      </c>
      <c r="E183" s="2">
        <v>44327</v>
      </c>
      <c r="F183" t="s">
        <v>333</v>
      </c>
      <c r="G183" t="s">
        <v>610</v>
      </c>
      <c r="H183" t="str">
        <f t="shared" si="11"/>
        <v>Aug</v>
      </c>
      <c r="I183">
        <v>8</v>
      </c>
      <c r="J183">
        <f t="shared" si="13"/>
        <v>406</v>
      </c>
      <c r="K183">
        <v>34</v>
      </c>
      <c r="L183">
        <v>227</v>
      </c>
      <c r="M183">
        <v>56</v>
      </c>
      <c r="N183">
        <v>15</v>
      </c>
      <c r="O183">
        <v>462</v>
      </c>
      <c r="P183" t="str">
        <f t="shared" si="10"/>
        <v>0815</v>
      </c>
      <c r="Q183">
        <v>416</v>
      </c>
      <c r="R183">
        <v>80.5</v>
      </c>
      <c r="S183" s="1">
        <v>0.75</v>
      </c>
      <c r="T183" t="s">
        <v>233</v>
      </c>
      <c r="V183" t="s">
        <v>233</v>
      </c>
      <c r="X183" s="14">
        <v>59</v>
      </c>
      <c r="Y183" s="14">
        <v>25.7419297821932</v>
      </c>
      <c r="Z183" s="14">
        <v>0.33900000000000002</v>
      </c>
      <c r="AA183" s="14">
        <v>11.99</v>
      </c>
      <c r="AB183" s="14">
        <v>8.92</v>
      </c>
      <c r="AC183" t="s">
        <v>242</v>
      </c>
      <c r="AD183" t="s">
        <v>315</v>
      </c>
      <c r="AE183" s="3">
        <v>25.61187</v>
      </c>
      <c r="AF183" s="3">
        <v>-80.392864000000003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>
        <v>0</v>
      </c>
      <c r="AY183">
        <v>0</v>
      </c>
      <c r="AZ183">
        <v>0</v>
      </c>
      <c r="BA183">
        <v>8</v>
      </c>
      <c r="BB183">
        <v>0</v>
      </c>
      <c r="BC183">
        <v>0</v>
      </c>
      <c r="BD183">
        <v>3.3333333333333339</v>
      </c>
      <c r="BE183">
        <v>0</v>
      </c>
      <c r="BF183">
        <v>11.555555555555557</v>
      </c>
      <c r="BG183">
        <v>0</v>
      </c>
      <c r="BH183">
        <v>0</v>
      </c>
      <c r="BI183">
        <v>0</v>
      </c>
      <c r="BJ183" s="1">
        <v>20</v>
      </c>
      <c r="BK183">
        <v>0.125</v>
      </c>
      <c r="BL183">
        <v>0.1111111111111111</v>
      </c>
      <c r="BM183">
        <v>0.4</v>
      </c>
      <c r="BN183">
        <v>3.8461538461538464E-2</v>
      </c>
      <c r="BO183">
        <v>0.1</v>
      </c>
    </row>
    <row r="184" spans="1:67" x14ac:dyDescent="0.55000000000000004">
      <c r="A184" t="s">
        <v>202</v>
      </c>
      <c r="B184">
        <v>454</v>
      </c>
      <c r="C184" s="2">
        <v>44733</v>
      </c>
      <c r="D184" s="2">
        <v>44793</v>
      </c>
      <c r="E184" s="2">
        <v>44327</v>
      </c>
      <c r="F184" t="s">
        <v>333</v>
      </c>
      <c r="G184" t="s">
        <v>610</v>
      </c>
      <c r="H184" t="str">
        <f t="shared" si="11"/>
        <v>Aug</v>
      </c>
      <c r="I184">
        <v>8</v>
      </c>
      <c r="J184">
        <f t="shared" si="13"/>
        <v>406</v>
      </c>
      <c r="K184">
        <v>34</v>
      </c>
      <c r="L184">
        <v>232</v>
      </c>
      <c r="M184">
        <v>61</v>
      </c>
      <c r="N184">
        <v>20</v>
      </c>
      <c r="O184">
        <v>467</v>
      </c>
      <c r="P184" t="str">
        <f t="shared" si="10"/>
        <v>0820</v>
      </c>
      <c r="Q184">
        <v>416</v>
      </c>
      <c r="R184">
        <v>85</v>
      </c>
      <c r="S184" s="1">
        <v>0</v>
      </c>
      <c r="T184" t="s">
        <v>236</v>
      </c>
      <c r="U184" t="s">
        <v>234</v>
      </c>
      <c r="V184" t="s">
        <v>234</v>
      </c>
      <c r="W184" s="14">
        <v>454</v>
      </c>
      <c r="X184" s="14">
        <v>454</v>
      </c>
      <c r="Y184" s="14">
        <v>49.8</v>
      </c>
      <c r="Z184" s="14">
        <v>4.1033333333333344</v>
      </c>
      <c r="AA184" s="14">
        <v>27.8</v>
      </c>
      <c r="AB184" s="14">
        <v>20.7</v>
      </c>
      <c r="AC184" t="s">
        <v>240</v>
      </c>
      <c r="AD184" t="s">
        <v>316</v>
      </c>
      <c r="AE184" s="3">
        <v>25.612995000000002</v>
      </c>
      <c r="AF184" s="3">
        <v>-80.407240979999997</v>
      </c>
      <c r="AG184" s="1">
        <v>0.2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0.2</v>
      </c>
      <c r="AW184" s="1">
        <v>0</v>
      </c>
      <c r="AX184">
        <v>3</v>
      </c>
      <c r="AY184">
        <v>0</v>
      </c>
      <c r="AZ184">
        <v>0</v>
      </c>
      <c r="BA184">
        <v>8</v>
      </c>
      <c r="BB184">
        <v>0</v>
      </c>
      <c r="BC184">
        <v>0</v>
      </c>
      <c r="BD184">
        <v>3.3333333333333339</v>
      </c>
      <c r="BE184">
        <v>0</v>
      </c>
      <c r="BF184">
        <v>11.555555555555557</v>
      </c>
      <c r="BG184">
        <v>1</v>
      </c>
      <c r="BH184">
        <v>0</v>
      </c>
      <c r="BI184">
        <v>0</v>
      </c>
      <c r="BJ184" s="1">
        <v>20</v>
      </c>
      <c r="BK184">
        <v>0.125</v>
      </c>
      <c r="BL184">
        <v>0.1111111111111111</v>
      </c>
      <c r="BM184">
        <v>0.4</v>
      </c>
      <c r="BN184">
        <v>3.8461538461538464E-2</v>
      </c>
      <c r="BO184">
        <v>0.1</v>
      </c>
    </row>
    <row r="185" spans="1:67" x14ac:dyDescent="0.55000000000000004">
      <c r="A185" t="s">
        <v>203</v>
      </c>
      <c r="B185" t="s">
        <v>231</v>
      </c>
      <c r="C185" s="2">
        <v>44733</v>
      </c>
      <c r="D185" s="2">
        <v>44794</v>
      </c>
      <c r="E185" s="2">
        <v>44327</v>
      </c>
      <c r="F185" t="s">
        <v>333</v>
      </c>
      <c r="G185" t="s">
        <v>610</v>
      </c>
      <c r="H185" t="str">
        <f t="shared" si="11"/>
        <v>Aug</v>
      </c>
      <c r="I185">
        <v>8</v>
      </c>
      <c r="J185">
        <f t="shared" si="13"/>
        <v>406</v>
      </c>
      <c r="K185">
        <v>35</v>
      </c>
      <c r="L185">
        <v>233</v>
      </c>
      <c r="M185">
        <v>62</v>
      </c>
      <c r="N185">
        <v>21</v>
      </c>
      <c r="O185">
        <v>468</v>
      </c>
      <c r="P185" t="str">
        <f t="shared" si="10"/>
        <v>0821</v>
      </c>
      <c r="Q185">
        <v>416</v>
      </c>
      <c r="R185">
        <v>85</v>
      </c>
      <c r="S185" s="1">
        <v>0.05</v>
      </c>
      <c r="T185" t="s">
        <v>236</v>
      </c>
      <c r="U185" t="s">
        <v>235</v>
      </c>
      <c r="V185" t="s">
        <v>235</v>
      </c>
      <c r="W185" s="14" t="s">
        <v>231</v>
      </c>
      <c r="X185" s="14" t="s">
        <v>231</v>
      </c>
      <c r="Y185" s="14">
        <v>46.9</v>
      </c>
      <c r="Z185" s="14">
        <v>4.1657142857142855</v>
      </c>
      <c r="AA185" s="14">
        <v>27.5</v>
      </c>
      <c r="AB185" s="14">
        <v>20.5</v>
      </c>
      <c r="AC185" t="s">
        <v>242</v>
      </c>
      <c r="AD185" t="s">
        <v>251</v>
      </c>
      <c r="AE185" s="3">
        <v>25.600580000000001</v>
      </c>
      <c r="AF185" s="3">
        <v>-80.400133999999994</v>
      </c>
      <c r="AG185" s="1">
        <v>0.05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0.05</v>
      </c>
      <c r="AV185" s="1">
        <v>0</v>
      </c>
      <c r="AW185" s="1">
        <v>0</v>
      </c>
      <c r="AX185">
        <v>7</v>
      </c>
      <c r="AY185">
        <v>0</v>
      </c>
      <c r="AZ185">
        <v>0</v>
      </c>
      <c r="BA185">
        <v>8</v>
      </c>
      <c r="BB185">
        <v>0</v>
      </c>
      <c r="BC185">
        <v>0</v>
      </c>
      <c r="BD185">
        <v>3.3333333333333339</v>
      </c>
      <c r="BE185">
        <v>3</v>
      </c>
      <c r="BF185">
        <v>11.555555555555557</v>
      </c>
      <c r="BG185">
        <v>0</v>
      </c>
      <c r="BH185">
        <v>4.7619047619047623E-3</v>
      </c>
      <c r="BI185">
        <v>4.7619047619047623E-3</v>
      </c>
      <c r="BJ185" s="1">
        <v>20</v>
      </c>
      <c r="BK185">
        <v>0.125</v>
      </c>
      <c r="BL185">
        <v>0.1111111111111111</v>
      </c>
      <c r="BM185">
        <v>0.4</v>
      </c>
      <c r="BN185">
        <v>3.8461538461538464E-2</v>
      </c>
      <c r="BO185">
        <v>0.1</v>
      </c>
    </row>
    <row r="186" spans="1:67" x14ac:dyDescent="0.55000000000000004">
      <c r="A186" t="s">
        <v>204</v>
      </c>
      <c r="B186">
        <v>9</v>
      </c>
      <c r="C186" s="2">
        <v>44733</v>
      </c>
      <c r="D186" s="2">
        <v>44797</v>
      </c>
      <c r="E186" s="2">
        <v>44327</v>
      </c>
      <c r="F186" t="s">
        <v>333</v>
      </c>
      <c r="G186" t="s">
        <v>610</v>
      </c>
      <c r="H186" t="str">
        <f t="shared" si="11"/>
        <v>Aug</v>
      </c>
      <c r="I186">
        <v>8</v>
      </c>
      <c r="J186">
        <f t="shared" si="13"/>
        <v>406</v>
      </c>
      <c r="K186">
        <v>35</v>
      </c>
      <c r="L186">
        <v>236</v>
      </c>
      <c r="M186">
        <v>65</v>
      </c>
      <c r="N186">
        <v>24</v>
      </c>
      <c r="O186">
        <v>471</v>
      </c>
      <c r="P186" t="str">
        <f t="shared" si="10"/>
        <v>0824</v>
      </c>
      <c r="Q186">
        <v>416</v>
      </c>
      <c r="R186">
        <v>83.5</v>
      </c>
      <c r="S186" s="1">
        <v>0</v>
      </c>
      <c r="T186" t="s">
        <v>233</v>
      </c>
      <c r="V186" t="s">
        <v>233</v>
      </c>
      <c r="X186" s="14">
        <v>9</v>
      </c>
      <c r="Y186" s="14">
        <v>30.7</v>
      </c>
      <c r="Z186" s="14">
        <v>0.68799999999999994</v>
      </c>
      <c r="AA186" s="14">
        <v>15</v>
      </c>
      <c r="AB186" s="14">
        <v>11.4</v>
      </c>
      <c r="AC186" t="s">
        <v>240</v>
      </c>
      <c r="AD186" t="s">
        <v>317</v>
      </c>
      <c r="AE186" s="3">
        <v>25.61233</v>
      </c>
      <c r="AF186" s="3">
        <v>-80.406589999999994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>
        <v>1</v>
      </c>
      <c r="AY186">
        <v>1</v>
      </c>
      <c r="AZ186">
        <v>0</v>
      </c>
      <c r="BA186">
        <v>8</v>
      </c>
      <c r="BB186">
        <v>0</v>
      </c>
      <c r="BC186">
        <v>0</v>
      </c>
      <c r="BD186">
        <v>3.3333333333333339</v>
      </c>
      <c r="BE186">
        <v>0</v>
      </c>
      <c r="BF186">
        <v>11.555555555555557</v>
      </c>
      <c r="BG186">
        <v>0</v>
      </c>
      <c r="BH186">
        <v>4.7619047619047623E-3</v>
      </c>
      <c r="BI186">
        <v>4.7619047619047623E-3</v>
      </c>
      <c r="BJ186" s="1">
        <v>20</v>
      </c>
      <c r="BK186">
        <v>0.125</v>
      </c>
      <c r="BL186">
        <v>0.1111111111111111</v>
      </c>
      <c r="BM186">
        <v>0.4</v>
      </c>
      <c r="BN186">
        <v>3.8461538461538464E-2</v>
      </c>
      <c r="BO186">
        <v>0.1</v>
      </c>
    </row>
    <row r="187" spans="1:67" x14ac:dyDescent="0.55000000000000004">
      <c r="A187" t="s">
        <v>205</v>
      </c>
      <c r="B187">
        <v>21</v>
      </c>
      <c r="C187" s="2">
        <v>44733</v>
      </c>
      <c r="D187" s="2">
        <v>44797</v>
      </c>
      <c r="E187" s="2">
        <v>44327</v>
      </c>
      <c r="F187" t="s">
        <v>333</v>
      </c>
      <c r="G187" t="s">
        <v>610</v>
      </c>
      <c r="H187" t="str">
        <f t="shared" si="11"/>
        <v>Aug</v>
      </c>
      <c r="I187">
        <v>8</v>
      </c>
      <c r="J187">
        <f t="shared" si="13"/>
        <v>406</v>
      </c>
      <c r="K187">
        <v>35</v>
      </c>
      <c r="L187">
        <v>236</v>
      </c>
      <c r="M187">
        <v>65</v>
      </c>
      <c r="N187">
        <v>24</v>
      </c>
      <c r="O187">
        <v>471</v>
      </c>
      <c r="P187" t="str">
        <f t="shared" si="10"/>
        <v>0824</v>
      </c>
      <c r="Q187">
        <v>416</v>
      </c>
      <c r="R187">
        <v>83.5</v>
      </c>
      <c r="S187" s="1">
        <v>0</v>
      </c>
      <c r="T187" t="s">
        <v>236</v>
      </c>
      <c r="U187" t="s">
        <v>235</v>
      </c>
      <c r="V187" t="s">
        <v>235</v>
      </c>
      <c r="W187" s="14">
        <v>21</v>
      </c>
      <c r="X187" s="14">
        <v>21</v>
      </c>
      <c r="Y187" s="14">
        <v>47.7</v>
      </c>
      <c r="Z187" s="14">
        <v>5.5711111111111116</v>
      </c>
      <c r="AA187" s="14">
        <v>31.7</v>
      </c>
      <c r="AB187" s="14">
        <v>21.5</v>
      </c>
      <c r="AC187" t="s">
        <v>240</v>
      </c>
      <c r="AD187" t="s">
        <v>253</v>
      </c>
      <c r="AE187" s="3">
        <v>25.613794970000001</v>
      </c>
      <c r="AF187" s="3">
        <v>-80.406096009999999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>
        <v>6</v>
      </c>
      <c r="AY187">
        <v>1</v>
      </c>
      <c r="AZ187">
        <v>0</v>
      </c>
      <c r="BA187">
        <v>8</v>
      </c>
      <c r="BB187">
        <v>0</v>
      </c>
      <c r="BC187">
        <v>0</v>
      </c>
      <c r="BD187">
        <v>3.3333333333333339</v>
      </c>
      <c r="BE187">
        <v>0</v>
      </c>
      <c r="BF187">
        <v>11.555555555555557</v>
      </c>
      <c r="BG187">
        <v>0</v>
      </c>
      <c r="BH187">
        <v>4.7619047619047623E-3</v>
      </c>
      <c r="BI187">
        <v>4.7619047619047623E-3</v>
      </c>
      <c r="BJ187" s="1">
        <v>20</v>
      </c>
      <c r="BK187">
        <v>0.125</v>
      </c>
      <c r="BL187">
        <v>0.1111111111111111</v>
      </c>
      <c r="BM187">
        <v>0.4</v>
      </c>
      <c r="BN187">
        <v>3.8461538461538464E-2</v>
      </c>
      <c r="BO187">
        <v>0.1</v>
      </c>
    </row>
    <row r="188" spans="1:67" x14ac:dyDescent="0.55000000000000004">
      <c r="A188" t="s">
        <v>206</v>
      </c>
      <c r="B188">
        <v>606</v>
      </c>
      <c r="C188" s="2">
        <v>44733</v>
      </c>
      <c r="D188" s="2">
        <v>44797</v>
      </c>
      <c r="E188" s="2">
        <v>44327</v>
      </c>
      <c r="F188" t="s">
        <v>333</v>
      </c>
      <c r="G188" t="s">
        <v>610</v>
      </c>
      <c r="H188" t="str">
        <f t="shared" si="11"/>
        <v>Aug</v>
      </c>
      <c r="I188">
        <v>8</v>
      </c>
      <c r="J188">
        <f t="shared" si="13"/>
        <v>406</v>
      </c>
      <c r="K188">
        <v>35</v>
      </c>
      <c r="L188">
        <v>236</v>
      </c>
      <c r="M188">
        <v>65</v>
      </c>
      <c r="N188">
        <v>24</v>
      </c>
      <c r="O188">
        <v>471</v>
      </c>
      <c r="P188" t="str">
        <f t="shared" si="10"/>
        <v>0824</v>
      </c>
      <c r="Q188">
        <v>416</v>
      </c>
      <c r="R188">
        <v>83.5</v>
      </c>
      <c r="S188" s="1">
        <v>0</v>
      </c>
      <c r="T188" t="s">
        <v>236</v>
      </c>
      <c r="U188" t="s">
        <v>235</v>
      </c>
      <c r="V188" t="s">
        <v>235</v>
      </c>
      <c r="W188" s="14">
        <v>606</v>
      </c>
      <c r="X188" s="14">
        <v>606</v>
      </c>
      <c r="Y188" s="14">
        <v>52.4</v>
      </c>
      <c r="Z188" s="14">
        <v>7.5842105263157888</v>
      </c>
      <c r="AA188" s="14">
        <v>32.9</v>
      </c>
      <c r="AB188" s="14">
        <v>25.1</v>
      </c>
      <c r="AC188" t="s">
        <v>241</v>
      </c>
      <c r="AD188" t="s">
        <v>269</v>
      </c>
      <c r="AE188" s="3">
        <v>25.616734000000001</v>
      </c>
      <c r="AF188" s="3">
        <v>-80.390617989999996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>
        <v>4</v>
      </c>
      <c r="AY188">
        <v>1</v>
      </c>
      <c r="AZ188">
        <v>0</v>
      </c>
      <c r="BA188">
        <v>8</v>
      </c>
      <c r="BB188">
        <v>0</v>
      </c>
      <c r="BC188">
        <v>0</v>
      </c>
      <c r="BD188">
        <v>3.3333333333333339</v>
      </c>
      <c r="BE188">
        <v>0</v>
      </c>
      <c r="BF188">
        <v>11.555555555555557</v>
      </c>
      <c r="BG188">
        <v>0</v>
      </c>
      <c r="BH188">
        <v>4.7619047619047623E-3</v>
      </c>
      <c r="BI188">
        <v>4.7619047619047623E-3</v>
      </c>
      <c r="BJ188" s="1">
        <v>20</v>
      </c>
      <c r="BK188">
        <v>0.125</v>
      </c>
      <c r="BL188">
        <v>0.1111111111111111</v>
      </c>
      <c r="BM188">
        <v>0.4</v>
      </c>
      <c r="BN188">
        <v>3.8461538461538464E-2</v>
      </c>
      <c r="BO188">
        <v>0.1</v>
      </c>
    </row>
    <row r="189" spans="1:67" x14ac:dyDescent="0.55000000000000004">
      <c r="A189" t="s">
        <v>207</v>
      </c>
      <c r="B189">
        <v>60</v>
      </c>
      <c r="C189" s="2">
        <v>44733</v>
      </c>
      <c r="D189" s="2">
        <v>44799</v>
      </c>
      <c r="E189" s="2">
        <v>44327</v>
      </c>
      <c r="F189" t="s">
        <v>333</v>
      </c>
      <c r="G189" t="s">
        <v>610</v>
      </c>
      <c r="H189" t="str">
        <f t="shared" si="11"/>
        <v>Aug</v>
      </c>
      <c r="I189">
        <v>8</v>
      </c>
      <c r="J189">
        <f t="shared" si="13"/>
        <v>406</v>
      </c>
      <c r="K189">
        <v>35</v>
      </c>
      <c r="L189">
        <v>238</v>
      </c>
      <c r="M189">
        <v>67</v>
      </c>
      <c r="N189">
        <v>26</v>
      </c>
      <c r="O189">
        <v>473</v>
      </c>
      <c r="P189" t="str">
        <f t="shared" si="10"/>
        <v>0826</v>
      </c>
      <c r="Q189">
        <v>416</v>
      </c>
      <c r="R189">
        <v>84</v>
      </c>
      <c r="S189" s="1">
        <v>0</v>
      </c>
      <c r="T189" t="s">
        <v>233</v>
      </c>
      <c r="V189" t="s">
        <v>233</v>
      </c>
      <c r="X189" s="14">
        <v>60</v>
      </c>
      <c r="Y189" s="14">
        <v>28</v>
      </c>
      <c r="Z189" s="14">
        <v>0.57650000000000001</v>
      </c>
      <c r="AA189" s="14">
        <v>14.6</v>
      </c>
      <c r="AB189" s="14">
        <v>10.9</v>
      </c>
      <c r="AC189" t="s">
        <v>240</v>
      </c>
      <c r="AD189" t="s">
        <v>243</v>
      </c>
      <c r="AE189" s="3"/>
      <c r="AF189" s="3"/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>
        <v>0</v>
      </c>
      <c r="AY189">
        <v>0</v>
      </c>
      <c r="AZ189">
        <v>0</v>
      </c>
      <c r="BA189">
        <v>8</v>
      </c>
      <c r="BB189">
        <v>0</v>
      </c>
      <c r="BC189">
        <v>0</v>
      </c>
      <c r="BD189">
        <v>3.3333333333333339</v>
      </c>
      <c r="BE189">
        <v>0</v>
      </c>
      <c r="BF189">
        <v>11.555555555555557</v>
      </c>
      <c r="BG189">
        <v>0</v>
      </c>
      <c r="BH189">
        <v>4.7619047619047623E-3</v>
      </c>
      <c r="BI189">
        <v>4.7619047619047623E-3</v>
      </c>
      <c r="BJ189" s="1">
        <v>20</v>
      </c>
      <c r="BK189">
        <v>0.125</v>
      </c>
      <c r="BL189">
        <v>0.1111111111111111</v>
      </c>
      <c r="BM189">
        <v>0.4</v>
      </c>
      <c r="BN189">
        <v>3.8461538461538464E-2</v>
      </c>
      <c r="BO189">
        <v>0.1</v>
      </c>
    </row>
    <row r="190" spans="1:67" x14ac:dyDescent="0.55000000000000004">
      <c r="A190" t="s">
        <v>208</v>
      </c>
      <c r="B190">
        <v>93</v>
      </c>
      <c r="C190" s="2">
        <v>44733</v>
      </c>
      <c r="D190" s="2">
        <v>44799</v>
      </c>
      <c r="E190" s="2">
        <v>44327</v>
      </c>
      <c r="F190" t="s">
        <v>333</v>
      </c>
      <c r="G190" t="s">
        <v>610</v>
      </c>
      <c r="H190" t="str">
        <f t="shared" si="11"/>
        <v>Aug</v>
      </c>
      <c r="I190">
        <v>8</v>
      </c>
      <c r="J190">
        <f t="shared" si="13"/>
        <v>406</v>
      </c>
      <c r="K190">
        <v>35</v>
      </c>
      <c r="L190">
        <v>238</v>
      </c>
      <c r="M190">
        <v>67</v>
      </c>
      <c r="N190">
        <v>26</v>
      </c>
      <c r="O190">
        <v>473</v>
      </c>
      <c r="P190" t="str">
        <f t="shared" si="10"/>
        <v>0826</v>
      </c>
      <c r="Q190">
        <v>416</v>
      </c>
      <c r="R190">
        <v>84</v>
      </c>
      <c r="S190" s="1">
        <v>0</v>
      </c>
      <c r="T190" t="s">
        <v>233</v>
      </c>
      <c r="V190" t="s">
        <v>233</v>
      </c>
      <c r="X190" s="14">
        <v>93</v>
      </c>
      <c r="Y190" s="14">
        <v>35</v>
      </c>
      <c r="Z190" s="14">
        <v>0.95799999999999996</v>
      </c>
      <c r="AA190" s="14">
        <v>16.7</v>
      </c>
      <c r="AB190" s="14">
        <v>12.8</v>
      </c>
      <c r="AC190" t="s">
        <v>240</v>
      </c>
      <c r="AD190" t="s">
        <v>243</v>
      </c>
      <c r="AE190" s="3"/>
      <c r="AF190" s="3"/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>
        <v>1</v>
      </c>
      <c r="AY190">
        <v>0</v>
      </c>
      <c r="AZ190">
        <v>0</v>
      </c>
      <c r="BA190">
        <v>8</v>
      </c>
      <c r="BB190">
        <v>0</v>
      </c>
      <c r="BC190">
        <v>0</v>
      </c>
      <c r="BD190">
        <v>3.3333333333333339</v>
      </c>
      <c r="BE190">
        <v>0</v>
      </c>
      <c r="BF190">
        <v>11.555555555555557</v>
      </c>
      <c r="BG190">
        <v>0</v>
      </c>
      <c r="BH190">
        <v>4.7619047619047623E-3</v>
      </c>
      <c r="BI190">
        <v>4.7619047619047623E-3</v>
      </c>
      <c r="BJ190" s="1">
        <v>20</v>
      </c>
      <c r="BK190">
        <v>0.125</v>
      </c>
      <c r="BL190">
        <v>0.1111111111111111</v>
      </c>
      <c r="BM190">
        <v>0.4</v>
      </c>
      <c r="BN190">
        <v>3.8461538461538464E-2</v>
      </c>
      <c r="BO190">
        <v>0.1</v>
      </c>
    </row>
    <row r="191" spans="1:67" x14ac:dyDescent="0.55000000000000004">
      <c r="A191" t="s">
        <v>209</v>
      </c>
      <c r="B191">
        <v>615</v>
      </c>
      <c r="C191" s="2">
        <v>44733</v>
      </c>
      <c r="D191" s="2">
        <v>44799</v>
      </c>
      <c r="E191" s="2">
        <v>44327</v>
      </c>
      <c r="F191" t="s">
        <v>333</v>
      </c>
      <c r="G191" t="s">
        <v>610</v>
      </c>
      <c r="H191" t="str">
        <f t="shared" si="11"/>
        <v>Aug</v>
      </c>
      <c r="I191">
        <v>8</v>
      </c>
      <c r="J191">
        <f t="shared" si="13"/>
        <v>406</v>
      </c>
      <c r="K191">
        <v>35</v>
      </c>
      <c r="L191">
        <v>238</v>
      </c>
      <c r="M191">
        <v>67</v>
      </c>
      <c r="N191">
        <v>26</v>
      </c>
      <c r="O191">
        <v>473</v>
      </c>
      <c r="P191" t="str">
        <f t="shared" si="10"/>
        <v>0826</v>
      </c>
      <c r="Q191">
        <v>416</v>
      </c>
      <c r="R191">
        <v>84</v>
      </c>
      <c r="S191" s="1">
        <v>0</v>
      </c>
      <c r="T191" t="s">
        <v>233</v>
      </c>
      <c r="V191" t="s">
        <v>233</v>
      </c>
      <c r="W191" s="14">
        <v>615</v>
      </c>
      <c r="X191" s="14">
        <v>615</v>
      </c>
      <c r="Y191" s="14">
        <v>42.2</v>
      </c>
      <c r="Z191" s="14">
        <v>1.464</v>
      </c>
      <c r="AA191" s="14">
        <v>20.8</v>
      </c>
      <c r="AB191" s="14">
        <v>15</v>
      </c>
      <c r="AC191" t="s">
        <v>240</v>
      </c>
      <c r="AD191" t="s">
        <v>298</v>
      </c>
      <c r="AE191" s="3">
        <v>25.614341970000002</v>
      </c>
      <c r="AF191" s="3">
        <v>-80.407350030000003</v>
      </c>
      <c r="AG191" s="1">
        <v>0.79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0.79</v>
      </c>
      <c r="AW191" s="1">
        <v>0</v>
      </c>
      <c r="AX191">
        <v>1</v>
      </c>
      <c r="AY191">
        <v>0</v>
      </c>
      <c r="AZ191">
        <v>0</v>
      </c>
      <c r="BA191">
        <v>8</v>
      </c>
      <c r="BB191">
        <v>0</v>
      </c>
      <c r="BC191">
        <v>0</v>
      </c>
      <c r="BD191">
        <v>3.3333333333333339</v>
      </c>
      <c r="BE191">
        <v>0</v>
      </c>
      <c r="BF191">
        <v>11.555555555555557</v>
      </c>
      <c r="BG191">
        <v>7</v>
      </c>
      <c r="BH191">
        <v>4.7619047619047623E-3</v>
      </c>
      <c r="BI191">
        <v>4.7619047619047623E-3</v>
      </c>
      <c r="BJ191" s="1">
        <v>20</v>
      </c>
      <c r="BK191">
        <v>0.125</v>
      </c>
      <c r="BL191">
        <v>0.1111111111111111</v>
      </c>
      <c r="BM191">
        <v>0.4</v>
      </c>
      <c r="BN191">
        <v>3.8461538461538464E-2</v>
      </c>
      <c r="BO191">
        <v>0.1</v>
      </c>
    </row>
    <row r="192" spans="1:67" x14ac:dyDescent="0.55000000000000004">
      <c r="A192" t="s">
        <v>210</v>
      </c>
      <c r="B192">
        <v>300</v>
      </c>
      <c r="C192" s="2">
        <v>44733</v>
      </c>
      <c r="D192" s="2">
        <v>44803</v>
      </c>
      <c r="E192" s="2">
        <v>44327</v>
      </c>
      <c r="F192" t="s">
        <v>333</v>
      </c>
      <c r="G192" t="s">
        <v>610</v>
      </c>
      <c r="H192" t="str">
        <f t="shared" si="11"/>
        <v>Aug</v>
      </c>
      <c r="I192">
        <v>8</v>
      </c>
      <c r="J192">
        <f t="shared" si="13"/>
        <v>406</v>
      </c>
      <c r="K192">
        <v>36</v>
      </c>
      <c r="L192">
        <v>242</v>
      </c>
      <c r="M192">
        <v>71</v>
      </c>
      <c r="N192">
        <v>30</v>
      </c>
      <c r="O192">
        <v>477</v>
      </c>
      <c r="P192" t="str">
        <f t="shared" si="10"/>
        <v>0830</v>
      </c>
      <c r="Q192">
        <v>416</v>
      </c>
      <c r="R192">
        <v>81.5</v>
      </c>
      <c r="S192" s="1">
        <v>0.03</v>
      </c>
      <c r="T192" t="s">
        <v>236</v>
      </c>
      <c r="U192" t="s">
        <v>234</v>
      </c>
      <c r="V192" t="s">
        <v>234</v>
      </c>
      <c r="W192" s="14">
        <v>300</v>
      </c>
      <c r="X192" s="14">
        <v>300</v>
      </c>
      <c r="Y192" s="14">
        <v>46.5</v>
      </c>
      <c r="Z192" s="14">
        <v>3.3135294117647058</v>
      </c>
      <c r="AA192" s="14">
        <v>26.9</v>
      </c>
      <c r="AB192" s="14">
        <v>19.899999999999999</v>
      </c>
      <c r="AC192" t="s">
        <v>241</v>
      </c>
      <c r="AD192" t="s">
        <v>318</v>
      </c>
      <c r="AE192" s="3"/>
      <c r="AF192" s="3"/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>
        <v>3</v>
      </c>
      <c r="AY192">
        <v>0</v>
      </c>
      <c r="AZ192">
        <v>0</v>
      </c>
      <c r="BA192">
        <v>8</v>
      </c>
      <c r="BB192">
        <v>0</v>
      </c>
      <c r="BC192">
        <v>0</v>
      </c>
      <c r="BD192">
        <v>3.3333333333333339</v>
      </c>
      <c r="BE192">
        <v>0</v>
      </c>
      <c r="BF192">
        <v>11.555555555555557</v>
      </c>
      <c r="BG192">
        <v>0</v>
      </c>
      <c r="BH192">
        <v>0</v>
      </c>
      <c r="BI192">
        <v>0</v>
      </c>
      <c r="BJ192" s="1">
        <v>20</v>
      </c>
      <c r="BK192">
        <v>0.125</v>
      </c>
      <c r="BL192">
        <v>0.1111111111111111</v>
      </c>
      <c r="BM192">
        <v>0.4</v>
      </c>
      <c r="BN192">
        <v>3.8461538461538464E-2</v>
      </c>
      <c r="BO192">
        <v>0.1</v>
      </c>
    </row>
    <row r="193" spans="1:67" x14ac:dyDescent="0.55000000000000004">
      <c r="A193" t="s">
        <v>211</v>
      </c>
      <c r="B193">
        <v>589</v>
      </c>
      <c r="C193" s="2">
        <v>44733</v>
      </c>
      <c r="D193" s="2">
        <v>44803</v>
      </c>
      <c r="E193" s="2">
        <v>44327</v>
      </c>
      <c r="F193" t="s">
        <v>333</v>
      </c>
      <c r="G193" t="s">
        <v>610</v>
      </c>
      <c r="H193" t="str">
        <f t="shared" si="11"/>
        <v>Aug</v>
      </c>
      <c r="I193">
        <v>8</v>
      </c>
      <c r="J193">
        <f t="shared" si="13"/>
        <v>406</v>
      </c>
      <c r="K193">
        <v>36</v>
      </c>
      <c r="L193">
        <v>242</v>
      </c>
      <c r="M193">
        <v>71</v>
      </c>
      <c r="N193">
        <v>30</v>
      </c>
      <c r="O193">
        <v>477</v>
      </c>
      <c r="P193" t="str">
        <f t="shared" si="10"/>
        <v>0830</v>
      </c>
      <c r="Q193">
        <v>416</v>
      </c>
      <c r="R193">
        <v>81.5</v>
      </c>
      <c r="S193" s="1">
        <v>0.03</v>
      </c>
      <c r="T193" t="s">
        <v>236</v>
      </c>
      <c r="U193" t="s">
        <v>235</v>
      </c>
      <c r="V193" t="s">
        <v>235</v>
      </c>
      <c r="W193" s="14">
        <v>589</v>
      </c>
      <c r="X193" s="14">
        <v>589</v>
      </c>
      <c r="Y193" s="14">
        <v>51.1</v>
      </c>
      <c r="Z193" s="14">
        <v>5.242857142857142</v>
      </c>
      <c r="AA193" s="14">
        <v>29.4</v>
      </c>
      <c r="AB193" s="14">
        <v>22.2</v>
      </c>
      <c r="AC193" t="s">
        <v>241</v>
      </c>
      <c r="AD193" t="s">
        <v>259</v>
      </c>
      <c r="AE193" s="3">
        <v>25.616584970000002</v>
      </c>
      <c r="AF193" s="3">
        <v>-80.390300980000006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>
        <v>2</v>
      </c>
      <c r="AY193">
        <v>0</v>
      </c>
      <c r="AZ193">
        <v>0</v>
      </c>
      <c r="BA193">
        <v>8</v>
      </c>
      <c r="BB193">
        <v>0</v>
      </c>
      <c r="BC193">
        <v>0</v>
      </c>
      <c r="BD193">
        <v>3.3333333333333339</v>
      </c>
      <c r="BE193">
        <v>0</v>
      </c>
      <c r="BF193">
        <v>11.555555555555557</v>
      </c>
      <c r="BG193">
        <v>0</v>
      </c>
      <c r="BH193">
        <v>0</v>
      </c>
      <c r="BI193">
        <v>0</v>
      </c>
      <c r="BJ193" s="1">
        <v>20</v>
      </c>
      <c r="BK193">
        <v>0.125</v>
      </c>
      <c r="BL193">
        <v>0.1111111111111111</v>
      </c>
      <c r="BM193">
        <v>0.4</v>
      </c>
      <c r="BN193">
        <v>3.8461538461538464E-2</v>
      </c>
      <c r="BO193">
        <v>0.1</v>
      </c>
    </row>
    <row r="194" spans="1:67" x14ac:dyDescent="0.55000000000000004">
      <c r="A194" t="s">
        <v>212</v>
      </c>
      <c r="B194" t="s">
        <v>231</v>
      </c>
      <c r="C194" s="2">
        <v>44733</v>
      </c>
      <c r="D194" s="2">
        <v>44803</v>
      </c>
      <c r="E194" s="2">
        <v>44327</v>
      </c>
      <c r="F194" t="s">
        <v>333</v>
      </c>
      <c r="G194" t="s">
        <v>610</v>
      </c>
      <c r="H194" t="str">
        <f t="shared" si="11"/>
        <v>Aug</v>
      </c>
      <c r="I194">
        <v>8</v>
      </c>
      <c r="J194">
        <f t="shared" si="13"/>
        <v>406</v>
      </c>
      <c r="K194">
        <v>36</v>
      </c>
      <c r="L194">
        <v>242</v>
      </c>
      <c r="M194">
        <v>71</v>
      </c>
      <c r="N194">
        <v>30</v>
      </c>
      <c r="O194">
        <v>477</v>
      </c>
      <c r="P194" t="str">
        <f t="shared" ref="P194:P208" si="14">TEXT(D194,"mmdd")</f>
        <v>0830</v>
      </c>
      <c r="Q194">
        <v>416</v>
      </c>
      <c r="R194">
        <v>81.5</v>
      </c>
      <c r="S194" s="1">
        <v>0.03</v>
      </c>
      <c r="T194" t="s">
        <v>236</v>
      </c>
      <c r="U194" t="s">
        <v>235</v>
      </c>
      <c r="V194" t="s">
        <v>235</v>
      </c>
      <c r="W194" s="14" t="s">
        <v>231</v>
      </c>
      <c r="X194" s="14" t="s">
        <v>231</v>
      </c>
      <c r="Y194" s="14">
        <v>46.9</v>
      </c>
      <c r="Z194" s="14">
        <v>4.1657142857142855</v>
      </c>
      <c r="AA194" s="14">
        <v>27.5</v>
      </c>
      <c r="AB194" s="14">
        <v>20.5</v>
      </c>
      <c r="AC194" t="s">
        <v>242</v>
      </c>
      <c r="AD194" t="s">
        <v>318</v>
      </c>
      <c r="AE194" s="3"/>
      <c r="AF194" s="3"/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>
        <v>4</v>
      </c>
      <c r="AY194">
        <v>0</v>
      </c>
      <c r="AZ194">
        <v>0</v>
      </c>
      <c r="BA194">
        <v>8</v>
      </c>
      <c r="BB194">
        <v>0</v>
      </c>
      <c r="BC194">
        <v>0</v>
      </c>
      <c r="BD194">
        <v>3.3333333333333339</v>
      </c>
      <c r="BE194">
        <v>0</v>
      </c>
      <c r="BF194">
        <v>11.555555555555557</v>
      </c>
      <c r="BG194">
        <v>0</v>
      </c>
      <c r="BH194">
        <v>0</v>
      </c>
      <c r="BI194">
        <v>0</v>
      </c>
      <c r="BJ194" s="1">
        <v>20</v>
      </c>
      <c r="BK194">
        <v>0.125</v>
      </c>
      <c r="BL194">
        <v>0.1111111111111111</v>
      </c>
      <c r="BM194">
        <v>0.4</v>
      </c>
      <c r="BN194">
        <v>3.8461538461538464E-2</v>
      </c>
      <c r="BO194">
        <v>0.1</v>
      </c>
    </row>
    <row r="195" spans="1:67" x14ac:dyDescent="0.55000000000000004">
      <c r="A195" t="s">
        <v>213</v>
      </c>
      <c r="B195">
        <v>32</v>
      </c>
      <c r="C195" s="2">
        <v>44733</v>
      </c>
      <c r="D195" s="2">
        <v>44810</v>
      </c>
      <c r="E195" s="2">
        <v>44327</v>
      </c>
      <c r="F195" t="s">
        <v>333</v>
      </c>
      <c r="G195" t="s">
        <v>610</v>
      </c>
      <c r="H195" t="str">
        <f t="shared" ref="H195:H208" si="15">TEXT(D195,"mmm")</f>
        <v>Sep</v>
      </c>
      <c r="I195">
        <v>9</v>
      </c>
      <c r="J195">
        <f t="shared" si="13"/>
        <v>406</v>
      </c>
      <c r="K195">
        <v>37</v>
      </c>
      <c r="L195">
        <v>249</v>
      </c>
      <c r="M195">
        <v>78</v>
      </c>
      <c r="N195">
        <v>6</v>
      </c>
      <c r="O195">
        <v>484</v>
      </c>
      <c r="P195" t="str">
        <f t="shared" si="14"/>
        <v>0906</v>
      </c>
      <c r="Q195">
        <v>416</v>
      </c>
      <c r="R195">
        <v>83</v>
      </c>
      <c r="S195" s="1">
        <v>0.01</v>
      </c>
      <c r="T195" t="s">
        <v>233</v>
      </c>
      <c r="V195" t="s">
        <v>233</v>
      </c>
      <c r="X195" s="14">
        <v>32</v>
      </c>
      <c r="Y195" s="14">
        <v>31.136281352349314</v>
      </c>
      <c r="Z195" s="14">
        <v>0.74399999999999999</v>
      </c>
      <c r="AA195" s="14">
        <v>14.7</v>
      </c>
      <c r="AB195" s="14">
        <v>11.7</v>
      </c>
      <c r="AC195" t="s">
        <v>240</v>
      </c>
      <c r="AD195" t="s">
        <v>319</v>
      </c>
      <c r="AE195" s="3">
        <v>25.613964030000002</v>
      </c>
      <c r="AF195" s="3">
        <v>-80.407471979999997</v>
      </c>
      <c r="AG195" s="1">
        <v>0.5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0.5</v>
      </c>
      <c r="AW195" s="1">
        <v>0</v>
      </c>
      <c r="AX195">
        <v>3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3</v>
      </c>
      <c r="BE195">
        <v>0</v>
      </c>
      <c r="BF195">
        <v>68.333333333333343</v>
      </c>
      <c r="BG195">
        <v>11</v>
      </c>
      <c r="BH195">
        <v>2.7027027027027029E-3</v>
      </c>
      <c r="BI195">
        <v>2.7027027027027029E-3</v>
      </c>
      <c r="BJ195" s="1">
        <v>33</v>
      </c>
      <c r="BK195">
        <v>0</v>
      </c>
      <c r="BL195">
        <v>0</v>
      </c>
      <c r="BM195">
        <v>0.33333333333333331</v>
      </c>
      <c r="BN195">
        <v>6.097560975609756E-2</v>
      </c>
      <c r="BO195">
        <v>3.0303030303030304E-2</v>
      </c>
    </row>
    <row r="196" spans="1:67" x14ac:dyDescent="0.55000000000000004">
      <c r="A196" t="s">
        <v>214</v>
      </c>
      <c r="B196">
        <v>40</v>
      </c>
      <c r="C196" s="2">
        <v>44733</v>
      </c>
      <c r="D196" s="2">
        <v>44810</v>
      </c>
      <c r="E196" s="2">
        <v>44327</v>
      </c>
      <c r="F196" t="s">
        <v>333</v>
      </c>
      <c r="G196" t="s">
        <v>610</v>
      </c>
      <c r="H196" t="str">
        <f t="shared" si="15"/>
        <v>Sep</v>
      </c>
      <c r="I196">
        <v>9</v>
      </c>
      <c r="J196">
        <f t="shared" si="13"/>
        <v>406</v>
      </c>
      <c r="K196">
        <v>37</v>
      </c>
      <c r="L196">
        <v>249</v>
      </c>
      <c r="M196">
        <v>78</v>
      </c>
      <c r="N196">
        <v>6</v>
      </c>
      <c r="O196">
        <v>484</v>
      </c>
      <c r="P196" t="str">
        <f t="shared" si="14"/>
        <v>0906</v>
      </c>
      <c r="Q196">
        <v>416</v>
      </c>
      <c r="R196">
        <v>83</v>
      </c>
      <c r="S196" s="1">
        <v>0.01</v>
      </c>
      <c r="T196" t="s">
        <v>236</v>
      </c>
      <c r="U196" t="s">
        <v>235</v>
      </c>
      <c r="V196" t="s">
        <v>235</v>
      </c>
      <c r="W196" s="14">
        <v>40</v>
      </c>
      <c r="X196" s="14">
        <v>40</v>
      </c>
      <c r="Y196" s="14">
        <v>49.5</v>
      </c>
      <c r="Z196" s="14">
        <v>5.4148459400000002</v>
      </c>
      <c r="AA196" s="14">
        <v>29.9</v>
      </c>
      <c r="AB196" s="14">
        <v>21.6</v>
      </c>
      <c r="AC196" t="s">
        <v>240</v>
      </c>
      <c r="AD196" t="s">
        <v>214</v>
      </c>
      <c r="AE196" s="3">
        <v>25.61455102</v>
      </c>
      <c r="AF196" s="3">
        <v>-80.406958000000003</v>
      </c>
      <c r="AG196" s="1">
        <v>0.9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0.1</v>
      </c>
      <c r="AV196" s="1">
        <v>0.8</v>
      </c>
      <c r="AW196" s="1">
        <v>0</v>
      </c>
      <c r="AX196">
        <v>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3</v>
      </c>
      <c r="BE196">
        <v>5</v>
      </c>
      <c r="BF196">
        <v>68.333333333333343</v>
      </c>
      <c r="BG196">
        <v>49</v>
      </c>
      <c r="BH196">
        <v>2.7027027027027029E-3</v>
      </c>
      <c r="BI196">
        <v>2.7027027027027029E-3</v>
      </c>
      <c r="BJ196" s="1">
        <v>33</v>
      </c>
      <c r="BK196">
        <v>0</v>
      </c>
      <c r="BL196">
        <v>0</v>
      </c>
      <c r="BM196">
        <v>0.33333333333333331</v>
      </c>
      <c r="BN196">
        <v>6.097560975609756E-2</v>
      </c>
      <c r="BO196">
        <v>3.0303030303030304E-2</v>
      </c>
    </row>
    <row r="197" spans="1:67" x14ac:dyDescent="0.55000000000000004">
      <c r="A197" t="s">
        <v>215</v>
      </c>
      <c r="B197">
        <v>40</v>
      </c>
      <c r="C197" s="2">
        <v>44733</v>
      </c>
      <c r="D197" s="2">
        <v>44812</v>
      </c>
      <c r="E197" s="2">
        <v>44327</v>
      </c>
      <c r="F197" t="s">
        <v>333</v>
      </c>
      <c r="G197" t="s">
        <v>610</v>
      </c>
      <c r="H197" t="str">
        <f t="shared" si="15"/>
        <v>Sep</v>
      </c>
      <c r="I197">
        <v>9</v>
      </c>
      <c r="J197">
        <f t="shared" si="13"/>
        <v>406</v>
      </c>
      <c r="K197">
        <v>37</v>
      </c>
      <c r="L197">
        <v>251</v>
      </c>
      <c r="M197">
        <v>80</v>
      </c>
      <c r="N197">
        <v>8</v>
      </c>
      <c r="O197">
        <v>486</v>
      </c>
      <c r="P197" t="str">
        <f t="shared" si="14"/>
        <v>0908</v>
      </c>
      <c r="Q197">
        <v>416</v>
      </c>
      <c r="R197">
        <v>82.5</v>
      </c>
      <c r="S197" s="1">
        <v>0.06</v>
      </c>
      <c r="T197" t="s">
        <v>236</v>
      </c>
      <c r="U197" t="s">
        <v>235</v>
      </c>
      <c r="V197" t="s">
        <v>235</v>
      </c>
      <c r="W197" s="14">
        <v>40</v>
      </c>
      <c r="X197" s="14">
        <v>40</v>
      </c>
      <c r="Y197" s="14">
        <v>49.5</v>
      </c>
      <c r="Z197" s="14">
        <v>5.4148459400000002</v>
      </c>
      <c r="AA197" s="14">
        <v>29.9</v>
      </c>
      <c r="AB197" s="14">
        <v>21.6</v>
      </c>
      <c r="AC197" t="s">
        <v>240</v>
      </c>
      <c r="AD197" t="s">
        <v>215</v>
      </c>
      <c r="AE197" s="3">
        <v>25.61455102</v>
      </c>
      <c r="AF197" s="3">
        <v>-80.406958000000003</v>
      </c>
      <c r="AG197" s="1">
        <v>0.05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0.05</v>
      </c>
      <c r="AW197" s="1">
        <v>0</v>
      </c>
      <c r="AX197">
        <v>3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3</v>
      </c>
      <c r="BE197">
        <v>0</v>
      </c>
      <c r="BF197">
        <v>68.333333333333343</v>
      </c>
      <c r="BG197">
        <v>2</v>
      </c>
      <c r="BH197">
        <v>2.7027027027027029E-3</v>
      </c>
      <c r="BI197">
        <v>2.7027027027027029E-3</v>
      </c>
      <c r="BJ197" s="1">
        <v>33</v>
      </c>
      <c r="BK197">
        <v>0</v>
      </c>
      <c r="BL197">
        <v>0</v>
      </c>
      <c r="BM197">
        <v>0.33333333333333331</v>
      </c>
      <c r="BN197">
        <v>6.097560975609756E-2</v>
      </c>
      <c r="BO197">
        <v>3.0303030303030304E-2</v>
      </c>
    </row>
    <row r="198" spans="1:67" x14ac:dyDescent="0.55000000000000004">
      <c r="A198" t="s">
        <v>216</v>
      </c>
      <c r="B198" t="s">
        <v>230</v>
      </c>
      <c r="C198" s="2">
        <v>44733</v>
      </c>
      <c r="D198" s="2">
        <v>44818</v>
      </c>
      <c r="E198" s="2">
        <v>44327</v>
      </c>
      <c r="F198" t="s">
        <v>333</v>
      </c>
      <c r="G198" t="s">
        <v>610</v>
      </c>
      <c r="H198" t="str">
        <f t="shared" si="15"/>
        <v>Sep</v>
      </c>
      <c r="I198">
        <v>9</v>
      </c>
      <c r="J198">
        <f t="shared" si="13"/>
        <v>406</v>
      </c>
      <c r="K198">
        <v>38</v>
      </c>
      <c r="L198">
        <v>257</v>
      </c>
      <c r="M198">
        <v>86</v>
      </c>
      <c r="N198">
        <v>14</v>
      </c>
      <c r="O198">
        <v>492</v>
      </c>
      <c r="P198" t="str">
        <f t="shared" si="14"/>
        <v>0914</v>
      </c>
      <c r="Q198">
        <v>416</v>
      </c>
      <c r="R198">
        <v>82.5</v>
      </c>
      <c r="S198" s="1">
        <v>0.08</v>
      </c>
      <c r="T198" t="s">
        <v>236</v>
      </c>
      <c r="U198" t="s">
        <v>235</v>
      </c>
      <c r="V198" t="s">
        <v>235</v>
      </c>
      <c r="W198" s="14" t="s">
        <v>230</v>
      </c>
      <c r="X198" s="14" t="s">
        <v>230</v>
      </c>
      <c r="Y198" s="14">
        <v>55.1</v>
      </c>
      <c r="Z198" s="14">
        <v>6.6241176470588234</v>
      </c>
      <c r="AA198" s="14">
        <v>33.4</v>
      </c>
      <c r="AB198" s="14">
        <v>23.4</v>
      </c>
      <c r="AC198" t="s">
        <v>241</v>
      </c>
      <c r="AD198" t="s">
        <v>259</v>
      </c>
      <c r="AE198" s="3">
        <v>25.616584970000002</v>
      </c>
      <c r="AF198" s="3">
        <v>-80.390300980000006</v>
      </c>
      <c r="AG198" s="1">
        <v>0.01</v>
      </c>
      <c r="AH198" s="1">
        <v>0</v>
      </c>
      <c r="AI198" s="1">
        <v>0</v>
      </c>
      <c r="AJ198" s="1">
        <v>0</v>
      </c>
      <c r="AK198" s="1">
        <v>0</v>
      </c>
      <c r="AL198" s="1">
        <v>0.01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>
        <v>5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3</v>
      </c>
      <c r="BE198">
        <v>0</v>
      </c>
      <c r="BF198">
        <v>68.333333333333343</v>
      </c>
      <c r="BG198">
        <v>0</v>
      </c>
      <c r="BH198">
        <v>0</v>
      </c>
      <c r="BI198">
        <v>0</v>
      </c>
      <c r="BJ198" s="1">
        <v>33</v>
      </c>
      <c r="BK198">
        <v>0</v>
      </c>
      <c r="BL198">
        <v>0</v>
      </c>
      <c r="BM198">
        <v>0.33333333333333331</v>
      </c>
      <c r="BN198">
        <v>6.097560975609756E-2</v>
      </c>
      <c r="BO198">
        <v>3.0303030303030304E-2</v>
      </c>
    </row>
    <row r="199" spans="1:67" x14ac:dyDescent="0.55000000000000004">
      <c r="A199" t="s">
        <v>217</v>
      </c>
      <c r="B199">
        <v>606</v>
      </c>
      <c r="C199" s="2">
        <v>44733</v>
      </c>
      <c r="D199" s="2">
        <v>44825</v>
      </c>
      <c r="E199" s="2">
        <v>44327</v>
      </c>
      <c r="F199" t="s">
        <v>333</v>
      </c>
      <c r="G199" t="s">
        <v>610</v>
      </c>
      <c r="H199" t="str">
        <f t="shared" si="15"/>
        <v>Sep</v>
      </c>
      <c r="I199">
        <v>9</v>
      </c>
      <c r="J199">
        <f t="shared" si="13"/>
        <v>406</v>
      </c>
      <c r="K199">
        <v>39</v>
      </c>
      <c r="L199">
        <v>264</v>
      </c>
      <c r="M199">
        <v>93</v>
      </c>
      <c r="N199">
        <v>21</v>
      </c>
      <c r="O199">
        <v>499</v>
      </c>
      <c r="P199" t="str">
        <f t="shared" si="14"/>
        <v>0921</v>
      </c>
      <c r="Q199">
        <v>416</v>
      </c>
      <c r="R199">
        <v>83</v>
      </c>
      <c r="T199" t="s">
        <v>236</v>
      </c>
      <c r="U199" t="s">
        <v>235</v>
      </c>
      <c r="V199" t="s">
        <v>235</v>
      </c>
      <c r="W199" s="14">
        <v>606</v>
      </c>
      <c r="X199" s="14">
        <v>606</v>
      </c>
      <c r="Y199" s="14">
        <v>52.4</v>
      </c>
      <c r="Z199" s="14">
        <v>7.5842105263157888</v>
      </c>
      <c r="AA199" s="14">
        <v>32.9</v>
      </c>
      <c r="AB199" s="14">
        <v>25.1</v>
      </c>
      <c r="AC199" t="s">
        <v>241</v>
      </c>
      <c r="AD199" t="s">
        <v>259</v>
      </c>
      <c r="AE199" s="3">
        <v>25.616584970000002</v>
      </c>
      <c r="AF199" s="3">
        <v>-80.390300980000006</v>
      </c>
      <c r="AG199" s="1">
        <v>0.01</v>
      </c>
      <c r="AH199" s="1">
        <v>0</v>
      </c>
      <c r="AI199" s="1">
        <v>0</v>
      </c>
      <c r="AJ199" s="1">
        <v>0</v>
      </c>
      <c r="AK199" s="1">
        <v>0</v>
      </c>
      <c r="AL199" s="1">
        <v>0.01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>
        <v>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</v>
      </c>
      <c r="BE199">
        <v>0</v>
      </c>
      <c r="BF199">
        <v>68.333333333333343</v>
      </c>
      <c r="BG199">
        <v>0</v>
      </c>
      <c r="BH199">
        <v>0</v>
      </c>
      <c r="BI199">
        <v>0</v>
      </c>
      <c r="BJ199" s="1">
        <v>33</v>
      </c>
      <c r="BK199">
        <v>0</v>
      </c>
      <c r="BL199">
        <v>0</v>
      </c>
      <c r="BM199">
        <v>0.33333333333333331</v>
      </c>
      <c r="BN199">
        <v>6.097560975609756E-2</v>
      </c>
      <c r="BO199">
        <v>3.0303030303030304E-2</v>
      </c>
    </row>
    <row r="200" spans="1:67" x14ac:dyDescent="0.55000000000000004">
      <c r="A200" t="s">
        <v>218</v>
      </c>
      <c r="B200" t="s">
        <v>231</v>
      </c>
      <c r="C200" s="2">
        <v>44733</v>
      </c>
      <c r="D200" s="2">
        <v>44825</v>
      </c>
      <c r="E200" s="2">
        <v>44327</v>
      </c>
      <c r="F200" t="s">
        <v>333</v>
      </c>
      <c r="G200" t="s">
        <v>610</v>
      </c>
      <c r="H200" t="str">
        <f t="shared" si="15"/>
        <v>Sep</v>
      </c>
      <c r="I200">
        <v>9</v>
      </c>
      <c r="J200">
        <f t="shared" ref="J200:J208" si="16">C200-D200</f>
        <v>-92</v>
      </c>
      <c r="K200">
        <v>39</v>
      </c>
      <c r="L200">
        <v>264</v>
      </c>
      <c r="M200">
        <v>93</v>
      </c>
      <c r="N200">
        <v>21</v>
      </c>
      <c r="O200">
        <v>499</v>
      </c>
      <c r="P200" t="str">
        <f t="shared" si="14"/>
        <v>0921</v>
      </c>
      <c r="Q200">
        <v>416</v>
      </c>
      <c r="R200">
        <v>83</v>
      </c>
      <c r="T200" t="s">
        <v>236</v>
      </c>
      <c r="U200" t="s">
        <v>235</v>
      </c>
      <c r="V200" t="s">
        <v>235</v>
      </c>
      <c r="W200" s="14" t="s">
        <v>231</v>
      </c>
      <c r="X200" s="14" t="s">
        <v>231</v>
      </c>
      <c r="Y200" s="14">
        <v>46.9</v>
      </c>
      <c r="Z200" s="14">
        <v>4.1657142857142855</v>
      </c>
      <c r="AA200" s="14">
        <v>27.5</v>
      </c>
      <c r="AB200" s="14">
        <v>20.5</v>
      </c>
      <c r="AC200" t="s">
        <v>242</v>
      </c>
      <c r="AD200" t="s">
        <v>251</v>
      </c>
      <c r="AE200" s="3">
        <v>25.600580000000001</v>
      </c>
      <c r="AF200" s="3">
        <v>-80.400133999999994</v>
      </c>
      <c r="AG200" s="1">
        <v>0.05</v>
      </c>
      <c r="AH200" s="1">
        <v>0.05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>
        <v>4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3</v>
      </c>
      <c r="BE200">
        <v>0</v>
      </c>
      <c r="BF200">
        <v>68.333333333333343</v>
      </c>
      <c r="BG200">
        <v>0</v>
      </c>
      <c r="BH200">
        <v>0</v>
      </c>
      <c r="BI200">
        <v>0</v>
      </c>
      <c r="BJ200" s="1">
        <v>33</v>
      </c>
      <c r="BK200">
        <v>0</v>
      </c>
      <c r="BL200">
        <v>0</v>
      </c>
      <c r="BM200">
        <v>0.33333333333333331</v>
      </c>
      <c r="BN200">
        <v>6.097560975609756E-2</v>
      </c>
      <c r="BO200">
        <v>3.0303030303030304E-2</v>
      </c>
    </row>
    <row r="201" spans="1:67" x14ac:dyDescent="0.55000000000000004">
      <c r="A201" t="s">
        <v>219</v>
      </c>
      <c r="B201">
        <v>21</v>
      </c>
      <c r="C201" s="2" t="s">
        <v>412</v>
      </c>
      <c r="D201" s="2">
        <v>44826</v>
      </c>
      <c r="E201" s="2">
        <v>44327</v>
      </c>
      <c r="F201" t="s">
        <v>334</v>
      </c>
      <c r="G201" t="s">
        <v>610</v>
      </c>
      <c r="H201" t="str">
        <f t="shared" si="15"/>
        <v>Sep</v>
      </c>
      <c r="I201">
        <v>9</v>
      </c>
      <c r="J201">
        <f t="shared" si="16"/>
        <v>0</v>
      </c>
      <c r="K201">
        <v>39</v>
      </c>
      <c r="L201">
        <v>265</v>
      </c>
      <c r="M201">
        <v>1</v>
      </c>
      <c r="N201">
        <v>22</v>
      </c>
      <c r="O201">
        <v>500</v>
      </c>
      <c r="P201" t="str">
        <f t="shared" si="14"/>
        <v>0922</v>
      </c>
      <c r="Q201">
        <v>416</v>
      </c>
      <c r="R201">
        <v>83</v>
      </c>
      <c r="S201" s="1">
        <v>0</v>
      </c>
      <c r="T201" t="s">
        <v>236</v>
      </c>
      <c r="U201" t="s">
        <v>235</v>
      </c>
      <c r="V201" t="s">
        <v>235</v>
      </c>
      <c r="W201" s="14">
        <v>21</v>
      </c>
      <c r="X201" s="14">
        <v>21</v>
      </c>
      <c r="Y201" s="14">
        <v>47.7</v>
      </c>
      <c r="Z201" s="14">
        <v>5.5711111111111116</v>
      </c>
      <c r="AA201" s="14">
        <v>31.7</v>
      </c>
      <c r="AB201" s="14">
        <v>21.5</v>
      </c>
      <c r="AC201" t="s">
        <v>240</v>
      </c>
      <c r="AD201" t="s">
        <v>260</v>
      </c>
      <c r="AE201" s="3">
        <v>25.613923969999998</v>
      </c>
      <c r="AF201" s="3">
        <v>-80.407107030000006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>
        <v>2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3</v>
      </c>
      <c r="BE201">
        <v>0</v>
      </c>
      <c r="BF201">
        <v>68.333333333333343</v>
      </c>
      <c r="BG201">
        <v>0</v>
      </c>
      <c r="BH201">
        <v>0</v>
      </c>
      <c r="BI201">
        <v>0</v>
      </c>
      <c r="BJ201" s="1">
        <v>33</v>
      </c>
      <c r="BK201">
        <v>0</v>
      </c>
      <c r="BL201">
        <v>0</v>
      </c>
      <c r="BM201">
        <v>0.33333333333333331</v>
      </c>
      <c r="BN201">
        <v>6.097560975609756E-2</v>
      </c>
      <c r="BO201">
        <v>3.0303030303030304E-2</v>
      </c>
    </row>
    <row r="202" spans="1:67" x14ac:dyDescent="0.55000000000000004">
      <c r="A202" t="s">
        <v>220</v>
      </c>
      <c r="B202" t="s">
        <v>231</v>
      </c>
      <c r="C202" s="2" t="s">
        <v>412</v>
      </c>
      <c r="D202" s="2">
        <v>44839</v>
      </c>
      <c r="E202" s="2">
        <v>44327</v>
      </c>
      <c r="F202" t="s">
        <v>334</v>
      </c>
      <c r="G202" t="s">
        <v>610</v>
      </c>
      <c r="H202" t="str">
        <f t="shared" si="15"/>
        <v>Oct</v>
      </c>
      <c r="I202">
        <v>10</v>
      </c>
      <c r="J202">
        <f t="shared" si="16"/>
        <v>-13</v>
      </c>
      <c r="K202">
        <v>41</v>
      </c>
      <c r="L202">
        <v>278</v>
      </c>
      <c r="M202">
        <v>14</v>
      </c>
      <c r="N202">
        <v>5</v>
      </c>
      <c r="O202">
        <v>513</v>
      </c>
      <c r="P202" t="str">
        <f t="shared" si="14"/>
        <v>1005</v>
      </c>
      <c r="Q202">
        <v>508</v>
      </c>
      <c r="R202">
        <v>78.5</v>
      </c>
      <c r="S202" s="1">
        <v>0</v>
      </c>
      <c r="T202" t="s">
        <v>236</v>
      </c>
      <c r="U202" t="s">
        <v>235</v>
      </c>
      <c r="V202" t="s">
        <v>235</v>
      </c>
      <c r="W202" s="14" t="s">
        <v>231</v>
      </c>
      <c r="X202" s="14" t="s">
        <v>231</v>
      </c>
      <c r="Y202" s="14">
        <v>46.9</v>
      </c>
      <c r="Z202" s="14">
        <v>4.1657142857142855</v>
      </c>
      <c r="AA202" s="14">
        <v>27.5</v>
      </c>
      <c r="AB202" s="14">
        <v>20.5</v>
      </c>
      <c r="AC202" t="s">
        <v>242</v>
      </c>
      <c r="AD202" t="s">
        <v>251</v>
      </c>
      <c r="AE202" s="3">
        <v>25.600580000000001</v>
      </c>
      <c r="AF202" s="3">
        <v>-80.400133999999994</v>
      </c>
      <c r="AG202" s="1">
        <v>0.1</v>
      </c>
      <c r="AH202" s="1">
        <v>0</v>
      </c>
      <c r="AI202" s="1">
        <v>0</v>
      </c>
      <c r="AJ202" s="1">
        <v>0</v>
      </c>
      <c r="AK202" s="1">
        <v>0.1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>
        <v>5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8</v>
      </c>
      <c r="BE202">
        <v>0</v>
      </c>
      <c r="BF202">
        <v>89.166666666666657</v>
      </c>
      <c r="BG202">
        <v>0</v>
      </c>
      <c r="BH202">
        <v>0</v>
      </c>
      <c r="BI202">
        <v>0</v>
      </c>
      <c r="BJ202" s="1">
        <v>39</v>
      </c>
      <c r="BK202">
        <v>0</v>
      </c>
      <c r="BL202">
        <v>0</v>
      </c>
      <c r="BM202">
        <v>0.375</v>
      </c>
      <c r="BN202">
        <v>4.6728971962616821E-2</v>
      </c>
      <c r="BO202">
        <v>2.5000000000000001E-2</v>
      </c>
    </row>
    <row r="203" spans="1:67" x14ac:dyDescent="0.55000000000000004">
      <c r="A203" t="s">
        <v>221</v>
      </c>
      <c r="B203">
        <v>40</v>
      </c>
      <c r="C203" s="2" t="s">
        <v>412</v>
      </c>
      <c r="D203" s="2">
        <v>44840</v>
      </c>
      <c r="E203" s="2">
        <v>44327</v>
      </c>
      <c r="F203" t="s">
        <v>334</v>
      </c>
      <c r="G203" t="s">
        <v>610</v>
      </c>
      <c r="H203" t="str">
        <f t="shared" si="15"/>
        <v>Oct</v>
      </c>
      <c r="I203">
        <v>10</v>
      </c>
      <c r="J203">
        <f t="shared" si="16"/>
        <v>-14</v>
      </c>
      <c r="K203">
        <v>41</v>
      </c>
      <c r="L203">
        <v>279</v>
      </c>
      <c r="M203">
        <v>15</v>
      </c>
      <c r="N203">
        <v>6</v>
      </c>
      <c r="O203">
        <v>514</v>
      </c>
      <c r="P203" t="str">
        <f t="shared" si="14"/>
        <v>1006</v>
      </c>
      <c r="Q203">
        <v>508</v>
      </c>
      <c r="R203">
        <v>76</v>
      </c>
      <c r="S203" s="1">
        <v>0</v>
      </c>
      <c r="T203" t="s">
        <v>236</v>
      </c>
      <c r="U203" t="s">
        <v>235</v>
      </c>
      <c r="V203" t="s">
        <v>235</v>
      </c>
      <c r="W203" s="14">
        <v>40</v>
      </c>
      <c r="X203" s="14">
        <v>40</v>
      </c>
      <c r="Y203" s="14">
        <v>49.5</v>
      </c>
      <c r="Z203" s="14">
        <v>5.4148459400000002</v>
      </c>
      <c r="AA203" s="14">
        <v>29.9</v>
      </c>
      <c r="AB203" s="14">
        <v>21.6</v>
      </c>
      <c r="AC203" t="s">
        <v>240</v>
      </c>
      <c r="AD203" t="s">
        <v>253</v>
      </c>
      <c r="AE203" s="3">
        <v>25.613794970000001</v>
      </c>
      <c r="AF203" s="3">
        <v>-80.406096009999999</v>
      </c>
      <c r="AG203" s="1">
        <v>0.05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0.05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>
        <v>3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8</v>
      </c>
      <c r="BE203">
        <v>0</v>
      </c>
      <c r="BF203">
        <v>89.166666666666657</v>
      </c>
      <c r="BG203">
        <v>0</v>
      </c>
      <c r="BH203">
        <v>0</v>
      </c>
      <c r="BI203">
        <v>0</v>
      </c>
      <c r="BJ203" s="1">
        <v>39</v>
      </c>
      <c r="BK203">
        <v>0</v>
      </c>
      <c r="BL203">
        <v>0</v>
      </c>
      <c r="BM203">
        <v>0.375</v>
      </c>
      <c r="BN203">
        <v>4.6728971962616821E-2</v>
      </c>
      <c r="BO203">
        <v>2.5000000000000001E-2</v>
      </c>
    </row>
    <row r="204" spans="1:67" x14ac:dyDescent="0.55000000000000004">
      <c r="A204" t="s">
        <v>222</v>
      </c>
      <c r="B204">
        <v>615</v>
      </c>
      <c r="C204" s="2" t="s">
        <v>412</v>
      </c>
      <c r="D204" s="2">
        <v>44845</v>
      </c>
      <c r="E204" s="2">
        <v>44327</v>
      </c>
      <c r="F204" t="s">
        <v>334</v>
      </c>
      <c r="G204" t="s">
        <v>610</v>
      </c>
      <c r="H204" t="str">
        <f t="shared" si="15"/>
        <v>Oct</v>
      </c>
      <c r="I204">
        <v>10</v>
      </c>
      <c r="J204">
        <f t="shared" si="16"/>
        <v>-19</v>
      </c>
      <c r="K204">
        <v>42</v>
      </c>
      <c r="L204">
        <v>284</v>
      </c>
      <c r="M204">
        <v>20</v>
      </c>
      <c r="N204">
        <v>11</v>
      </c>
      <c r="O204">
        <v>519</v>
      </c>
      <c r="P204" t="str">
        <f t="shared" si="14"/>
        <v>1011</v>
      </c>
      <c r="Q204">
        <v>508</v>
      </c>
      <c r="R204">
        <v>80.5</v>
      </c>
      <c r="S204" s="1">
        <v>0.01</v>
      </c>
      <c r="T204" t="s">
        <v>233</v>
      </c>
      <c r="V204" t="s">
        <v>233</v>
      </c>
      <c r="W204" s="14">
        <v>615</v>
      </c>
      <c r="X204" s="14">
        <v>615</v>
      </c>
      <c r="Y204" s="14">
        <v>42.2</v>
      </c>
      <c r="Z204" s="14">
        <v>1.464</v>
      </c>
      <c r="AA204" s="14">
        <v>20.8</v>
      </c>
      <c r="AB204" s="14">
        <v>15</v>
      </c>
      <c r="AC204" t="s">
        <v>240</v>
      </c>
      <c r="AD204" t="s">
        <v>298</v>
      </c>
      <c r="AE204" s="3">
        <v>25.614341970000002</v>
      </c>
      <c r="AF204" s="3">
        <v>-80.407350030000003</v>
      </c>
      <c r="AG204" s="1">
        <v>0.99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0.99</v>
      </c>
      <c r="AW204" s="1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8</v>
      </c>
      <c r="BE204">
        <v>0</v>
      </c>
      <c r="BF204">
        <v>89.166666666666657</v>
      </c>
      <c r="BG204">
        <v>5</v>
      </c>
      <c r="BH204">
        <v>1.5873015873015873E-3</v>
      </c>
      <c r="BI204">
        <v>1.5873015873015873E-3</v>
      </c>
      <c r="BJ204" s="1">
        <v>39</v>
      </c>
      <c r="BK204">
        <v>0</v>
      </c>
      <c r="BL204">
        <v>0</v>
      </c>
      <c r="BM204">
        <v>0.375</v>
      </c>
      <c r="BN204">
        <v>4.6728971962616821E-2</v>
      </c>
      <c r="BO204">
        <v>2.5000000000000001E-2</v>
      </c>
    </row>
    <row r="205" spans="1:67" x14ac:dyDescent="0.55000000000000004">
      <c r="A205" t="s">
        <v>223</v>
      </c>
      <c r="B205">
        <v>491</v>
      </c>
      <c r="C205" s="2" t="s">
        <v>412</v>
      </c>
      <c r="D205" s="2">
        <v>44859</v>
      </c>
      <c r="E205" s="2">
        <v>44327</v>
      </c>
      <c r="F205" t="s">
        <v>334</v>
      </c>
      <c r="G205" t="s">
        <v>610</v>
      </c>
      <c r="H205" t="str">
        <f t="shared" si="15"/>
        <v>Oct</v>
      </c>
      <c r="I205">
        <v>10</v>
      </c>
      <c r="J205">
        <f t="shared" si="16"/>
        <v>-33</v>
      </c>
      <c r="K205">
        <v>44</v>
      </c>
      <c r="L205">
        <v>298</v>
      </c>
      <c r="M205">
        <v>34</v>
      </c>
      <c r="N205">
        <v>25</v>
      </c>
      <c r="O205">
        <v>533</v>
      </c>
      <c r="P205" t="str">
        <f t="shared" si="14"/>
        <v>1025</v>
      </c>
      <c r="Q205">
        <v>508</v>
      </c>
      <c r="R205">
        <v>73</v>
      </c>
      <c r="S205" s="1">
        <v>0</v>
      </c>
      <c r="T205" t="s">
        <v>236</v>
      </c>
      <c r="U205" t="s">
        <v>234</v>
      </c>
      <c r="V205" t="s">
        <v>234</v>
      </c>
      <c r="W205" s="14">
        <v>491</v>
      </c>
      <c r="X205" s="14">
        <v>491</v>
      </c>
      <c r="Y205" s="14">
        <v>49.2</v>
      </c>
      <c r="Z205" s="14">
        <v>4.2805263157894728</v>
      </c>
      <c r="AA205" s="14">
        <v>27.1</v>
      </c>
      <c r="AB205" s="14">
        <v>20.3</v>
      </c>
      <c r="AC205" t="s">
        <v>242</v>
      </c>
      <c r="AD205" t="s">
        <v>320</v>
      </c>
      <c r="AE205" s="3">
        <v>25.600892000000002</v>
      </c>
      <c r="AF205" s="3">
        <v>-80.399327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>
        <v>3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8</v>
      </c>
      <c r="BE205">
        <v>0</v>
      </c>
      <c r="BF205">
        <v>89.166666666666657</v>
      </c>
      <c r="BG205">
        <v>0</v>
      </c>
      <c r="BH205">
        <v>0</v>
      </c>
      <c r="BI205">
        <v>0</v>
      </c>
      <c r="BJ205" s="1">
        <v>39</v>
      </c>
      <c r="BK205">
        <v>0</v>
      </c>
      <c r="BL205">
        <v>0</v>
      </c>
      <c r="BM205">
        <v>0.375</v>
      </c>
      <c r="BN205">
        <v>4.6728971962616821E-2</v>
      </c>
      <c r="BO205">
        <v>2.5000000000000001E-2</v>
      </c>
    </row>
    <row r="206" spans="1:67" x14ac:dyDescent="0.55000000000000004">
      <c r="A206" t="s">
        <v>224</v>
      </c>
      <c r="B206">
        <v>92</v>
      </c>
      <c r="C206" s="2" t="s">
        <v>412</v>
      </c>
      <c r="D206" s="2">
        <v>44867</v>
      </c>
      <c r="E206" s="2">
        <v>44327</v>
      </c>
      <c r="F206" t="s">
        <v>334</v>
      </c>
      <c r="G206" t="s">
        <v>610</v>
      </c>
      <c r="H206" t="str">
        <f t="shared" si="15"/>
        <v>Nov</v>
      </c>
      <c r="I206">
        <v>11</v>
      </c>
      <c r="J206">
        <f t="shared" si="16"/>
        <v>-41</v>
      </c>
      <c r="K206">
        <v>45</v>
      </c>
      <c r="L206">
        <v>306</v>
      </c>
      <c r="M206">
        <v>42</v>
      </c>
      <c r="N206">
        <v>2</v>
      </c>
      <c r="O206">
        <v>541</v>
      </c>
      <c r="P206" t="str">
        <f t="shared" si="14"/>
        <v>1102</v>
      </c>
      <c r="Q206">
        <v>508</v>
      </c>
      <c r="R206">
        <v>80.5</v>
      </c>
      <c r="S206" s="1">
        <v>0.01</v>
      </c>
      <c r="T206" t="s">
        <v>233</v>
      </c>
      <c r="V206" t="s">
        <v>233</v>
      </c>
      <c r="X206" s="14">
        <v>92</v>
      </c>
      <c r="Y206" s="14">
        <v>30.360115658801675</v>
      </c>
      <c r="Z206" s="14">
        <v>0.70399999999999996</v>
      </c>
      <c r="AA206" s="14">
        <v>15.5</v>
      </c>
      <c r="AB206" s="14">
        <v>11.3</v>
      </c>
      <c r="AC206" t="s">
        <v>240</v>
      </c>
      <c r="AD206" t="s">
        <v>309</v>
      </c>
      <c r="AE206" s="3">
        <v>25.612666999999998</v>
      </c>
      <c r="AF206" s="3">
        <v>-80.403515999999996</v>
      </c>
      <c r="AG206" s="1">
        <v>0.6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0.6</v>
      </c>
      <c r="AV206" s="1">
        <v>0</v>
      </c>
      <c r="AW206" s="1">
        <v>0</v>
      </c>
      <c r="AX206">
        <v>2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3.5</v>
      </c>
      <c r="BE206">
        <v>6</v>
      </c>
      <c r="BF206">
        <v>144</v>
      </c>
      <c r="BG206">
        <v>0</v>
      </c>
      <c r="BH206">
        <v>7.4074074074074077E-3</v>
      </c>
      <c r="BI206">
        <v>7.4074074074074077E-3</v>
      </c>
      <c r="BJ206" s="1">
        <v>63</v>
      </c>
      <c r="BK206">
        <v>0</v>
      </c>
      <c r="BL206">
        <v>0</v>
      </c>
      <c r="BM206">
        <v>0.42857142857142855</v>
      </c>
      <c r="BN206">
        <v>5.113636363636364E-2</v>
      </c>
      <c r="BO206">
        <v>3.1746031746031744E-2</v>
      </c>
    </row>
    <row r="207" spans="1:67" x14ac:dyDescent="0.55000000000000004">
      <c r="A207" t="s">
        <v>225</v>
      </c>
      <c r="B207">
        <v>589</v>
      </c>
      <c r="C207" s="2" t="s">
        <v>412</v>
      </c>
      <c r="D207" s="2">
        <v>44874</v>
      </c>
      <c r="E207" s="2">
        <v>44327</v>
      </c>
      <c r="F207" t="s">
        <v>334</v>
      </c>
      <c r="G207" t="s">
        <v>610</v>
      </c>
      <c r="H207" t="str">
        <f t="shared" si="15"/>
        <v>Nov</v>
      </c>
      <c r="I207">
        <v>11</v>
      </c>
      <c r="J207">
        <f t="shared" si="16"/>
        <v>-48</v>
      </c>
      <c r="K207">
        <v>46</v>
      </c>
      <c r="L207">
        <v>313</v>
      </c>
      <c r="M207">
        <v>49</v>
      </c>
      <c r="N207">
        <v>9</v>
      </c>
      <c r="O207">
        <v>548</v>
      </c>
      <c r="P207" t="str">
        <f t="shared" si="14"/>
        <v>1109</v>
      </c>
      <c r="Q207">
        <v>508</v>
      </c>
      <c r="R207">
        <v>78.5</v>
      </c>
      <c r="S207" s="1">
        <v>0.36</v>
      </c>
      <c r="T207" t="s">
        <v>236</v>
      </c>
      <c r="U207" t="s">
        <v>235</v>
      </c>
      <c r="V207" t="s">
        <v>235</v>
      </c>
      <c r="W207" s="14">
        <v>589</v>
      </c>
      <c r="X207" s="14">
        <v>589</v>
      </c>
      <c r="Y207" s="14">
        <v>51.1</v>
      </c>
      <c r="Z207" s="14">
        <v>5.242857142857142</v>
      </c>
      <c r="AA207" s="14">
        <v>29.4</v>
      </c>
      <c r="AB207" s="14">
        <v>22.2</v>
      </c>
      <c r="AC207" t="s">
        <v>241</v>
      </c>
      <c r="AD207" t="s">
        <v>270</v>
      </c>
      <c r="AE207" s="3">
        <v>25.616564</v>
      </c>
      <c r="AF207" s="3">
        <v>-80.390597999999997</v>
      </c>
      <c r="AG207" s="1">
        <v>0.01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0.01</v>
      </c>
      <c r="AX207">
        <v>4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3.5</v>
      </c>
      <c r="BE207">
        <v>0</v>
      </c>
      <c r="BF207">
        <v>144</v>
      </c>
      <c r="BG207">
        <v>0</v>
      </c>
      <c r="BH207">
        <v>0</v>
      </c>
      <c r="BI207">
        <v>0</v>
      </c>
      <c r="BJ207" s="1">
        <v>63</v>
      </c>
      <c r="BK207">
        <v>0</v>
      </c>
      <c r="BL207">
        <v>0</v>
      </c>
      <c r="BM207">
        <v>0.42857142857142855</v>
      </c>
      <c r="BN207">
        <v>5.113636363636364E-2</v>
      </c>
      <c r="BO207">
        <v>3.1746031746031744E-2</v>
      </c>
    </row>
    <row r="208" spans="1:67" x14ac:dyDescent="0.55000000000000004">
      <c r="A208" t="s">
        <v>226</v>
      </c>
      <c r="B208" t="s">
        <v>230</v>
      </c>
      <c r="C208" s="2" t="s">
        <v>412</v>
      </c>
      <c r="D208" s="2">
        <v>44874</v>
      </c>
      <c r="E208" s="2">
        <v>44327</v>
      </c>
      <c r="F208" t="s">
        <v>334</v>
      </c>
      <c r="G208" t="s">
        <v>610</v>
      </c>
      <c r="H208" t="str">
        <f t="shared" si="15"/>
        <v>Nov</v>
      </c>
      <c r="I208">
        <v>11</v>
      </c>
      <c r="J208">
        <f t="shared" si="16"/>
        <v>-48</v>
      </c>
      <c r="K208">
        <v>46</v>
      </c>
      <c r="L208">
        <v>313</v>
      </c>
      <c r="M208">
        <v>49</v>
      </c>
      <c r="N208">
        <v>9</v>
      </c>
      <c r="O208">
        <v>548</v>
      </c>
      <c r="P208" t="str">
        <f t="shared" si="14"/>
        <v>1109</v>
      </c>
      <c r="Q208">
        <v>508</v>
      </c>
      <c r="R208">
        <v>78.5</v>
      </c>
      <c r="S208" s="1">
        <v>0.36</v>
      </c>
      <c r="T208" t="s">
        <v>236</v>
      </c>
      <c r="U208" t="s">
        <v>235</v>
      </c>
      <c r="V208" t="s">
        <v>235</v>
      </c>
      <c r="W208" s="14" t="s">
        <v>230</v>
      </c>
      <c r="X208" s="14" t="s">
        <v>230</v>
      </c>
      <c r="Y208" s="14">
        <v>55.1</v>
      </c>
      <c r="Z208" s="14">
        <v>6.6241176470588234</v>
      </c>
      <c r="AA208" s="14">
        <v>33.4</v>
      </c>
      <c r="AB208" s="14">
        <v>23.4</v>
      </c>
      <c r="AC208" t="s">
        <v>241</v>
      </c>
      <c r="AD208" t="s">
        <v>282</v>
      </c>
      <c r="AE208" s="3">
        <v>25.616636</v>
      </c>
      <c r="AF208" s="3">
        <v>-80.390680000000003</v>
      </c>
      <c r="AG208" s="1">
        <v>0.01</v>
      </c>
      <c r="AH208" s="1">
        <v>0</v>
      </c>
      <c r="AI208" s="1">
        <v>0</v>
      </c>
      <c r="AJ208" s="1">
        <v>0</v>
      </c>
      <c r="AK208" s="1">
        <v>0</v>
      </c>
      <c r="AL208" s="1">
        <v>0.01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>
        <v>5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3.5</v>
      </c>
      <c r="BE208">
        <v>0</v>
      </c>
      <c r="BF208">
        <v>144</v>
      </c>
      <c r="BG208">
        <v>0</v>
      </c>
      <c r="BH208">
        <v>0</v>
      </c>
      <c r="BI208">
        <v>0</v>
      </c>
      <c r="BJ208" s="1">
        <v>63</v>
      </c>
      <c r="BK208">
        <v>0</v>
      </c>
      <c r="BL208">
        <v>0</v>
      </c>
      <c r="BM208">
        <v>0.42857142857142855</v>
      </c>
      <c r="BN208">
        <v>5.113636363636364E-2</v>
      </c>
      <c r="BO208">
        <v>3.1746031746031744E-2</v>
      </c>
    </row>
  </sheetData>
  <autoFilter ref="A1:BJ208" xr:uid="{49B9770D-5526-4B95-A297-9E447A23F860}"/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E2381-AD0B-4E3B-A0E5-4C4EE8FA16C3}">
  <dimension ref="A1:C208"/>
  <sheetViews>
    <sheetView workbookViewId="0">
      <selection activeCell="B3" sqref="B3"/>
    </sheetView>
  </sheetViews>
  <sheetFormatPr defaultRowHeight="14.4" x14ac:dyDescent="0.55000000000000004"/>
  <sheetData>
    <row r="1" spans="1:3" x14ac:dyDescent="0.55000000000000004">
      <c r="A1" t="s">
        <v>331</v>
      </c>
      <c r="B1" t="s">
        <v>4</v>
      </c>
      <c r="C1" t="s">
        <v>1</v>
      </c>
    </row>
    <row r="2" spans="1:3" x14ac:dyDescent="0.55000000000000004">
      <c r="A2" t="s">
        <v>609</v>
      </c>
      <c r="B2" t="s">
        <v>9</v>
      </c>
      <c r="C2" s="1">
        <v>0</v>
      </c>
    </row>
    <row r="3" spans="1:3" x14ac:dyDescent="0.55000000000000004">
      <c r="A3" t="s">
        <v>609</v>
      </c>
      <c r="B3" t="s">
        <v>9</v>
      </c>
      <c r="C3" s="1">
        <v>0</v>
      </c>
    </row>
    <row r="4" spans="1:3" x14ac:dyDescent="0.55000000000000004">
      <c r="A4" t="s">
        <v>609</v>
      </c>
      <c r="B4" t="s">
        <v>9</v>
      </c>
      <c r="C4" s="1">
        <v>0</v>
      </c>
    </row>
    <row r="5" spans="1:3" x14ac:dyDescent="0.55000000000000004">
      <c r="A5" t="s">
        <v>609</v>
      </c>
      <c r="B5" t="s">
        <v>9</v>
      </c>
      <c r="C5" s="1">
        <v>0</v>
      </c>
    </row>
    <row r="6" spans="1:3" x14ac:dyDescent="0.55000000000000004">
      <c r="A6" t="s">
        <v>609</v>
      </c>
      <c r="B6" t="s">
        <v>9</v>
      </c>
      <c r="C6" s="1">
        <v>0</v>
      </c>
    </row>
    <row r="7" spans="1:3" x14ac:dyDescent="0.55000000000000004">
      <c r="A7" t="s">
        <v>610</v>
      </c>
      <c r="B7" t="s">
        <v>15</v>
      </c>
      <c r="C7" s="1">
        <v>0</v>
      </c>
    </row>
    <row r="8" spans="1:3" x14ac:dyDescent="0.55000000000000004">
      <c r="A8" t="s">
        <v>610</v>
      </c>
      <c r="B8" t="s">
        <v>15</v>
      </c>
      <c r="C8" s="1">
        <v>0.2</v>
      </c>
    </row>
    <row r="9" spans="1:3" x14ac:dyDescent="0.55000000000000004">
      <c r="A9" t="s">
        <v>610</v>
      </c>
      <c r="B9" t="s">
        <v>15</v>
      </c>
      <c r="C9" s="1">
        <v>0</v>
      </c>
    </row>
    <row r="10" spans="1:3" x14ac:dyDescent="0.55000000000000004">
      <c r="A10" t="s">
        <v>610</v>
      </c>
      <c r="B10" t="s">
        <v>15</v>
      </c>
      <c r="C10" s="1">
        <v>0</v>
      </c>
    </row>
    <row r="11" spans="1:3" x14ac:dyDescent="0.55000000000000004">
      <c r="A11" t="s">
        <v>610</v>
      </c>
      <c r="B11" t="s">
        <v>15</v>
      </c>
      <c r="C11" s="1">
        <v>0.15</v>
      </c>
    </row>
    <row r="12" spans="1:3" x14ac:dyDescent="0.55000000000000004">
      <c r="A12" t="s">
        <v>610</v>
      </c>
      <c r="B12" t="s">
        <v>15</v>
      </c>
      <c r="C12" s="1">
        <v>0</v>
      </c>
    </row>
    <row r="13" spans="1:3" x14ac:dyDescent="0.55000000000000004">
      <c r="A13" t="s">
        <v>610</v>
      </c>
      <c r="B13" t="s">
        <v>15</v>
      </c>
      <c r="C13" s="1">
        <v>0.2</v>
      </c>
    </row>
    <row r="14" spans="1:3" x14ac:dyDescent="0.55000000000000004">
      <c r="A14" t="s">
        <v>610</v>
      </c>
      <c r="B14" t="s">
        <v>15</v>
      </c>
      <c r="C14" s="1">
        <v>0</v>
      </c>
    </row>
    <row r="15" spans="1:3" x14ac:dyDescent="0.55000000000000004">
      <c r="A15" t="s">
        <v>610</v>
      </c>
      <c r="B15" t="s">
        <v>15</v>
      </c>
      <c r="C15" s="1">
        <v>0.01</v>
      </c>
    </row>
    <row r="16" spans="1:3" x14ac:dyDescent="0.55000000000000004">
      <c r="A16" t="s">
        <v>610</v>
      </c>
      <c r="B16" t="s">
        <v>15</v>
      </c>
      <c r="C16" s="1">
        <v>0</v>
      </c>
    </row>
    <row r="17" spans="1:3" x14ac:dyDescent="0.55000000000000004">
      <c r="A17" t="s">
        <v>610</v>
      </c>
      <c r="B17" t="s">
        <v>15</v>
      </c>
      <c r="C17" s="1">
        <v>0.01</v>
      </c>
    </row>
    <row r="18" spans="1:3" x14ac:dyDescent="0.55000000000000004">
      <c r="A18" t="s">
        <v>610</v>
      </c>
      <c r="B18" t="s">
        <v>27</v>
      </c>
      <c r="C18" s="1">
        <v>0.48</v>
      </c>
    </row>
    <row r="19" spans="1:3" x14ac:dyDescent="0.55000000000000004">
      <c r="A19" t="s">
        <v>610</v>
      </c>
      <c r="B19" t="s">
        <v>27</v>
      </c>
      <c r="C19" s="1">
        <v>0</v>
      </c>
    </row>
    <row r="20" spans="1:3" x14ac:dyDescent="0.55000000000000004">
      <c r="A20" t="s">
        <v>610</v>
      </c>
      <c r="B20" t="s">
        <v>27</v>
      </c>
      <c r="C20" s="1">
        <v>0</v>
      </c>
    </row>
    <row r="21" spans="1:3" x14ac:dyDescent="0.55000000000000004">
      <c r="A21" t="s">
        <v>610</v>
      </c>
      <c r="B21" t="s">
        <v>27</v>
      </c>
      <c r="C21" s="1">
        <v>0</v>
      </c>
    </row>
    <row r="22" spans="1:3" x14ac:dyDescent="0.55000000000000004">
      <c r="A22" t="s">
        <v>610</v>
      </c>
      <c r="B22" t="s">
        <v>27</v>
      </c>
      <c r="C22" s="1">
        <v>0</v>
      </c>
    </row>
    <row r="23" spans="1:3" x14ac:dyDescent="0.55000000000000004">
      <c r="A23" t="s">
        <v>610</v>
      </c>
      <c r="B23" t="s">
        <v>27</v>
      </c>
      <c r="C23" s="1">
        <v>0</v>
      </c>
    </row>
    <row r="24" spans="1:3" x14ac:dyDescent="0.55000000000000004">
      <c r="A24" t="s">
        <v>610</v>
      </c>
      <c r="B24" t="s">
        <v>27</v>
      </c>
      <c r="C24" s="1">
        <v>0</v>
      </c>
    </row>
    <row r="25" spans="1:3" x14ac:dyDescent="0.55000000000000004">
      <c r="A25" t="s">
        <v>610</v>
      </c>
      <c r="B25" t="s">
        <v>27</v>
      </c>
      <c r="C25" s="1">
        <v>0</v>
      </c>
    </row>
    <row r="26" spans="1:3" x14ac:dyDescent="0.55000000000000004">
      <c r="A26" t="s">
        <v>610</v>
      </c>
      <c r="B26" t="s">
        <v>27</v>
      </c>
      <c r="C26" s="1">
        <v>0.01</v>
      </c>
    </row>
    <row r="27" spans="1:3" x14ac:dyDescent="0.55000000000000004">
      <c r="A27" t="s">
        <v>610</v>
      </c>
      <c r="B27" t="s">
        <v>27</v>
      </c>
      <c r="C27" s="1">
        <v>0.01</v>
      </c>
    </row>
    <row r="28" spans="1:3" x14ac:dyDescent="0.55000000000000004">
      <c r="A28" t="s">
        <v>610</v>
      </c>
      <c r="B28" t="s">
        <v>27</v>
      </c>
      <c r="C28" s="1">
        <v>0</v>
      </c>
    </row>
    <row r="29" spans="1:3" x14ac:dyDescent="0.55000000000000004">
      <c r="A29" t="s">
        <v>610</v>
      </c>
      <c r="B29" t="s">
        <v>27</v>
      </c>
      <c r="C29" s="1">
        <v>0.15</v>
      </c>
    </row>
    <row r="30" spans="1:3" x14ac:dyDescent="0.55000000000000004">
      <c r="A30" t="s">
        <v>610</v>
      </c>
      <c r="B30" t="s">
        <v>27</v>
      </c>
      <c r="C30" s="1">
        <v>0</v>
      </c>
    </row>
    <row r="31" spans="1:3" x14ac:dyDescent="0.55000000000000004">
      <c r="A31" t="s">
        <v>610</v>
      </c>
      <c r="B31" t="s">
        <v>27</v>
      </c>
      <c r="C31" s="1">
        <v>0</v>
      </c>
    </row>
    <row r="32" spans="1:3" x14ac:dyDescent="0.55000000000000004">
      <c r="A32" t="s">
        <v>610</v>
      </c>
      <c r="B32" t="s">
        <v>27</v>
      </c>
      <c r="C32" s="1">
        <v>0</v>
      </c>
    </row>
    <row r="33" spans="1:3" x14ac:dyDescent="0.55000000000000004">
      <c r="A33" t="s">
        <v>610</v>
      </c>
      <c r="B33" t="s">
        <v>27</v>
      </c>
      <c r="C33" s="1">
        <v>0</v>
      </c>
    </row>
    <row r="34" spans="1:3" x14ac:dyDescent="0.55000000000000004">
      <c r="A34" t="s">
        <v>610</v>
      </c>
      <c r="B34" t="s">
        <v>27</v>
      </c>
      <c r="C34" s="1">
        <v>0.21000000000000002</v>
      </c>
    </row>
    <row r="35" spans="1:3" x14ac:dyDescent="0.55000000000000004">
      <c r="A35" t="s">
        <v>610</v>
      </c>
      <c r="B35" t="s">
        <v>45</v>
      </c>
      <c r="C35" s="1">
        <v>0</v>
      </c>
    </row>
    <row r="36" spans="1:3" x14ac:dyDescent="0.55000000000000004">
      <c r="A36" t="s">
        <v>610</v>
      </c>
      <c r="B36" t="s">
        <v>45</v>
      </c>
      <c r="C36" s="1">
        <v>0</v>
      </c>
    </row>
    <row r="37" spans="1:3" x14ac:dyDescent="0.55000000000000004">
      <c r="A37" t="s">
        <v>610</v>
      </c>
      <c r="B37" t="s">
        <v>45</v>
      </c>
      <c r="C37" s="1">
        <v>0</v>
      </c>
    </row>
    <row r="38" spans="1:3" x14ac:dyDescent="0.55000000000000004">
      <c r="A38" t="s">
        <v>610</v>
      </c>
      <c r="B38" t="s">
        <v>45</v>
      </c>
      <c r="C38" s="1">
        <v>0.57000000000000006</v>
      </c>
    </row>
    <row r="39" spans="1:3" x14ac:dyDescent="0.55000000000000004">
      <c r="A39" t="s">
        <v>610</v>
      </c>
      <c r="B39" t="s">
        <v>45</v>
      </c>
      <c r="C39" s="1">
        <v>0</v>
      </c>
    </row>
    <row r="40" spans="1:3" x14ac:dyDescent="0.55000000000000004">
      <c r="A40" t="s">
        <v>610</v>
      </c>
      <c r="B40" t="s">
        <v>45</v>
      </c>
      <c r="C40" s="1">
        <v>0.74</v>
      </c>
    </row>
    <row r="41" spans="1:3" x14ac:dyDescent="0.55000000000000004">
      <c r="A41" t="s">
        <v>610</v>
      </c>
      <c r="B41" t="s">
        <v>45</v>
      </c>
      <c r="C41" s="1">
        <v>0.11000000000000001</v>
      </c>
    </row>
    <row r="42" spans="1:3" x14ac:dyDescent="0.55000000000000004">
      <c r="A42" t="s">
        <v>610</v>
      </c>
      <c r="B42" t="s">
        <v>45</v>
      </c>
      <c r="C42" s="1">
        <v>0.01</v>
      </c>
    </row>
    <row r="43" spans="1:3" x14ac:dyDescent="0.55000000000000004">
      <c r="A43" t="s">
        <v>610</v>
      </c>
      <c r="B43" t="s">
        <v>45</v>
      </c>
      <c r="C43" s="1">
        <v>0</v>
      </c>
    </row>
    <row r="44" spans="1:3" x14ac:dyDescent="0.55000000000000004">
      <c r="A44" t="s">
        <v>610</v>
      </c>
      <c r="B44" t="s">
        <v>45</v>
      </c>
      <c r="C44" s="1">
        <v>0.59</v>
      </c>
    </row>
    <row r="45" spans="1:3" x14ac:dyDescent="0.55000000000000004">
      <c r="A45" t="s">
        <v>610</v>
      </c>
      <c r="B45" t="s">
        <v>45</v>
      </c>
      <c r="C45" s="1">
        <v>0</v>
      </c>
    </row>
    <row r="46" spans="1:3" x14ac:dyDescent="0.55000000000000004">
      <c r="A46" t="s">
        <v>610</v>
      </c>
      <c r="B46" t="s">
        <v>45</v>
      </c>
      <c r="C46" s="1">
        <v>0.1</v>
      </c>
    </row>
    <row r="47" spans="1:3" x14ac:dyDescent="0.55000000000000004">
      <c r="A47" t="s">
        <v>610</v>
      </c>
      <c r="B47" t="s">
        <v>45</v>
      </c>
      <c r="C47" s="1">
        <v>0.60000000000000009</v>
      </c>
    </row>
    <row r="48" spans="1:3" x14ac:dyDescent="0.55000000000000004">
      <c r="A48" t="s">
        <v>610</v>
      </c>
      <c r="B48" t="s">
        <v>45</v>
      </c>
      <c r="C48" s="1">
        <v>0.76</v>
      </c>
    </row>
    <row r="49" spans="1:3" x14ac:dyDescent="0.55000000000000004">
      <c r="A49" t="s">
        <v>610</v>
      </c>
      <c r="B49" t="s">
        <v>45</v>
      </c>
      <c r="C49" s="1">
        <v>0</v>
      </c>
    </row>
    <row r="50" spans="1:3" x14ac:dyDescent="0.55000000000000004">
      <c r="A50" t="s">
        <v>610</v>
      </c>
      <c r="B50" t="s">
        <v>45</v>
      </c>
      <c r="C50" s="1">
        <v>0</v>
      </c>
    </row>
    <row r="51" spans="1:3" x14ac:dyDescent="0.55000000000000004">
      <c r="A51" t="s">
        <v>610</v>
      </c>
      <c r="B51" t="s">
        <v>45</v>
      </c>
      <c r="C51" s="1">
        <v>0.69</v>
      </c>
    </row>
    <row r="52" spans="1:3" x14ac:dyDescent="0.55000000000000004">
      <c r="A52" t="s">
        <v>610</v>
      </c>
      <c r="B52" t="s">
        <v>63</v>
      </c>
      <c r="C52" s="1">
        <v>0</v>
      </c>
    </row>
    <row r="53" spans="1:3" x14ac:dyDescent="0.55000000000000004">
      <c r="A53" t="s">
        <v>610</v>
      </c>
      <c r="B53" t="s">
        <v>63</v>
      </c>
      <c r="C53" s="1">
        <v>0.99</v>
      </c>
    </row>
    <row r="54" spans="1:3" x14ac:dyDescent="0.55000000000000004">
      <c r="A54" t="s">
        <v>610</v>
      </c>
      <c r="B54" t="s">
        <v>63</v>
      </c>
      <c r="C54" s="1">
        <v>0</v>
      </c>
    </row>
    <row r="55" spans="1:3" x14ac:dyDescent="0.55000000000000004">
      <c r="A55" t="s">
        <v>610</v>
      </c>
      <c r="B55" t="s">
        <v>63</v>
      </c>
      <c r="C55" s="1">
        <v>0</v>
      </c>
    </row>
    <row r="56" spans="1:3" x14ac:dyDescent="0.55000000000000004">
      <c r="A56" t="s">
        <v>610</v>
      </c>
      <c r="B56" t="s">
        <v>63</v>
      </c>
      <c r="C56" s="1">
        <v>0.55000000000000004</v>
      </c>
    </row>
    <row r="57" spans="1:3" x14ac:dyDescent="0.55000000000000004">
      <c r="A57" t="s">
        <v>610</v>
      </c>
      <c r="B57" t="s">
        <v>63</v>
      </c>
      <c r="C57" s="1">
        <v>0.74</v>
      </c>
    </row>
    <row r="58" spans="1:3" x14ac:dyDescent="0.55000000000000004">
      <c r="A58" t="s">
        <v>610</v>
      </c>
      <c r="B58" t="s">
        <v>63</v>
      </c>
      <c r="C58" s="1">
        <v>0.95</v>
      </c>
    </row>
    <row r="59" spans="1:3" x14ac:dyDescent="0.55000000000000004">
      <c r="A59" t="s">
        <v>610</v>
      </c>
      <c r="B59" t="s">
        <v>63</v>
      </c>
      <c r="C59" s="1">
        <v>0.05</v>
      </c>
    </row>
    <row r="60" spans="1:3" x14ac:dyDescent="0.55000000000000004">
      <c r="A60" t="s">
        <v>610</v>
      </c>
      <c r="B60" t="s">
        <v>63</v>
      </c>
      <c r="C60" s="1">
        <v>0</v>
      </c>
    </row>
    <row r="61" spans="1:3" x14ac:dyDescent="0.55000000000000004">
      <c r="A61" t="s">
        <v>610</v>
      </c>
      <c r="B61" t="s">
        <v>63</v>
      </c>
      <c r="C61" s="1">
        <v>0.44</v>
      </c>
    </row>
    <row r="62" spans="1:3" x14ac:dyDescent="0.55000000000000004">
      <c r="A62" t="s">
        <v>610</v>
      </c>
      <c r="B62" t="s">
        <v>63</v>
      </c>
      <c r="C62" s="1">
        <v>0.95</v>
      </c>
    </row>
    <row r="63" spans="1:3" x14ac:dyDescent="0.55000000000000004">
      <c r="A63" t="s">
        <v>610</v>
      </c>
      <c r="B63" t="s">
        <v>75</v>
      </c>
      <c r="C63" s="1">
        <v>0.05</v>
      </c>
    </row>
    <row r="64" spans="1:3" x14ac:dyDescent="0.55000000000000004">
      <c r="A64" t="s">
        <v>610</v>
      </c>
      <c r="B64" t="s">
        <v>75</v>
      </c>
      <c r="C64" s="1">
        <v>6.0000000000000005E-2</v>
      </c>
    </row>
    <row r="65" spans="1:3" x14ac:dyDescent="0.55000000000000004">
      <c r="A65" t="s">
        <v>610</v>
      </c>
      <c r="B65" t="s">
        <v>75</v>
      </c>
      <c r="C65" s="1">
        <v>0</v>
      </c>
    </row>
    <row r="66" spans="1:3" x14ac:dyDescent="0.55000000000000004">
      <c r="A66" t="s">
        <v>610</v>
      </c>
      <c r="B66" t="s">
        <v>75</v>
      </c>
      <c r="C66" s="1">
        <v>0.7</v>
      </c>
    </row>
    <row r="67" spans="1:3" x14ac:dyDescent="0.55000000000000004">
      <c r="A67" t="s">
        <v>610</v>
      </c>
      <c r="B67" t="s">
        <v>75</v>
      </c>
      <c r="C67" s="1">
        <v>0</v>
      </c>
    </row>
    <row r="68" spans="1:3" x14ac:dyDescent="0.55000000000000004">
      <c r="A68" t="s">
        <v>610</v>
      </c>
      <c r="B68" t="s">
        <v>75</v>
      </c>
      <c r="C68" s="1">
        <v>0</v>
      </c>
    </row>
    <row r="69" spans="1:3" x14ac:dyDescent="0.55000000000000004">
      <c r="A69" t="s">
        <v>610</v>
      </c>
      <c r="B69" t="s">
        <v>75</v>
      </c>
      <c r="C69" s="1">
        <v>0</v>
      </c>
    </row>
    <row r="70" spans="1:3" x14ac:dyDescent="0.55000000000000004">
      <c r="A70" t="s">
        <v>610</v>
      </c>
      <c r="B70" t="s">
        <v>75</v>
      </c>
      <c r="C70" s="1">
        <v>0.81</v>
      </c>
    </row>
    <row r="71" spans="1:3" x14ac:dyDescent="0.55000000000000004">
      <c r="A71" t="s">
        <v>610</v>
      </c>
      <c r="B71" t="s">
        <v>75</v>
      </c>
      <c r="C71" s="1">
        <v>0</v>
      </c>
    </row>
    <row r="72" spans="1:3" x14ac:dyDescent="0.55000000000000004">
      <c r="A72" t="s">
        <v>610</v>
      </c>
      <c r="B72" t="s">
        <v>75</v>
      </c>
      <c r="C72" s="1">
        <v>0.84000000000000008</v>
      </c>
    </row>
    <row r="73" spans="1:3" x14ac:dyDescent="0.55000000000000004">
      <c r="A73" t="s">
        <v>610</v>
      </c>
      <c r="B73" t="s">
        <v>75</v>
      </c>
      <c r="C73" s="1">
        <v>0.01</v>
      </c>
    </row>
    <row r="74" spans="1:3" x14ac:dyDescent="0.55000000000000004">
      <c r="A74" t="s">
        <v>610</v>
      </c>
      <c r="B74" t="s">
        <v>75</v>
      </c>
      <c r="C74" s="1">
        <v>0</v>
      </c>
    </row>
    <row r="75" spans="1:3" x14ac:dyDescent="0.55000000000000004">
      <c r="A75" t="s">
        <v>610</v>
      </c>
      <c r="B75" t="s">
        <v>75</v>
      </c>
      <c r="C75" s="1">
        <v>0.15000000000000002</v>
      </c>
    </row>
    <row r="76" spans="1:3" x14ac:dyDescent="0.55000000000000004">
      <c r="A76" t="s">
        <v>610</v>
      </c>
      <c r="B76" t="s">
        <v>75</v>
      </c>
      <c r="C76" s="1">
        <v>0.69</v>
      </c>
    </row>
    <row r="77" spans="1:3" x14ac:dyDescent="0.55000000000000004">
      <c r="A77" t="s">
        <v>610</v>
      </c>
      <c r="B77" t="s">
        <v>90</v>
      </c>
      <c r="C77" s="1">
        <v>0.59</v>
      </c>
    </row>
    <row r="78" spans="1:3" x14ac:dyDescent="0.55000000000000004">
      <c r="A78" t="s">
        <v>610</v>
      </c>
      <c r="B78" t="s">
        <v>90</v>
      </c>
      <c r="C78" s="1">
        <v>0</v>
      </c>
    </row>
    <row r="79" spans="1:3" x14ac:dyDescent="0.55000000000000004">
      <c r="A79" t="s">
        <v>610</v>
      </c>
      <c r="B79" t="s">
        <v>90</v>
      </c>
      <c r="C79" s="1">
        <v>0.2</v>
      </c>
    </row>
    <row r="80" spans="1:3" x14ac:dyDescent="0.55000000000000004">
      <c r="A80" t="s">
        <v>610</v>
      </c>
      <c r="B80" t="s">
        <v>90</v>
      </c>
      <c r="C80" s="1">
        <v>0.05</v>
      </c>
    </row>
    <row r="81" spans="1:3" x14ac:dyDescent="0.55000000000000004">
      <c r="A81" t="s">
        <v>610</v>
      </c>
      <c r="B81" t="s">
        <v>90</v>
      </c>
      <c r="C81" s="1">
        <v>0.1</v>
      </c>
    </row>
    <row r="82" spans="1:3" x14ac:dyDescent="0.55000000000000004">
      <c r="A82" t="s">
        <v>610</v>
      </c>
      <c r="B82" t="s">
        <v>90</v>
      </c>
      <c r="C82" s="1">
        <v>0.2</v>
      </c>
    </row>
    <row r="83" spans="1:3" x14ac:dyDescent="0.55000000000000004">
      <c r="A83" t="s">
        <v>610</v>
      </c>
      <c r="B83" t="s">
        <v>90</v>
      </c>
      <c r="C83" s="1">
        <v>0.01</v>
      </c>
    </row>
    <row r="84" spans="1:3" x14ac:dyDescent="0.55000000000000004">
      <c r="A84" t="s">
        <v>610</v>
      </c>
      <c r="B84" t="s">
        <v>90</v>
      </c>
      <c r="C84" s="1">
        <v>0.4</v>
      </c>
    </row>
    <row r="85" spans="1:3" x14ac:dyDescent="0.55000000000000004">
      <c r="A85" t="s">
        <v>610</v>
      </c>
      <c r="B85" t="s">
        <v>90</v>
      </c>
      <c r="C85" s="1">
        <v>0</v>
      </c>
    </row>
    <row r="86" spans="1:3" x14ac:dyDescent="0.55000000000000004">
      <c r="A86" t="s">
        <v>610</v>
      </c>
      <c r="B86" t="s">
        <v>90</v>
      </c>
      <c r="C86" s="1">
        <v>0.01</v>
      </c>
    </row>
    <row r="87" spans="1:3" x14ac:dyDescent="0.55000000000000004">
      <c r="A87" t="s">
        <v>610</v>
      </c>
      <c r="B87" t="s">
        <v>90</v>
      </c>
      <c r="C87" s="1">
        <v>0.01</v>
      </c>
    </row>
    <row r="88" spans="1:3" x14ac:dyDescent="0.55000000000000004">
      <c r="A88" t="s">
        <v>610</v>
      </c>
      <c r="B88" t="s">
        <v>90</v>
      </c>
      <c r="C88" s="1">
        <v>0</v>
      </c>
    </row>
    <row r="89" spans="1:3" x14ac:dyDescent="0.55000000000000004">
      <c r="A89" t="s">
        <v>610</v>
      </c>
      <c r="B89" t="s">
        <v>90</v>
      </c>
      <c r="C89" s="1">
        <v>0</v>
      </c>
    </row>
    <row r="90" spans="1:3" x14ac:dyDescent="0.55000000000000004">
      <c r="A90" t="s">
        <v>609</v>
      </c>
      <c r="B90" t="s">
        <v>104</v>
      </c>
      <c r="C90" s="1">
        <v>0</v>
      </c>
    </row>
    <row r="91" spans="1:3" x14ac:dyDescent="0.55000000000000004">
      <c r="A91" t="s">
        <v>609</v>
      </c>
      <c r="B91" t="s">
        <v>104</v>
      </c>
      <c r="C91" s="1">
        <v>0</v>
      </c>
    </row>
    <row r="92" spans="1:3" x14ac:dyDescent="0.55000000000000004">
      <c r="A92" t="s">
        <v>609</v>
      </c>
      <c r="B92" t="s">
        <v>104</v>
      </c>
      <c r="C92" s="1">
        <v>0</v>
      </c>
    </row>
    <row r="93" spans="1:3" x14ac:dyDescent="0.55000000000000004">
      <c r="A93" t="s">
        <v>609</v>
      </c>
      <c r="B93" t="s">
        <v>104</v>
      </c>
      <c r="C93" s="1">
        <v>0.01</v>
      </c>
    </row>
    <row r="94" spans="1:3" x14ac:dyDescent="0.55000000000000004">
      <c r="A94" t="s">
        <v>609</v>
      </c>
      <c r="B94" t="s">
        <v>104</v>
      </c>
      <c r="C94" s="1">
        <v>0</v>
      </c>
    </row>
    <row r="95" spans="1:3" x14ac:dyDescent="0.55000000000000004">
      <c r="A95" t="s">
        <v>609</v>
      </c>
      <c r="B95" t="s">
        <v>104</v>
      </c>
      <c r="C95" s="1">
        <v>0</v>
      </c>
    </row>
    <row r="96" spans="1:3" x14ac:dyDescent="0.55000000000000004">
      <c r="A96" t="s">
        <v>609</v>
      </c>
      <c r="B96" t="s">
        <v>104</v>
      </c>
      <c r="C96" s="1">
        <v>0</v>
      </c>
    </row>
    <row r="97" spans="1:3" x14ac:dyDescent="0.55000000000000004">
      <c r="A97" t="s">
        <v>609</v>
      </c>
      <c r="B97" t="s">
        <v>104</v>
      </c>
      <c r="C97" s="1">
        <v>0.01</v>
      </c>
    </row>
    <row r="98" spans="1:3" x14ac:dyDescent="0.55000000000000004">
      <c r="A98" t="s">
        <v>609</v>
      </c>
      <c r="B98" t="s">
        <v>104</v>
      </c>
      <c r="C98" s="1">
        <v>0.57999999999999996</v>
      </c>
    </row>
    <row r="99" spans="1:3" x14ac:dyDescent="0.55000000000000004">
      <c r="A99" t="s">
        <v>609</v>
      </c>
      <c r="B99" t="s">
        <v>104</v>
      </c>
      <c r="C99" s="1">
        <v>0</v>
      </c>
    </row>
    <row r="100" spans="1:3" x14ac:dyDescent="0.55000000000000004">
      <c r="A100" t="s">
        <v>609</v>
      </c>
      <c r="B100" t="s">
        <v>115</v>
      </c>
      <c r="C100" s="1">
        <v>0</v>
      </c>
    </row>
    <row r="101" spans="1:3" x14ac:dyDescent="0.55000000000000004">
      <c r="A101" t="s">
        <v>609</v>
      </c>
      <c r="B101" t="s">
        <v>115</v>
      </c>
      <c r="C101" s="1">
        <v>0</v>
      </c>
    </row>
    <row r="102" spans="1:3" x14ac:dyDescent="0.55000000000000004">
      <c r="A102" t="s">
        <v>609</v>
      </c>
      <c r="B102" t="s">
        <v>115</v>
      </c>
      <c r="C102" s="1">
        <v>0.1</v>
      </c>
    </row>
    <row r="103" spans="1:3" x14ac:dyDescent="0.55000000000000004">
      <c r="A103" t="s">
        <v>609</v>
      </c>
      <c r="B103" t="s">
        <v>115</v>
      </c>
      <c r="C103" s="1">
        <v>0</v>
      </c>
    </row>
    <row r="104" spans="1:3" x14ac:dyDescent="0.55000000000000004">
      <c r="A104" t="s">
        <v>609</v>
      </c>
      <c r="B104" t="s">
        <v>115</v>
      </c>
      <c r="C104" s="1">
        <v>0</v>
      </c>
    </row>
    <row r="105" spans="1:3" x14ac:dyDescent="0.55000000000000004">
      <c r="A105" t="s">
        <v>609</v>
      </c>
      <c r="B105" t="s">
        <v>115</v>
      </c>
      <c r="C105" s="1">
        <v>0</v>
      </c>
    </row>
    <row r="106" spans="1:3" x14ac:dyDescent="0.55000000000000004">
      <c r="A106" t="s">
        <v>609</v>
      </c>
      <c r="B106" t="s">
        <v>115</v>
      </c>
      <c r="C106" s="1">
        <v>0</v>
      </c>
    </row>
    <row r="107" spans="1:3" x14ac:dyDescent="0.55000000000000004">
      <c r="A107" t="s">
        <v>609</v>
      </c>
      <c r="B107" t="s">
        <v>115</v>
      </c>
      <c r="C107" s="1">
        <v>0</v>
      </c>
    </row>
    <row r="108" spans="1:3" x14ac:dyDescent="0.55000000000000004">
      <c r="A108" t="s">
        <v>609</v>
      </c>
      <c r="B108" t="s">
        <v>115</v>
      </c>
      <c r="C108" s="1">
        <v>0</v>
      </c>
    </row>
    <row r="109" spans="1:3" x14ac:dyDescent="0.55000000000000004">
      <c r="A109" t="s">
        <v>609</v>
      </c>
      <c r="B109" t="s">
        <v>125</v>
      </c>
      <c r="C109" s="1">
        <v>0</v>
      </c>
    </row>
    <row r="110" spans="1:3" x14ac:dyDescent="0.55000000000000004">
      <c r="A110" t="s">
        <v>609</v>
      </c>
      <c r="B110" t="s">
        <v>125</v>
      </c>
      <c r="C110" s="1">
        <v>0.01</v>
      </c>
    </row>
    <row r="111" spans="1:3" x14ac:dyDescent="0.55000000000000004">
      <c r="A111" t="s">
        <v>609</v>
      </c>
      <c r="B111" t="s">
        <v>125</v>
      </c>
      <c r="C111" s="1">
        <v>0.01</v>
      </c>
    </row>
    <row r="112" spans="1:3" x14ac:dyDescent="0.55000000000000004">
      <c r="A112" t="s">
        <v>609</v>
      </c>
      <c r="B112" t="s">
        <v>125</v>
      </c>
      <c r="C112" s="1">
        <v>0</v>
      </c>
    </row>
    <row r="113" spans="1:3" x14ac:dyDescent="0.55000000000000004">
      <c r="A113" t="s">
        <v>609</v>
      </c>
      <c r="B113" t="s">
        <v>125</v>
      </c>
      <c r="C113" s="1">
        <v>0</v>
      </c>
    </row>
    <row r="114" spans="1:3" x14ac:dyDescent="0.55000000000000004">
      <c r="A114" t="s">
        <v>609</v>
      </c>
      <c r="B114" t="s">
        <v>125</v>
      </c>
      <c r="C114" s="1">
        <v>0</v>
      </c>
    </row>
    <row r="115" spans="1:3" x14ac:dyDescent="0.55000000000000004">
      <c r="A115" t="s">
        <v>609</v>
      </c>
      <c r="B115" t="s">
        <v>125</v>
      </c>
      <c r="C115" s="1">
        <v>0</v>
      </c>
    </row>
    <row r="116" spans="1:3" x14ac:dyDescent="0.55000000000000004">
      <c r="A116" t="s">
        <v>609</v>
      </c>
      <c r="B116" t="s">
        <v>125</v>
      </c>
      <c r="C116" s="1">
        <v>0</v>
      </c>
    </row>
    <row r="117" spans="1:3" x14ac:dyDescent="0.55000000000000004">
      <c r="A117" t="s">
        <v>609</v>
      </c>
      <c r="B117" t="s">
        <v>125</v>
      </c>
      <c r="C117" s="1">
        <v>0</v>
      </c>
    </row>
    <row r="118" spans="1:3" x14ac:dyDescent="0.55000000000000004">
      <c r="A118" t="s">
        <v>609</v>
      </c>
      <c r="B118" t="s">
        <v>125</v>
      </c>
      <c r="C118" s="1">
        <v>0</v>
      </c>
    </row>
    <row r="119" spans="1:3" x14ac:dyDescent="0.55000000000000004">
      <c r="A119" t="s">
        <v>609</v>
      </c>
      <c r="B119" t="s">
        <v>136</v>
      </c>
      <c r="C119" s="1">
        <v>0</v>
      </c>
    </row>
    <row r="120" spans="1:3" x14ac:dyDescent="0.55000000000000004">
      <c r="A120" t="s">
        <v>609</v>
      </c>
      <c r="B120" t="s">
        <v>136</v>
      </c>
      <c r="C120" s="1">
        <v>0</v>
      </c>
    </row>
    <row r="121" spans="1:3" x14ac:dyDescent="0.55000000000000004">
      <c r="A121" t="s">
        <v>609</v>
      </c>
      <c r="B121" t="s">
        <v>136</v>
      </c>
      <c r="C121" s="1">
        <v>0</v>
      </c>
    </row>
    <row r="122" spans="1:3" x14ac:dyDescent="0.55000000000000004">
      <c r="A122" t="s">
        <v>609</v>
      </c>
      <c r="B122" t="s">
        <v>136</v>
      </c>
      <c r="C122" s="1">
        <v>0</v>
      </c>
    </row>
    <row r="123" spans="1:3" x14ac:dyDescent="0.55000000000000004">
      <c r="A123" t="s">
        <v>609</v>
      </c>
      <c r="B123" t="s">
        <v>136</v>
      </c>
      <c r="C123" s="1">
        <v>0</v>
      </c>
    </row>
    <row r="124" spans="1:3" x14ac:dyDescent="0.55000000000000004">
      <c r="A124" t="s">
        <v>609</v>
      </c>
      <c r="B124" t="s">
        <v>136</v>
      </c>
      <c r="C124" s="1">
        <v>0</v>
      </c>
    </row>
    <row r="125" spans="1:3" x14ac:dyDescent="0.55000000000000004">
      <c r="A125" t="s">
        <v>609</v>
      </c>
      <c r="B125" t="s">
        <v>136</v>
      </c>
      <c r="C125" s="1">
        <v>0</v>
      </c>
    </row>
    <row r="126" spans="1:3" x14ac:dyDescent="0.55000000000000004">
      <c r="A126" t="s">
        <v>609</v>
      </c>
      <c r="B126" t="s">
        <v>136</v>
      </c>
      <c r="C126" s="1">
        <v>0</v>
      </c>
    </row>
    <row r="127" spans="1:3" x14ac:dyDescent="0.55000000000000004">
      <c r="A127" t="s">
        <v>609</v>
      </c>
      <c r="B127" t="s">
        <v>136</v>
      </c>
      <c r="C127" s="1">
        <v>0.05</v>
      </c>
    </row>
    <row r="128" spans="1:3" x14ac:dyDescent="0.55000000000000004">
      <c r="A128" t="s">
        <v>609</v>
      </c>
      <c r="B128" t="s">
        <v>136</v>
      </c>
      <c r="C128" s="1">
        <v>0</v>
      </c>
    </row>
    <row r="129" spans="1:3" x14ac:dyDescent="0.55000000000000004">
      <c r="A129" t="s">
        <v>609</v>
      </c>
      <c r="B129" t="s">
        <v>147</v>
      </c>
      <c r="C129" s="1">
        <v>0</v>
      </c>
    </row>
    <row r="130" spans="1:3" x14ac:dyDescent="0.55000000000000004">
      <c r="A130" t="s">
        <v>609</v>
      </c>
      <c r="B130" t="s">
        <v>147</v>
      </c>
      <c r="C130" s="1">
        <v>0</v>
      </c>
    </row>
    <row r="131" spans="1:3" x14ac:dyDescent="0.55000000000000004">
      <c r="A131" t="s">
        <v>609</v>
      </c>
      <c r="B131" t="s">
        <v>147</v>
      </c>
      <c r="C131" s="1">
        <v>0</v>
      </c>
    </row>
    <row r="132" spans="1:3" x14ac:dyDescent="0.55000000000000004">
      <c r="A132" t="s">
        <v>609</v>
      </c>
      <c r="B132" t="s">
        <v>147</v>
      </c>
      <c r="C132" s="1">
        <v>0</v>
      </c>
    </row>
    <row r="133" spans="1:3" x14ac:dyDescent="0.55000000000000004">
      <c r="A133" t="s">
        <v>609</v>
      </c>
      <c r="B133" t="s">
        <v>147</v>
      </c>
      <c r="C133" s="1">
        <v>0</v>
      </c>
    </row>
    <row r="134" spans="1:3" x14ac:dyDescent="0.55000000000000004">
      <c r="A134" t="s">
        <v>609</v>
      </c>
      <c r="B134" t="s">
        <v>147</v>
      </c>
      <c r="C134" s="1">
        <v>0</v>
      </c>
    </row>
    <row r="135" spans="1:3" x14ac:dyDescent="0.55000000000000004">
      <c r="A135" t="s">
        <v>609</v>
      </c>
      <c r="B135" t="s">
        <v>147</v>
      </c>
      <c r="C135" s="1">
        <v>0</v>
      </c>
    </row>
    <row r="136" spans="1:3" x14ac:dyDescent="0.55000000000000004">
      <c r="A136" t="s">
        <v>609</v>
      </c>
      <c r="B136" t="s">
        <v>147</v>
      </c>
      <c r="C136" s="1">
        <v>0</v>
      </c>
    </row>
    <row r="137" spans="1:3" x14ac:dyDescent="0.55000000000000004">
      <c r="A137" t="s">
        <v>609</v>
      </c>
      <c r="B137" t="s">
        <v>147</v>
      </c>
      <c r="C137" s="1">
        <v>0</v>
      </c>
    </row>
    <row r="138" spans="1:3" x14ac:dyDescent="0.55000000000000004">
      <c r="A138" t="s">
        <v>609</v>
      </c>
      <c r="B138" t="s">
        <v>147</v>
      </c>
      <c r="C138" s="1">
        <v>0</v>
      </c>
    </row>
    <row r="139" spans="1:3" x14ac:dyDescent="0.55000000000000004">
      <c r="A139" t="s">
        <v>609</v>
      </c>
      <c r="B139" t="s">
        <v>147</v>
      </c>
      <c r="C139" s="1">
        <v>0</v>
      </c>
    </row>
    <row r="140" spans="1:3" x14ac:dyDescent="0.55000000000000004">
      <c r="A140" t="s">
        <v>609</v>
      </c>
      <c r="B140" t="s">
        <v>147</v>
      </c>
      <c r="C140" s="1">
        <v>0</v>
      </c>
    </row>
    <row r="141" spans="1:3" x14ac:dyDescent="0.55000000000000004">
      <c r="A141" t="s">
        <v>609</v>
      </c>
      <c r="B141" t="s">
        <v>147</v>
      </c>
      <c r="C141" s="1">
        <v>0</v>
      </c>
    </row>
    <row r="142" spans="1:3" x14ac:dyDescent="0.55000000000000004">
      <c r="A142" t="s">
        <v>609</v>
      </c>
      <c r="B142" t="s">
        <v>147</v>
      </c>
      <c r="C142" s="1">
        <v>0</v>
      </c>
    </row>
    <row r="143" spans="1:3" x14ac:dyDescent="0.55000000000000004">
      <c r="A143" t="s">
        <v>609</v>
      </c>
      <c r="B143" t="s">
        <v>9</v>
      </c>
      <c r="C143" s="1">
        <v>0</v>
      </c>
    </row>
    <row r="144" spans="1:3" x14ac:dyDescent="0.55000000000000004">
      <c r="A144" t="s">
        <v>609</v>
      </c>
      <c r="B144" t="s">
        <v>9</v>
      </c>
      <c r="C144" s="1">
        <v>0</v>
      </c>
    </row>
    <row r="145" spans="1:3" x14ac:dyDescent="0.55000000000000004">
      <c r="A145" t="s">
        <v>609</v>
      </c>
      <c r="B145" t="s">
        <v>9</v>
      </c>
      <c r="C145" s="1">
        <v>0</v>
      </c>
    </row>
    <row r="146" spans="1:3" x14ac:dyDescent="0.55000000000000004">
      <c r="A146" t="s">
        <v>609</v>
      </c>
      <c r="B146" t="s">
        <v>9</v>
      </c>
      <c r="C146" s="1">
        <v>0</v>
      </c>
    </row>
    <row r="147" spans="1:3" x14ac:dyDescent="0.55000000000000004">
      <c r="A147" t="s">
        <v>609</v>
      </c>
      <c r="B147" t="s">
        <v>9</v>
      </c>
      <c r="C147" s="1">
        <v>0.01</v>
      </c>
    </row>
    <row r="148" spans="1:3" x14ac:dyDescent="0.55000000000000004">
      <c r="A148" t="s">
        <v>609</v>
      </c>
      <c r="B148" t="s">
        <v>9</v>
      </c>
      <c r="C148" s="1">
        <v>0</v>
      </c>
    </row>
    <row r="149" spans="1:3" x14ac:dyDescent="0.55000000000000004">
      <c r="A149" t="s">
        <v>609</v>
      </c>
      <c r="B149" t="s">
        <v>9</v>
      </c>
      <c r="C149" s="1">
        <v>0</v>
      </c>
    </row>
    <row r="150" spans="1:3" x14ac:dyDescent="0.55000000000000004">
      <c r="A150" t="s">
        <v>609</v>
      </c>
      <c r="B150" t="s">
        <v>9</v>
      </c>
      <c r="C150" s="1">
        <v>0.01</v>
      </c>
    </row>
    <row r="151" spans="1:3" x14ac:dyDescent="0.55000000000000004">
      <c r="A151" t="s">
        <v>609</v>
      </c>
      <c r="B151" t="s">
        <v>9</v>
      </c>
      <c r="C151" s="1">
        <v>0</v>
      </c>
    </row>
    <row r="152" spans="1:3" x14ac:dyDescent="0.55000000000000004">
      <c r="A152" t="s">
        <v>609</v>
      </c>
      <c r="B152" t="s">
        <v>9</v>
      </c>
      <c r="C152" s="1">
        <v>0</v>
      </c>
    </row>
    <row r="153" spans="1:3" x14ac:dyDescent="0.55000000000000004">
      <c r="A153" t="s">
        <v>609</v>
      </c>
      <c r="B153" t="s">
        <v>9</v>
      </c>
      <c r="C153" s="1">
        <v>0</v>
      </c>
    </row>
    <row r="154" spans="1:3" x14ac:dyDescent="0.55000000000000004">
      <c r="A154" t="s">
        <v>609</v>
      </c>
      <c r="B154" t="s">
        <v>9</v>
      </c>
      <c r="C154" s="1">
        <v>0</v>
      </c>
    </row>
    <row r="155" spans="1:3" x14ac:dyDescent="0.55000000000000004">
      <c r="A155" t="s">
        <v>609</v>
      </c>
      <c r="B155" t="s">
        <v>9</v>
      </c>
      <c r="C155" s="1">
        <v>0</v>
      </c>
    </row>
    <row r="156" spans="1:3" x14ac:dyDescent="0.55000000000000004">
      <c r="A156" t="s">
        <v>609</v>
      </c>
      <c r="B156" t="s">
        <v>9</v>
      </c>
      <c r="C156" s="1">
        <v>0</v>
      </c>
    </row>
    <row r="157" spans="1:3" x14ac:dyDescent="0.55000000000000004">
      <c r="A157" t="s">
        <v>609</v>
      </c>
      <c r="B157" t="s">
        <v>9</v>
      </c>
      <c r="C157" s="1">
        <v>0</v>
      </c>
    </row>
    <row r="158" spans="1:3" x14ac:dyDescent="0.55000000000000004">
      <c r="A158" t="s">
        <v>610</v>
      </c>
      <c r="B158" t="s">
        <v>15</v>
      </c>
      <c r="C158" s="1">
        <v>0</v>
      </c>
    </row>
    <row r="159" spans="1:3" x14ac:dyDescent="0.55000000000000004">
      <c r="A159" t="s">
        <v>610</v>
      </c>
      <c r="B159" t="s">
        <v>15</v>
      </c>
      <c r="C159" s="1">
        <v>0</v>
      </c>
    </row>
    <row r="160" spans="1:3" x14ac:dyDescent="0.55000000000000004">
      <c r="A160" t="s">
        <v>610</v>
      </c>
      <c r="B160" t="s">
        <v>15</v>
      </c>
      <c r="C160" s="1">
        <v>0</v>
      </c>
    </row>
    <row r="161" spans="1:3" x14ac:dyDescent="0.55000000000000004">
      <c r="A161" t="s">
        <v>610</v>
      </c>
      <c r="B161" t="s">
        <v>15</v>
      </c>
      <c r="C161" s="1">
        <v>0</v>
      </c>
    </row>
    <row r="162" spans="1:3" x14ac:dyDescent="0.55000000000000004">
      <c r="A162" t="s">
        <v>610</v>
      </c>
      <c r="B162" t="s">
        <v>15</v>
      </c>
      <c r="C162" s="1">
        <v>0.02</v>
      </c>
    </row>
    <row r="163" spans="1:3" x14ac:dyDescent="0.55000000000000004">
      <c r="A163" t="s">
        <v>610</v>
      </c>
      <c r="B163" t="s">
        <v>15</v>
      </c>
      <c r="C163" s="1">
        <v>0</v>
      </c>
    </row>
    <row r="164" spans="1:3" x14ac:dyDescent="0.55000000000000004">
      <c r="A164" t="s">
        <v>610</v>
      </c>
      <c r="B164" t="s">
        <v>15</v>
      </c>
      <c r="C164" s="1">
        <v>0.1</v>
      </c>
    </row>
    <row r="165" spans="1:3" x14ac:dyDescent="0.55000000000000004">
      <c r="A165" t="s">
        <v>610</v>
      </c>
      <c r="B165" t="s">
        <v>27</v>
      </c>
      <c r="C165" s="1">
        <v>0</v>
      </c>
    </row>
    <row r="166" spans="1:3" x14ac:dyDescent="0.55000000000000004">
      <c r="A166" t="s">
        <v>610</v>
      </c>
      <c r="B166" t="s">
        <v>27</v>
      </c>
      <c r="C166" s="1">
        <v>0.01</v>
      </c>
    </row>
    <row r="167" spans="1:3" x14ac:dyDescent="0.55000000000000004">
      <c r="A167" t="s">
        <v>610</v>
      </c>
      <c r="B167" t="s">
        <v>27</v>
      </c>
      <c r="C167" s="1">
        <v>0</v>
      </c>
    </row>
    <row r="168" spans="1:3" x14ac:dyDescent="0.55000000000000004">
      <c r="A168" t="s">
        <v>610</v>
      </c>
      <c r="B168" t="s">
        <v>27</v>
      </c>
      <c r="C168" s="1">
        <v>0.05</v>
      </c>
    </row>
    <row r="169" spans="1:3" x14ac:dyDescent="0.55000000000000004">
      <c r="A169" t="s">
        <v>610</v>
      </c>
      <c r="B169" t="s">
        <v>27</v>
      </c>
      <c r="C169" s="1">
        <v>0</v>
      </c>
    </row>
    <row r="170" spans="1:3" x14ac:dyDescent="0.55000000000000004">
      <c r="A170" t="s">
        <v>610</v>
      </c>
      <c r="B170" t="s">
        <v>27</v>
      </c>
      <c r="C170" s="1">
        <v>0</v>
      </c>
    </row>
    <row r="171" spans="1:3" x14ac:dyDescent="0.55000000000000004">
      <c r="A171" t="s">
        <v>610</v>
      </c>
      <c r="B171" t="s">
        <v>27</v>
      </c>
      <c r="C171" s="1">
        <v>0</v>
      </c>
    </row>
    <row r="172" spans="1:3" x14ac:dyDescent="0.55000000000000004">
      <c r="A172" t="s">
        <v>610</v>
      </c>
      <c r="B172" t="s">
        <v>27</v>
      </c>
      <c r="C172" s="1">
        <v>0</v>
      </c>
    </row>
    <row r="173" spans="1:3" x14ac:dyDescent="0.55000000000000004">
      <c r="A173" t="s">
        <v>610</v>
      </c>
      <c r="B173" t="s">
        <v>27</v>
      </c>
      <c r="C173" s="1">
        <v>0</v>
      </c>
    </row>
    <row r="174" spans="1:3" x14ac:dyDescent="0.55000000000000004">
      <c r="A174" t="s">
        <v>610</v>
      </c>
      <c r="B174" t="s">
        <v>27</v>
      </c>
      <c r="C174" s="1">
        <v>0.15</v>
      </c>
    </row>
    <row r="175" spans="1:3" x14ac:dyDescent="0.55000000000000004">
      <c r="A175" t="s">
        <v>610</v>
      </c>
      <c r="B175" t="s">
        <v>27</v>
      </c>
      <c r="C175" s="1">
        <v>0</v>
      </c>
    </row>
    <row r="176" spans="1:3" x14ac:dyDescent="0.55000000000000004">
      <c r="A176" t="s">
        <v>610</v>
      </c>
      <c r="B176" t="s">
        <v>27</v>
      </c>
      <c r="C176" s="1">
        <v>0</v>
      </c>
    </row>
    <row r="177" spans="1:3" x14ac:dyDescent="0.55000000000000004">
      <c r="A177" t="s">
        <v>610</v>
      </c>
      <c r="B177" t="s">
        <v>27</v>
      </c>
      <c r="C177" s="1">
        <v>0.25</v>
      </c>
    </row>
    <row r="178" spans="1:3" x14ac:dyDescent="0.55000000000000004">
      <c r="A178" t="s">
        <v>610</v>
      </c>
      <c r="B178" t="s">
        <v>27</v>
      </c>
      <c r="C178" s="1">
        <v>0</v>
      </c>
    </row>
    <row r="179" spans="1:3" x14ac:dyDescent="0.55000000000000004">
      <c r="A179" t="s">
        <v>610</v>
      </c>
      <c r="B179" t="s">
        <v>27</v>
      </c>
      <c r="C179" s="1">
        <v>0</v>
      </c>
    </row>
    <row r="180" spans="1:3" x14ac:dyDescent="0.55000000000000004">
      <c r="A180" t="s">
        <v>610</v>
      </c>
      <c r="B180" t="s">
        <v>27</v>
      </c>
      <c r="C180" s="1">
        <v>0</v>
      </c>
    </row>
    <row r="181" spans="1:3" x14ac:dyDescent="0.55000000000000004">
      <c r="A181" t="s">
        <v>610</v>
      </c>
      <c r="B181" t="s">
        <v>45</v>
      </c>
      <c r="C181" s="1">
        <v>0</v>
      </c>
    </row>
    <row r="182" spans="1:3" x14ac:dyDescent="0.55000000000000004">
      <c r="A182" t="s">
        <v>610</v>
      </c>
      <c r="B182" t="s">
        <v>45</v>
      </c>
      <c r="C182" s="1">
        <v>0</v>
      </c>
    </row>
    <row r="183" spans="1:3" x14ac:dyDescent="0.55000000000000004">
      <c r="A183" t="s">
        <v>610</v>
      </c>
      <c r="B183" t="s">
        <v>45</v>
      </c>
      <c r="C183" s="1">
        <v>0</v>
      </c>
    </row>
    <row r="184" spans="1:3" x14ac:dyDescent="0.55000000000000004">
      <c r="A184" t="s">
        <v>610</v>
      </c>
      <c r="B184" t="s">
        <v>45</v>
      </c>
      <c r="C184" s="1">
        <v>0.2</v>
      </c>
    </row>
    <row r="185" spans="1:3" x14ac:dyDescent="0.55000000000000004">
      <c r="A185" t="s">
        <v>610</v>
      </c>
      <c r="B185" t="s">
        <v>45</v>
      </c>
      <c r="C185" s="1">
        <v>0.05</v>
      </c>
    </row>
    <row r="186" spans="1:3" x14ac:dyDescent="0.55000000000000004">
      <c r="A186" t="s">
        <v>610</v>
      </c>
      <c r="B186" t="s">
        <v>45</v>
      </c>
      <c r="C186" s="1">
        <v>0</v>
      </c>
    </row>
    <row r="187" spans="1:3" x14ac:dyDescent="0.55000000000000004">
      <c r="A187" t="s">
        <v>610</v>
      </c>
      <c r="B187" t="s">
        <v>45</v>
      </c>
      <c r="C187" s="1">
        <v>0</v>
      </c>
    </row>
    <row r="188" spans="1:3" x14ac:dyDescent="0.55000000000000004">
      <c r="A188" t="s">
        <v>610</v>
      </c>
      <c r="B188" t="s">
        <v>45</v>
      </c>
      <c r="C188" s="1">
        <v>0</v>
      </c>
    </row>
    <row r="189" spans="1:3" x14ac:dyDescent="0.55000000000000004">
      <c r="A189" t="s">
        <v>610</v>
      </c>
      <c r="B189" t="s">
        <v>45</v>
      </c>
      <c r="C189" s="1">
        <v>0</v>
      </c>
    </row>
    <row r="190" spans="1:3" x14ac:dyDescent="0.55000000000000004">
      <c r="A190" t="s">
        <v>610</v>
      </c>
      <c r="B190" t="s">
        <v>45</v>
      </c>
      <c r="C190" s="1">
        <v>0</v>
      </c>
    </row>
    <row r="191" spans="1:3" x14ac:dyDescent="0.55000000000000004">
      <c r="A191" t="s">
        <v>610</v>
      </c>
      <c r="B191" t="s">
        <v>45</v>
      </c>
      <c r="C191" s="1">
        <v>0.79</v>
      </c>
    </row>
    <row r="192" spans="1:3" x14ac:dyDescent="0.55000000000000004">
      <c r="A192" t="s">
        <v>610</v>
      </c>
      <c r="B192" t="s">
        <v>45</v>
      </c>
      <c r="C192" s="1">
        <v>0</v>
      </c>
    </row>
    <row r="193" spans="1:3" x14ac:dyDescent="0.55000000000000004">
      <c r="A193" t="s">
        <v>610</v>
      </c>
      <c r="B193" t="s">
        <v>45</v>
      </c>
      <c r="C193" s="1">
        <v>0</v>
      </c>
    </row>
    <row r="194" spans="1:3" x14ac:dyDescent="0.55000000000000004">
      <c r="A194" t="s">
        <v>610</v>
      </c>
      <c r="B194" t="s">
        <v>45</v>
      </c>
      <c r="C194" s="1">
        <v>0</v>
      </c>
    </row>
    <row r="195" spans="1:3" x14ac:dyDescent="0.55000000000000004">
      <c r="A195" t="s">
        <v>610</v>
      </c>
      <c r="B195" t="s">
        <v>63</v>
      </c>
      <c r="C195" s="1">
        <v>0.5</v>
      </c>
    </row>
    <row r="196" spans="1:3" x14ac:dyDescent="0.55000000000000004">
      <c r="A196" t="s">
        <v>610</v>
      </c>
      <c r="B196" t="s">
        <v>63</v>
      </c>
      <c r="C196" s="1">
        <v>0.9</v>
      </c>
    </row>
    <row r="197" spans="1:3" x14ac:dyDescent="0.55000000000000004">
      <c r="A197" t="s">
        <v>610</v>
      </c>
      <c r="B197" t="s">
        <v>63</v>
      </c>
      <c r="C197" s="1">
        <v>0.05</v>
      </c>
    </row>
    <row r="198" spans="1:3" x14ac:dyDescent="0.55000000000000004">
      <c r="A198" t="s">
        <v>610</v>
      </c>
      <c r="B198" t="s">
        <v>63</v>
      </c>
      <c r="C198" s="1">
        <v>0.01</v>
      </c>
    </row>
    <row r="199" spans="1:3" x14ac:dyDescent="0.55000000000000004">
      <c r="A199" t="s">
        <v>610</v>
      </c>
      <c r="B199" t="s">
        <v>63</v>
      </c>
      <c r="C199" s="1">
        <v>0.01</v>
      </c>
    </row>
    <row r="200" spans="1:3" x14ac:dyDescent="0.55000000000000004">
      <c r="A200" t="s">
        <v>610</v>
      </c>
      <c r="B200" t="s">
        <v>63</v>
      </c>
      <c r="C200" s="1">
        <v>0.05</v>
      </c>
    </row>
    <row r="201" spans="1:3" x14ac:dyDescent="0.55000000000000004">
      <c r="A201" t="s">
        <v>610</v>
      </c>
      <c r="B201" t="s">
        <v>63</v>
      </c>
      <c r="C201" s="1">
        <v>0</v>
      </c>
    </row>
    <row r="202" spans="1:3" x14ac:dyDescent="0.55000000000000004">
      <c r="A202" t="s">
        <v>610</v>
      </c>
      <c r="B202" t="s">
        <v>75</v>
      </c>
      <c r="C202" s="1">
        <v>0.1</v>
      </c>
    </row>
    <row r="203" spans="1:3" x14ac:dyDescent="0.55000000000000004">
      <c r="A203" t="s">
        <v>610</v>
      </c>
      <c r="B203" t="s">
        <v>75</v>
      </c>
      <c r="C203" s="1">
        <v>0.05</v>
      </c>
    </row>
    <row r="204" spans="1:3" x14ac:dyDescent="0.55000000000000004">
      <c r="A204" t="s">
        <v>610</v>
      </c>
      <c r="B204" t="s">
        <v>75</v>
      </c>
      <c r="C204" s="1">
        <v>0.99</v>
      </c>
    </row>
    <row r="205" spans="1:3" x14ac:dyDescent="0.55000000000000004">
      <c r="A205" t="s">
        <v>610</v>
      </c>
      <c r="B205" t="s">
        <v>75</v>
      </c>
      <c r="C205" s="1">
        <v>0</v>
      </c>
    </row>
    <row r="206" spans="1:3" x14ac:dyDescent="0.55000000000000004">
      <c r="A206" t="s">
        <v>610</v>
      </c>
      <c r="B206" t="s">
        <v>90</v>
      </c>
      <c r="C206" s="1">
        <v>0.6</v>
      </c>
    </row>
    <row r="207" spans="1:3" x14ac:dyDescent="0.55000000000000004">
      <c r="A207" t="s">
        <v>610</v>
      </c>
      <c r="B207" t="s">
        <v>90</v>
      </c>
      <c r="C207" s="1">
        <v>0.01</v>
      </c>
    </row>
    <row r="208" spans="1:3" x14ac:dyDescent="0.55000000000000004">
      <c r="A208" t="s">
        <v>610</v>
      </c>
      <c r="B208" t="s">
        <v>90</v>
      </c>
      <c r="C208" s="1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B43A7-56A6-43E5-B18A-AF6DF21C8B71}">
  <dimension ref="A1:AB56"/>
  <sheetViews>
    <sheetView workbookViewId="0"/>
  </sheetViews>
  <sheetFormatPr defaultRowHeight="14.4" x14ac:dyDescent="0.55000000000000004"/>
  <cols>
    <col min="1" max="1" width="14.9453125" bestFit="1" customWidth="1"/>
    <col min="2" max="2" width="18.20703125" bestFit="1" customWidth="1"/>
    <col min="3" max="3" width="9.20703125" bestFit="1" customWidth="1"/>
    <col min="4" max="5" width="9.5234375" bestFit="1" customWidth="1"/>
    <col min="6" max="6" width="9.05078125" bestFit="1" customWidth="1"/>
    <col min="7" max="7" width="10.05078125" bestFit="1" customWidth="1"/>
    <col min="8" max="8" width="10.41796875" bestFit="1" customWidth="1"/>
    <col min="9" max="9" width="10.15625" bestFit="1" customWidth="1"/>
    <col min="10" max="10" width="10.05078125" bestFit="1" customWidth="1"/>
    <col min="11" max="11" width="9.83984375" bestFit="1" customWidth="1"/>
    <col min="12" max="12" width="9.7890625" bestFit="1" customWidth="1"/>
    <col min="13" max="13" width="10.3125" bestFit="1" customWidth="1"/>
    <col min="14" max="14" width="9.89453125" bestFit="1" customWidth="1"/>
    <col min="15" max="15" width="9.62890625" bestFit="1" customWidth="1"/>
    <col min="16" max="16" width="9.26171875" bestFit="1" customWidth="1"/>
    <col min="17" max="17" width="10.3125" bestFit="1" customWidth="1"/>
  </cols>
  <sheetData>
    <row r="1" spans="1:28" x14ac:dyDescent="0.55000000000000004">
      <c r="A1" s="15" t="s">
        <v>239</v>
      </c>
      <c r="B1" t="s">
        <v>532</v>
      </c>
      <c r="W1" t="s">
        <v>239</v>
      </c>
      <c r="X1" t="s">
        <v>529</v>
      </c>
      <c r="Y1" t="s">
        <v>527</v>
      </c>
      <c r="Z1" t="s">
        <v>528</v>
      </c>
      <c r="AA1" t="s">
        <v>530</v>
      </c>
      <c r="AB1" t="s">
        <v>531</v>
      </c>
    </row>
    <row r="2" spans="1:28" x14ac:dyDescent="0.55000000000000004">
      <c r="G2" t="s">
        <v>534</v>
      </c>
      <c r="H2">
        <v>0</v>
      </c>
      <c r="W2" t="s">
        <v>241</v>
      </c>
      <c r="X2">
        <v>8</v>
      </c>
      <c r="Y2">
        <v>6</v>
      </c>
      <c r="Z2">
        <v>2</v>
      </c>
      <c r="AA2">
        <v>0.75</v>
      </c>
      <c r="AB2">
        <v>0.25</v>
      </c>
    </row>
    <row r="3" spans="1:28" x14ac:dyDescent="0.55000000000000004">
      <c r="A3" s="15" t="s">
        <v>435</v>
      </c>
      <c r="B3" t="s">
        <v>533</v>
      </c>
      <c r="G3" t="s">
        <v>535</v>
      </c>
      <c r="H3">
        <v>0.109375</v>
      </c>
      <c r="W3" t="s">
        <v>242</v>
      </c>
      <c r="X3">
        <v>8</v>
      </c>
      <c r="Y3">
        <v>8</v>
      </c>
      <c r="Z3">
        <v>0</v>
      </c>
      <c r="AA3">
        <v>1</v>
      </c>
      <c r="AB3">
        <v>0</v>
      </c>
    </row>
    <row r="4" spans="1:28" x14ac:dyDescent="0.55000000000000004">
      <c r="A4" s="13">
        <v>9</v>
      </c>
      <c r="B4">
        <v>0</v>
      </c>
      <c r="G4" t="s">
        <v>536</v>
      </c>
      <c r="H4">
        <v>0.5</v>
      </c>
      <c r="W4" t="s">
        <v>240</v>
      </c>
      <c r="X4">
        <v>14</v>
      </c>
      <c r="Y4">
        <v>13</v>
      </c>
      <c r="Z4">
        <v>1</v>
      </c>
      <c r="AA4">
        <v>0.9285714285714286</v>
      </c>
      <c r="AB4">
        <v>7.1428571428571425E-2</v>
      </c>
    </row>
    <row r="5" spans="1:28" x14ac:dyDescent="0.55000000000000004">
      <c r="A5" s="13">
        <v>21</v>
      </c>
      <c r="B5">
        <v>0.109375</v>
      </c>
      <c r="G5" t="s">
        <v>537</v>
      </c>
      <c r="H5">
        <v>0.16684210526315787</v>
      </c>
    </row>
    <row r="6" spans="1:28" x14ac:dyDescent="0.55000000000000004">
      <c r="A6" s="13">
        <v>32</v>
      </c>
      <c r="B6">
        <v>0.5</v>
      </c>
      <c r="G6" t="s">
        <v>538</v>
      </c>
      <c r="H6">
        <v>0</v>
      </c>
    </row>
    <row r="7" spans="1:28" x14ac:dyDescent="0.55000000000000004">
      <c r="A7" s="13">
        <v>40</v>
      </c>
      <c r="B7">
        <v>0.16684210526315787</v>
      </c>
      <c r="G7" t="s">
        <v>539</v>
      </c>
      <c r="H7">
        <v>0</v>
      </c>
    </row>
    <row r="8" spans="1:28" x14ac:dyDescent="0.55000000000000004">
      <c r="A8" s="13">
        <v>59</v>
      </c>
      <c r="B8">
        <v>0</v>
      </c>
      <c r="G8" t="s">
        <v>540</v>
      </c>
      <c r="H8">
        <v>0</v>
      </c>
    </row>
    <row r="9" spans="1:28" x14ac:dyDescent="0.55000000000000004">
      <c r="A9" s="13">
        <v>60</v>
      </c>
      <c r="B9">
        <v>0</v>
      </c>
      <c r="G9" t="s">
        <v>541</v>
      </c>
      <c r="H9">
        <v>6.0000000000000005E-2</v>
      </c>
    </row>
    <row r="10" spans="1:28" x14ac:dyDescent="0.55000000000000004">
      <c r="A10" s="13">
        <v>67</v>
      </c>
      <c r="B10">
        <v>0</v>
      </c>
      <c r="G10" t="s">
        <v>542</v>
      </c>
      <c r="H10">
        <v>0.3</v>
      </c>
    </row>
    <row r="11" spans="1:28" x14ac:dyDescent="0.55000000000000004">
      <c r="A11" s="13">
        <v>79</v>
      </c>
      <c r="B11">
        <v>6.0000000000000005E-2</v>
      </c>
      <c r="G11" t="s">
        <v>543</v>
      </c>
      <c r="H11">
        <v>0</v>
      </c>
    </row>
    <row r="12" spans="1:28" x14ac:dyDescent="0.55000000000000004">
      <c r="A12" s="13">
        <v>92</v>
      </c>
      <c r="B12">
        <v>0.3</v>
      </c>
      <c r="G12" t="s">
        <v>544</v>
      </c>
      <c r="H12">
        <v>2.5000000000000001E-2</v>
      </c>
    </row>
    <row r="13" spans="1:28" x14ac:dyDescent="0.55000000000000004">
      <c r="A13" s="13">
        <v>93</v>
      </c>
      <c r="B13">
        <v>0</v>
      </c>
      <c r="G13" t="s">
        <v>545</v>
      </c>
      <c r="H13">
        <v>6.2500000000000001E-4</v>
      </c>
    </row>
    <row r="14" spans="1:28" x14ac:dyDescent="0.55000000000000004">
      <c r="A14" s="13">
        <v>210</v>
      </c>
      <c r="B14">
        <v>2.5000000000000001E-2</v>
      </c>
      <c r="G14" t="s">
        <v>546</v>
      </c>
      <c r="H14">
        <v>8.2857142857142865E-2</v>
      </c>
    </row>
    <row r="15" spans="1:28" x14ac:dyDescent="0.55000000000000004">
      <c r="A15" s="13">
        <v>300</v>
      </c>
      <c r="B15">
        <v>6.2500000000000001E-4</v>
      </c>
      <c r="G15" t="s">
        <v>547</v>
      </c>
      <c r="H15">
        <v>0.18642857142857144</v>
      </c>
    </row>
    <row r="16" spans="1:28" x14ac:dyDescent="0.55000000000000004">
      <c r="A16" s="13">
        <v>349</v>
      </c>
      <c r="B16">
        <v>8.2857142857142865E-2</v>
      </c>
      <c r="G16" t="s">
        <v>548</v>
      </c>
      <c r="H16">
        <v>2.4E-2</v>
      </c>
    </row>
    <row r="17" spans="1:8" x14ac:dyDescent="0.55000000000000004">
      <c r="A17" s="13">
        <v>454</v>
      </c>
      <c r="B17">
        <v>0.18642857142857144</v>
      </c>
      <c r="G17" t="s">
        <v>549</v>
      </c>
      <c r="H17">
        <v>6.6000000000000003E-2</v>
      </c>
    </row>
    <row r="18" spans="1:8" x14ac:dyDescent="0.55000000000000004">
      <c r="A18" s="13">
        <v>490</v>
      </c>
      <c r="B18">
        <v>2.4E-2</v>
      </c>
      <c r="G18" t="s">
        <v>550</v>
      </c>
      <c r="H18">
        <v>0.01</v>
      </c>
    </row>
    <row r="19" spans="1:8" x14ac:dyDescent="0.55000000000000004">
      <c r="A19" s="13">
        <v>491</v>
      </c>
      <c r="B19">
        <v>6.6000000000000003E-2</v>
      </c>
      <c r="G19" t="s">
        <v>551</v>
      </c>
      <c r="H19">
        <v>2.8571428571428571E-3</v>
      </c>
    </row>
    <row r="20" spans="1:8" x14ac:dyDescent="0.55000000000000004">
      <c r="A20" s="13">
        <v>494</v>
      </c>
      <c r="B20">
        <v>0.01</v>
      </c>
      <c r="G20" t="s">
        <v>552</v>
      </c>
      <c r="H20">
        <v>4.0000000000000001E-3</v>
      </c>
    </row>
    <row r="21" spans="1:8" x14ac:dyDescent="0.55000000000000004">
      <c r="A21" s="13">
        <v>589</v>
      </c>
      <c r="B21">
        <v>2.8571428571428571E-3</v>
      </c>
      <c r="G21" t="s">
        <v>553</v>
      </c>
      <c r="H21">
        <v>0.504</v>
      </c>
    </row>
    <row r="22" spans="1:8" x14ac:dyDescent="0.55000000000000004">
      <c r="A22" s="13">
        <v>606</v>
      </c>
      <c r="B22">
        <v>4.0000000000000001E-3</v>
      </c>
      <c r="G22" t="s">
        <v>554</v>
      </c>
      <c r="H22">
        <v>0.16799999999999998</v>
      </c>
    </row>
    <row r="23" spans="1:8" x14ac:dyDescent="0.55000000000000004">
      <c r="A23" s="13">
        <v>615</v>
      </c>
      <c r="B23">
        <v>0.504</v>
      </c>
      <c r="G23" t="s">
        <v>555</v>
      </c>
      <c r="H23">
        <v>0.24222222222222214</v>
      </c>
    </row>
    <row r="24" spans="1:8" x14ac:dyDescent="0.55000000000000004">
      <c r="A24" s="13">
        <v>6000</v>
      </c>
      <c r="B24">
        <v>0.16799999999999998</v>
      </c>
      <c r="G24" t="s">
        <v>556</v>
      </c>
      <c r="H24">
        <v>2.1428571428571432E-2</v>
      </c>
    </row>
    <row r="25" spans="1:8" x14ac:dyDescent="0.55000000000000004">
      <c r="A25" s="13" t="s">
        <v>231</v>
      </c>
      <c r="B25">
        <v>0.24222222222222214</v>
      </c>
      <c r="G25" t="s">
        <v>557</v>
      </c>
      <c r="H25">
        <v>1.470588235294118E-2</v>
      </c>
    </row>
    <row r="26" spans="1:8" x14ac:dyDescent="0.55000000000000004">
      <c r="A26" s="13" t="s">
        <v>229</v>
      </c>
      <c r="B26">
        <v>2.1428571428571432E-2</v>
      </c>
    </row>
    <row r="27" spans="1:8" x14ac:dyDescent="0.55000000000000004">
      <c r="A27" s="13" t="s">
        <v>230</v>
      </c>
      <c r="B27">
        <v>1.470588235294118E-2</v>
      </c>
    </row>
    <row r="28" spans="1:8" x14ac:dyDescent="0.55000000000000004">
      <c r="A28" s="13" t="s">
        <v>105</v>
      </c>
      <c r="B28">
        <v>0</v>
      </c>
    </row>
    <row r="29" spans="1:8" x14ac:dyDescent="0.55000000000000004">
      <c r="A29" s="13" t="s">
        <v>92</v>
      </c>
      <c r="B29">
        <v>0.2</v>
      </c>
    </row>
    <row r="30" spans="1:8" x14ac:dyDescent="0.55000000000000004">
      <c r="A30" s="13" t="s">
        <v>44</v>
      </c>
      <c r="B30">
        <v>0</v>
      </c>
    </row>
    <row r="31" spans="1:8" x14ac:dyDescent="0.55000000000000004">
      <c r="A31" s="13" t="s">
        <v>146</v>
      </c>
      <c r="B31">
        <v>0</v>
      </c>
    </row>
    <row r="32" spans="1:8" x14ac:dyDescent="0.55000000000000004">
      <c r="A32" s="13" t="s">
        <v>50</v>
      </c>
      <c r="B32">
        <v>0.74</v>
      </c>
    </row>
    <row r="33" spans="1:2" x14ac:dyDescent="0.55000000000000004">
      <c r="A33" s="13" t="s">
        <v>29</v>
      </c>
      <c r="B33">
        <v>0</v>
      </c>
    </row>
    <row r="34" spans="1:2" x14ac:dyDescent="0.55000000000000004">
      <c r="A34" s="13" t="s">
        <v>108</v>
      </c>
      <c r="B34">
        <v>0</v>
      </c>
    </row>
    <row r="35" spans="1:2" x14ac:dyDescent="0.55000000000000004">
      <c r="A35" s="13" t="s">
        <v>109</v>
      </c>
      <c r="B35">
        <v>0</v>
      </c>
    </row>
    <row r="36" spans="1:2" x14ac:dyDescent="0.55000000000000004">
      <c r="A36" s="13" t="s">
        <v>185</v>
      </c>
      <c r="B36">
        <v>0</v>
      </c>
    </row>
    <row r="37" spans="1:2" x14ac:dyDescent="0.55000000000000004">
      <c r="A37" s="13" t="s">
        <v>83</v>
      </c>
      <c r="B37">
        <v>0</v>
      </c>
    </row>
    <row r="38" spans="1:2" x14ac:dyDescent="0.55000000000000004">
      <c r="A38" s="13" t="s">
        <v>100</v>
      </c>
      <c r="B38">
        <v>0.01</v>
      </c>
    </row>
    <row r="39" spans="1:2" x14ac:dyDescent="0.55000000000000004">
      <c r="A39" s="13" t="s">
        <v>118</v>
      </c>
      <c r="B39">
        <v>0</v>
      </c>
    </row>
    <row r="40" spans="1:2" x14ac:dyDescent="0.55000000000000004">
      <c r="A40" s="13" t="s">
        <v>196</v>
      </c>
      <c r="B40">
        <v>0</v>
      </c>
    </row>
    <row r="41" spans="1:2" x14ac:dyDescent="0.55000000000000004">
      <c r="A41" s="13" t="s">
        <v>101</v>
      </c>
      <c r="B41">
        <v>0</v>
      </c>
    </row>
    <row r="42" spans="1:2" x14ac:dyDescent="0.55000000000000004">
      <c r="A42" s="13" t="s">
        <v>145</v>
      </c>
      <c r="B42">
        <v>0</v>
      </c>
    </row>
    <row r="43" spans="1:2" x14ac:dyDescent="0.55000000000000004">
      <c r="A43" s="13" t="s">
        <v>46</v>
      </c>
      <c r="B43">
        <v>0</v>
      </c>
    </row>
    <row r="44" spans="1:2" x14ac:dyDescent="0.55000000000000004">
      <c r="A44" s="13" t="s">
        <v>30</v>
      </c>
      <c r="B44">
        <v>0</v>
      </c>
    </row>
    <row r="45" spans="1:2" x14ac:dyDescent="0.55000000000000004">
      <c r="A45" s="13" t="s">
        <v>84</v>
      </c>
      <c r="B45">
        <v>0.84000000000000008</v>
      </c>
    </row>
    <row r="46" spans="1:2" x14ac:dyDescent="0.55000000000000004">
      <c r="A46" s="13" t="s">
        <v>119</v>
      </c>
      <c r="B46">
        <v>0</v>
      </c>
    </row>
    <row r="47" spans="1:2" x14ac:dyDescent="0.55000000000000004">
      <c r="A47" s="13" t="s">
        <v>47</v>
      </c>
      <c r="B47">
        <v>0</v>
      </c>
    </row>
    <row r="48" spans="1:2" x14ac:dyDescent="0.55000000000000004">
      <c r="A48" s="13" t="s">
        <v>31</v>
      </c>
      <c r="B48">
        <v>0</v>
      </c>
    </row>
    <row r="49" spans="1:2" x14ac:dyDescent="0.55000000000000004">
      <c r="A49" s="13" t="s">
        <v>78</v>
      </c>
      <c r="B49">
        <v>0.7</v>
      </c>
    </row>
    <row r="50" spans="1:2" x14ac:dyDescent="0.55000000000000004">
      <c r="A50" s="13" t="s">
        <v>32</v>
      </c>
      <c r="B50">
        <v>0</v>
      </c>
    </row>
    <row r="51" spans="1:2" x14ac:dyDescent="0.55000000000000004">
      <c r="A51" s="13" t="s">
        <v>33</v>
      </c>
      <c r="B51">
        <v>0</v>
      </c>
    </row>
    <row r="52" spans="1:2" x14ac:dyDescent="0.55000000000000004">
      <c r="A52" s="13" t="s">
        <v>34</v>
      </c>
      <c r="B52">
        <v>0</v>
      </c>
    </row>
    <row r="53" spans="1:2" x14ac:dyDescent="0.55000000000000004">
      <c r="A53" s="13" t="s">
        <v>35</v>
      </c>
      <c r="B53">
        <v>0.01</v>
      </c>
    </row>
    <row r="54" spans="1:2" x14ac:dyDescent="0.55000000000000004">
      <c r="A54" s="13" t="s">
        <v>28</v>
      </c>
      <c r="B54">
        <v>0</v>
      </c>
    </row>
    <row r="55" spans="1:2" x14ac:dyDescent="0.55000000000000004">
      <c r="A55" s="13" t="s">
        <v>438</v>
      </c>
    </row>
    <row r="56" spans="1:2" x14ac:dyDescent="0.55000000000000004">
      <c r="A56" s="13" t="s">
        <v>436</v>
      </c>
      <c r="B56">
        <v>0.10067632850241549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F7AFF-A012-4ECF-B64E-DADBB5181366}">
  <dimension ref="A1:AG74"/>
  <sheetViews>
    <sheetView workbookViewId="0">
      <selection activeCell="G2" sqref="G2"/>
    </sheetView>
  </sheetViews>
  <sheetFormatPr defaultRowHeight="14.4" x14ac:dyDescent="0.55000000000000004"/>
  <cols>
    <col min="4" max="4" width="10.15625" style="2" bestFit="1" customWidth="1"/>
  </cols>
  <sheetData>
    <row r="1" spans="1:33" x14ac:dyDescent="0.55000000000000004">
      <c r="A1" t="s">
        <v>2</v>
      </c>
      <c r="B1" t="s">
        <v>244</v>
      </c>
      <c r="C1" t="s">
        <v>343</v>
      </c>
      <c r="D1" s="2" t="s">
        <v>3</v>
      </c>
      <c r="E1" t="s">
        <v>357</v>
      </c>
      <c r="F1" t="s">
        <v>331</v>
      </c>
      <c r="G1" t="s">
        <v>611</v>
      </c>
      <c r="H1" t="s">
        <v>4</v>
      </c>
      <c r="I1" t="s">
        <v>359</v>
      </c>
      <c r="J1" t="s">
        <v>413</v>
      </c>
      <c r="K1" t="s">
        <v>344</v>
      </c>
      <c r="L1" t="s">
        <v>341</v>
      </c>
      <c r="M1" t="s">
        <v>342</v>
      </c>
      <c r="N1" t="s">
        <v>356</v>
      </c>
      <c r="O1" t="s">
        <v>227</v>
      </c>
      <c r="P1" t="s">
        <v>0</v>
      </c>
      <c r="Q1" t="s">
        <v>358</v>
      </c>
      <c r="R1" t="s">
        <v>5</v>
      </c>
      <c r="S1" t="s">
        <v>6</v>
      </c>
      <c r="T1" t="s">
        <v>237</v>
      </c>
      <c r="U1" t="s">
        <v>238</v>
      </c>
      <c r="V1" t="s">
        <v>232</v>
      </c>
      <c r="W1" t="s">
        <v>394</v>
      </c>
      <c r="X1" t="s">
        <v>228</v>
      </c>
      <c r="Y1" t="s">
        <v>398</v>
      </c>
      <c r="Z1" t="s">
        <v>399</v>
      </c>
      <c r="AA1" t="s">
        <v>400</v>
      </c>
      <c r="AB1" t="s">
        <v>401</v>
      </c>
      <c r="AC1" t="s">
        <v>239</v>
      </c>
      <c r="AD1" t="s">
        <v>248</v>
      </c>
      <c r="AE1" t="s">
        <v>246</v>
      </c>
      <c r="AF1" t="s">
        <v>247</v>
      </c>
      <c r="AG1" t="s">
        <v>1</v>
      </c>
    </row>
    <row r="2" spans="1:33" x14ac:dyDescent="0.55000000000000004">
      <c r="A2" t="s">
        <v>16</v>
      </c>
      <c r="B2">
        <v>40</v>
      </c>
      <c r="C2" t="s">
        <v>407</v>
      </c>
      <c r="D2" s="2">
        <v>44355</v>
      </c>
      <c r="E2">
        <v>44327</v>
      </c>
      <c r="F2" t="s">
        <v>332</v>
      </c>
      <c r="G2" t="str">
        <f>IF(OR(I2=1,I2=2,I2=3,I2=4,I2=5),"Dry","Wet")</f>
        <v>Wet</v>
      </c>
      <c r="H2" t="s">
        <v>15</v>
      </c>
      <c r="I2">
        <v>6</v>
      </c>
      <c r="J2">
        <v>-52</v>
      </c>
      <c r="K2">
        <v>24</v>
      </c>
      <c r="L2">
        <v>159</v>
      </c>
      <c r="M2">
        <v>81</v>
      </c>
      <c r="N2">
        <v>8</v>
      </c>
      <c r="O2">
        <v>29</v>
      </c>
      <c r="P2" t="s">
        <v>558</v>
      </c>
      <c r="Q2">
        <v>-40</v>
      </c>
      <c r="R2">
        <v>80</v>
      </c>
      <c r="S2">
        <v>0.53</v>
      </c>
      <c r="T2" t="s">
        <v>236</v>
      </c>
      <c r="U2" t="s">
        <v>235</v>
      </c>
      <c r="V2" t="s">
        <v>235</v>
      </c>
      <c r="W2">
        <v>40</v>
      </c>
      <c r="X2">
        <v>40</v>
      </c>
      <c r="Y2">
        <v>49.5</v>
      </c>
      <c r="Z2">
        <v>5.4148459400000002</v>
      </c>
      <c r="AA2">
        <v>29.9</v>
      </c>
      <c r="AB2">
        <v>21.6</v>
      </c>
      <c r="AC2" t="s">
        <v>240</v>
      </c>
      <c r="AD2" t="s">
        <v>254</v>
      </c>
      <c r="AE2">
        <v>25.613995970000001</v>
      </c>
      <c r="AF2">
        <v>-80.406042029999995</v>
      </c>
      <c r="AG2">
        <v>0.2</v>
      </c>
    </row>
    <row r="3" spans="1:33" x14ac:dyDescent="0.55000000000000004">
      <c r="A3" t="s">
        <v>19</v>
      </c>
      <c r="B3" t="s">
        <v>231</v>
      </c>
      <c r="C3" t="s">
        <v>407</v>
      </c>
      <c r="D3" s="2">
        <v>44357</v>
      </c>
      <c r="E3">
        <v>44327</v>
      </c>
      <c r="F3" t="s">
        <v>332</v>
      </c>
      <c r="G3" t="str">
        <f t="shared" ref="G3:G66" si="0">IF(OR(I3=1,I3=2,I3=3,I3=4,I3=5),"Dry","Wet")</f>
        <v>Wet</v>
      </c>
      <c r="H3" t="s">
        <v>15</v>
      </c>
      <c r="I3">
        <v>6</v>
      </c>
      <c r="J3">
        <v>-52</v>
      </c>
      <c r="K3">
        <v>24</v>
      </c>
      <c r="L3">
        <v>161</v>
      </c>
      <c r="M3">
        <v>83</v>
      </c>
      <c r="N3">
        <v>10</v>
      </c>
      <c r="O3">
        <v>31</v>
      </c>
      <c r="P3" t="s">
        <v>559</v>
      </c>
      <c r="Q3">
        <v>-40</v>
      </c>
      <c r="R3">
        <v>80.5</v>
      </c>
      <c r="S3">
        <v>0</v>
      </c>
      <c r="T3" t="s">
        <v>236</v>
      </c>
      <c r="U3" t="s">
        <v>235</v>
      </c>
      <c r="V3" t="s">
        <v>235</v>
      </c>
      <c r="W3" t="s">
        <v>231</v>
      </c>
      <c r="X3" t="s">
        <v>231</v>
      </c>
      <c r="Y3">
        <v>46.9</v>
      </c>
      <c r="Z3">
        <v>4.1657142857142855</v>
      </c>
      <c r="AA3">
        <v>27.5</v>
      </c>
      <c r="AB3">
        <v>20.5</v>
      </c>
      <c r="AC3" t="s">
        <v>242</v>
      </c>
      <c r="AD3" t="s">
        <v>256</v>
      </c>
      <c r="AE3">
        <v>25.601564</v>
      </c>
      <c r="AF3">
        <v>-80.397042999999996</v>
      </c>
      <c r="AG3">
        <v>0.15</v>
      </c>
    </row>
    <row r="4" spans="1:33" x14ac:dyDescent="0.55000000000000004">
      <c r="A4" t="s">
        <v>21</v>
      </c>
      <c r="B4">
        <v>491</v>
      </c>
      <c r="C4" t="s">
        <v>407</v>
      </c>
      <c r="D4" s="2">
        <v>44362</v>
      </c>
      <c r="E4">
        <v>44327</v>
      </c>
      <c r="F4" t="s">
        <v>332</v>
      </c>
      <c r="G4" t="str">
        <f t="shared" si="0"/>
        <v>Wet</v>
      </c>
      <c r="H4" t="s">
        <v>15</v>
      </c>
      <c r="I4">
        <v>6</v>
      </c>
      <c r="J4">
        <v>-52</v>
      </c>
      <c r="K4">
        <v>25</v>
      </c>
      <c r="L4">
        <v>166</v>
      </c>
      <c r="M4">
        <v>88</v>
      </c>
      <c r="N4">
        <v>15</v>
      </c>
      <c r="O4">
        <v>36</v>
      </c>
      <c r="P4" t="s">
        <v>560</v>
      </c>
      <c r="Q4">
        <v>-40</v>
      </c>
      <c r="R4">
        <v>77.5</v>
      </c>
      <c r="S4">
        <v>0.46</v>
      </c>
      <c r="T4" t="s">
        <v>236</v>
      </c>
      <c r="U4" t="s">
        <v>234</v>
      </c>
      <c r="V4" t="s">
        <v>234</v>
      </c>
      <c r="W4">
        <v>491</v>
      </c>
      <c r="X4">
        <v>491</v>
      </c>
      <c r="Y4">
        <v>49.2</v>
      </c>
      <c r="Z4">
        <v>4.2805263157894728</v>
      </c>
      <c r="AA4">
        <v>27.1</v>
      </c>
      <c r="AB4">
        <v>20.3</v>
      </c>
      <c r="AC4" t="s">
        <v>242</v>
      </c>
      <c r="AD4" t="s">
        <v>251</v>
      </c>
      <c r="AE4">
        <v>25.600580000000001</v>
      </c>
      <c r="AF4">
        <v>-80.400133999999994</v>
      </c>
      <c r="AG4">
        <v>0.2</v>
      </c>
    </row>
    <row r="5" spans="1:33" x14ac:dyDescent="0.55000000000000004">
      <c r="A5" t="s">
        <v>23</v>
      </c>
      <c r="B5">
        <v>490</v>
      </c>
      <c r="C5" t="s">
        <v>407</v>
      </c>
      <c r="D5" s="2">
        <v>44364</v>
      </c>
      <c r="E5">
        <v>44327</v>
      </c>
      <c r="F5" t="s">
        <v>332</v>
      </c>
      <c r="G5" t="str">
        <f t="shared" si="0"/>
        <v>Wet</v>
      </c>
      <c r="H5" t="s">
        <v>15</v>
      </c>
      <c r="I5">
        <v>6</v>
      </c>
      <c r="J5">
        <v>-52</v>
      </c>
      <c r="K5">
        <v>25</v>
      </c>
      <c r="L5">
        <v>168</v>
      </c>
      <c r="M5">
        <v>90</v>
      </c>
      <c r="N5">
        <v>17</v>
      </c>
      <c r="O5">
        <v>38</v>
      </c>
      <c r="P5" t="s">
        <v>561</v>
      </c>
      <c r="Q5">
        <v>-40</v>
      </c>
      <c r="R5">
        <v>77.5</v>
      </c>
      <c r="S5">
        <v>3.13</v>
      </c>
      <c r="T5" t="s">
        <v>236</v>
      </c>
      <c r="U5" t="s">
        <v>234</v>
      </c>
      <c r="V5" t="s">
        <v>234</v>
      </c>
      <c r="W5">
        <v>490</v>
      </c>
      <c r="X5">
        <v>490</v>
      </c>
      <c r="Y5">
        <v>42.584725332177044</v>
      </c>
      <c r="Z5">
        <v>2.7814285714285711</v>
      </c>
      <c r="AA5">
        <v>24.3</v>
      </c>
      <c r="AB5">
        <v>17.600000000000001</v>
      </c>
      <c r="AC5" t="s">
        <v>241</v>
      </c>
      <c r="AD5" t="s">
        <v>259</v>
      </c>
      <c r="AE5">
        <v>25.616584970000002</v>
      </c>
      <c r="AF5">
        <v>-80.390300980000006</v>
      </c>
      <c r="AG5">
        <v>0.01</v>
      </c>
    </row>
    <row r="6" spans="1:33" x14ac:dyDescent="0.55000000000000004">
      <c r="A6" t="s">
        <v>25</v>
      </c>
      <c r="B6">
        <v>454</v>
      </c>
      <c r="C6" t="s">
        <v>408</v>
      </c>
      <c r="D6" s="2">
        <v>44371</v>
      </c>
      <c r="E6">
        <v>44327</v>
      </c>
      <c r="F6" t="s">
        <v>333</v>
      </c>
      <c r="G6" t="str">
        <f t="shared" si="0"/>
        <v>Wet</v>
      </c>
      <c r="H6" t="s">
        <v>15</v>
      </c>
      <c r="I6">
        <v>6</v>
      </c>
      <c r="J6">
        <v>40</v>
      </c>
      <c r="K6">
        <v>26</v>
      </c>
      <c r="L6">
        <v>175</v>
      </c>
      <c r="M6">
        <v>5</v>
      </c>
      <c r="N6">
        <v>24</v>
      </c>
      <c r="O6">
        <v>45</v>
      </c>
      <c r="P6" t="s">
        <v>562</v>
      </c>
      <c r="Q6">
        <v>-40</v>
      </c>
      <c r="R6">
        <v>82</v>
      </c>
      <c r="S6">
        <v>0</v>
      </c>
      <c r="T6" t="s">
        <v>236</v>
      </c>
      <c r="U6" t="s">
        <v>234</v>
      </c>
      <c r="V6" t="s">
        <v>234</v>
      </c>
      <c r="W6">
        <v>454</v>
      </c>
      <c r="X6">
        <v>454</v>
      </c>
      <c r="Y6">
        <v>49.8</v>
      </c>
      <c r="Z6">
        <v>4.1033333333333344</v>
      </c>
      <c r="AA6">
        <v>27.8</v>
      </c>
      <c r="AB6">
        <v>20.7</v>
      </c>
      <c r="AC6" t="s">
        <v>240</v>
      </c>
      <c r="AD6" t="s">
        <v>260</v>
      </c>
      <c r="AE6">
        <v>25.613923969999998</v>
      </c>
      <c r="AF6">
        <v>-80.407107030000006</v>
      </c>
      <c r="AG6">
        <v>0.01</v>
      </c>
    </row>
    <row r="7" spans="1:33" x14ac:dyDescent="0.55000000000000004">
      <c r="A7" t="s">
        <v>26</v>
      </c>
      <c r="B7" t="s">
        <v>231</v>
      </c>
      <c r="C7" t="s">
        <v>408</v>
      </c>
      <c r="D7" s="2">
        <v>44378</v>
      </c>
      <c r="E7">
        <v>44327</v>
      </c>
      <c r="F7" t="s">
        <v>333</v>
      </c>
      <c r="G7" t="str">
        <f t="shared" si="0"/>
        <v>Wet</v>
      </c>
      <c r="H7" t="s">
        <v>27</v>
      </c>
      <c r="I7">
        <v>7</v>
      </c>
      <c r="J7">
        <v>40</v>
      </c>
      <c r="K7">
        <v>27</v>
      </c>
      <c r="L7">
        <v>182</v>
      </c>
      <c r="M7">
        <v>12</v>
      </c>
      <c r="N7">
        <v>1</v>
      </c>
      <c r="O7">
        <v>52</v>
      </c>
      <c r="P7" t="s">
        <v>563</v>
      </c>
      <c r="Q7">
        <v>51</v>
      </c>
      <c r="R7">
        <v>77</v>
      </c>
      <c r="S7">
        <v>0.33</v>
      </c>
      <c r="T7" t="s">
        <v>236</v>
      </c>
      <c r="U7" t="s">
        <v>235</v>
      </c>
      <c r="V7" t="s">
        <v>235</v>
      </c>
      <c r="W7" t="s">
        <v>231</v>
      </c>
      <c r="X7" t="s">
        <v>231</v>
      </c>
      <c r="Y7">
        <v>46.9</v>
      </c>
      <c r="Z7">
        <v>4.1657142857142855</v>
      </c>
      <c r="AA7">
        <v>27.5</v>
      </c>
      <c r="AB7">
        <v>20.5</v>
      </c>
      <c r="AC7" t="s">
        <v>242</v>
      </c>
      <c r="AD7" t="s">
        <v>256</v>
      </c>
      <c r="AE7">
        <v>25.601564</v>
      </c>
      <c r="AF7">
        <v>-80.397042999999996</v>
      </c>
      <c r="AG7">
        <v>0.48</v>
      </c>
    </row>
    <row r="8" spans="1:33" x14ac:dyDescent="0.55000000000000004">
      <c r="A8" t="s">
        <v>35</v>
      </c>
      <c r="B8" t="s">
        <v>35</v>
      </c>
      <c r="C8" t="s">
        <v>408</v>
      </c>
      <c r="D8" s="2">
        <v>44383</v>
      </c>
      <c r="E8">
        <v>44327</v>
      </c>
      <c r="F8" t="s">
        <v>333</v>
      </c>
      <c r="G8" t="str">
        <f t="shared" si="0"/>
        <v>Wet</v>
      </c>
      <c r="H8" t="s">
        <v>27</v>
      </c>
      <c r="I8">
        <v>7</v>
      </c>
      <c r="J8">
        <v>40</v>
      </c>
      <c r="K8">
        <v>28</v>
      </c>
      <c r="L8">
        <v>187</v>
      </c>
      <c r="M8">
        <v>17</v>
      </c>
      <c r="N8">
        <v>6</v>
      </c>
      <c r="O8">
        <v>57</v>
      </c>
      <c r="P8" t="s">
        <v>564</v>
      </c>
      <c r="Q8">
        <v>51</v>
      </c>
      <c r="R8">
        <v>82</v>
      </c>
      <c r="S8">
        <v>0.76</v>
      </c>
      <c r="X8" t="s">
        <v>395</v>
      </c>
      <c r="AC8" t="s">
        <v>241</v>
      </c>
      <c r="AD8" t="s">
        <v>268</v>
      </c>
      <c r="AE8">
        <v>25.61656997</v>
      </c>
      <c r="AF8">
        <v>-80.390568029999997</v>
      </c>
      <c r="AG8">
        <v>0.01</v>
      </c>
    </row>
    <row r="9" spans="1:33" x14ac:dyDescent="0.55000000000000004">
      <c r="A9" t="s">
        <v>36</v>
      </c>
      <c r="B9">
        <v>21</v>
      </c>
      <c r="C9" t="s">
        <v>408</v>
      </c>
      <c r="D9" s="2">
        <v>44385</v>
      </c>
      <c r="E9">
        <v>44327</v>
      </c>
      <c r="F9" t="s">
        <v>333</v>
      </c>
      <c r="G9" t="str">
        <f t="shared" si="0"/>
        <v>Wet</v>
      </c>
      <c r="H9" t="s">
        <v>27</v>
      </c>
      <c r="I9">
        <v>7</v>
      </c>
      <c r="J9">
        <v>40</v>
      </c>
      <c r="K9">
        <v>28</v>
      </c>
      <c r="L9">
        <v>189</v>
      </c>
      <c r="M9">
        <v>19</v>
      </c>
      <c r="N9">
        <v>8</v>
      </c>
      <c r="O9">
        <v>59</v>
      </c>
      <c r="P9" t="s">
        <v>565</v>
      </c>
      <c r="Q9">
        <v>51</v>
      </c>
      <c r="R9">
        <v>81</v>
      </c>
      <c r="T9" t="s">
        <v>236</v>
      </c>
      <c r="U9" t="s">
        <v>235</v>
      </c>
      <c r="V9" t="s">
        <v>235</v>
      </c>
      <c r="W9">
        <v>21</v>
      </c>
      <c r="X9">
        <v>21</v>
      </c>
      <c r="Y9">
        <v>47.7</v>
      </c>
      <c r="Z9">
        <v>5.5711111111111116</v>
      </c>
      <c r="AA9">
        <v>31.7</v>
      </c>
      <c r="AB9">
        <v>21.5</v>
      </c>
      <c r="AC9" t="s">
        <v>240</v>
      </c>
      <c r="AD9" t="s">
        <v>260</v>
      </c>
      <c r="AE9">
        <v>25.613923969999998</v>
      </c>
      <c r="AF9">
        <v>-80.407107030000006</v>
      </c>
      <c r="AG9">
        <v>0.01</v>
      </c>
    </row>
    <row r="10" spans="1:33" x14ac:dyDescent="0.55000000000000004">
      <c r="A10" t="s">
        <v>38</v>
      </c>
      <c r="B10">
        <v>6000</v>
      </c>
      <c r="C10" t="s">
        <v>408</v>
      </c>
      <c r="D10" s="2">
        <v>44385</v>
      </c>
      <c r="E10">
        <v>44327</v>
      </c>
      <c r="F10" t="s">
        <v>333</v>
      </c>
      <c r="G10" t="str">
        <f t="shared" si="0"/>
        <v>Wet</v>
      </c>
      <c r="H10" t="s">
        <v>27</v>
      </c>
      <c r="I10">
        <v>7</v>
      </c>
      <c r="J10">
        <v>40</v>
      </c>
      <c r="K10">
        <v>28</v>
      </c>
      <c r="L10">
        <v>189</v>
      </c>
      <c r="M10">
        <v>19</v>
      </c>
      <c r="N10">
        <v>8</v>
      </c>
      <c r="O10">
        <v>59</v>
      </c>
      <c r="P10" t="s">
        <v>565</v>
      </c>
      <c r="Q10">
        <v>51</v>
      </c>
      <c r="R10">
        <v>81</v>
      </c>
      <c r="T10" t="s">
        <v>236</v>
      </c>
      <c r="U10" t="s">
        <v>234</v>
      </c>
      <c r="V10" t="s">
        <v>234</v>
      </c>
      <c r="W10">
        <v>6000</v>
      </c>
      <c r="X10">
        <v>6000</v>
      </c>
      <c r="Y10">
        <v>42.8</v>
      </c>
      <c r="Z10">
        <v>2.7341666666666669</v>
      </c>
      <c r="AA10">
        <v>23.6</v>
      </c>
      <c r="AB10">
        <v>17.8</v>
      </c>
      <c r="AC10" t="s">
        <v>240</v>
      </c>
      <c r="AD10" t="s">
        <v>253</v>
      </c>
      <c r="AE10">
        <v>25.613794970000001</v>
      </c>
      <c r="AF10">
        <v>-80.406096009999999</v>
      </c>
      <c r="AG10">
        <v>0.15</v>
      </c>
    </row>
    <row r="11" spans="1:33" x14ac:dyDescent="0.55000000000000004">
      <c r="A11" t="s">
        <v>43</v>
      </c>
      <c r="B11">
        <v>40</v>
      </c>
      <c r="C11" t="s">
        <v>408</v>
      </c>
      <c r="D11" s="2">
        <v>44404</v>
      </c>
      <c r="E11">
        <v>44327</v>
      </c>
      <c r="F11" t="s">
        <v>333</v>
      </c>
      <c r="G11" t="str">
        <f t="shared" si="0"/>
        <v>Wet</v>
      </c>
      <c r="H11" t="s">
        <v>27</v>
      </c>
      <c r="I11">
        <v>7</v>
      </c>
      <c r="J11">
        <v>40</v>
      </c>
      <c r="K11">
        <v>31</v>
      </c>
      <c r="L11">
        <v>208</v>
      </c>
      <c r="M11">
        <v>38</v>
      </c>
      <c r="N11">
        <v>27</v>
      </c>
      <c r="O11">
        <v>78</v>
      </c>
      <c r="P11" t="s">
        <v>566</v>
      </c>
      <c r="Q11">
        <v>51</v>
      </c>
      <c r="R11">
        <v>81.5</v>
      </c>
      <c r="S11">
        <v>0.2</v>
      </c>
      <c r="T11" t="s">
        <v>236</v>
      </c>
      <c r="U11" t="s">
        <v>235</v>
      </c>
      <c r="V11" t="s">
        <v>235</v>
      </c>
      <c r="W11">
        <v>40</v>
      </c>
      <c r="X11">
        <v>40</v>
      </c>
      <c r="Y11">
        <v>49.5</v>
      </c>
      <c r="Z11">
        <v>5.4148459400000002</v>
      </c>
      <c r="AA11">
        <v>29.9</v>
      </c>
      <c r="AB11">
        <v>21.6</v>
      </c>
      <c r="AC11" t="s">
        <v>240</v>
      </c>
      <c r="AD11" t="s">
        <v>254</v>
      </c>
      <c r="AE11">
        <v>25.613995970000001</v>
      </c>
      <c r="AF11">
        <v>-80.406042029999995</v>
      </c>
      <c r="AG11">
        <v>0.21000000000000002</v>
      </c>
    </row>
    <row r="12" spans="1:33" x14ac:dyDescent="0.55000000000000004">
      <c r="A12" t="s">
        <v>48</v>
      </c>
      <c r="B12">
        <v>40</v>
      </c>
      <c r="C12" t="s">
        <v>408</v>
      </c>
      <c r="D12" s="2">
        <v>44413</v>
      </c>
      <c r="E12">
        <v>44327</v>
      </c>
      <c r="F12" t="s">
        <v>333</v>
      </c>
      <c r="G12" t="str">
        <f t="shared" si="0"/>
        <v>Wet</v>
      </c>
      <c r="H12" t="s">
        <v>45</v>
      </c>
      <c r="I12">
        <v>8</v>
      </c>
      <c r="J12">
        <v>40</v>
      </c>
      <c r="K12">
        <v>32</v>
      </c>
      <c r="L12">
        <v>217</v>
      </c>
      <c r="M12">
        <v>47</v>
      </c>
      <c r="N12">
        <v>5</v>
      </c>
      <c r="O12">
        <v>87</v>
      </c>
      <c r="P12" t="s">
        <v>567</v>
      </c>
      <c r="Q12">
        <v>51</v>
      </c>
      <c r="R12">
        <v>82</v>
      </c>
      <c r="S12">
        <v>0.05</v>
      </c>
      <c r="T12" t="s">
        <v>236</v>
      </c>
      <c r="U12" t="s">
        <v>235</v>
      </c>
      <c r="V12" t="s">
        <v>235</v>
      </c>
      <c r="W12">
        <v>40</v>
      </c>
      <c r="X12">
        <v>40</v>
      </c>
      <c r="Y12">
        <v>49.5</v>
      </c>
      <c r="Z12">
        <v>5.4148459400000002</v>
      </c>
      <c r="AA12">
        <v>29.9</v>
      </c>
      <c r="AB12">
        <v>21.6</v>
      </c>
      <c r="AC12" t="s">
        <v>240</v>
      </c>
      <c r="AD12" t="s">
        <v>253</v>
      </c>
      <c r="AE12">
        <v>25.613794970000001</v>
      </c>
      <c r="AF12">
        <v>-80.406096009999999</v>
      </c>
      <c r="AG12">
        <v>0.57000000000000006</v>
      </c>
    </row>
    <row r="13" spans="1:33" x14ac:dyDescent="0.55000000000000004">
      <c r="A13" t="s">
        <v>50</v>
      </c>
      <c r="B13" t="s">
        <v>50</v>
      </c>
      <c r="C13" t="s">
        <v>408</v>
      </c>
      <c r="D13" s="2">
        <v>44413</v>
      </c>
      <c r="E13">
        <v>44327</v>
      </c>
      <c r="F13" t="s">
        <v>333</v>
      </c>
      <c r="G13" t="str">
        <f t="shared" si="0"/>
        <v>Wet</v>
      </c>
      <c r="H13" t="s">
        <v>45</v>
      </c>
      <c r="I13">
        <v>8</v>
      </c>
      <c r="J13">
        <v>40</v>
      </c>
      <c r="K13">
        <v>32</v>
      </c>
      <c r="L13">
        <v>217</v>
      </c>
      <c r="M13">
        <v>47</v>
      </c>
      <c r="N13">
        <v>5</v>
      </c>
      <c r="O13">
        <v>87</v>
      </c>
      <c r="P13" t="s">
        <v>567</v>
      </c>
      <c r="Q13">
        <v>51</v>
      </c>
      <c r="R13">
        <v>82</v>
      </c>
      <c r="S13">
        <v>0.05</v>
      </c>
      <c r="X13" t="s">
        <v>397</v>
      </c>
      <c r="AC13" t="s">
        <v>242</v>
      </c>
      <c r="AD13" t="s">
        <v>274</v>
      </c>
      <c r="AE13">
        <v>25.602768999999999</v>
      </c>
      <c r="AF13">
        <v>-80.403212999999994</v>
      </c>
      <c r="AG13">
        <v>0.74</v>
      </c>
    </row>
    <row r="14" spans="1:33" x14ac:dyDescent="0.55000000000000004">
      <c r="A14" t="s">
        <v>51</v>
      </c>
      <c r="B14">
        <v>21</v>
      </c>
      <c r="C14" t="s">
        <v>408</v>
      </c>
      <c r="D14" s="2">
        <v>44418</v>
      </c>
      <c r="E14">
        <v>44327</v>
      </c>
      <c r="F14" t="s">
        <v>333</v>
      </c>
      <c r="G14" t="str">
        <f t="shared" si="0"/>
        <v>Wet</v>
      </c>
      <c r="H14" t="s">
        <v>45</v>
      </c>
      <c r="I14">
        <v>8</v>
      </c>
      <c r="J14">
        <v>40</v>
      </c>
      <c r="K14">
        <v>33</v>
      </c>
      <c r="L14">
        <v>222</v>
      </c>
      <c r="M14">
        <v>52</v>
      </c>
      <c r="N14">
        <v>10</v>
      </c>
      <c r="O14">
        <v>92</v>
      </c>
      <c r="P14" t="s">
        <v>568</v>
      </c>
      <c r="Q14">
        <v>51</v>
      </c>
      <c r="R14">
        <v>83.5</v>
      </c>
      <c r="T14" t="s">
        <v>236</v>
      </c>
      <c r="U14" t="s">
        <v>235</v>
      </c>
      <c r="V14" t="s">
        <v>235</v>
      </c>
      <c r="W14">
        <v>21</v>
      </c>
      <c r="X14">
        <v>21</v>
      </c>
      <c r="Y14">
        <v>47.7</v>
      </c>
      <c r="Z14">
        <v>5.5711111111111116</v>
      </c>
      <c r="AA14">
        <v>31.7</v>
      </c>
      <c r="AB14">
        <v>21.5</v>
      </c>
      <c r="AC14" t="s">
        <v>240</v>
      </c>
      <c r="AD14" t="s">
        <v>275</v>
      </c>
      <c r="AE14">
        <v>25.613045960000001</v>
      </c>
      <c r="AF14">
        <v>-80.407091030000004</v>
      </c>
      <c r="AG14">
        <v>0.11000000000000001</v>
      </c>
    </row>
    <row r="15" spans="1:33" x14ac:dyDescent="0.55000000000000004">
      <c r="A15" t="s">
        <v>52</v>
      </c>
      <c r="B15">
        <v>589</v>
      </c>
      <c r="C15" t="s">
        <v>408</v>
      </c>
      <c r="D15" s="2">
        <v>44420</v>
      </c>
      <c r="E15">
        <v>44327</v>
      </c>
      <c r="F15" t="s">
        <v>333</v>
      </c>
      <c r="G15" t="str">
        <f t="shared" si="0"/>
        <v>Wet</v>
      </c>
      <c r="H15" t="s">
        <v>45</v>
      </c>
      <c r="I15">
        <v>8</v>
      </c>
      <c r="J15">
        <v>40</v>
      </c>
      <c r="K15">
        <v>33</v>
      </c>
      <c r="L15">
        <v>224</v>
      </c>
      <c r="M15">
        <v>54</v>
      </c>
      <c r="N15">
        <v>12</v>
      </c>
      <c r="O15">
        <v>94</v>
      </c>
      <c r="P15" t="s">
        <v>569</v>
      </c>
      <c r="Q15">
        <v>51</v>
      </c>
      <c r="R15">
        <v>83.5</v>
      </c>
      <c r="S15">
        <v>0.16</v>
      </c>
      <c r="T15" t="s">
        <v>236</v>
      </c>
      <c r="U15" t="s">
        <v>235</v>
      </c>
      <c r="V15" t="s">
        <v>235</v>
      </c>
      <c r="W15">
        <v>589</v>
      </c>
      <c r="X15">
        <v>589</v>
      </c>
      <c r="Y15">
        <v>51.1</v>
      </c>
      <c r="Z15">
        <v>5.242857142857142</v>
      </c>
      <c r="AA15">
        <v>29.4</v>
      </c>
      <c r="AB15">
        <v>22.2</v>
      </c>
      <c r="AC15" t="s">
        <v>241</v>
      </c>
      <c r="AD15" t="s">
        <v>269</v>
      </c>
      <c r="AE15">
        <v>25.616734000000001</v>
      </c>
      <c r="AF15">
        <v>-80.390617989999996</v>
      </c>
      <c r="AG15">
        <v>0.01</v>
      </c>
    </row>
    <row r="16" spans="1:33" x14ac:dyDescent="0.55000000000000004">
      <c r="A16" t="s">
        <v>54</v>
      </c>
      <c r="B16" t="s">
        <v>231</v>
      </c>
      <c r="C16" t="s">
        <v>408</v>
      </c>
      <c r="D16" s="2">
        <v>44425</v>
      </c>
      <c r="E16">
        <v>44327</v>
      </c>
      <c r="F16" t="s">
        <v>333</v>
      </c>
      <c r="G16" t="str">
        <f t="shared" si="0"/>
        <v>Wet</v>
      </c>
      <c r="H16" t="s">
        <v>45</v>
      </c>
      <c r="I16">
        <v>8</v>
      </c>
      <c r="J16">
        <v>40</v>
      </c>
      <c r="K16">
        <v>34</v>
      </c>
      <c r="L16">
        <v>229</v>
      </c>
      <c r="M16">
        <v>59</v>
      </c>
      <c r="N16">
        <v>17</v>
      </c>
      <c r="O16">
        <v>99</v>
      </c>
      <c r="P16" t="s">
        <v>570</v>
      </c>
      <c r="Q16">
        <v>51</v>
      </c>
      <c r="R16">
        <v>83</v>
      </c>
      <c r="T16" t="s">
        <v>236</v>
      </c>
      <c r="U16" t="s">
        <v>235</v>
      </c>
      <c r="V16" t="s">
        <v>235</v>
      </c>
      <c r="W16" t="s">
        <v>231</v>
      </c>
      <c r="X16" t="s">
        <v>231</v>
      </c>
      <c r="Y16">
        <v>46.9</v>
      </c>
      <c r="Z16">
        <v>4.1657142857142855</v>
      </c>
      <c r="AA16">
        <v>27.5</v>
      </c>
      <c r="AB16">
        <v>20.5</v>
      </c>
      <c r="AC16" t="s">
        <v>242</v>
      </c>
      <c r="AD16" t="s">
        <v>251</v>
      </c>
      <c r="AE16">
        <v>25.600580000000001</v>
      </c>
      <c r="AF16">
        <v>-80.400133999999994</v>
      </c>
      <c r="AG16">
        <v>0.59</v>
      </c>
    </row>
    <row r="17" spans="1:33" x14ac:dyDescent="0.55000000000000004">
      <c r="A17" t="s">
        <v>56</v>
      </c>
      <c r="B17" t="s">
        <v>229</v>
      </c>
      <c r="C17" t="s">
        <v>408</v>
      </c>
      <c r="D17" s="2">
        <v>44432</v>
      </c>
      <c r="E17">
        <v>44327</v>
      </c>
      <c r="F17" t="s">
        <v>333</v>
      </c>
      <c r="G17" t="str">
        <f t="shared" si="0"/>
        <v>Wet</v>
      </c>
      <c r="H17" t="s">
        <v>45</v>
      </c>
      <c r="I17">
        <v>8</v>
      </c>
      <c r="J17">
        <v>40</v>
      </c>
      <c r="K17">
        <v>35</v>
      </c>
      <c r="L17">
        <v>236</v>
      </c>
      <c r="M17">
        <v>66</v>
      </c>
      <c r="N17">
        <v>24</v>
      </c>
      <c r="O17">
        <v>106</v>
      </c>
      <c r="P17" t="s">
        <v>571</v>
      </c>
      <c r="Q17">
        <v>51</v>
      </c>
      <c r="R17">
        <v>85.5</v>
      </c>
      <c r="S17">
        <v>0</v>
      </c>
      <c r="T17" t="s">
        <v>233</v>
      </c>
      <c r="V17" t="s">
        <v>233</v>
      </c>
      <c r="W17" t="s">
        <v>229</v>
      </c>
      <c r="X17" t="s">
        <v>229</v>
      </c>
      <c r="Y17">
        <v>33.299999999999997</v>
      </c>
      <c r="Z17">
        <v>0.67180000000000006</v>
      </c>
      <c r="AA17">
        <v>17.3</v>
      </c>
      <c r="AB17">
        <v>12.8</v>
      </c>
      <c r="AC17" t="s">
        <v>240</v>
      </c>
      <c r="AD17" t="s">
        <v>276</v>
      </c>
      <c r="AE17">
        <v>25.615161000000001</v>
      </c>
      <c r="AF17">
        <v>-80.402187999999995</v>
      </c>
      <c r="AG17">
        <v>0.1</v>
      </c>
    </row>
    <row r="18" spans="1:33" x14ac:dyDescent="0.55000000000000004">
      <c r="A18" t="s">
        <v>57</v>
      </c>
      <c r="B18">
        <v>40</v>
      </c>
      <c r="C18" t="s">
        <v>408</v>
      </c>
      <c r="D18" s="2">
        <v>44434</v>
      </c>
      <c r="E18">
        <v>44327</v>
      </c>
      <c r="F18" t="s">
        <v>333</v>
      </c>
      <c r="G18" t="str">
        <f t="shared" si="0"/>
        <v>Wet</v>
      </c>
      <c r="H18" t="s">
        <v>45</v>
      </c>
      <c r="I18">
        <v>8</v>
      </c>
      <c r="J18">
        <v>40</v>
      </c>
      <c r="K18">
        <v>35</v>
      </c>
      <c r="L18">
        <v>238</v>
      </c>
      <c r="M18">
        <v>68</v>
      </c>
      <c r="N18">
        <v>26</v>
      </c>
      <c r="O18">
        <v>108</v>
      </c>
      <c r="P18" t="s">
        <v>572</v>
      </c>
      <c r="Q18">
        <v>51</v>
      </c>
      <c r="R18">
        <v>81</v>
      </c>
      <c r="S18">
        <v>0.35</v>
      </c>
      <c r="T18" t="s">
        <v>236</v>
      </c>
      <c r="U18" t="s">
        <v>235</v>
      </c>
      <c r="V18" t="s">
        <v>235</v>
      </c>
      <c r="W18">
        <v>40</v>
      </c>
      <c r="X18">
        <v>40</v>
      </c>
      <c r="Y18">
        <v>49.5</v>
      </c>
      <c r="Z18">
        <v>5.4148459400000002</v>
      </c>
      <c r="AA18">
        <v>29.9</v>
      </c>
      <c r="AB18">
        <v>21.6</v>
      </c>
      <c r="AC18" t="s">
        <v>240</v>
      </c>
      <c r="AD18" t="s">
        <v>253</v>
      </c>
      <c r="AE18">
        <v>25.613794970000001</v>
      </c>
      <c r="AF18">
        <v>-80.406096009999999</v>
      </c>
      <c r="AG18">
        <v>0.60000000000000009</v>
      </c>
    </row>
    <row r="19" spans="1:33" x14ac:dyDescent="0.55000000000000004">
      <c r="A19" t="s">
        <v>58</v>
      </c>
      <c r="B19">
        <v>454</v>
      </c>
      <c r="C19" t="s">
        <v>408</v>
      </c>
      <c r="D19" s="2">
        <v>44434</v>
      </c>
      <c r="E19">
        <v>44327</v>
      </c>
      <c r="F19" t="s">
        <v>333</v>
      </c>
      <c r="G19" t="str">
        <f t="shared" si="0"/>
        <v>Wet</v>
      </c>
      <c r="H19" t="s">
        <v>45</v>
      </c>
      <c r="I19">
        <v>8</v>
      </c>
      <c r="J19">
        <v>40</v>
      </c>
      <c r="K19">
        <v>35</v>
      </c>
      <c r="L19">
        <v>238</v>
      </c>
      <c r="M19">
        <v>68</v>
      </c>
      <c r="N19">
        <v>26</v>
      </c>
      <c r="O19">
        <v>108</v>
      </c>
      <c r="P19" t="s">
        <v>572</v>
      </c>
      <c r="Q19">
        <v>51</v>
      </c>
      <c r="R19">
        <v>81</v>
      </c>
      <c r="S19">
        <v>0.35</v>
      </c>
      <c r="T19" t="s">
        <v>236</v>
      </c>
      <c r="U19" t="s">
        <v>234</v>
      </c>
      <c r="V19" t="s">
        <v>234</v>
      </c>
      <c r="W19">
        <v>454</v>
      </c>
      <c r="X19">
        <v>454</v>
      </c>
      <c r="Y19">
        <v>49.8</v>
      </c>
      <c r="Z19">
        <v>4.1033333333333344</v>
      </c>
      <c r="AA19">
        <v>27.8</v>
      </c>
      <c r="AB19">
        <v>20.7</v>
      </c>
      <c r="AC19" t="s">
        <v>240</v>
      </c>
      <c r="AD19" t="s">
        <v>275</v>
      </c>
      <c r="AE19">
        <v>25.613045960000001</v>
      </c>
      <c r="AF19">
        <v>-80.407091030000004</v>
      </c>
      <c r="AG19">
        <v>0.76</v>
      </c>
    </row>
    <row r="20" spans="1:33" x14ac:dyDescent="0.55000000000000004">
      <c r="A20" t="s">
        <v>61</v>
      </c>
      <c r="B20">
        <v>6000</v>
      </c>
      <c r="C20" t="s">
        <v>408</v>
      </c>
      <c r="D20" s="2">
        <v>44439</v>
      </c>
      <c r="E20">
        <v>44327</v>
      </c>
      <c r="F20" t="s">
        <v>333</v>
      </c>
      <c r="G20" t="str">
        <f t="shared" si="0"/>
        <v>Wet</v>
      </c>
      <c r="H20" t="s">
        <v>45</v>
      </c>
      <c r="I20">
        <v>8</v>
      </c>
      <c r="J20">
        <v>40</v>
      </c>
      <c r="K20">
        <v>36</v>
      </c>
      <c r="L20">
        <v>243</v>
      </c>
      <c r="M20">
        <v>73</v>
      </c>
      <c r="N20">
        <v>31</v>
      </c>
      <c r="O20">
        <v>113</v>
      </c>
      <c r="P20" t="s">
        <v>573</v>
      </c>
      <c r="Q20">
        <v>51</v>
      </c>
      <c r="R20">
        <v>81</v>
      </c>
      <c r="S20">
        <v>0.33</v>
      </c>
      <c r="T20" t="s">
        <v>236</v>
      </c>
      <c r="U20" t="s">
        <v>234</v>
      </c>
      <c r="V20" t="s">
        <v>234</v>
      </c>
      <c r="W20">
        <v>6000</v>
      </c>
      <c r="X20">
        <v>6000</v>
      </c>
      <c r="Y20">
        <v>42.8</v>
      </c>
      <c r="Z20">
        <v>2.7341666666666669</v>
      </c>
      <c r="AA20">
        <v>23.6</v>
      </c>
      <c r="AB20">
        <v>17.8</v>
      </c>
      <c r="AC20" t="s">
        <v>240</v>
      </c>
      <c r="AD20" t="s">
        <v>254</v>
      </c>
      <c r="AE20">
        <v>25.613995970000001</v>
      </c>
      <c r="AF20">
        <v>-80.406042029999995</v>
      </c>
      <c r="AG20">
        <v>0.69</v>
      </c>
    </row>
    <row r="21" spans="1:33" x14ac:dyDescent="0.55000000000000004">
      <c r="A21" t="s">
        <v>64</v>
      </c>
      <c r="B21">
        <v>21</v>
      </c>
      <c r="C21" t="s">
        <v>408</v>
      </c>
      <c r="D21" s="2">
        <v>44446</v>
      </c>
      <c r="E21">
        <v>44327</v>
      </c>
      <c r="F21" t="s">
        <v>333</v>
      </c>
      <c r="G21" t="str">
        <f t="shared" si="0"/>
        <v>Wet</v>
      </c>
      <c r="H21" t="s">
        <v>63</v>
      </c>
      <c r="I21">
        <v>9</v>
      </c>
      <c r="J21">
        <v>40</v>
      </c>
      <c r="K21">
        <v>37</v>
      </c>
      <c r="L21">
        <v>250</v>
      </c>
      <c r="M21">
        <v>80</v>
      </c>
      <c r="N21">
        <v>7</v>
      </c>
      <c r="O21">
        <v>120</v>
      </c>
      <c r="P21" t="s">
        <v>574</v>
      </c>
      <c r="Q21">
        <v>51</v>
      </c>
      <c r="R21">
        <v>81</v>
      </c>
      <c r="S21">
        <v>2.3199999999999998</v>
      </c>
      <c r="T21" t="s">
        <v>236</v>
      </c>
      <c r="U21" t="s">
        <v>235</v>
      </c>
      <c r="V21" t="s">
        <v>235</v>
      </c>
      <c r="W21">
        <v>21</v>
      </c>
      <c r="X21">
        <v>21</v>
      </c>
      <c r="Y21">
        <v>47.7</v>
      </c>
      <c r="Z21">
        <v>5.5711111111111116</v>
      </c>
      <c r="AA21">
        <v>31.7</v>
      </c>
      <c r="AB21">
        <v>21.5</v>
      </c>
      <c r="AC21" t="s">
        <v>240</v>
      </c>
      <c r="AD21" t="s">
        <v>277</v>
      </c>
      <c r="AE21">
        <v>25.612480000000001</v>
      </c>
      <c r="AF21">
        <v>-80.407797000000002</v>
      </c>
      <c r="AG21">
        <v>0.99</v>
      </c>
    </row>
    <row r="22" spans="1:33" x14ac:dyDescent="0.55000000000000004">
      <c r="A22" t="s">
        <v>67</v>
      </c>
      <c r="B22">
        <v>349</v>
      </c>
      <c r="C22" t="s">
        <v>408</v>
      </c>
      <c r="D22" s="2">
        <v>44453</v>
      </c>
      <c r="E22">
        <v>44327</v>
      </c>
      <c r="F22" t="s">
        <v>333</v>
      </c>
      <c r="G22" t="str">
        <f t="shared" si="0"/>
        <v>Wet</v>
      </c>
      <c r="H22" t="s">
        <v>63</v>
      </c>
      <c r="I22">
        <v>9</v>
      </c>
      <c r="J22">
        <v>40</v>
      </c>
      <c r="K22">
        <v>38</v>
      </c>
      <c r="L22">
        <v>257</v>
      </c>
      <c r="M22">
        <v>87</v>
      </c>
      <c r="N22">
        <v>14</v>
      </c>
      <c r="O22">
        <v>127</v>
      </c>
      <c r="P22" t="s">
        <v>575</v>
      </c>
      <c r="Q22">
        <v>51</v>
      </c>
      <c r="R22">
        <v>79.5</v>
      </c>
      <c r="S22">
        <v>0.13</v>
      </c>
      <c r="T22" t="s">
        <v>236</v>
      </c>
      <c r="U22" t="s">
        <v>235</v>
      </c>
      <c r="V22" t="s">
        <v>235</v>
      </c>
      <c r="W22">
        <v>349</v>
      </c>
      <c r="X22">
        <v>349</v>
      </c>
      <c r="Y22">
        <v>50.3</v>
      </c>
      <c r="Z22">
        <v>4.4509090909090911</v>
      </c>
      <c r="AA22">
        <v>28.1</v>
      </c>
      <c r="AB22">
        <v>20</v>
      </c>
      <c r="AC22" t="s">
        <v>241</v>
      </c>
      <c r="AD22" t="s">
        <v>279</v>
      </c>
      <c r="AE22">
        <v>25.623023029999999</v>
      </c>
      <c r="AF22">
        <v>-80.393597</v>
      </c>
      <c r="AG22">
        <v>0.55000000000000004</v>
      </c>
    </row>
    <row r="23" spans="1:33" x14ac:dyDescent="0.55000000000000004">
      <c r="A23" t="s">
        <v>68</v>
      </c>
      <c r="B23">
        <v>615</v>
      </c>
      <c r="C23" t="s">
        <v>408</v>
      </c>
      <c r="D23" s="2">
        <v>44453</v>
      </c>
      <c r="E23">
        <v>44327</v>
      </c>
      <c r="F23" t="s">
        <v>333</v>
      </c>
      <c r="G23" t="str">
        <f t="shared" si="0"/>
        <v>Wet</v>
      </c>
      <c r="H23" t="s">
        <v>63</v>
      </c>
      <c r="I23">
        <v>9</v>
      </c>
      <c r="J23">
        <v>40</v>
      </c>
      <c r="K23">
        <v>38</v>
      </c>
      <c r="L23">
        <v>257</v>
      </c>
      <c r="M23">
        <v>87</v>
      </c>
      <c r="N23">
        <v>14</v>
      </c>
      <c r="O23">
        <v>127</v>
      </c>
      <c r="P23" t="s">
        <v>575</v>
      </c>
      <c r="Q23">
        <v>51</v>
      </c>
      <c r="R23">
        <v>79.5</v>
      </c>
      <c r="S23">
        <v>0.13</v>
      </c>
      <c r="T23" t="s">
        <v>233</v>
      </c>
      <c r="V23" t="s">
        <v>233</v>
      </c>
      <c r="W23">
        <v>615</v>
      </c>
      <c r="X23">
        <v>615</v>
      </c>
      <c r="Y23">
        <v>42.2</v>
      </c>
      <c r="Z23">
        <v>1.464</v>
      </c>
      <c r="AA23">
        <v>20.8</v>
      </c>
      <c r="AB23">
        <v>15</v>
      </c>
      <c r="AC23" t="s">
        <v>240</v>
      </c>
      <c r="AD23" t="s">
        <v>280</v>
      </c>
      <c r="AE23">
        <v>25.614193029999999</v>
      </c>
      <c r="AF23">
        <v>-80.407581030000003</v>
      </c>
      <c r="AG23">
        <v>0.74</v>
      </c>
    </row>
    <row r="24" spans="1:33" x14ac:dyDescent="0.55000000000000004">
      <c r="A24" t="s">
        <v>69</v>
      </c>
      <c r="B24" t="s">
        <v>231</v>
      </c>
      <c r="C24" t="s">
        <v>408</v>
      </c>
      <c r="D24" s="2">
        <v>44453</v>
      </c>
      <c r="E24">
        <v>44327</v>
      </c>
      <c r="F24" t="s">
        <v>333</v>
      </c>
      <c r="G24" t="str">
        <f t="shared" si="0"/>
        <v>Wet</v>
      </c>
      <c r="H24" t="s">
        <v>63</v>
      </c>
      <c r="I24">
        <v>9</v>
      </c>
      <c r="J24">
        <v>40</v>
      </c>
      <c r="K24">
        <v>38</v>
      </c>
      <c r="L24">
        <v>257</v>
      </c>
      <c r="M24">
        <v>87</v>
      </c>
      <c r="N24">
        <v>14</v>
      </c>
      <c r="O24">
        <v>127</v>
      </c>
      <c r="P24" t="s">
        <v>575</v>
      </c>
      <c r="Q24">
        <v>51</v>
      </c>
      <c r="R24">
        <v>79.5</v>
      </c>
      <c r="S24">
        <v>0.13</v>
      </c>
      <c r="T24" t="s">
        <v>236</v>
      </c>
      <c r="U24" t="s">
        <v>235</v>
      </c>
      <c r="V24" t="s">
        <v>235</v>
      </c>
      <c r="W24" t="s">
        <v>231</v>
      </c>
      <c r="X24" t="s">
        <v>231</v>
      </c>
      <c r="Y24">
        <v>46.9</v>
      </c>
      <c r="Z24">
        <v>4.1657142857142855</v>
      </c>
      <c r="AA24">
        <v>27.5</v>
      </c>
      <c r="AB24">
        <v>20.5</v>
      </c>
      <c r="AC24" t="s">
        <v>242</v>
      </c>
      <c r="AD24" t="s">
        <v>281</v>
      </c>
      <c r="AE24">
        <v>25.600850000000001</v>
      </c>
      <c r="AF24">
        <v>-80.399775000000005</v>
      </c>
      <c r="AG24">
        <v>0.95</v>
      </c>
    </row>
    <row r="25" spans="1:33" x14ac:dyDescent="0.55000000000000004">
      <c r="A25" t="s">
        <v>70</v>
      </c>
      <c r="B25" t="s">
        <v>229</v>
      </c>
      <c r="C25" t="s">
        <v>408</v>
      </c>
      <c r="D25" s="2">
        <v>44453</v>
      </c>
      <c r="E25">
        <v>44327</v>
      </c>
      <c r="F25" t="s">
        <v>333</v>
      </c>
      <c r="G25" t="str">
        <f t="shared" si="0"/>
        <v>Wet</v>
      </c>
      <c r="H25" t="s">
        <v>63</v>
      </c>
      <c r="I25">
        <v>9</v>
      </c>
      <c r="J25">
        <v>40</v>
      </c>
      <c r="K25">
        <v>38</v>
      </c>
      <c r="L25">
        <v>257</v>
      </c>
      <c r="M25">
        <v>87</v>
      </c>
      <c r="N25">
        <v>14</v>
      </c>
      <c r="O25">
        <v>127</v>
      </c>
      <c r="P25" t="s">
        <v>575</v>
      </c>
      <c r="Q25">
        <v>51</v>
      </c>
      <c r="R25">
        <v>79.5</v>
      </c>
      <c r="S25">
        <v>0.13</v>
      </c>
      <c r="T25" t="s">
        <v>233</v>
      </c>
      <c r="V25" t="s">
        <v>233</v>
      </c>
      <c r="W25" t="s">
        <v>229</v>
      </c>
      <c r="X25" t="s">
        <v>229</v>
      </c>
      <c r="Y25">
        <v>33.299999999999997</v>
      </c>
      <c r="Z25">
        <v>0.67180000000000006</v>
      </c>
      <c r="AA25">
        <v>17.3</v>
      </c>
      <c r="AB25">
        <v>12.8</v>
      </c>
      <c r="AC25" t="s">
        <v>240</v>
      </c>
      <c r="AD25" t="s">
        <v>276</v>
      </c>
      <c r="AE25">
        <v>25.615161000000001</v>
      </c>
      <c r="AF25">
        <v>-80.402187999999995</v>
      </c>
      <c r="AG25">
        <v>0.05</v>
      </c>
    </row>
    <row r="26" spans="1:33" x14ac:dyDescent="0.55000000000000004">
      <c r="A26" t="s">
        <v>72</v>
      </c>
      <c r="B26">
        <v>40</v>
      </c>
      <c r="C26" t="s">
        <v>409</v>
      </c>
      <c r="D26" s="2">
        <v>44467</v>
      </c>
      <c r="E26">
        <v>44327</v>
      </c>
      <c r="F26" t="s">
        <v>334</v>
      </c>
      <c r="G26" t="str">
        <f t="shared" si="0"/>
        <v>Wet</v>
      </c>
      <c r="H26" t="s">
        <v>63</v>
      </c>
      <c r="I26">
        <v>9</v>
      </c>
      <c r="J26">
        <v>134</v>
      </c>
      <c r="K26">
        <v>40</v>
      </c>
      <c r="L26">
        <v>271</v>
      </c>
      <c r="M26">
        <v>7</v>
      </c>
      <c r="N26">
        <v>28</v>
      </c>
      <c r="O26">
        <v>141</v>
      </c>
      <c r="P26" t="s">
        <v>576</v>
      </c>
      <c r="Q26">
        <v>51</v>
      </c>
      <c r="R26">
        <v>78.5</v>
      </c>
      <c r="S26">
        <v>0</v>
      </c>
      <c r="T26" t="s">
        <v>236</v>
      </c>
      <c r="U26" t="s">
        <v>235</v>
      </c>
      <c r="V26" t="s">
        <v>235</v>
      </c>
      <c r="W26">
        <v>40</v>
      </c>
      <c r="X26">
        <v>40</v>
      </c>
      <c r="Y26">
        <v>49.5</v>
      </c>
      <c r="Z26">
        <v>5.4148459400000002</v>
      </c>
      <c r="AA26">
        <v>29.9</v>
      </c>
      <c r="AB26">
        <v>21.6</v>
      </c>
      <c r="AC26" t="s">
        <v>240</v>
      </c>
      <c r="AD26" t="s">
        <v>254</v>
      </c>
      <c r="AE26">
        <v>25.613995970000001</v>
      </c>
      <c r="AF26">
        <v>-80.406042029999995</v>
      </c>
      <c r="AG26">
        <v>0.44</v>
      </c>
    </row>
    <row r="27" spans="1:33" x14ac:dyDescent="0.55000000000000004">
      <c r="A27" t="s">
        <v>73</v>
      </c>
      <c r="B27">
        <v>454</v>
      </c>
      <c r="C27" t="s">
        <v>409</v>
      </c>
      <c r="D27" s="2">
        <v>44467</v>
      </c>
      <c r="E27">
        <v>44327</v>
      </c>
      <c r="F27" t="s">
        <v>334</v>
      </c>
      <c r="G27" t="str">
        <f t="shared" si="0"/>
        <v>Wet</v>
      </c>
      <c r="H27" t="s">
        <v>63</v>
      </c>
      <c r="I27">
        <v>9</v>
      </c>
      <c r="J27">
        <v>134</v>
      </c>
      <c r="K27">
        <v>40</v>
      </c>
      <c r="L27">
        <v>271</v>
      </c>
      <c r="M27">
        <v>7</v>
      </c>
      <c r="N27">
        <v>28</v>
      </c>
      <c r="O27">
        <v>141</v>
      </c>
      <c r="P27" t="s">
        <v>576</v>
      </c>
      <c r="Q27">
        <v>51</v>
      </c>
      <c r="R27">
        <v>78.5</v>
      </c>
      <c r="S27">
        <v>0</v>
      </c>
      <c r="T27" t="s">
        <v>236</v>
      </c>
      <c r="U27" t="s">
        <v>234</v>
      </c>
      <c r="V27" t="s">
        <v>234</v>
      </c>
      <c r="W27">
        <v>454</v>
      </c>
      <c r="X27">
        <v>454</v>
      </c>
      <c r="Y27">
        <v>49.8</v>
      </c>
      <c r="Z27">
        <v>4.1033333333333344</v>
      </c>
      <c r="AA27">
        <v>27.8</v>
      </c>
      <c r="AB27">
        <v>20.7</v>
      </c>
      <c r="AC27" t="s">
        <v>240</v>
      </c>
      <c r="AD27" t="s">
        <v>252</v>
      </c>
      <c r="AE27">
        <v>25.613371000000001</v>
      </c>
      <c r="AF27">
        <v>-80.407824000000005</v>
      </c>
      <c r="AG27">
        <v>0.95</v>
      </c>
    </row>
    <row r="28" spans="1:33" x14ac:dyDescent="0.55000000000000004">
      <c r="A28" t="s">
        <v>74</v>
      </c>
      <c r="B28">
        <v>21</v>
      </c>
      <c r="C28" t="s">
        <v>409</v>
      </c>
      <c r="D28" s="2">
        <v>44476</v>
      </c>
      <c r="E28">
        <v>44327</v>
      </c>
      <c r="F28" t="s">
        <v>334</v>
      </c>
      <c r="G28" t="str">
        <f t="shared" si="0"/>
        <v>Wet</v>
      </c>
      <c r="H28" t="s">
        <v>75</v>
      </c>
      <c r="I28">
        <v>10</v>
      </c>
      <c r="J28">
        <v>134</v>
      </c>
      <c r="K28">
        <v>41</v>
      </c>
      <c r="L28">
        <v>280</v>
      </c>
      <c r="M28">
        <v>16</v>
      </c>
      <c r="N28">
        <v>7</v>
      </c>
      <c r="O28">
        <v>150</v>
      </c>
      <c r="P28" t="s">
        <v>577</v>
      </c>
      <c r="Q28">
        <v>143</v>
      </c>
      <c r="R28">
        <v>80.5</v>
      </c>
      <c r="S28">
        <v>0.02</v>
      </c>
      <c r="T28" t="s">
        <v>236</v>
      </c>
      <c r="U28" t="s">
        <v>235</v>
      </c>
      <c r="V28" t="s">
        <v>235</v>
      </c>
      <c r="W28">
        <v>21</v>
      </c>
      <c r="X28">
        <v>21</v>
      </c>
      <c r="Y28">
        <v>47.7</v>
      </c>
      <c r="Z28">
        <v>5.5711111111111116</v>
      </c>
      <c r="AA28">
        <v>31.7</v>
      </c>
      <c r="AB28">
        <v>21.5</v>
      </c>
      <c r="AC28" t="s">
        <v>240</v>
      </c>
      <c r="AD28" t="s">
        <v>253</v>
      </c>
      <c r="AE28">
        <v>25.613794970000001</v>
      </c>
      <c r="AF28">
        <v>-80.406096009999999</v>
      </c>
      <c r="AG28">
        <v>0.05</v>
      </c>
    </row>
    <row r="29" spans="1:33" x14ac:dyDescent="0.55000000000000004">
      <c r="A29" t="s">
        <v>76</v>
      </c>
      <c r="B29">
        <v>79</v>
      </c>
      <c r="C29" t="s">
        <v>409</v>
      </c>
      <c r="D29" s="2">
        <v>44476</v>
      </c>
      <c r="E29">
        <v>44327</v>
      </c>
      <c r="F29" t="s">
        <v>334</v>
      </c>
      <c r="G29" t="str">
        <f t="shared" si="0"/>
        <v>Wet</v>
      </c>
      <c r="H29" t="s">
        <v>75</v>
      </c>
      <c r="I29">
        <v>10</v>
      </c>
      <c r="J29">
        <v>134</v>
      </c>
      <c r="K29">
        <v>41</v>
      </c>
      <c r="L29">
        <v>280</v>
      </c>
      <c r="M29">
        <v>16</v>
      </c>
      <c r="N29">
        <v>7</v>
      </c>
      <c r="O29">
        <v>150</v>
      </c>
      <c r="P29" t="s">
        <v>577</v>
      </c>
      <c r="Q29">
        <v>143</v>
      </c>
      <c r="R29">
        <v>80.5</v>
      </c>
      <c r="S29">
        <v>0.02</v>
      </c>
      <c r="T29" t="s">
        <v>233</v>
      </c>
      <c r="V29" t="s">
        <v>233</v>
      </c>
      <c r="X29">
        <v>79</v>
      </c>
      <c r="Y29">
        <v>31.136281352349314</v>
      </c>
      <c r="Z29">
        <v>0.59356999999999993</v>
      </c>
      <c r="AA29">
        <v>14.4</v>
      </c>
      <c r="AB29">
        <v>11.7</v>
      </c>
      <c r="AC29" t="s">
        <v>240</v>
      </c>
      <c r="AD29" t="s">
        <v>283</v>
      </c>
      <c r="AE29">
        <v>25.614700970000001</v>
      </c>
      <c r="AF29">
        <v>-80.406765980000003</v>
      </c>
      <c r="AG29">
        <v>6.0000000000000005E-2</v>
      </c>
    </row>
    <row r="30" spans="1:33" x14ac:dyDescent="0.55000000000000004">
      <c r="A30" t="s">
        <v>78</v>
      </c>
      <c r="B30" t="s">
        <v>78</v>
      </c>
      <c r="C30" t="s">
        <v>409</v>
      </c>
      <c r="D30" s="2">
        <v>44479</v>
      </c>
      <c r="E30">
        <v>44327</v>
      </c>
      <c r="F30" t="s">
        <v>334</v>
      </c>
      <c r="G30" t="str">
        <f t="shared" si="0"/>
        <v>Wet</v>
      </c>
      <c r="H30" t="s">
        <v>75</v>
      </c>
      <c r="I30">
        <v>10</v>
      </c>
      <c r="J30">
        <v>134</v>
      </c>
      <c r="K30">
        <v>42</v>
      </c>
      <c r="L30">
        <v>283</v>
      </c>
      <c r="M30">
        <v>19</v>
      </c>
      <c r="N30">
        <v>10</v>
      </c>
      <c r="O30">
        <v>153</v>
      </c>
      <c r="P30" t="s">
        <v>578</v>
      </c>
      <c r="Q30">
        <v>143</v>
      </c>
      <c r="R30">
        <v>79</v>
      </c>
      <c r="S30">
        <v>0.01</v>
      </c>
      <c r="X30" t="s">
        <v>396</v>
      </c>
      <c r="AC30" t="s">
        <v>240</v>
      </c>
      <c r="AD30" t="s">
        <v>284</v>
      </c>
      <c r="AE30">
        <v>25.61406998</v>
      </c>
      <c r="AF30">
        <v>-80.406014029999994</v>
      </c>
      <c r="AG30">
        <v>0.7</v>
      </c>
    </row>
    <row r="31" spans="1:33" x14ac:dyDescent="0.55000000000000004">
      <c r="A31" t="s">
        <v>82</v>
      </c>
      <c r="B31" t="s">
        <v>231</v>
      </c>
      <c r="C31" t="s">
        <v>409</v>
      </c>
      <c r="D31" s="2">
        <v>44483</v>
      </c>
      <c r="E31">
        <v>44327</v>
      </c>
      <c r="F31" t="s">
        <v>334</v>
      </c>
      <c r="G31" t="str">
        <f t="shared" si="0"/>
        <v>Wet</v>
      </c>
      <c r="H31" t="s">
        <v>75</v>
      </c>
      <c r="I31">
        <v>10</v>
      </c>
      <c r="J31">
        <v>134</v>
      </c>
      <c r="K31">
        <v>42</v>
      </c>
      <c r="L31">
        <v>287</v>
      </c>
      <c r="M31">
        <v>23</v>
      </c>
      <c r="N31">
        <v>14</v>
      </c>
      <c r="O31">
        <v>157</v>
      </c>
      <c r="P31" t="s">
        <v>579</v>
      </c>
      <c r="Q31">
        <v>143</v>
      </c>
      <c r="R31">
        <v>80</v>
      </c>
      <c r="S31">
        <v>0</v>
      </c>
      <c r="T31" t="s">
        <v>236</v>
      </c>
      <c r="U31" t="s">
        <v>235</v>
      </c>
      <c r="V31" t="s">
        <v>235</v>
      </c>
      <c r="W31" t="s">
        <v>231</v>
      </c>
      <c r="X31" t="s">
        <v>231</v>
      </c>
      <c r="Y31">
        <v>46.9</v>
      </c>
      <c r="Z31">
        <v>4.1657142857142855</v>
      </c>
      <c r="AA31">
        <v>27.5</v>
      </c>
      <c r="AB31">
        <v>20.5</v>
      </c>
      <c r="AC31" t="s">
        <v>242</v>
      </c>
      <c r="AD31" t="s">
        <v>286</v>
      </c>
      <c r="AE31">
        <v>25.600572</v>
      </c>
      <c r="AF31">
        <v>-80.399984000000003</v>
      </c>
      <c r="AG31">
        <v>0.81</v>
      </c>
    </row>
    <row r="32" spans="1:33" x14ac:dyDescent="0.55000000000000004">
      <c r="A32" t="s">
        <v>84</v>
      </c>
      <c r="B32" t="s">
        <v>84</v>
      </c>
      <c r="C32" t="s">
        <v>409</v>
      </c>
      <c r="D32" s="2">
        <v>44483</v>
      </c>
      <c r="E32">
        <v>44327</v>
      </c>
      <c r="F32" t="s">
        <v>334</v>
      </c>
      <c r="G32" t="str">
        <f t="shared" si="0"/>
        <v>Wet</v>
      </c>
      <c r="H32" t="s">
        <v>75</v>
      </c>
      <c r="I32">
        <v>10</v>
      </c>
      <c r="J32">
        <v>134</v>
      </c>
      <c r="K32">
        <v>42</v>
      </c>
      <c r="L32">
        <v>287</v>
      </c>
      <c r="M32">
        <v>23</v>
      </c>
      <c r="N32">
        <v>14</v>
      </c>
      <c r="O32">
        <v>157</v>
      </c>
      <c r="P32" t="s">
        <v>579</v>
      </c>
      <c r="Q32">
        <v>143</v>
      </c>
      <c r="R32">
        <v>80</v>
      </c>
      <c r="S32">
        <v>0</v>
      </c>
      <c r="X32" t="s">
        <v>396</v>
      </c>
      <c r="AC32" t="s">
        <v>240</v>
      </c>
      <c r="AD32" t="s">
        <v>287</v>
      </c>
      <c r="AE32">
        <v>25.614038969999999</v>
      </c>
      <c r="AF32">
        <v>-80.406012020000006</v>
      </c>
      <c r="AG32">
        <v>0.84000000000000008</v>
      </c>
    </row>
    <row r="33" spans="1:33" x14ac:dyDescent="0.55000000000000004">
      <c r="A33" t="s">
        <v>85</v>
      </c>
      <c r="B33">
        <v>300</v>
      </c>
      <c r="C33" t="s">
        <v>409</v>
      </c>
      <c r="D33" s="2">
        <v>44488</v>
      </c>
      <c r="E33">
        <v>44327</v>
      </c>
      <c r="F33" t="s">
        <v>334</v>
      </c>
      <c r="G33" t="str">
        <f t="shared" si="0"/>
        <v>Wet</v>
      </c>
      <c r="H33" t="s">
        <v>75</v>
      </c>
      <c r="I33">
        <v>10</v>
      </c>
      <c r="J33">
        <v>134</v>
      </c>
      <c r="K33">
        <v>43</v>
      </c>
      <c r="L33">
        <v>292</v>
      </c>
      <c r="M33">
        <v>28</v>
      </c>
      <c r="N33">
        <v>19</v>
      </c>
      <c r="O33">
        <v>162</v>
      </c>
      <c r="P33" t="s">
        <v>580</v>
      </c>
      <c r="Q33">
        <v>143</v>
      </c>
      <c r="R33">
        <v>75</v>
      </c>
      <c r="S33">
        <v>0</v>
      </c>
      <c r="T33" t="s">
        <v>236</v>
      </c>
      <c r="U33" t="s">
        <v>234</v>
      </c>
      <c r="V33" t="s">
        <v>234</v>
      </c>
      <c r="W33">
        <v>300</v>
      </c>
      <c r="X33">
        <v>300</v>
      </c>
      <c r="Y33">
        <v>46.5</v>
      </c>
      <c r="Z33">
        <v>3.3135294117647058</v>
      </c>
      <c r="AA33">
        <v>26.9</v>
      </c>
      <c r="AB33">
        <v>19.899999999999999</v>
      </c>
      <c r="AC33" t="s">
        <v>241</v>
      </c>
      <c r="AD33" t="s">
        <v>270</v>
      </c>
      <c r="AE33">
        <v>25.616564</v>
      </c>
      <c r="AF33">
        <v>-80.390597999999997</v>
      </c>
      <c r="AG33">
        <v>0.01</v>
      </c>
    </row>
    <row r="34" spans="1:33" x14ac:dyDescent="0.55000000000000004">
      <c r="A34" t="s">
        <v>87</v>
      </c>
      <c r="B34">
        <v>40</v>
      </c>
      <c r="C34" t="s">
        <v>409</v>
      </c>
      <c r="D34" s="2">
        <v>44490</v>
      </c>
      <c r="E34">
        <v>44327</v>
      </c>
      <c r="F34" t="s">
        <v>334</v>
      </c>
      <c r="G34" t="str">
        <f t="shared" si="0"/>
        <v>Wet</v>
      </c>
      <c r="H34" t="s">
        <v>75</v>
      </c>
      <c r="I34">
        <v>10</v>
      </c>
      <c r="J34">
        <v>134</v>
      </c>
      <c r="K34">
        <v>43</v>
      </c>
      <c r="L34">
        <v>294</v>
      </c>
      <c r="M34">
        <v>30</v>
      </c>
      <c r="N34">
        <v>21</v>
      </c>
      <c r="O34">
        <v>164</v>
      </c>
      <c r="P34" t="s">
        <v>581</v>
      </c>
      <c r="Q34">
        <v>143</v>
      </c>
      <c r="R34">
        <v>78.5</v>
      </c>
      <c r="S34">
        <v>0</v>
      </c>
      <c r="T34" t="s">
        <v>236</v>
      </c>
      <c r="U34" t="s">
        <v>235</v>
      </c>
      <c r="V34" t="s">
        <v>235</v>
      </c>
      <c r="W34">
        <v>40</v>
      </c>
      <c r="X34">
        <v>40</v>
      </c>
      <c r="Y34">
        <v>49.5</v>
      </c>
      <c r="Z34">
        <v>5.4148459400000002</v>
      </c>
      <c r="AA34">
        <v>29.9</v>
      </c>
      <c r="AB34">
        <v>21.6</v>
      </c>
      <c r="AC34" t="s">
        <v>240</v>
      </c>
      <c r="AD34" t="s">
        <v>254</v>
      </c>
      <c r="AE34">
        <v>25.613995970000001</v>
      </c>
      <c r="AF34">
        <v>-80.406042029999995</v>
      </c>
      <c r="AG34">
        <v>0.15000000000000002</v>
      </c>
    </row>
    <row r="35" spans="1:33" x14ac:dyDescent="0.55000000000000004">
      <c r="A35" t="s">
        <v>88</v>
      </c>
      <c r="B35">
        <v>454</v>
      </c>
      <c r="C35" t="s">
        <v>409</v>
      </c>
      <c r="D35" s="2">
        <v>44490</v>
      </c>
      <c r="E35">
        <v>44327</v>
      </c>
      <c r="F35" t="s">
        <v>334</v>
      </c>
      <c r="G35" t="str">
        <f t="shared" si="0"/>
        <v>Wet</v>
      </c>
      <c r="H35" t="s">
        <v>75</v>
      </c>
      <c r="I35">
        <v>10</v>
      </c>
      <c r="J35">
        <v>134</v>
      </c>
      <c r="K35">
        <v>43</v>
      </c>
      <c r="L35">
        <v>294</v>
      </c>
      <c r="M35">
        <v>30</v>
      </c>
      <c r="N35">
        <v>21</v>
      </c>
      <c r="O35">
        <v>164</v>
      </c>
      <c r="P35" t="s">
        <v>581</v>
      </c>
      <c r="Q35">
        <v>143</v>
      </c>
      <c r="R35">
        <v>78.5</v>
      </c>
      <c r="S35">
        <v>0</v>
      </c>
      <c r="T35" t="s">
        <v>236</v>
      </c>
      <c r="U35" t="s">
        <v>234</v>
      </c>
      <c r="V35" t="s">
        <v>234</v>
      </c>
      <c r="W35">
        <v>454</v>
      </c>
      <c r="X35">
        <v>454</v>
      </c>
      <c r="Y35">
        <v>49.8</v>
      </c>
      <c r="Z35">
        <v>4.1033333333333344</v>
      </c>
      <c r="AA35">
        <v>27.8</v>
      </c>
      <c r="AB35">
        <v>20.7</v>
      </c>
      <c r="AC35" t="s">
        <v>240</v>
      </c>
      <c r="AD35" t="s">
        <v>253</v>
      </c>
      <c r="AE35">
        <v>25.613794970000001</v>
      </c>
      <c r="AF35">
        <v>-80.406096009999999</v>
      </c>
      <c r="AG35">
        <v>0.69</v>
      </c>
    </row>
    <row r="36" spans="1:33" x14ac:dyDescent="0.55000000000000004">
      <c r="A36" t="s">
        <v>89</v>
      </c>
      <c r="B36">
        <v>21</v>
      </c>
      <c r="C36" t="s">
        <v>409</v>
      </c>
      <c r="D36" s="2">
        <v>44502</v>
      </c>
      <c r="E36">
        <v>44327</v>
      </c>
      <c r="F36" t="s">
        <v>334</v>
      </c>
      <c r="G36" t="str">
        <f t="shared" si="0"/>
        <v>Wet</v>
      </c>
      <c r="H36" t="s">
        <v>90</v>
      </c>
      <c r="I36">
        <v>11</v>
      </c>
      <c r="J36">
        <v>134</v>
      </c>
      <c r="K36">
        <v>45</v>
      </c>
      <c r="L36">
        <v>306</v>
      </c>
      <c r="M36">
        <v>42</v>
      </c>
      <c r="N36">
        <v>2</v>
      </c>
      <c r="O36">
        <v>176</v>
      </c>
      <c r="P36" t="s">
        <v>582</v>
      </c>
      <c r="Q36">
        <v>143</v>
      </c>
      <c r="R36">
        <v>74</v>
      </c>
      <c r="S36">
        <v>0</v>
      </c>
      <c r="T36" t="s">
        <v>236</v>
      </c>
      <c r="U36" t="s">
        <v>235</v>
      </c>
      <c r="V36" t="s">
        <v>235</v>
      </c>
      <c r="W36">
        <v>21</v>
      </c>
      <c r="X36">
        <v>21</v>
      </c>
      <c r="Y36">
        <v>47.7</v>
      </c>
      <c r="Z36">
        <v>5.5711111111111116</v>
      </c>
      <c r="AA36">
        <v>31.7</v>
      </c>
      <c r="AB36">
        <v>21.5</v>
      </c>
      <c r="AC36" t="s">
        <v>240</v>
      </c>
      <c r="AD36" t="s">
        <v>253</v>
      </c>
      <c r="AE36">
        <v>25.613794970000001</v>
      </c>
      <c r="AF36">
        <v>-80.406096009999999</v>
      </c>
      <c r="AG36">
        <v>0.59</v>
      </c>
    </row>
    <row r="37" spans="1:33" x14ac:dyDescent="0.55000000000000004">
      <c r="A37" t="s">
        <v>92</v>
      </c>
      <c r="B37" t="s">
        <v>92</v>
      </c>
      <c r="C37" t="s">
        <v>409</v>
      </c>
      <c r="D37" s="2">
        <v>44502</v>
      </c>
      <c r="E37">
        <v>44327</v>
      </c>
      <c r="F37" t="s">
        <v>334</v>
      </c>
      <c r="G37" t="str">
        <f t="shared" si="0"/>
        <v>Wet</v>
      </c>
      <c r="H37" t="s">
        <v>90</v>
      </c>
      <c r="I37">
        <v>11</v>
      </c>
      <c r="J37">
        <v>134</v>
      </c>
      <c r="K37">
        <v>45</v>
      </c>
      <c r="L37">
        <v>306</v>
      </c>
      <c r="M37">
        <v>42</v>
      </c>
      <c r="N37">
        <v>2</v>
      </c>
      <c r="O37">
        <v>176</v>
      </c>
      <c r="P37" t="s">
        <v>582</v>
      </c>
      <c r="Q37">
        <v>143</v>
      </c>
      <c r="R37">
        <v>74</v>
      </c>
      <c r="S37">
        <v>0</v>
      </c>
      <c r="X37" t="s">
        <v>395</v>
      </c>
      <c r="AC37" t="s">
        <v>241</v>
      </c>
      <c r="AD37" t="s">
        <v>289</v>
      </c>
      <c r="AE37">
        <v>25.616638030000001</v>
      </c>
      <c r="AF37">
        <v>-80.390524029999995</v>
      </c>
      <c r="AG37">
        <v>0.2</v>
      </c>
    </row>
    <row r="38" spans="1:33" x14ac:dyDescent="0.55000000000000004">
      <c r="A38" t="s">
        <v>93</v>
      </c>
      <c r="B38">
        <v>210</v>
      </c>
      <c r="C38" t="s">
        <v>409</v>
      </c>
      <c r="D38" s="2">
        <v>44509</v>
      </c>
      <c r="E38">
        <v>44327</v>
      </c>
      <c r="F38" t="s">
        <v>334</v>
      </c>
      <c r="G38" t="str">
        <f t="shared" si="0"/>
        <v>Wet</v>
      </c>
      <c r="H38" t="s">
        <v>90</v>
      </c>
      <c r="I38">
        <v>11</v>
      </c>
      <c r="J38">
        <v>134</v>
      </c>
      <c r="K38">
        <v>46</v>
      </c>
      <c r="L38">
        <v>313</v>
      </c>
      <c r="M38">
        <v>49</v>
      </c>
      <c r="N38">
        <v>9</v>
      </c>
      <c r="O38">
        <v>183</v>
      </c>
      <c r="P38" t="s">
        <v>583</v>
      </c>
      <c r="Q38">
        <v>143</v>
      </c>
      <c r="R38">
        <v>68.5</v>
      </c>
      <c r="S38">
        <v>0</v>
      </c>
      <c r="T38" t="s">
        <v>236</v>
      </c>
      <c r="U38" t="s">
        <v>234</v>
      </c>
      <c r="V38" t="s">
        <v>234</v>
      </c>
      <c r="X38">
        <v>210</v>
      </c>
      <c r="Y38">
        <v>49.8</v>
      </c>
      <c r="Z38">
        <v>4.3600000000000003</v>
      </c>
      <c r="AA38">
        <v>27.9</v>
      </c>
      <c r="AB38">
        <v>20.3</v>
      </c>
      <c r="AC38" t="s">
        <v>241</v>
      </c>
      <c r="AD38" t="s">
        <v>269</v>
      </c>
      <c r="AE38">
        <v>25.616734000000001</v>
      </c>
      <c r="AF38">
        <v>-80.390617989999996</v>
      </c>
      <c r="AG38">
        <v>0.05</v>
      </c>
    </row>
    <row r="39" spans="1:33" x14ac:dyDescent="0.55000000000000004">
      <c r="A39" t="s">
        <v>94</v>
      </c>
      <c r="B39">
        <v>490</v>
      </c>
      <c r="C39" t="s">
        <v>409</v>
      </c>
      <c r="D39" s="2">
        <v>44509</v>
      </c>
      <c r="E39">
        <v>44327</v>
      </c>
      <c r="F39" t="s">
        <v>334</v>
      </c>
      <c r="G39" t="str">
        <f t="shared" si="0"/>
        <v>Wet</v>
      </c>
      <c r="H39" t="s">
        <v>90</v>
      </c>
      <c r="I39">
        <v>11</v>
      </c>
      <c r="J39">
        <v>134</v>
      </c>
      <c r="K39">
        <v>46</v>
      </c>
      <c r="L39">
        <v>313</v>
      </c>
      <c r="M39">
        <v>49</v>
      </c>
      <c r="N39">
        <v>9</v>
      </c>
      <c r="O39">
        <v>183</v>
      </c>
      <c r="P39" t="s">
        <v>583</v>
      </c>
      <c r="Q39">
        <v>143</v>
      </c>
      <c r="R39">
        <v>68.5</v>
      </c>
      <c r="S39">
        <v>0</v>
      </c>
      <c r="T39" t="s">
        <v>236</v>
      </c>
      <c r="U39" t="s">
        <v>234</v>
      </c>
      <c r="V39" t="s">
        <v>234</v>
      </c>
      <c r="W39">
        <v>490</v>
      </c>
      <c r="X39">
        <v>490</v>
      </c>
      <c r="Y39">
        <v>42.584725332177044</v>
      </c>
      <c r="Z39">
        <v>2.7814285714285711</v>
      </c>
      <c r="AA39">
        <v>24.3</v>
      </c>
      <c r="AB39">
        <v>17.600000000000001</v>
      </c>
      <c r="AC39" t="s">
        <v>241</v>
      </c>
      <c r="AD39" t="s">
        <v>249</v>
      </c>
      <c r="AE39">
        <v>25.616534999999999</v>
      </c>
      <c r="AF39">
        <v>-80.390473999999998</v>
      </c>
      <c r="AG39">
        <v>0.1</v>
      </c>
    </row>
    <row r="40" spans="1:33" x14ac:dyDescent="0.55000000000000004">
      <c r="A40" t="s">
        <v>95</v>
      </c>
      <c r="B40" t="s">
        <v>230</v>
      </c>
      <c r="C40" t="s">
        <v>409</v>
      </c>
      <c r="D40" s="2">
        <v>44509</v>
      </c>
      <c r="E40">
        <v>44327</v>
      </c>
      <c r="F40" t="s">
        <v>334</v>
      </c>
      <c r="G40" t="str">
        <f t="shared" si="0"/>
        <v>Wet</v>
      </c>
      <c r="H40" t="s">
        <v>90</v>
      </c>
      <c r="I40">
        <v>11</v>
      </c>
      <c r="J40">
        <v>134</v>
      </c>
      <c r="K40">
        <v>46</v>
      </c>
      <c r="L40">
        <v>313</v>
      </c>
      <c r="M40">
        <v>49</v>
      </c>
      <c r="N40">
        <v>9</v>
      </c>
      <c r="O40">
        <v>183</v>
      </c>
      <c r="P40" t="s">
        <v>583</v>
      </c>
      <c r="Q40">
        <v>143</v>
      </c>
      <c r="R40">
        <v>68.5</v>
      </c>
      <c r="S40">
        <v>0</v>
      </c>
      <c r="T40" t="s">
        <v>236</v>
      </c>
      <c r="U40" t="s">
        <v>235</v>
      </c>
      <c r="V40" t="s">
        <v>235</v>
      </c>
      <c r="W40" t="s">
        <v>230</v>
      </c>
      <c r="X40" t="s">
        <v>230</v>
      </c>
      <c r="Y40">
        <v>55.1</v>
      </c>
      <c r="Z40">
        <v>6.6241176470588234</v>
      </c>
      <c r="AA40">
        <v>33.4</v>
      </c>
      <c r="AB40">
        <v>23.4</v>
      </c>
      <c r="AC40" t="s">
        <v>241</v>
      </c>
      <c r="AD40" t="s">
        <v>255</v>
      </c>
      <c r="AE40">
        <v>25.616444000000001</v>
      </c>
      <c r="AF40">
        <v>-80.390439000000001</v>
      </c>
      <c r="AG40">
        <v>0.2</v>
      </c>
    </row>
    <row r="41" spans="1:33" x14ac:dyDescent="0.55000000000000004">
      <c r="A41" t="s">
        <v>96</v>
      </c>
      <c r="B41">
        <v>589</v>
      </c>
      <c r="C41" t="s">
        <v>409</v>
      </c>
      <c r="D41" s="2">
        <v>44511</v>
      </c>
      <c r="E41">
        <v>44327</v>
      </c>
      <c r="F41" t="s">
        <v>334</v>
      </c>
      <c r="G41" t="str">
        <f t="shared" si="0"/>
        <v>Wet</v>
      </c>
      <c r="H41" t="s">
        <v>90</v>
      </c>
      <c r="I41">
        <v>11</v>
      </c>
      <c r="J41">
        <v>134</v>
      </c>
      <c r="K41">
        <v>46</v>
      </c>
      <c r="L41">
        <v>315</v>
      </c>
      <c r="M41">
        <v>51</v>
      </c>
      <c r="N41">
        <v>11</v>
      </c>
      <c r="O41">
        <v>185</v>
      </c>
      <c r="P41" t="s">
        <v>584</v>
      </c>
      <c r="Q41">
        <v>143</v>
      </c>
      <c r="R41">
        <v>74.5</v>
      </c>
      <c r="S41">
        <v>0.03</v>
      </c>
      <c r="T41" t="s">
        <v>236</v>
      </c>
      <c r="U41" t="s">
        <v>235</v>
      </c>
      <c r="V41" t="s">
        <v>235</v>
      </c>
      <c r="W41">
        <v>589</v>
      </c>
      <c r="X41">
        <v>589</v>
      </c>
      <c r="Y41">
        <v>51.1</v>
      </c>
      <c r="Z41">
        <v>5.242857142857142</v>
      </c>
      <c r="AA41">
        <v>29.4</v>
      </c>
      <c r="AB41">
        <v>22.2</v>
      </c>
      <c r="AC41" t="s">
        <v>241</v>
      </c>
      <c r="AD41" t="s">
        <v>258</v>
      </c>
      <c r="AE41">
        <v>25.621460970000001</v>
      </c>
      <c r="AF41">
        <v>-80.392425959999997</v>
      </c>
      <c r="AG41">
        <v>0.01</v>
      </c>
    </row>
    <row r="42" spans="1:33" x14ac:dyDescent="0.55000000000000004">
      <c r="A42" t="s">
        <v>97</v>
      </c>
      <c r="B42" t="s">
        <v>231</v>
      </c>
      <c r="C42" t="s">
        <v>409</v>
      </c>
      <c r="D42" s="2">
        <v>44511</v>
      </c>
      <c r="E42">
        <v>44327</v>
      </c>
      <c r="F42" t="s">
        <v>334</v>
      </c>
      <c r="G42" t="str">
        <f t="shared" si="0"/>
        <v>Wet</v>
      </c>
      <c r="H42" t="s">
        <v>90</v>
      </c>
      <c r="I42">
        <v>11</v>
      </c>
      <c r="J42">
        <v>134</v>
      </c>
      <c r="K42">
        <v>46</v>
      </c>
      <c r="L42">
        <v>315</v>
      </c>
      <c r="M42">
        <v>51</v>
      </c>
      <c r="N42">
        <v>11</v>
      </c>
      <c r="O42">
        <v>185</v>
      </c>
      <c r="P42" t="s">
        <v>584</v>
      </c>
      <c r="Q42">
        <v>143</v>
      </c>
      <c r="R42">
        <v>74.5</v>
      </c>
      <c r="S42">
        <v>0.03</v>
      </c>
      <c r="T42" t="s">
        <v>236</v>
      </c>
      <c r="U42" t="s">
        <v>235</v>
      </c>
      <c r="V42" t="s">
        <v>235</v>
      </c>
      <c r="W42" t="s">
        <v>231</v>
      </c>
      <c r="X42" t="s">
        <v>231</v>
      </c>
      <c r="Y42">
        <v>46.9</v>
      </c>
      <c r="Z42">
        <v>4.1657142857142855</v>
      </c>
      <c r="AA42">
        <v>27.5</v>
      </c>
      <c r="AB42">
        <v>20.5</v>
      </c>
      <c r="AC42" t="s">
        <v>242</v>
      </c>
      <c r="AD42" t="s">
        <v>290</v>
      </c>
      <c r="AE42">
        <v>25.600892000000002</v>
      </c>
      <c r="AF42">
        <v>-80.399327</v>
      </c>
      <c r="AG42">
        <v>0.4</v>
      </c>
    </row>
    <row r="43" spans="1:33" x14ac:dyDescent="0.55000000000000004">
      <c r="A43" t="s">
        <v>99</v>
      </c>
      <c r="B43">
        <v>490</v>
      </c>
      <c r="C43" t="s">
        <v>409</v>
      </c>
      <c r="D43" s="2">
        <v>44516</v>
      </c>
      <c r="E43">
        <v>44327</v>
      </c>
      <c r="F43" t="s">
        <v>334</v>
      </c>
      <c r="G43" t="str">
        <f t="shared" si="0"/>
        <v>Wet</v>
      </c>
      <c r="H43" t="s">
        <v>90</v>
      </c>
      <c r="I43">
        <v>11</v>
      </c>
      <c r="J43">
        <v>134</v>
      </c>
      <c r="K43">
        <v>47</v>
      </c>
      <c r="L43">
        <v>320</v>
      </c>
      <c r="M43">
        <v>56</v>
      </c>
      <c r="N43">
        <v>16</v>
      </c>
      <c r="O43">
        <v>190</v>
      </c>
      <c r="P43" t="s">
        <v>585</v>
      </c>
      <c r="Q43">
        <v>143</v>
      </c>
      <c r="R43">
        <v>69</v>
      </c>
      <c r="S43">
        <v>0</v>
      </c>
      <c r="T43" t="s">
        <v>236</v>
      </c>
      <c r="U43" t="s">
        <v>234</v>
      </c>
      <c r="V43" t="s">
        <v>234</v>
      </c>
      <c r="W43">
        <v>490</v>
      </c>
      <c r="X43">
        <v>490</v>
      </c>
      <c r="Y43">
        <v>42.584725332177044</v>
      </c>
      <c r="Z43">
        <v>2.7814285714285711</v>
      </c>
      <c r="AA43">
        <v>24.3</v>
      </c>
      <c r="AB43">
        <v>17.600000000000001</v>
      </c>
      <c r="AC43" t="s">
        <v>241</v>
      </c>
      <c r="AD43" t="s">
        <v>249</v>
      </c>
      <c r="AE43">
        <v>25.616307030000002</v>
      </c>
      <c r="AF43">
        <v>-80.390258990000007</v>
      </c>
      <c r="AG43">
        <v>0.01</v>
      </c>
    </row>
    <row r="44" spans="1:33" x14ac:dyDescent="0.55000000000000004">
      <c r="A44" t="s">
        <v>100</v>
      </c>
      <c r="B44" t="s">
        <v>100</v>
      </c>
      <c r="C44" t="s">
        <v>409</v>
      </c>
      <c r="D44" s="2">
        <v>44518</v>
      </c>
      <c r="E44">
        <v>44327</v>
      </c>
      <c r="F44" t="s">
        <v>334</v>
      </c>
      <c r="G44" t="str">
        <f t="shared" si="0"/>
        <v>Wet</v>
      </c>
      <c r="H44" t="s">
        <v>90</v>
      </c>
      <c r="I44">
        <v>11</v>
      </c>
      <c r="J44">
        <v>134</v>
      </c>
      <c r="K44">
        <v>47</v>
      </c>
      <c r="L44">
        <v>322</v>
      </c>
      <c r="M44">
        <v>58</v>
      </c>
      <c r="N44">
        <v>18</v>
      </c>
      <c r="O44">
        <v>192</v>
      </c>
      <c r="P44" t="s">
        <v>586</v>
      </c>
      <c r="Q44">
        <v>143</v>
      </c>
      <c r="R44">
        <v>77</v>
      </c>
      <c r="X44" t="s">
        <v>396</v>
      </c>
      <c r="AC44" t="s">
        <v>240</v>
      </c>
      <c r="AD44" t="s">
        <v>292</v>
      </c>
      <c r="AE44">
        <v>25.613849030000001</v>
      </c>
      <c r="AF44">
        <v>-80.405927030000001</v>
      </c>
      <c r="AG44">
        <v>0.01</v>
      </c>
    </row>
    <row r="45" spans="1:33" x14ac:dyDescent="0.55000000000000004">
      <c r="A45" t="s">
        <v>107</v>
      </c>
      <c r="B45" t="s">
        <v>230</v>
      </c>
      <c r="C45" t="s">
        <v>409</v>
      </c>
      <c r="D45" s="2">
        <v>44537</v>
      </c>
      <c r="E45">
        <v>44327</v>
      </c>
      <c r="F45" t="s">
        <v>334</v>
      </c>
      <c r="G45" t="str">
        <f t="shared" si="0"/>
        <v>Wet</v>
      </c>
      <c r="H45" t="s">
        <v>104</v>
      </c>
      <c r="I45">
        <v>12</v>
      </c>
      <c r="J45">
        <v>134</v>
      </c>
      <c r="K45">
        <v>50</v>
      </c>
      <c r="L45">
        <v>341</v>
      </c>
      <c r="M45">
        <v>77</v>
      </c>
      <c r="N45">
        <v>7</v>
      </c>
      <c r="O45">
        <v>211</v>
      </c>
      <c r="P45" t="s">
        <v>587</v>
      </c>
      <c r="Q45">
        <v>143</v>
      </c>
      <c r="R45">
        <v>71.5</v>
      </c>
      <c r="S45">
        <v>0.15</v>
      </c>
      <c r="T45" t="s">
        <v>236</v>
      </c>
      <c r="U45" t="s">
        <v>235</v>
      </c>
      <c r="V45" t="s">
        <v>235</v>
      </c>
      <c r="W45" t="s">
        <v>230</v>
      </c>
      <c r="X45" t="s">
        <v>230</v>
      </c>
      <c r="Y45">
        <v>55.1</v>
      </c>
      <c r="Z45">
        <v>6.6241176470588234</v>
      </c>
      <c r="AA45">
        <v>33.4</v>
      </c>
      <c r="AB45">
        <v>23.4</v>
      </c>
      <c r="AC45" t="s">
        <v>241</v>
      </c>
      <c r="AD45" t="s">
        <v>255</v>
      </c>
      <c r="AE45">
        <v>25.616444000000001</v>
      </c>
      <c r="AF45">
        <v>-80.390439000000001</v>
      </c>
      <c r="AG45">
        <v>0.01</v>
      </c>
    </row>
    <row r="46" spans="1:33" x14ac:dyDescent="0.55000000000000004">
      <c r="A46" t="s">
        <v>111</v>
      </c>
      <c r="B46">
        <v>589</v>
      </c>
      <c r="C46" t="s">
        <v>410</v>
      </c>
      <c r="D46" s="2">
        <v>44551</v>
      </c>
      <c r="E46">
        <v>44327</v>
      </c>
      <c r="F46" t="s">
        <v>335</v>
      </c>
      <c r="G46" t="str">
        <f t="shared" si="0"/>
        <v>Wet</v>
      </c>
      <c r="H46" t="s">
        <v>104</v>
      </c>
      <c r="I46">
        <v>12</v>
      </c>
      <c r="J46">
        <v>224</v>
      </c>
      <c r="K46">
        <v>52</v>
      </c>
      <c r="L46">
        <v>355</v>
      </c>
      <c r="M46">
        <v>1</v>
      </c>
      <c r="N46">
        <v>21</v>
      </c>
      <c r="O46">
        <v>225</v>
      </c>
      <c r="P46" t="s">
        <v>588</v>
      </c>
      <c r="Q46">
        <v>143</v>
      </c>
      <c r="R46">
        <v>75</v>
      </c>
      <c r="T46" t="s">
        <v>236</v>
      </c>
      <c r="U46" t="s">
        <v>235</v>
      </c>
      <c r="V46" t="s">
        <v>235</v>
      </c>
      <c r="W46">
        <v>589</v>
      </c>
      <c r="X46">
        <v>589</v>
      </c>
      <c r="Y46">
        <v>51.1</v>
      </c>
      <c r="Z46">
        <v>5.242857142857142</v>
      </c>
      <c r="AA46">
        <v>29.4</v>
      </c>
      <c r="AB46">
        <v>22.2</v>
      </c>
      <c r="AC46" t="s">
        <v>241</v>
      </c>
      <c r="AD46" t="s">
        <v>258</v>
      </c>
      <c r="AE46">
        <v>25.621460970000001</v>
      </c>
      <c r="AF46">
        <v>-80.392425959999997</v>
      </c>
      <c r="AG46">
        <v>0.01</v>
      </c>
    </row>
    <row r="47" spans="1:33" x14ac:dyDescent="0.55000000000000004">
      <c r="A47" t="s">
        <v>112</v>
      </c>
      <c r="B47" t="s">
        <v>231</v>
      </c>
      <c r="C47" t="s">
        <v>410</v>
      </c>
      <c r="D47" s="2">
        <v>44551</v>
      </c>
      <c r="E47">
        <v>44327</v>
      </c>
      <c r="F47" t="s">
        <v>335</v>
      </c>
      <c r="G47" t="str">
        <f t="shared" si="0"/>
        <v>Wet</v>
      </c>
      <c r="H47" t="s">
        <v>104</v>
      </c>
      <c r="I47">
        <v>12</v>
      </c>
      <c r="J47">
        <v>224</v>
      </c>
      <c r="K47">
        <v>52</v>
      </c>
      <c r="L47">
        <v>355</v>
      </c>
      <c r="M47">
        <v>1</v>
      </c>
      <c r="N47">
        <v>21</v>
      </c>
      <c r="O47">
        <v>225</v>
      </c>
      <c r="P47" t="s">
        <v>588</v>
      </c>
      <c r="Q47">
        <v>143</v>
      </c>
      <c r="R47">
        <v>75</v>
      </c>
      <c r="T47" t="s">
        <v>236</v>
      </c>
      <c r="U47" t="s">
        <v>235</v>
      </c>
      <c r="V47" t="s">
        <v>235</v>
      </c>
      <c r="W47" t="s">
        <v>231</v>
      </c>
      <c r="X47" t="s">
        <v>231</v>
      </c>
      <c r="Y47">
        <v>46.9</v>
      </c>
      <c r="Z47">
        <v>4.1657142857142855</v>
      </c>
      <c r="AA47">
        <v>27.5</v>
      </c>
      <c r="AB47">
        <v>20.5</v>
      </c>
      <c r="AC47" t="s">
        <v>242</v>
      </c>
      <c r="AD47" t="s">
        <v>251</v>
      </c>
      <c r="AE47">
        <v>25.600580000000001</v>
      </c>
      <c r="AF47">
        <v>-80.400133999999994</v>
      </c>
      <c r="AG47">
        <v>0.57999999999999996</v>
      </c>
    </row>
    <row r="48" spans="1:33" x14ac:dyDescent="0.55000000000000004">
      <c r="A48" t="s">
        <v>117</v>
      </c>
      <c r="B48" t="s">
        <v>231</v>
      </c>
      <c r="C48">
        <v>44551</v>
      </c>
      <c r="D48" s="2">
        <v>44581</v>
      </c>
      <c r="E48">
        <v>44327</v>
      </c>
      <c r="F48" t="s">
        <v>335</v>
      </c>
      <c r="G48" t="str">
        <f t="shared" si="0"/>
        <v>Dry</v>
      </c>
      <c r="H48" t="s">
        <v>115</v>
      </c>
      <c r="I48">
        <v>1</v>
      </c>
      <c r="J48">
        <v>224</v>
      </c>
      <c r="K48">
        <v>4</v>
      </c>
      <c r="L48">
        <v>20</v>
      </c>
      <c r="M48">
        <v>31</v>
      </c>
      <c r="N48">
        <v>20</v>
      </c>
      <c r="O48">
        <v>255</v>
      </c>
      <c r="P48" t="s">
        <v>589</v>
      </c>
      <c r="Q48">
        <v>235</v>
      </c>
      <c r="R48">
        <v>64</v>
      </c>
      <c r="S48">
        <v>0</v>
      </c>
      <c r="T48" t="s">
        <v>236</v>
      </c>
      <c r="U48" t="s">
        <v>235</v>
      </c>
      <c r="V48" t="s">
        <v>235</v>
      </c>
      <c r="W48" t="s">
        <v>231</v>
      </c>
      <c r="X48" t="s">
        <v>231</v>
      </c>
      <c r="Y48">
        <v>46.9</v>
      </c>
      <c r="Z48">
        <v>4.1657142857142855</v>
      </c>
      <c r="AA48">
        <v>27.5</v>
      </c>
      <c r="AB48">
        <v>20.5</v>
      </c>
      <c r="AC48" t="s">
        <v>242</v>
      </c>
      <c r="AD48" t="s">
        <v>251</v>
      </c>
      <c r="AE48">
        <v>25.600580000000001</v>
      </c>
      <c r="AF48">
        <v>-80.400133999999994</v>
      </c>
      <c r="AG48">
        <v>0.1</v>
      </c>
    </row>
    <row r="49" spans="1:33" x14ac:dyDescent="0.55000000000000004">
      <c r="A49" t="s">
        <v>126</v>
      </c>
      <c r="B49">
        <v>494</v>
      </c>
      <c r="C49">
        <v>44551</v>
      </c>
      <c r="D49" s="2">
        <v>44595</v>
      </c>
      <c r="E49">
        <v>44327</v>
      </c>
      <c r="F49" t="s">
        <v>335</v>
      </c>
      <c r="G49" t="str">
        <f t="shared" si="0"/>
        <v>Dry</v>
      </c>
      <c r="H49" t="s">
        <v>125</v>
      </c>
      <c r="I49">
        <v>2</v>
      </c>
      <c r="J49">
        <v>224</v>
      </c>
      <c r="K49">
        <v>6</v>
      </c>
      <c r="L49">
        <v>34</v>
      </c>
      <c r="M49">
        <v>45</v>
      </c>
      <c r="N49">
        <v>3</v>
      </c>
      <c r="O49">
        <v>269</v>
      </c>
      <c r="P49" t="s">
        <v>590</v>
      </c>
      <c r="Q49">
        <v>235</v>
      </c>
      <c r="R49">
        <v>72</v>
      </c>
      <c r="S49">
        <v>0</v>
      </c>
      <c r="T49" t="s">
        <v>233</v>
      </c>
      <c r="V49" t="s">
        <v>233</v>
      </c>
      <c r="X49">
        <v>494</v>
      </c>
      <c r="AC49" t="s">
        <v>240</v>
      </c>
      <c r="AD49" t="s">
        <v>298</v>
      </c>
      <c r="AE49">
        <v>25.614341970000002</v>
      </c>
      <c r="AF49">
        <v>-80.407350030000003</v>
      </c>
      <c r="AG49">
        <v>0.01</v>
      </c>
    </row>
    <row r="50" spans="1:33" x14ac:dyDescent="0.55000000000000004">
      <c r="A50" t="s">
        <v>127</v>
      </c>
      <c r="B50">
        <v>491</v>
      </c>
      <c r="C50">
        <v>44551</v>
      </c>
      <c r="D50" s="2">
        <v>44600</v>
      </c>
      <c r="E50">
        <v>44327</v>
      </c>
      <c r="F50" t="s">
        <v>335</v>
      </c>
      <c r="G50" t="str">
        <f t="shared" si="0"/>
        <v>Dry</v>
      </c>
      <c r="H50" t="s">
        <v>125</v>
      </c>
      <c r="I50">
        <v>2</v>
      </c>
      <c r="J50">
        <v>224</v>
      </c>
      <c r="K50">
        <v>7</v>
      </c>
      <c r="L50">
        <v>39</v>
      </c>
      <c r="M50">
        <v>50</v>
      </c>
      <c r="N50">
        <v>8</v>
      </c>
      <c r="O50">
        <v>274</v>
      </c>
      <c r="P50" t="s">
        <v>591</v>
      </c>
      <c r="Q50">
        <v>235</v>
      </c>
      <c r="R50">
        <v>70.5</v>
      </c>
      <c r="S50">
        <v>0</v>
      </c>
      <c r="T50" t="s">
        <v>236</v>
      </c>
      <c r="U50" t="s">
        <v>234</v>
      </c>
      <c r="V50" t="s">
        <v>234</v>
      </c>
      <c r="W50">
        <v>491</v>
      </c>
      <c r="X50">
        <v>491</v>
      </c>
      <c r="Y50">
        <v>49.2</v>
      </c>
      <c r="Z50">
        <v>4.2805263157894728</v>
      </c>
      <c r="AA50">
        <v>27.1</v>
      </c>
      <c r="AB50">
        <v>20.3</v>
      </c>
      <c r="AC50" t="s">
        <v>242</v>
      </c>
      <c r="AD50" t="s">
        <v>299</v>
      </c>
      <c r="AE50">
        <v>25.602049999999998</v>
      </c>
      <c r="AF50">
        <v>-80.397990039999996</v>
      </c>
      <c r="AG50">
        <v>0.01</v>
      </c>
    </row>
    <row r="51" spans="1:33" x14ac:dyDescent="0.55000000000000004">
      <c r="A51" t="s">
        <v>144</v>
      </c>
      <c r="B51">
        <v>491</v>
      </c>
      <c r="C51" t="s">
        <v>411</v>
      </c>
      <c r="D51" s="2">
        <v>44642</v>
      </c>
      <c r="E51">
        <v>44327</v>
      </c>
      <c r="F51" t="s">
        <v>332</v>
      </c>
      <c r="G51" t="str">
        <f t="shared" si="0"/>
        <v>Dry</v>
      </c>
      <c r="H51" t="s">
        <v>136</v>
      </c>
      <c r="I51">
        <v>3</v>
      </c>
      <c r="J51">
        <v>313</v>
      </c>
      <c r="K51">
        <v>13</v>
      </c>
      <c r="L51">
        <v>81</v>
      </c>
      <c r="M51">
        <v>3</v>
      </c>
      <c r="N51">
        <v>22</v>
      </c>
      <c r="O51">
        <v>316</v>
      </c>
      <c r="P51" t="s">
        <v>592</v>
      </c>
      <c r="Q51">
        <v>235</v>
      </c>
      <c r="R51">
        <v>75</v>
      </c>
      <c r="T51" t="s">
        <v>236</v>
      </c>
      <c r="U51" t="s">
        <v>234</v>
      </c>
      <c r="V51" t="s">
        <v>234</v>
      </c>
      <c r="W51">
        <v>491</v>
      </c>
      <c r="X51">
        <v>491</v>
      </c>
      <c r="Y51">
        <v>49.2</v>
      </c>
      <c r="Z51">
        <v>4.2805263157894728</v>
      </c>
      <c r="AA51">
        <v>27.1</v>
      </c>
      <c r="AB51">
        <v>20.3</v>
      </c>
      <c r="AC51" t="s">
        <v>242</v>
      </c>
      <c r="AD51" t="s">
        <v>303</v>
      </c>
      <c r="AE51">
        <v>25.60038904</v>
      </c>
      <c r="AF51">
        <v>-80.400565970000002</v>
      </c>
      <c r="AG51">
        <v>0.05</v>
      </c>
    </row>
    <row r="52" spans="1:33" x14ac:dyDescent="0.55000000000000004">
      <c r="A52" t="s">
        <v>165</v>
      </c>
      <c r="B52" t="s">
        <v>230</v>
      </c>
      <c r="C52" t="s">
        <v>411</v>
      </c>
      <c r="D52" s="2">
        <v>44691</v>
      </c>
      <c r="E52">
        <v>44327</v>
      </c>
      <c r="F52" t="s">
        <v>332</v>
      </c>
      <c r="G52" t="str">
        <f t="shared" si="0"/>
        <v>Dry</v>
      </c>
      <c r="H52" t="s">
        <v>9</v>
      </c>
      <c r="I52">
        <v>5</v>
      </c>
      <c r="J52">
        <v>313</v>
      </c>
      <c r="K52">
        <v>20</v>
      </c>
      <c r="L52">
        <v>130</v>
      </c>
      <c r="M52">
        <v>52</v>
      </c>
      <c r="N52">
        <v>10</v>
      </c>
      <c r="O52">
        <v>365</v>
      </c>
      <c r="P52" t="s">
        <v>593</v>
      </c>
      <c r="Q52">
        <v>325</v>
      </c>
      <c r="R52">
        <v>76.5</v>
      </c>
      <c r="S52">
        <v>0</v>
      </c>
      <c r="T52" t="s">
        <v>236</v>
      </c>
      <c r="U52" t="s">
        <v>235</v>
      </c>
      <c r="V52" t="s">
        <v>235</v>
      </c>
      <c r="W52" t="s">
        <v>230</v>
      </c>
      <c r="X52" t="s">
        <v>230</v>
      </c>
      <c r="Y52">
        <v>55.1</v>
      </c>
      <c r="Z52">
        <v>6.6241176470588234</v>
      </c>
      <c r="AA52">
        <v>33.4</v>
      </c>
      <c r="AB52">
        <v>23.4</v>
      </c>
      <c r="AC52" t="s">
        <v>241</v>
      </c>
      <c r="AD52" t="s">
        <v>255</v>
      </c>
      <c r="AE52">
        <v>25.616444000000001</v>
      </c>
      <c r="AF52">
        <v>-80.390439000000001</v>
      </c>
      <c r="AG52">
        <v>0.01</v>
      </c>
    </row>
    <row r="53" spans="1:33" x14ac:dyDescent="0.55000000000000004">
      <c r="A53" t="s">
        <v>168</v>
      </c>
      <c r="B53">
        <v>349</v>
      </c>
      <c r="C53" t="s">
        <v>411</v>
      </c>
      <c r="D53" s="2">
        <v>44698</v>
      </c>
      <c r="E53">
        <v>44327</v>
      </c>
      <c r="F53" t="s">
        <v>332</v>
      </c>
      <c r="G53" t="str">
        <f t="shared" si="0"/>
        <v>Dry</v>
      </c>
      <c r="H53" t="s">
        <v>9</v>
      </c>
      <c r="I53">
        <v>5</v>
      </c>
      <c r="J53">
        <v>313</v>
      </c>
      <c r="K53">
        <v>21</v>
      </c>
      <c r="L53">
        <v>137</v>
      </c>
      <c r="M53">
        <v>59</v>
      </c>
      <c r="N53">
        <v>17</v>
      </c>
      <c r="O53">
        <v>372</v>
      </c>
      <c r="P53" t="s">
        <v>594</v>
      </c>
      <c r="Q53">
        <v>325</v>
      </c>
      <c r="R53">
        <v>77.5</v>
      </c>
      <c r="S53">
        <v>0.22</v>
      </c>
      <c r="T53" t="s">
        <v>236</v>
      </c>
      <c r="U53" t="s">
        <v>235</v>
      </c>
      <c r="V53" t="s">
        <v>235</v>
      </c>
      <c r="W53">
        <v>349</v>
      </c>
      <c r="X53">
        <v>349</v>
      </c>
      <c r="Y53">
        <v>50.3</v>
      </c>
      <c r="Z53">
        <v>4.4509090909090911</v>
      </c>
      <c r="AA53">
        <v>28.1</v>
      </c>
      <c r="AB53">
        <v>20</v>
      </c>
      <c r="AC53" t="s">
        <v>241</v>
      </c>
      <c r="AD53" t="s">
        <v>269</v>
      </c>
      <c r="AE53">
        <v>25.616734000000001</v>
      </c>
      <c r="AF53">
        <v>-80.390617989999996</v>
      </c>
      <c r="AG53">
        <v>0.01</v>
      </c>
    </row>
    <row r="54" spans="1:33" x14ac:dyDescent="0.55000000000000004">
      <c r="A54" t="s">
        <v>180</v>
      </c>
      <c r="B54">
        <v>349</v>
      </c>
      <c r="C54" t="s">
        <v>411</v>
      </c>
      <c r="D54" s="2">
        <v>44728</v>
      </c>
      <c r="E54">
        <v>44327</v>
      </c>
      <c r="F54" t="s">
        <v>332</v>
      </c>
      <c r="G54" t="str">
        <f t="shared" si="0"/>
        <v>Wet</v>
      </c>
      <c r="H54" t="s">
        <v>15</v>
      </c>
      <c r="I54">
        <v>6</v>
      </c>
      <c r="J54">
        <v>313</v>
      </c>
      <c r="K54">
        <v>25</v>
      </c>
      <c r="L54">
        <v>167</v>
      </c>
      <c r="M54">
        <v>89</v>
      </c>
      <c r="N54">
        <v>16</v>
      </c>
      <c r="O54">
        <v>402</v>
      </c>
      <c r="P54" t="s">
        <v>595</v>
      </c>
      <c r="Q54">
        <v>325</v>
      </c>
      <c r="R54">
        <v>82</v>
      </c>
      <c r="S54">
        <v>0</v>
      </c>
      <c r="T54" t="s">
        <v>236</v>
      </c>
      <c r="U54" t="s">
        <v>235</v>
      </c>
      <c r="V54" t="s">
        <v>235</v>
      </c>
      <c r="W54">
        <v>349</v>
      </c>
      <c r="X54">
        <v>349</v>
      </c>
      <c r="Y54">
        <v>50.3</v>
      </c>
      <c r="Z54">
        <v>4.4509090909090911</v>
      </c>
      <c r="AA54">
        <v>28.1</v>
      </c>
      <c r="AB54">
        <v>20</v>
      </c>
      <c r="AC54" t="s">
        <v>241</v>
      </c>
      <c r="AD54" t="s">
        <v>291</v>
      </c>
      <c r="AE54">
        <v>25.621822000000002</v>
      </c>
      <c r="AF54">
        <v>-80.392408000000003</v>
      </c>
      <c r="AG54">
        <v>0.02</v>
      </c>
    </row>
    <row r="55" spans="1:33" x14ac:dyDescent="0.55000000000000004">
      <c r="A55" t="s">
        <v>182</v>
      </c>
      <c r="B55" t="s">
        <v>231</v>
      </c>
      <c r="C55">
        <v>44733</v>
      </c>
      <c r="D55" s="2">
        <v>44742</v>
      </c>
      <c r="E55">
        <v>44327</v>
      </c>
      <c r="F55" t="s">
        <v>333</v>
      </c>
      <c r="G55" t="str">
        <f t="shared" si="0"/>
        <v>Wet</v>
      </c>
      <c r="H55" t="s">
        <v>15</v>
      </c>
      <c r="I55">
        <v>6</v>
      </c>
      <c r="J55">
        <v>406</v>
      </c>
      <c r="K55">
        <v>27</v>
      </c>
      <c r="L55">
        <v>181</v>
      </c>
      <c r="M55">
        <v>10</v>
      </c>
      <c r="N55">
        <v>30</v>
      </c>
      <c r="O55">
        <v>416</v>
      </c>
      <c r="P55" t="s">
        <v>596</v>
      </c>
      <c r="Q55">
        <v>325</v>
      </c>
      <c r="R55">
        <v>81.5</v>
      </c>
      <c r="S55">
        <v>0.33</v>
      </c>
      <c r="T55" t="s">
        <v>236</v>
      </c>
      <c r="U55" t="s">
        <v>235</v>
      </c>
      <c r="V55" t="s">
        <v>235</v>
      </c>
      <c r="W55" t="s">
        <v>231</v>
      </c>
      <c r="X55" t="s">
        <v>231</v>
      </c>
      <c r="Y55">
        <v>46.9</v>
      </c>
      <c r="Z55">
        <v>4.1657142857142855</v>
      </c>
      <c r="AA55">
        <v>27.5</v>
      </c>
      <c r="AB55">
        <v>20.5</v>
      </c>
      <c r="AC55" t="s">
        <v>242</v>
      </c>
      <c r="AD55" t="s">
        <v>251</v>
      </c>
      <c r="AE55">
        <v>25.600580000000001</v>
      </c>
      <c r="AF55">
        <v>-80.400133999999994</v>
      </c>
      <c r="AG55">
        <v>0.1</v>
      </c>
    </row>
    <row r="56" spans="1:33" x14ac:dyDescent="0.55000000000000004">
      <c r="A56" t="s">
        <v>184</v>
      </c>
      <c r="B56" t="s">
        <v>230</v>
      </c>
      <c r="C56">
        <v>44733</v>
      </c>
      <c r="D56" s="2">
        <v>44749</v>
      </c>
      <c r="E56">
        <v>44327</v>
      </c>
      <c r="F56" t="s">
        <v>333</v>
      </c>
      <c r="G56" t="str">
        <f t="shared" si="0"/>
        <v>Wet</v>
      </c>
      <c r="H56" t="s">
        <v>27</v>
      </c>
      <c r="I56">
        <v>7</v>
      </c>
      <c r="J56">
        <v>406</v>
      </c>
      <c r="K56">
        <v>28</v>
      </c>
      <c r="L56">
        <v>188</v>
      </c>
      <c r="M56">
        <v>17</v>
      </c>
      <c r="N56">
        <v>7</v>
      </c>
      <c r="O56">
        <v>423</v>
      </c>
      <c r="P56" t="s">
        <v>597</v>
      </c>
      <c r="Q56">
        <v>416</v>
      </c>
      <c r="R56">
        <v>82.5</v>
      </c>
      <c r="S56">
        <v>0.17</v>
      </c>
      <c r="T56" t="s">
        <v>236</v>
      </c>
      <c r="U56" t="s">
        <v>235</v>
      </c>
      <c r="V56" t="s">
        <v>235</v>
      </c>
      <c r="W56" t="s">
        <v>230</v>
      </c>
      <c r="X56" t="s">
        <v>230</v>
      </c>
      <c r="Y56">
        <v>55.1</v>
      </c>
      <c r="Z56">
        <v>6.6241176470588234</v>
      </c>
      <c r="AA56">
        <v>33.4</v>
      </c>
      <c r="AB56">
        <v>23.4</v>
      </c>
      <c r="AC56" t="s">
        <v>241</v>
      </c>
      <c r="AD56" t="s">
        <v>255</v>
      </c>
      <c r="AE56">
        <v>25.616444000000001</v>
      </c>
      <c r="AF56">
        <v>-80.390439000000001</v>
      </c>
      <c r="AG56">
        <v>0.01</v>
      </c>
    </row>
    <row r="57" spans="1:33" x14ac:dyDescent="0.55000000000000004">
      <c r="A57" t="s">
        <v>186</v>
      </c>
      <c r="B57">
        <v>606</v>
      </c>
      <c r="C57">
        <v>44733</v>
      </c>
      <c r="D57" s="2">
        <v>44753</v>
      </c>
      <c r="E57">
        <v>44327</v>
      </c>
      <c r="F57" t="s">
        <v>333</v>
      </c>
      <c r="G57" t="str">
        <f t="shared" si="0"/>
        <v>Wet</v>
      </c>
      <c r="H57" t="s">
        <v>27</v>
      </c>
      <c r="I57">
        <v>7</v>
      </c>
      <c r="J57">
        <v>406</v>
      </c>
      <c r="K57">
        <v>29</v>
      </c>
      <c r="L57">
        <v>192</v>
      </c>
      <c r="M57">
        <v>21</v>
      </c>
      <c r="N57">
        <v>11</v>
      </c>
      <c r="O57">
        <v>427</v>
      </c>
      <c r="P57" t="s">
        <v>598</v>
      </c>
      <c r="Q57">
        <v>416</v>
      </c>
      <c r="R57">
        <v>84</v>
      </c>
      <c r="S57">
        <v>0</v>
      </c>
      <c r="T57" t="s">
        <v>236</v>
      </c>
      <c r="U57" t="s">
        <v>235</v>
      </c>
      <c r="V57" t="s">
        <v>235</v>
      </c>
      <c r="W57">
        <v>606</v>
      </c>
      <c r="X57">
        <v>606</v>
      </c>
      <c r="Y57">
        <v>52.4</v>
      </c>
      <c r="Z57">
        <v>7.5842105263157888</v>
      </c>
      <c r="AA57">
        <v>32.9</v>
      </c>
      <c r="AB57">
        <v>25.1</v>
      </c>
      <c r="AC57" t="s">
        <v>241</v>
      </c>
      <c r="AD57" t="s">
        <v>259</v>
      </c>
      <c r="AE57">
        <v>25.616584970000002</v>
      </c>
      <c r="AF57">
        <v>-80.390300980000006</v>
      </c>
      <c r="AG57">
        <v>0.05</v>
      </c>
    </row>
    <row r="58" spans="1:33" x14ac:dyDescent="0.55000000000000004">
      <c r="A58" t="s">
        <v>192</v>
      </c>
      <c r="B58">
        <v>491</v>
      </c>
      <c r="C58">
        <v>44733</v>
      </c>
      <c r="D58" s="2">
        <v>44761</v>
      </c>
      <c r="E58">
        <v>44327</v>
      </c>
      <c r="F58" t="s">
        <v>333</v>
      </c>
      <c r="G58" t="str">
        <f t="shared" si="0"/>
        <v>Wet</v>
      </c>
      <c r="H58" t="s">
        <v>27</v>
      </c>
      <c r="I58">
        <v>7</v>
      </c>
      <c r="J58">
        <v>406</v>
      </c>
      <c r="K58">
        <v>30</v>
      </c>
      <c r="L58">
        <v>200</v>
      </c>
      <c r="M58">
        <v>29</v>
      </c>
      <c r="N58">
        <v>19</v>
      </c>
      <c r="O58">
        <v>435</v>
      </c>
      <c r="P58" t="s">
        <v>599</v>
      </c>
      <c r="Q58">
        <v>416</v>
      </c>
      <c r="R58">
        <v>82.5</v>
      </c>
      <c r="S58">
        <v>0</v>
      </c>
      <c r="T58" t="s">
        <v>236</v>
      </c>
      <c r="U58" t="s">
        <v>234</v>
      </c>
      <c r="V58" t="s">
        <v>234</v>
      </c>
      <c r="W58">
        <v>491</v>
      </c>
      <c r="X58">
        <v>491</v>
      </c>
      <c r="Y58">
        <v>49.2</v>
      </c>
      <c r="Z58">
        <v>4.2805263157894728</v>
      </c>
      <c r="AA58">
        <v>27.1</v>
      </c>
      <c r="AB58">
        <v>20.3</v>
      </c>
      <c r="AC58" t="s">
        <v>242</v>
      </c>
      <c r="AD58" t="s">
        <v>312</v>
      </c>
      <c r="AE58">
        <v>25.60760703</v>
      </c>
      <c r="AF58">
        <v>-80.391023000000004</v>
      </c>
      <c r="AG58">
        <v>0.15</v>
      </c>
    </row>
    <row r="59" spans="1:33" x14ac:dyDescent="0.55000000000000004">
      <c r="A59" t="s">
        <v>195</v>
      </c>
      <c r="B59">
        <v>491</v>
      </c>
      <c r="C59">
        <v>44733</v>
      </c>
      <c r="D59" s="2">
        <v>44762</v>
      </c>
      <c r="E59">
        <v>44327</v>
      </c>
      <c r="F59" t="s">
        <v>333</v>
      </c>
      <c r="G59" t="str">
        <f t="shared" si="0"/>
        <v>Wet</v>
      </c>
      <c r="H59" t="s">
        <v>27</v>
      </c>
      <c r="I59">
        <v>7</v>
      </c>
      <c r="J59">
        <v>406</v>
      </c>
      <c r="K59">
        <v>30</v>
      </c>
      <c r="L59">
        <v>201</v>
      </c>
      <c r="M59">
        <v>30</v>
      </c>
      <c r="N59">
        <v>20</v>
      </c>
      <c r="O59">
        <v>436</v>
      </c>
      <c r="P59" t="s">
        <v>600</v>
      </c>
      <c r="Q59">
        <v>416</v>
      </c>
      <c r="R59">
        <v>83</v>
      </c>
      <c r="S59">
        <v>0.04</v>
      </c>
      <c r="T59" t="s">
        <v>236</v>
      </c>
      <c r="U59" t="s">
        <v>234</v>
      </c>
      <c r="V59" t="s">
        <v>234</v>
      </c>
      <c r="W59">
        <v>491</v>
      </c>
      <c r="X59">
        <v>491</v>
      </c>
      <c r="Y59">
        <v>49.2</v>
      </c>
      <c r="Z59">
        <v>4.2805263157894728</v>
      </c>
      <c r="AA59">
        <v>27.1</v>
      </c>
      <c r="AB59">
        <v>20.3</v>
      </c>
      <c r="AC59" t="s">
        <v>242</v>
      </c>
      <c r="AD59" t="s">
        <v>314</v>
      </c>
      <c r="AE59">
        <v>25.60760703</v>
      </c>
      <c r="AF59">
        <v>-80.391023000000004</v>
      </c>
      <c r="AG59">
        <v>0.25</v>
      </c>
    </row>
    <row r="60" spans="1:33" x14ac:dyDescent="0.55000000000000004">
      <c r="A60" t="s">
        <v>202</v>
      </c>
      <c r="B60">
        <v>454</v>
      </c>
      <c r="C60">
        <v>44733</v>
      </c>
      <c r="D60" s="2">
        <v>44793</v>
      </c>
      <c r="E60">
        <v>44327</v>
      </c>
      <c r="F60" t="s">
        <v>333</v>
      </c>
      <c r="G60" t="str">
        <f t="shared" si="0"/>
        <v>Wet</v>
      </c>
      <c r="H60" t="s">
        <v>45</v>
      </c>
      <c r="I60">
        <v>8</v>
      </c>
      <c r="J60">
        <v>406</v>
      </c>
      <c r="K60">
        <v>34</v>
      </c>
      <c r="L60">
        <v>232</v>
      </c>
      <c r="M60">
        <v>61</v>
      </c>
      <c r="N60">
        <v>20</v>
      </c>
      <c r="O60">
        <v>467</v>
      </c>
      <c r="P60" t="s">
        <v>601</v>
      </c>
      <c r="Q60">
        <v>416</v>
      </c>
      <c r="R60">
        <v>85</v>
      </c>
      <c r="S60">
        <v>0</v>
      </c>
      <c r="T60" t="s">
        <v>236</v>
      </c>
      <c r="U60" t="s">
        <v>234</v>
      </c>
      <c r="V60" t="s">
        <v>234</v>
      </c>
      <c r="W60">
        <v>454</v>
      </c>
      <c r="X60">
        <v>454</v>
      </c>
      <c r="Y60">
        <v>49.8</v>
      </c>
      <c r="Z60">
        <v>4.1033333333333344</v>
      </c>
      <c r="AA60">
        <v>27.8</v>
      </c>
      <c r="AB60">
        <v>20.7</v>
      </c>
      <c r="AC60" t="s">
        <v>240</v>
      </c>
      <c r="AD60" t="s">
        <v>316</v>
      </c>
      <c r="AE60">
        <v>25.612995000000002</v>
      </c>
      <c r="AF60">
        <v>-80.407240979999997</v>
      </c>
      <c r="AG60">
        <v>0.2</v>
      </c>
    </row>
    <row r="61" spans="1:33" x14ac:dyDescent="0.55000000000000004">
      <c r="A61" t="s">
        <v>203</v>
      </c>
      <c r="B61" t="s">
        <v>231</v>
      </c>
      <c r="C61">
        <v>44733</v>
      </c>
      <c r="D61" s="2">
        <v>44794</v>
      </c>
      <c r="E61">
        <v>44327</v>
      </c>
      <c r="F61" t="s">
        <v>333</v>
      </c>
      <c r="G61" t="str">
        <f t="shared" si="0"/>
        <v>Wet</v>
      </c>
      <c r="H61" t="s">
        <v>45</v>
      </c>
      <c r="I61">
        <v>8</v>
      </c>
      <c r="J61">
        <v>406</v>
      </c>
      <c r="K61">
        <v>35</v>
      </c>
      <c r="L61">
        <v>233</v>
      </c>
      <c r="M61">
        <v>62</v>
      </c>
      <c r="N61">
        <v>21</v>
      </c>
      <c r="O61">
        <v>468</v>
      </c>
      <c r="P61" t="s">
        <v>602</v>
      </c>
      <c r="Q61">
        <v>416</v>
      </c>
      <c r="R61">
        <v>85</v>
      </c>
      <c r="S61">
        <v>0.05</v>
      </c>
      <c r="T61" t="s">
        <v>236</v>
      </c>
      <c r="U61" t="s">
        <v>235</v>
      </c>
      <c r="V61" t="s">
        <v>235</v>
      </c>
      <c r="W61" t="s">
        <v>231</v>
      </c>
      <c r="X61" t="s">
        <v>231</v>
      </c>
      <c r="Y61">
        <v>46.9</v>
      </c>
      <c r="Z61">
        <v>4.1657142857142855</v>
      </c>
      <c r="AA61">
        <v>27.5</v>
      </c>
      <c r="AB61">
        <v>20.5</v>
      </c>
      <c r="AC61" t="s">
        <v>242</v>
      </c>
      <c r="AD61" t="s">
        <v>251</v>
      </c>
      <c r="AE61">
        <v>25.600580000000001</v>
      </c>
      <c r="AF61">
        <v>-80.400133999999994</v>
      </c>
      <c r="AG61">
        <v>0.05</v>
      </c>
    </row>
    <row r="62" spans="1:33" x14ac:dyDescent="0.55000000000000004">
      <c r="A62" t="s">
        <v>209</v>
      </c>
      <c r="B62">
        <v>615</v>
      </c>
      <c r="C62">
        <v>44733</v>
      </c>
      <c r="D62" s="2">
        <v>44799</v>
      </c>
      <c r="E62">
        <v>44327</v>
      </c>
      <c r="F62" t="s">
        <v>333</v>
      </c>
      <c r="G62" t="str">
        <f t="shared" si="0"/>
        <v>Wet</v>
      </c>
      <c r="H62" t="s">
        <v>45</v>
      </c>
      <c r="I62">
        <v>8</v>
      </c>
      <c r="J62">
        <v>406</v>
      </c>
      <c r="K62">
        <v>35</v>
      </c>
      <c r="L62">
        <v>238</v>
      </c>
      <c r="M62">
        <v>67</v>
      </c>
      <c r="N62">
        <v>26</v>
      </c>
      <c r="O62">
        <v>473</v>
      </c>
      <c r="P62" t="s">
        <v>572</v>
      </c>
      <c r="Q62">
        <v>416</v>
      </c>
      <c r="R62">
        <v>84</v>
      </c>
      <c r="S62">
        <v>0</v>
      </c>
      <c r="T62" t="s">
        <v>233</v>
      </c>
      <c r="V62" t="s">
        <v>233</v>
      </c>
      <c r="W62">
        <v>615</v>
      </c>
      <c r="X62">
        <v>615</v>
      </c>
      <c r="Y62">
        <v>42.2</v>
      </c>
      <c r="Z62">
        <v>1.464</v>
      </c>
      <c r="AA62">
        <v>20.8</v>
      </c>
      <c r="AB62">
        <v>15</v>
      </c>
      <c r="AC62" t="s">
        <v>240</v>
      </c>
      <c r="AD62" t="s">
        <v>298</v>
      </c>
      <c r="AE62">
        <v>25.614341970000002</v>
      </c>
      <c r="AF62">
        <v>-80.407350030000003</v>
      </c>
      <c r="AG62">
        <v>0.79</v>
      </c>
    </row>
    <row r="63" spans="1:33" x14ac:dyDescent="0.55000000000000004">
      <c r="A63" t="s">
        <v>213</v>
      </c>
      <c r="B63">
        <v>32</v>
      </c>
      <c r="C63">
        <v>44733</v>
      </c>
      <c r="D63" s="2">
        <v>44810</v>
      </c>
      <c r="E63">
        <v>44327</v>
      </c>
      <c r="F63" t="s">
        <v>333</v>
      </c>
      <c r="G63" t="str">
        <f t="shared" si="0"/>
        <v>Wet</v>
      </c>
      <c r="H63" t="s">
        <v>63</v>
      </c>
      <c r="I63">
        <v>9</v>
      </c>
      <c r="J63">
        <v>406</v>
      </c>
      <c r="K63">
        <v>37</v>
      </c>
      <c r="L63">
        <v>249</v>
      </c>
      <c r="M63">
        <v>78</v>
      </c>
      <c r="N63">
        <v>6</v>
      </c>
      <c r="O63">
        <v>484</v>
      </c>
      <c r="P63" t="s">
        <v>603</v>
      </c>
      <c r="Q63">
        <v>416</v>
      </c>
      <c r="R63">
        <v>83</v>
      </c>
      <c r="S63">
        <v>0.01</v>
      </c>
      <c r="T63" t="s">
        <v>233</v>
      </c>
      <c r="V63" t="s">
        <v>233</v>
      </c>
      <c r="X63">
        <v>32</v>
      </c>
      <c r="Y63">
        <v>31.136281352349314</v>
      </c>
      <c r="Z63">
        <v>0.74399999999999999</v>
      </c>
      <c r="AA63">
        <v>14.7</v>
      </c>
      <c r="AB63">
        <v>11.7</v>
      </c>
      <c r="AC63" t="s">
        <v>240</v>
      </c>
      <c r="AD63" t="s">
        <v>319</v>
      </c>
      <c r="AE63">
        <v>25.613964030000002</v>
      </c>
      <c r="AF63">
        <v>-80.407471979999997</v>
      </c>
      <c r="AG63">
        <v>0.5</v>
      </c>
    </row>
    <row r="64" spans="1:33" x14ac:dyDescent="0.55000000000000004">
      <c r="A64" t="s">
        <v>214</v>
      </c>
      <c r="B64">
        <v>40</v>
      </c>
      <c r="C64">
        <v>44733</v>
      </c>
      <c r="D64" s="2">
        <v>44810</v>
      </c>
      <c r="E64">
        <v>44327</v>
      </c>
      <c r="F64" t="s">
        <v>333</v>
      </c>
      <c r="G64" t="str">
        <f t="shared" si="0"/>
        <v>Wet</v>
      </c>
      <c r="H64" t="s">
        <v>63</v>
      </c>
      <c r="I64">
        <v>9</v>
      </c>
      <c r="J64">
        <v>406</v>
      </c>
      <c r="K64">
        <v>37</v>
      </c>
      <c r="L64">
        <v>249</v>
      </c>
      <c r="M64">
        <v>78</v>
      </c>
      <c r="N64">
        <v>6</v>
      </c>
      <c r="O64">
        <v>484</v>
      </c>
      <c r="P64" t="s">
        <v>603</v>
      </c>
      <c r="Q64">
        <v>416</v>
      </c>
      <c r="R64">
        <v>83</v>
      </c>
      <c r="S64">
        <v>0.01</v>
      </c>
      <c r="T64" t="s">
        <v>236</v>
      </c>
      <c r="U64" t="s">
        <v>235</v>
      </c>
      <c r="V64" t="s">
        <v>235</v>
      </c>
      <c r="W64">
        <v>40</v>
      </c>
      <c r="X64">
        <v>40</v>
      </c>
      <c r="Y64">
        <v>49.5</v>
      </c>
      <c r="Z64">
        <v>5.4148459400000002</v>
      </c>
      <c r="AA64">
        <v>29.9</v>
      </c>
      <c r="AB64">
        <v>21.6</v>
      </c>
      <c r="AC64" t="s">
        <v>240</v>
      </c>
      <c r="AD64" t="s">
        <v>214</v>
      </c>
      <c r="AE64">
        <v>25.61455102</v>
      </c>
      <c r="AF64">
        <v>-80.406958000000003</v>
      </c>
      <c r="AG64">
        <v>0.9</v>
      </c>
    </row>
    <row r="65" spans="1:33" x14ac:dyDescent="0.55000000000000004">
      <c r="A65" t="s">
        <v>215</v>
      </c>
      <c r="B65">
        <v>40</v>
      </c>
      <c r="C65">
        <v>44733</v>
      </c>
      <c r="D65" s="2">
        <v>44812</v>
      </c>
      <c r="E65">
        <v>44327</v>
      </c>
      <c r="F65" t="s">
        <v>333</v>
      </c>
      <c r="G65" t="str">
        <f t="shared" si="0"/>
        <v>Wet</v>
      </c>
      <c r="H65" t="s">
        <v>63</v>
      </c>
      <c r="I65">
        <v>9</v>
      </c>
      <c r="J65">
        <v>406</v>
      </c>
      <c r="K65">
        <v>37</v>
      </c>
      <c r="L65">
        <v>251</v>
      </c>
      <c r="M65">
        <v>80</v>
      </c>
      <c r="N65">
        <v>8</v>
      </c>
      <c r="O65">
        <v>486</v>
      </c>
      <c r="P65" t="s">
        <v>604</v>
      </c>
      <c r="Q65">
        <v>416</v>
      </c>
      <c r="R65">
        <v>82.5</v>
      </c>
      <c r="S65">
        <v>0.06</v>
      </c>
      <c r="T65" t="s">
        <v>236</v>
      </c>
      <c r="U65" t="s">
        <v>235</v>
      </c>
      <c r="V65" t="s">
        <v>235</v>
      </c>
      <c r="W65">
        <v>40</v>
      </c>
      <c r="X65">
        <v>40</v>
      </c>
      <c r="Y65">
        <v>49.5</v>
      </c>
      <c r="Z65">
        <v>5.4148459400000002</v>
      </c>
      <c r="AA65">
        <v>29.9</v>
      </c>
      <c r="AB65">
        <v>21.6</v>
      </c>
      <c r="AC65" t="s">
        <v>240</v>
      </c>
      <c r="AD65" t="s">
        <v>215</v>
      </c>
      <c r="AE65">
        <v>25.61455102</v>
      </c>
      <c r="AF65">
        <v>-80.406958000000003</v>
      </c>
      <c r="AG65">
        <v>0.05</v>
      </c>
    </row>
    <row r="66" spans="1:33" x14ac:dyDescent="0.55000000000000004">
      <c r="A66" t="s">
        <v>216</v>
      </c>
      <c r="B66" t="s">
        <v>230</v>
      </c>
      <c r="C66">
        <v>44733</v>
      </c>
      <c r="D66" s="2">
        <v>44818</v>
      </c>
      <c r="E66">
        <v>44327</v>
      </c>
      <c r="F66" t="s">
        <v>333</v>
      </c>
      <c r="G66" t="str">
        <f t="shared" si="0"/>
        <v>Wet</v>
      </c>
      <c r="H66" t="s">
        <v>63</v>
      </c>
      <c r="I66">
        <v>9</v>
      </c>
      <c r="J66">
        <v>406</v>
      </c>
      <c r="K66">
        <v>38</v>
      </c>
      <c r="L66">
        <v>257</v>
      </c>
      <c r="M66">
        <v>86</v>
      </c>
      <c r="N66">
        <v>14</v>
      </c>
      <c r="O66">
        <v>492</v>
      </c>
      <c r="P66" t="s">
        <v>575</v>
      </c>
      <c r="Q66">
        <v>416</v>
      </c>
      <c r="R66">
        <v>82.5</v>
      </c>
      <c r="S66">
        <v>0.08</v>
      </c>
      <c r="T66" t="s">
        <v>236</v>
      </c>
      <c r="U66" t="s">
        <v>235</v>
      </c>
      <c r="V66" t="s">
        <v>235</v>
      </c>
      <c r="W66" t="s">
        <v>230</v>
      </c>
      <c r="X66" t="s">
        <v>230</v>
      </c>
      <c r="Y66">
        <v>55.1</v>
      </c>
      <c r="Z66">
        <v>6.6241176470588234</v>
      </c>
      <c r="AA66">
        <v>33.4</v>
      </c>
      <c r="AB66">
        <v>23.4</v>
      </c>
      <c r="AC66" t="s">
        <v>241</v>
      </c>
      <c r="AD66" t="s">
        <v>259</v>
      </c>
      <c r="AE66">
        <v>25.616584970000002</v>
      </c>
      <c r="AF66">
        <v>-80.390300980000006</v>
      </c>
      <c r="AG66">
        <v>0.01</v>
      </c>
    </row>
    <row r="67" spans="1:33" x14ac:dyDescent="0.55000000000000004">
      <c r="A67" t="s">
        <v>217</v>
      </c>
      <c r="B67">
        <v>606</v>
      </c>
      <c r="C67">
        <v>44733</v>
      </c>
      <c r="D67" s="2">
        <v>44825</v>
      </c>
      <c r="E67">
        <v>44327</v>
      </c>
      <c r="F67" t="s">
        <v>333</v>
      </c>
      <c r="G67" t="str">
        <f t="shared" ref="G67:G74" si="1">IF(OR(I67=1,I67=2,I67=3,I67=4,I67=5),"Dry","Wet")</f>
        <v>Wet</v>
      </c>
      <c r="H67" t="s">
        <v>63</v>
      </c>
      <c r="I67">
        <v>9</v>
      </c>
      <c r="J67">
        <v>406</v>
      </c>
      <c r="K67">
        <v>39</v>
      </c>
      <c r="L67">
        <v>264</v>
      </c>
      <c r="M67">
        <v>93</v>
      </c>
      <c r="N67">
        <v>21</v>
      </c>
      <c r="O67">
        <v>499</v>
      </c>
      <c r="P67" t="s">
        <v>605</v>
      </c>
      <c r="Q67">
        <v>416</v>
      </c>
      <c r="R67">
        <v>83</v>
      </c>
      <c r="T67" t="s">
        <v>236</v>
      </c>
      <c r="U67" t="s">
        <v>235</v>
      </c>
      <c r="V67" t="s">
        <v>235</v>
      </c>
      <c r="W67">
        <v>606</v>
      </c>
      <c r="X67">
        <v>606</v>
      </c>
      <c r="Y67">
        <v>52.4</v>
      </c>
      <c r="Z67">
        <v>7.5842105263157888</v>
      </c>
      <c r="AA67">
        <v>32.9</v>
      </c>
      <c r="AB67">
        <v>25.1</v>
      </c>
      <c r="AC67" t="s">
        <v>241</v>
      </c>
      <c r="AD67" t="s">
        <v>259</v>
      </c>
      <c r="AE67">
        <v>25.616584970000002</v>
      </c>
      <c r="AF67">
        <v>-80.390300980000006</v>
      </c>
      <c r="AG67">
        <v>0.01</v>
      </c>
    </row>
    <row r="68" spans="1:33" x14ac:dyDescent="0.55000000000000004">
      <c r="A68" t="s">
        <v>218</v>
      </c>
      <c r="B68" t="s">
        <v>231</v>
      </c>
      <c r="C68">
        <v>44733</v>
      </c>
      <c r="D68" s="2">
        <v>44825</v>
      </c>
      <c r="E68">
        <v>44327</v>
      </c>
      <c r="F68" t="s">
        <v>333</v>
      </c>
      <c r="G68" t="str">
        <f t="shared" si="1"/>
        <v>Wet</v>
      </c>
      <c r="H68" t="s">
        <v>63</v>
      </c>
      <c r="I68">
        <v>9</v>
      </c>
      <c r="J68">
        <v>406</v>
      </c>
      <c r="K68">
        <v>39</v>
      </c>
      <c r="L68">
        <v>264</v>
      </c>
      <c r="M68">
        <v>93</v>
      </c>
      <c r="N68">
        <v>21</v>
      </c>
      <c r="O68">
        <v>499</v>
      </c>
      <c r="P68" t="s">
        <v>605</v>
      </c>
      <c r="Q68">
        <v>416</v>
      </c>
      <c r="R68">
        <v>83</v>
      </c>
      <c r="T68" t="s">
        <v>236</v>
      </c>
      <c r="U68" t="s">
        <v>235</v>
      </c>
      <c r="V68" t="s">
        <v>235</v>
      </c>
      <c r="W68" t="s">
        <v>231</v>
      </c>
      <c r="X68" t="s">
        <v>231</v>
      </c>
      <c r="Y68">
        <v>46.9</v>
      </c>
      <c r="Z68">
        <v>4.1657142857142855</v>
      </c>
      <c r="AA68">
        <v>27.5</v>
      </c>
      <c r="AB68">
        <v>20.5</v>
      </c>
      <c r="AC68" t="s">
        <v>242</v>
      </c>
      <c r="AD68" t="s">
        <v>251</v>
      </c>
      <c r="AE68">
        <v>25.600580000000001</v>
      </c>
      <c r="AF68">
        <v>-80.400133999999994</v>
      </c>
      <c r="AG68">
        <v>0.05</v>
      </c>
    </row>
    <row r="69" spans="1:33" x14ac:dyDescent="0.55000000000000004">
      <c r="A69" t="s">
        <v>220</v>
      </c>
      <c r="B69" t="s">
        <v>231</v>
      </c>
      <c r="C69" t="s">
        <v>412</v>
      </c>
      <c r="D69" s="2">
        <v>44839</v>
      </c>
      <c r="E69">
        <v>44327</v>
      </c>
      <c r="F69" t="s">
        <v>334</v>
      </c>
      <c r="G69" t="str">
        <f t="shared" si="1"/>
        <v>Wet</v>
      </c>
      <c r="H69" t="s">
        <v>75</v>
      </c>
      <c r="I69">
        <v>10</v>
      </c>
      <c r="J69">
        <v>499</v>
      </c>
      <c r="K69">
        <v>41</v>
      </c>
      <c r="L69">
        <v>278</v>
      </c>
      <c r="M69">
        <v>14</v>
      </c>
      <c r="N69">
        <v>5</v>
      </c>
      <c r="O69">
        <v>513</v>
      </c>
      <c r="P69" t="s">
        <v>606</v>
      </c>
      <c r="Q69">
        <v>508</v>
      </c>
      <c r="R69">
        <v>78.5</v>
      </c>
      <c r="S69">
        <v>0</v>
      </c>
      <c r="T69" t="s">
        <v>236</v>
      </c>
      <c r="U69" t="s">
        <v>235</v>
      </c>
      <c r="V69" t="s">
        <v>235</v>
      </c>
      <c r="W69" t="s">
        <v>231</v>
      </c>
      <c r="X69" t="s">
        <v>231</v>
      </c>
      <c r="Y69">
        <v>46.9</v>
      </c>
      <c r="Z69">
        <v>4.1657142857142855</v>
      </c>
      <c r="AA69">
        <v>27.5</v>
      </c>
      <c r="AB69">
        <v>20.5</v>
      </c>
      <c r="AC69" t="s">
        <v>242</v>
      </c>
      <c r="AD69" t="s">
        <v>251</v>
      </c>
      <c r="AE69">
        <v>25.600580000000001</v>
      </c>
      <c r="AF69">
        <v>-80.400133999999994</v>
      </c>
      <c r="AG69">
        <v>0.1</v>
      </c>
    </row>
    <row r="70" spans="1:33" x14ac:dyDescent="0.55000000000000004">
      <c r="A70" t="s">
        <v>221</v>
      </c>
      <c r="B70">
        <v>40</v>
      </c>
      <c r="C70" t="s">
        <v>412</v>
      </c>
      <c r="D70" s="2">
        <v>44840</v>
      </c>
      <c r="E70">
        <v>44327</v>
      </c>
      <c r="F70" t="s">
        <v>334</v>
      </c>
      <c r="G70" t="str">
        <f t="shared" si="1"/>
        <v>Wet</v>
      </c>
      <c r="H70" t="s">
        <v>75</v>
      </c>
      <c r="I70">
        <v>10</v>
      </c>
      <c r="J70">
        <v>499</v>
      </c>
      <c r="K70">
        <v>41</v>
      </c>
      <c r="L70">
        <v>279</v>
      </c>
      <c r="M70">
        <v>15</v>
      </c>
      <c r="N70">
        <v>6</v>
      </c>
      <c r="O70">
        <v>514</v>
      </c>
      <c r="P70" t="s">
        <v>607</v>
      </c>
      <c r="Q70">
        <v>508</v>
      </c>
      <c r="R70">
        <v>76</v>
      </c>
      <c r="S70">
        <v>0</v>
      </c>
      <c r="T70" t="s">
        <v>236</v>
      </c>
      <c r="U70" t="s">
        <v>235</v>
      </c>
      <c r="V70" t="s">
        <v>235</v>
      </c>
      <c r="W70">
        <v>40</v>
      </c>
      <c r="X70">
        <v>40</v>
      </c>
      <c r="Y70">
        <v>49.5</v>
      </c>
      <c r="Z70">
        <v>5.4148459400000002</v>
      </c>
      <c r="AA70">
        <v>29.9</v>
      </c>
      <c r="AB70">
        <v>21.6</v>
      </c>
      <c r="AC70" t="s">
        <v>240</v>
      </c>
      <c r="AD70" t="s">
        <v>253</v>
      </c>
      <c r="AE70">
        <v>25.613794970000001</v>
      </c>
      <c r="AF70">
        <v>-80.406096009999999</v>
      </c>
      <c r="AG70">
        <v>0.05</v>
      </c>
    </row>
    <row r="71" spans="1:33" x14ac:dyDescent="0.55000000000000004">
      <c r="A71" t="s">
        <v>222</v>
      </c>
      <c r="B71">
        <v>615</v>
      </c>
      <c r="C71" t="s">
        <v>412</v>
      </c>
      <c r="D71" s="2">
        <v>44845</v>
      </c>
      <c r="E71">
        <v>44327</v>
      </c>
      <c r="F71" t="s">
        <v>334</v>
      </c>
      <c r="G71" t="str">
        <f t="shared" si="1"/>
        <v>Wet</v>
      </c>
      <c r="H71" t="s">
        <v>75</v>
      </c>
      <c r="I71">
        <v>10</v>
      </c>
      <c r="J71">
        <v>499</v>
      </c>
      <c r="K71">
        <v>42</v>
      </c>
      <c r="L71">
        <v>284</v>
      </c>
      <c r="M71">
        <v>20</v>
      </c>
      <c r="N71">
        <v>11</v>
      </c>
      <c r="O71">
        <v>519</v>
      </c>
      <c r="P71" t="s">
        <v>608</v>
      </c>
      <c r="Q71">
        <v>508</v>
      </c>
      <c r="R71">
        <v>80.5</v>
      </c>
      <c r="S71">
        <v>0.01</v>
      </c>
      <c r="T71" t="s">
        <v>233</v>
      </c>
      <c r="V71" t="s">
        <v>233</v>
      </c>
      <c r="W71">
        <v>615</v>
      </c>
      <c r="X71">
        <v>615</v>
      </c>
      <c r="Y71">
        <v>42.2</v>
      </c>
      <c r="Z71">
        <v>1.464</v>
      </c>
      <c r="AA71">
        <v>20.8</v>
      </c>
      <c r="AB71">
        <v>15</v>
      </c>
      <c r="AC71" t="s">
        <v>240</v>
      </c>
      <c r="AD71" t="s">
        <v>298</v>
      </c>
      <c r="AE71">
        <v>25.614341970000002</v>
      </c>
      <c r="AF71">
        <v>-80.407350030000003</v>
      </c>
      <c r="AG71">
        <v>0.99</v>
      </c>
    </row>
    <row r="72" spans="1:33" x14ac:dyDescent="0.55000000000000004">
      <c r="A72" t="s">
        <v>224</v>
      </c>
      <c r="B72">
        <v>92</v>
      </c>
      <c r="C72" t="s">
        <v>412</v>
      </c>
      <c r="D72" s="2">
        <v>44867</v>
      </c>
      <c r="E72">
        <v>44327</v>
      </c>
      <c r="F72" t="s">
        <v>334</v>
      </c>
      <c r="G72" t="str">
        <f t="shared" si="1"/>
        <v>Wet</v>
      </c>
      <c r="H72" t="s">
        <v>90</v>
      </c>
      <c r="I72">
        <v>11</v>
      </c>
      <c r="J72">
        <v>499</v>
      </c>
      <c r="K72">
        <v>45</v>
      </c>
      <c r="L72">
        <v>306</v>
      </c>
      <c r="M72">
        <v>42</v>
      </c>
      <c r="N72">
        <v>2</v>
      </c>
      <c r="O72">
        <v>541</v>
      </c>
      <c r="P72" t="s">
        <v>582</v>
      </c>
      <c r="Q72">
        <v>508</v>
      </c>
      <c r="R72">
        <v>80.5</v>
      </c>
      <c r="S72">
        <v>0.01</v>
      </c>
      <c r="T72" t="s">
        <v>233</v>
      </c>
      <c r="V72" t="s">
        <v>233</v>
      </c>
      <c r="X72">
        <v>92</v>
      </c>
      <c r="Y72">
        <v>30.360115658801675</v>
      </c>
      <c r="Z72">
        <v>0.70399999999999996</v>
      </c>
      <c r="AA72">
        <v>15.5</v>
      </c>
      <c r="AB72">
        <v>11.3</v>
      </c>
      <c r="AC72" t="s">
        <v>240</v>
      </c>
      <c r="AD72" t="s">
        <v>309</v>
      </c>
      <c r="AE72">
        <v>25.612666999999998</v>
      </c>
      <c r="AF72">
        <v>-80.403515999999996</v>
      </c>
      <c r="AG72">
        <v>0.6</v>
      </c>
    </row>
    <row r="73" spans="1:33" x14ac:dyDescent="0.55000000000000004">
      <c r="A73" t="s">
        <v>225</v>
      </c>
      <c r="B73">
        <v>589</v>
      </c>
      <c r="C73" t="s">
        <v>412</v>
      </c>
      <c r="D73" s="2">
        <v>44874</v>
      </c>
      <c r="E73">
        <v>44327</v>
      </c>
      <c r="F73" t="s">
        <v>334</v>
      </c>
      <c r="G73" t="str">
        <f t="shared" si="1"/>
        <v>Wet</v>
      </c>
      <c r="H73" t="s">
        <v>90</v>
      </c>
      <c r="I73">
        <v>11</v>
      </c>
      <c r="J73">
        <v>499</v>
      </c>
      <c r="K73">
        <v>46</v>
      </c>
      <c r="L73">
        <v>313</v>
      </c>
      <c r="M73">
        <v>49</v>
      </c>
      <c r="N73">
        <v>9</v>
      </c>
      <c r="O73">
        <v>548</v>
      </c>
      <c r="P73" t="s">
        <v>583</v>
      </c>
      <c r="Q73">
        <v>508</v>
      </c>
      <c r="R73">
        <v>78.5</v>
      </c>
      <c r="S73">
        <v>0.36</v>
      </c>
      <c r="T73" t="s">
        <v>236</v>
      </c>
      <c r="U73" t="s">
        <v>235</v>
      </c>
      <c r="V73" t="s">
        <v>235</v>
      </c>
      <c r="W73">
        <v>589</v>
      </c>
      <c r="X73">
        <v>589</v>
      </c>
      <c r="Y73">
        <v>51.1</v>
      </c>
      <c r="Z73">
        <v>5.242857142857142</v>
      </c>
      <c r="AA73">
        <v>29.4</v>
      </c>
      <c r="AB73">
        <v>22.2</v>
      </c>
      <c r="AC73" t="s">
        <v>241</v>
      </c>
      <c r="AD73" t="s">
        <v>270</v>
      </c>
      <c r="AE73">
        <v>25.616564</v>
      </c>
      <c r="AF73">
        <v>-80.390597999999997</v>
      </c>
      <c r="AG73">
        <v>0.01</v>
      </c>
    </row>
    <row r="74" spans="1:33" x14ac:dyDescent="0.55000000000000004">
      <c r="A74" t="s">
        <v>226</v>
      </c>
      <c r="B74" t="s">
        <v>230</v>
      </c>
      <c r="C74" t="s">
        <v>412</v>
      </c>
      <c r="D74" s="2">
        <v>44874</v>
      </c>
      <c r="E74">
        <v>44327</v>
      </c>
      <c r="F74" t="s">
        <v>334</v>
      </c>
      <c r="G74" t="str">
        <f t="shared" si="1"/>
        <v>Wet</v>
      </c>
      <c r="H74" t="s">
        <v>90</v>
      </c>
      <c r="I74">
        <v>11</v>
      </c>
      <c r="J74">
        <v>499</v>
      </c>
      <c r="K74">
        <v>46</v>
      </c>
      <c r="L74">
        <v>313</v>
      </c>
      <c r="M74">
        <v>49</v>
      </c>
      <c r="N74">
        <v>9</v>
      </c>
      <c r="O74">
        <v>548</v>
      </c>
      <c r="P74" t="s">
        <v>583</v>
      </c>
      <c r="Q74">
        <v>508</v>
      </c>
      <c r="R74">
        <v>78.5</v>
      </c>
      <c r="S74">
        <v>0.36</v>
      </c>
      <c r="T74" t="s">
        <v>236</v>
      </c>
      <c r="U74" t="s">
        <v>235</v>
      </c>
      <c r="V74" t="s">
        <v>235</v>
      </c>
      <c r="W74" t="s">
        <v>230</v>
      </c>
      <c r="X74" t="s">
        <v>230</v>
      </c>
      <c r="Y74">
        <v>55.1</v>
      </c>
      <c r="Z74">
        <v>6.6241176470588234</v>
      </c>
      <c r="AA74">
        <v>33.4</v>
      </c>
      <c r="AB74">
        <v>23.4</v>
      </c>
      <c r="AC74" t="s">
        <v>241</v>
      </c>
      <c r="AD74" t="s">
        <v>282</v>
      </c>
      <c r="AE74">
        <v>25.616636</v>
      </c>
      <c r="AF74">
        <v>-80.390680000000003</v>
      </c>
      <c r="AG74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26795-8BC7-480F-85FA-C38AF754696C}">
  <dimension ref="A1:E28"/>
  <sheetViews>
    <sheetView workbookViewId="0"/>
  </sheetViews>
  <sheetFormatPr defaultRowHeight="14.4" x14ac:dyDescent="0.55000000000000004"/>
  <cols>
    <col min="1" max="1" width="14.83984375" bestFit="1" customWidth="1"/>
    <col min="2" max="2" width="18.20703125" bestFit="1" customWidth="1"/>
  </cols>
  <sheetData>
    <row r="1" spans="1:5" x14ac:dyDescent="0.55000000000000004">
      <c r="A1" s="15" t="s">
        <v>435</v>
      </c>
      <c r="B1" t="s">
        <v>533</v>
      </c>
    </row>
    <row r="2" spans="1:5" x14ac:dyDescent="0.55000000000000004">
      <c r="A2" s="13">
        <v>21</v>
      </c>
      <c r="B2">
        <v>0.35</v>
      </c>
      <c r="D2" t="str">
        <f>_xlfn.CONCAT("Ind.",A2)</f>
        <v>Ind.21</v>
      </c>
      <c r="E2">
        <v>0.35</v>
      </c>
    </row>
    <row r="3" spans="1:5" x14ac:dyDescent="0.55000000000000004">
      <c r="A3" s="13">
        <v>32</v>
      </c>
      <c r="B3">
        <v>0.5</v>
      </c>
      <c r="D3" t="str">
        <f t="shared" ref="D3:D20" si="0">_xlfn.CONCAT("Ind.",A3)</f>
        <v>Ind.32</v>
      </c>
      <c r="E3">
        <v>0.5</v>
      </c>
    </row>
    <row r="4" spans="1:5" x14ac:dyDescent="0.55000000000000004">
      <c r="A4" s="13">
        <v>40</v>
      </c>
      <c r="B4">
        <v>0.35222222222222216</v>
      </c>
      <c r="D4" t="str">
        <f t="shared" si="0"/>
        <v>Ind.40</v>
      </c>
      <c r="E4">
        <v>0.35222222222222216</v>
      </c>
    </row>
    <row r="5" spans="1:5" x14ac:dyDescent="0.55000000000000004">
      <c r="A5" s="13">
        <v>79</v>
      </c>
      <c r="B5">
        <v>6.0000000000000005E-2</v>
      </c>
      <c r="D5" t="str">
        <f t="shared" si="0"/>
        <v>Ind.79</v>
      </c>
      <c r="E5">
        <v>6.0000000000000005E-2</v>
      </c>
    </row>
    <row r="6" spans="1:5" x14ac:dyDescent="0.55000000000000004">
      <c r="A6" s="13">
        <v>92</v>
      </c>
      <c r="B6">
        <v>0.6</v>
      </c>
      <c r="D6" t="str">
        <f t="shared" si="0"/>
        <v>Ind.92</v>
      </c>
      <c r="E6">
        <v>0.6</v>
      </c>
    </row>
    <row r="7" spans="1:5" x14ac:dyDescent="0.55000000000000004">
      <c r="A7" s="13">
        <v>210</v>
      </c>
      <c r="B7">
        <v>0.05</v>
      </c>
      <c r="D7" t="str">
        <f t="shared" si="0"/>
        <v>Ind.210</v>
      </c>
      <c r="E7">
        <v>0.05</v>
      </c>
    </row>
    <row r="8" spans="1:5" x14ac:dyDescent="0.55000000000000004">
      <c r="A8" s="13">
        <v>300</v>
      </c>
      <c r="B8">
        <v>0.01</v>
      </c>
      <c r="D8" t="str">
        <f t="shared" si="0"/>
        <v>Ind.300</v>
      </c>
      <c r="E8">
        <v>0.01</v>
      </c>
    </row>
    <row r="9" spans="1:5" x14ac:dyDescent="0.55000000000000004">
      <c r="A9" s="13">
        <v>349</v>
      </c>
      <c r="B9">
        <v>0.19333333333333336</v>
      </c>
      <c r="D9" t="str">
        <f t="shared" si="0"/>
        <v>Ind.349</v>
      </c>
      <c r="E9">
        <v>0.19333333333333336</v>
      </c>
    </row>
    <row r="10" spans="1:5" x14ac:dyDescent="0.55000000000000004">
      <c r="A10" s="13">
        <v>454</v>
      </c>
      <c r="B10">
        <v>0.52200000000000002</v>
      </c>
      <c r="D10" t="str">
        <f t="shared" si="0"/>
        <v>Ind.454</v>
      </c>
      <c r="E10">
        <v>0.52200000000000002</v>
      </c>
    </row>
    <row r="11" spans="1:5" x14ac:dyDescent="0.55000000000000004">
      <c r="A11" s="13">
        <v>490</v>
      </c>
      <c r="B11">
        <v>0.04</v>
      </c>
      <c r="D11" t="str">
        <f t="shared" si="0"/>
        <v>Ind.490</v>
      </c>
      <c r="E11">
        <v>0.04</v>
      </c>
    </row>
    <row r="12" spans="1:5" x14ac:dyDescent="0.55000000000000004">
      <c r="A12" s="13">
        <v>491</v>
      </c>
      <c r="B12">
        <v>0.13200000000000001</v>
      </c>
      <c r="D12" t="str">
        <f t="shared" si="0"/>
        <v>Ind.491</v>
      </c>
      <c r="E12">
        <v>0.13200000000000001</v>
      </c>
    </row>
    <row r="13" spans="1:5" x14ac:dyDescent="0.55000000000000004">
      <c r="A13" s="13">
        <v>494</v>
      </c>
      <c r="B13">
        <v>0.01</v>
      </c>
      <c r="D13" t="str">
        <f t="shared" si="0"/>
        <v>Ind.494</v>
      </c>
      <c r="E13">
        <v>0.01</v>
      </c>
    </row>
    <row r="14" spans="1:5" x14ac:dyDescent="0.55000000000000004">
      <c r="A14" s="13">
        <v>589</v>
      </c>
      <c r="B14">
        <v>0.01</v>
      </c>
      <c r="D14" t="str">
        <f t="shared" si="0"/>
        <v>Ind.589</v>
      </c>
      <c r="E14">
        <v>0.01</v>
      </c>
    </row>
    <row r="15" spans="1:5" x14ac:dyDescent="0.55000000000000004">
      <c r="A15" s="13">
        <v>606</v>
      </c>
      <c r="B15">
        <v>3.0000000000000002E-2</v>
      </c>
      <c r="D15" t="str">
        <f t="shared" si="0"/>
        <v>Ind.606</v>
      </c>
      <c r="E15">
        <v>3.0000000000000002E-2</v>
      </c>
    </row>
    <row r="16" spans="1:5" x14ac:dyDescent="0.55000000000000004">
      <c r="A16" s="13">
        <v>615</v>
      </c>
      <c r="B16">
        <v>0.84</v>
      </c>
      <c r="D16" t="str">
        <f t="shared" si="0"/>
        <v>Ind.615</v>
      </c>
      <c r="E16">
        <v>0.84</v>
      </c>
    </row>
    <row r="17" spans="1:5" x14ac:dyDescent="0.55000000000000004">
      <c r="A17" s="13">
        <v>6000</v>
      </c>
      <c r="B17">
        <v>0.42</v>
      </c>
      <c r="D17" t="str">
        <f t="shared" si="0"/>
        <v>Ind.6000</v>
      </c>
      <c r="E17">
        <v>0.42</v>
      </c>
    </row>
    <row r="18" spans="1:5" x14ac:dyDescent="0.55000000000000004">
      <c r="A18" s="13" t="s">
        <v>231</v>
      </c>
      <c r="B18">
        <v>0.36333333333333323</v>
      </c>
      <c r="D18" t="str">
        <f t="shared" si="0"/>
        <v>Ind.4D2</v>
      </c>
      <c r="E18">
        <v>0.36333333333333323</v>
      </c>
    </row>
    <row r="19" spans="1:5" x14ac:dyDescent="0.55000000000000004">
      <c r="A19" s="13" t="s">
        <v>229</v>
      </c>
      <c r="B19">
        <v>7.5000000000000011E-2</v>
      </c>
      <c r="D19" t="str">
        <f t="shared" si="0"/>
        <v>Ind.B4</v>
      </c>
      <c r="E19">
        <v>7.5000000000000011E-2</v>
      </c>
    </row>
    <row r="20" spans="1:5" x14ac:dyDescent="0.55000000000000004">
      <c r="A20" s="13" t="s">
        <v>230</v>
      </c>
      <c r="B20">
        <v>4.1666666666666678E-2</v>
      </c>
      <c r="D20" t="str">
        <f t="shared" si="0"/>
        <v>Ind.Scuteless</v>
      </c>
      <c r="E20">
        <v>4.1666666666666678E-2</v>
      </c>
    </row>
    <row r="21" spans="1:5" x14ac:dyDescent="0.55000000000000004">
      <c r="A21" s="13" t="s">
        <v>92</v>
      </c>
      <c r="B21">
        <v>0.2</v>
      </c>
    </row>
    <row r="22" spans="1:5" x14ac:dyDescent="0.55000000000000004">
      <c r="A22" s="13" t="s">
        <v>50</v>
      </c>
      <c r="B22">
        <v>0.74</v>
      </c>
    </row>
    <row r="23" spans="1:5" x14ac:dyDescent="0.55000000000000004">
      <c r="A23" s="13" t="s">
        <v>100</v>
      </c>
      <c r="B23">
        <v>0.01</v>
      </c>
    </row>
    <row r="24" spans="1:5" x14ac:dyDescent="0.55000000000000004">
      <c r="A24" s="13" t="s">
        <v>84</v>
      </c>
      <c r="B24">
        <v>0.84000000000000008</v>
      </c>
    </row>
    <row r="25" spans="1:5" x14ac:dyDescent="0.55000000000000004">
      <c r="A25" s="13" t="s">
        <v>78</v>
      </c>
      <c r="B25">
        <v>0.7</v>
      </c>
    </row>
    <row r="26" spans="1:5" x14ac:dyDescent="0.55000000000000004">
      <c r="A26" s="13" t="s">
        <v>35</v>
      </c>
      <c r="B26">
        <v>0.01</v>
      </c>
    </row>
    <row r="27" spans="1:5" x14ac:dyDescent="0.55000000000000004">
      <c r="A27" s="13" t="s">
        <v>438</v>
      </c>
    </row>
    <row r="28" spans="1:5" x14ac:dyDescent="0.55000000000000004">
      <c r="A28" s="13" t="s">
        <v>436</v>
      </c>
      <c r="B28">
        <v>0.28547945205479464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BA1B-2D4B-47D8-B1EE-A055B6F85FAB}">
  <dimension ref="A1:BP181"/>
  <sheetViews>
    <sheetView workbookViewId="0"/>
  </sheetViews>
  <sheetFormatPr defaultRowHeight="14.4" x14ac:dyDescent="0.55000000000000004"/>
  <cols>
    <col min="1" max="1" width="18.41796875" bestFit="1" customWidth="1"/>
    <col min="2" max="2" width="7.83984375" bestFit="1" customWidth="1"/>
    <col min="3" max="3" width="11.15625" style="2" bestFit="1" customWidth="1"/>
    <col min="4" max="4" width="10.15625" bestFit="1" customWidth="1"/>
    <col min="5" max="5" width="11.26171875" bestFit="1" customWidth="1"/>
    <col min="6" max="6" width="8.3125" bestFit="1" customWidth="1"/>
    <col min="7" max="7" width="10.15625" bestFit="1" customWidth="1"/>
    <col min="8" max="8" width="8.15625" bestFit="1" customWidth="1"/>
    <col min="9" max="9" width="11.20703125" bestFit="1" customWidth="1"/>
    <col min="10" max="10" width="7.05078125" bestFit="1" customWidth="1"/>
    <col min="11" max="11" width="6.578125" bestFit="1" customWidth="1"/>
    <col min="12" max="12" width="6.47265625" bestFit="1" customWidth="1"/>
    <col min="13" max="13" width="7.3125" bestFit="1" customWidth="1"/>
    <col min="14" max="14" width="11.15625" bestFit="1" customWidth="1"/>
    <col min="15" max="15" width="5.734375" bestFit="1" customWidth="1"/>
    <col min="16" max="16" width="12.41796875" bestFit="1" customWidth="1"/>
    <col min="17" max="17" width="10.26171875" bestFit="1" customWidth="1"/>
    <col min="18" max="18" width="7.7890625" style="1" bestFit="1" customWidth="1"/>
    <col min="19" max="19" width="5.68359375" bestFit="1" customWidth="1"/>
    <col min="20" max="20" width="5.41796875" bestFit="1" customWidth="1"/>
    <col min="22" max="22" width="11.05078125" style="14" bestFit="1" customWidth="1"/>
    <col min="23" max="23" width="7.83984375" style="14" bestFit="1" customWidth="1"/>
    <col min="24" max="25" width="11.68359375" style="14" bestFit="1" customWidth="1"/>
    <col min="26" max="26" width="5.68359375" style="14" bestFit="1" customWidth="1"/>
    <col min="27" max="27" width="5.1015625" style="14" bestFit="1" customWidth="1"/>
    <col min="28" max="28" width="6.9453125" bestFit="1" customWidth="1"/>
    <col min="29" max="29" width="20.20703125" bestFit="1" customWidth="1"/>
    <col min="30" max="30" width="9.15625" bestFit="1" customWidth="1"/>
    <col min="31" max="31" width="9.734375" bestFit="1" customWidth="1"/>
    <col min="32" max="32" width="6.89453125" style="16" bestFit="1" customWidth="1"/>
    <col min="33" max="33" width="5.15625" style="16" bestFit="1" customWidth="1"/>
    <col min="34" max="34" width="10.41796875" bestFit="1" customWidth="1"/>
    <col min="35" max="36" width="5.3125" bestFit="1" customWidth="1"/>
    <col min="37" max="37" width="5.68359375" bestFit="1" customWidth="1"/>
    <col min="38" max="38" width="5.5234375" bestFit="1" customWidth="1"/>
    <col min="39" max="39" width="5.15625" bestFit="1" customWidth="1"/>
    <col min="40" max="40" width="6.1015625" bestFit="1" customWidth="1"/>
    <col min="41" max="41" width="6.47265625" bestFit="1" customWidth="1"/>
    <col min="42" max="42" width="6.3125" bestFit="1" customWidth="1"/>
    <col min="43" max="43" width="6.15625" bestFit="1" customWidth="1"/>
    <col min="44" max="45" width="5.89453125" bestFit="1" customWidth="1"/>
    <col min="46" max="46" width="6.26171875" bestFit="1" customWidth="1"/>
    <col min="47" max="47" width="5.89453125" bestFit="1" customWidth="1"/>
    <col min="48" max="48" width="5.62890625" bestFit="1" customWidth="1"/>
    <col min="49" max="49" width="5.3125" bestFit="1" customWidth="1"/>
    <col min="50" max="50" width="6.3671875" bestFit="1" customWidth="1"/>
    <col min="51" max="51" width="14.62890625" bestFit="1" customWidth="1"/>
    <col min="52" max="52" width="13.26171875" bestFit="1" customWidth="1"/>
    <col min="53" max="53" width="5.05078125" bestFit="1" customWidth="1"/>
    <col min="54" max="54" width="11.68359375" bestFit="1" customWidth="1"/>
    <col min="55" max="55" width="5.41796875" bestFit="1" customWidth="1"/>
    <col min="56" max="56" width="5.62890625" bestFit="1" customWidth="1"/>
    <col min="57" max="57" width="11.68359375" bestFit="1" customWidth="1"/>
    <col min="58" max="58" width="5.3671875" bestFit="1" customWidth="1"/>
    <col min="59" max="59" width="11.68359375" bestFit="1" customWidth="1"/>
    <col min="60" max="60" width="5.05078125" bestFit="1" customWidth="1"/>
    <col min="61" max="62" width="11.68359375" bestFit="1" customWidth="1"/>
    <col min="63" max="63" width="9.05078125" bestFit="1" customWidth="1"/>
    <col min="64" max="68" width="11.68359375" bestFit="1" customWidth="1"/>
  </cols>
  <sheetData>
    <row r="1" spans="1:68" x14ac:dyDescent="0.55000000000000004">
      <c r="A1" t="s">
        <v>2</v>
      </c>
      <c r="B1" t="s">
        <v>244</v>
      </c>
      <c r="C1" t="s">
        <v>343</v>
      </c>
      <c r="D1" t="s">
        <v>3</v>
      </c>
      <c r="E1" t="s">
        <v>357</v>
      </c>
      <c r="F1" t="s">
        <v>331</v>
      </c>
      <c r="G1" t="s">
        <v>611</v>
      </c>
      <c r="H1" t="s">
        <v>4</v>
      </c>
      <c r="I1" t="s">
        <v>413</v>
      </c>
      <c r="J1" t="s">
        <v>344</v>
      </c>
      <c r="K1" t="s">
        <v>341</v>
      </c>
      <c r="L1" t="s">
        <v>342</v>
      </c>
      <c r="M1" t="s">
        <v>356</v>
      </c>
      <c r="N1" t="s">
        <v>227</v>
      </c>
      <c r="O1" t="s">
        <v>0</v>
      </c>
      <c r="P1" t="s">
        <v>358</v>
      </c>
      <c r="Q1" t="s">
        <v>5</v>
      </c>
      <c r="R1" s="1" t="s">
        <v>6</v>
      </c>
      <c r="S1" t="s">
        <v>237</v>
      </c>
      <c r="T1" t="s">
        <v>238</v>
      </c>
      <c r="U1" t="s">
        <v>232</v>
      </c>
      <c r="V1" s="13" t="s">
        <v>394</v>
      </c>
      <c r="W1" s="13" t="s">
        <v>228</v>
      </c>
      <c r="X1" s="13" t="s">
        <v>398</v>
      </c>
      <c r="Y1" s="13" t="s">
        <v>399</v>
      </c>
      <c r="Z1" s="13" t="s">
        <v>400</v>
      </c>
      <c r="AA1" s="13" t="s">
        <v>401</v>
      </c>
      <c r="AB1" t="s">
        <v>239</v>
      </c>
      <c r="AC1" t="s">
        <v>248</v>
      </c>
      <c r="AD1" t="s">
        <v>246</v>
      </c>
      <c r="AE1" t="s">
        <v>247</v>
      </c>
      <c r="AF1" s="16" t="s">
        <v>613</v>
      </c>
      <c r="AG1" s="16" t="s">
        <v>614</v>
      </c>
      <c r="AH1" t="s">
        <v>1</v>
      </c>
      <c r="AI1" t="s">
        <v>322</v>
      </c>
      <c r="AJ1" t="s">
        <v>345</v>
      </c>
      <c r="AK1" t="s">
        <v>324</v>
      </c>
      <c r="AL1" t="s">
        <v>346</v>
      </c>
      <c r="AM1" t="s">
        <v>347</v>
      </c>
      <c r="AN1" t="s">
        <v>348</v>
      </c>
      <c r="AO1" t="s">
        <v>349</v>
      </c>
      <c r="AP1" t="s">
        <v>350</v>
      </c>
      <c r="AQ1" t="s">
        <v>351</v>
      </c>
      <c r="AR1" t="s">
        <v>352</v>
      </c>
      <c r="AS1" t="s">
        <v>326</v>
      </c>
      <c r="AT1" t="s">
        <v>353</v>
      </c>
      <c r="AU1" t="s">
        <v>354</v>
      </c>
      <c r="AV1" t="s">
        <v>328</v>
      </c>
      <c r="AW1" t="s">
        <v>330</v>
      </c>
      <c r="AX1" t="s">
        <v>355</v>
      </c>
      <c r="AY1" t="s">
        <v>7</v>
      </c>
      <c r="AZ1" t="s">
        <v>245</v>
      </c>
      <c r="BA1" t="s">
        <v>321</v>
      </c>
      <c r="BB1" t="s">
        <v>360</v>
      </c>
      <c r="BC1" t="s">
        <v>323</v>
      </c>
      <c r="BD1" t="s">
        <v>325</v>
      </c>
      <c r="BE1" t="s">
        <v>361</v>
      </c>
      <c r="BF1" t="s">
        <v>327</v>
      </c>
      <c r="BG1" t="s">
        <v>362</v>
      </c>
      <c r="BH1" t="s">
        <v>329</v>
      </c>
      <c r="BI1" t="s">
        <v>365</v>
      </c>
      <c r="BJ1" t="s">
        <v>364</v>
      </c>
      <c r="BK1" t="s">
        <v>363</v>
      </c>
      <c r="BL1" t="s">
        <v>336</v>
      </c>
      <c r="BM1" t="s">
        <v>337</v>
      </c>
      <c r="BN1" t="s">
        <v>338</v>
      </c>
      <c r="BO1" t="s">
        <v>340</v>
      </c>
      <c r="BP1" t="s">
        <v>339</v>
      </c>
    </row>
    <row r="2" spans="1:68" x14ac:dyDescent="0.55000000000000004">
      <c r="A2" t="s">
        <v>8</v>
      </c>
      <c r="B2" t="s">
        <v>229</v>
      </c>
      <c r="C2" s="2" t="s">
        <v>407</v>
      </c>
      <c r="D2" s="2">
        <v>44327</v>
      </c>
      <c r="E2" s="2">
        <v>44327</v>
      </c>
      <c r="F2" t="s">
        <v>332</v>
      </c>
      <c r="G2" t="s">
        <v>609</v>
      </c>
      <c r="H2" t="s">
        <v>9</v>
      </c>
      <c r="I2">
        <f t="shared" ref="I2:I15" si="0">C2-E2</f>
        <v>-52</v>
      </c>
      <c r="J2">
        <v>20</v>
      </c>
      <c r="K2">
        <v>131</v>
      </c>
      <c r="L2">
        <v>53</v>
      </c>
      <c r="M2">
        <v>11</v>
      </c>
      <c r="N2">
        <v>1</v>
      </c>
      <c r="O2" t="str">
        <f t="shared" ref="O2:O53" si="1">TEXT(D2,"mmdd")</f>
        <v>0511</v>
      </c>
      <c r="P2">
        <v>-40</v>
      </c>
      <c r="Q2">
        <v>79.5</v>
      </c>
      <c r="R2" s="1">
        <v>0.03</v>
      </c>
      <c r="S2" t="s">
        <v>233</v>
      </c>
      <c r="U2" t="s">
        <v>233</v>
      </c>
      <c r="V2" s="14" t="s">
        <v>229</v>
      </c>
      <c r="W2" s="14" t="s">
        <v>229</v>
      </c>
      <c r="X2" s="14">
        <v>33.299999999999997</v>
      </c>
      <c r="Y2" s="14">
        <v>0.67180000000000006</v>
      </c>
      <c r="Z2" s="14">
        <v>17.3</v>
      </c>
      <c r="AA2" s="14">
        <v>12.8</v>
      </c>
      <c r="AB2" t="s">
        <v>240</v>
      </c>
      <c r="AC2" t="s">
        <v>8</v>
      </c>
      <c r="AD2" s="3">
        <v>25.614444989999999</v>
      </c>
      <c r="AE2" s="3">
        <v>-80.402031960000002</v>
      </c>
      <c r="AF2" s="16">
        <v>0</v>
      </c>
      <c r="AG2" s="16">
        <v>3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>
        <v>4</v>
      </c>
      <c r="AZ2">
        <v>0</v>
      </c>
      <c r="BA2">
        <v>0</v>
      </c>
      <c r="BB2">
        <v>9.6875</v>
      </c>
      <c r="BC2">
        <v>0</v>
      </c>
      <c r="BD2">
        <v>0</v>
      </c>
      <c r="BE2">
        <v>1.5714285714285716</v>
      </c>
      <c r="BF2">
        <v>0</v>
      </c>
      <c r="BG2">
        <v>32.25</v>
      </c>
      <c r="BH2">
        <v>0</v>
      </c>
      <c r="BI2">
        <v>0</v>
      </c>
      <c r="BJ2">
        <v>0</v>
      </c>
      <c r="BK2" s="1">
        <v>0</v>
      </c>
      <c r="BL2">
        <v>8.0645161290322578E-2</v>
      </c>
      <c r="BM2">
        <v>6.6666666666666666E-2</v>
      </c>
      <c r="BN2">
        <v>9.0909090909090912E-2</v>
      </c>
      <c r="BO2">
        <v>7.7519379844961239E-3</v>
      </c>
      <c r="BP2">
        <v>0</v>
      </c>
    </row>
    <row r="3" spans="1:68" x14ac:dyDescent="0.55000000000000004">
      <c r="A3" t="s">
        <v>10</v>
      </c>
      <c r="B3">
        <v>490</v>
      </c>
      <c r="C3" s="2" t="s">
        <v>407</v>
      </c>
      <c r="D3" s="2">
        <v>44329</v>
      </c>
      <c r="E3" s="2">
        <v>44327</v>
      </c>
      <c r="F3" t="s">
        <v>332</v>
      </c>
      <c r="G3" t="s">
        <v>609</v>
      </c>
      <c r="H3" t="s">
        <v>9</v>
      </c>
      <c r="I3">
        <f t="shared" si="0"/>
        <v>-52</v>
      </c>
      <c r="J3">
        <v>20</v>
      </c>
      <c r="K3">
        <v>133</v>
      </c>
      <c r="L3">
        <v>55</v>
      </c>
      <c r="M3">
        <v>13</v>
      </c>
      <c r="N3">
        <v>3</v>
      </c>
      <c r="O3" t="str">
        <f t="shared" si="1"/>
        <v>0513</v>
      </c>
      <c r="P3">
        <v>-40</v>
      </c>
      <c r="Q3">
        <v>81.5</v>
      </c>
      <c r="R3" s="1">
        <v>0.05</v>
      </c>
      <c r="S3" t="s">
        <v>236</v>
      </c>
      <c r="T3" t="s">
        <v>234</v>
      </c>
      <c r="U3" t="s">
        <v>234</v>
      </c>
      <c r="V3" s="14">
        <v>490</v>
      </c>
      <c r="W3" s="14">
        <v>490</v>
      </c>
      <c r="X3" s="14">
        <v>42.584725332177044</v>
      </c>
      <c r="Y3" s="14">
        <v>2.7814285714285711</v>
      </c>
      <c r="Z3" s="14">
        <v>24.3</v>
      </c>
      <c r="AA3" s="14">
        <v>17.600000000000001</v>
      </c>
      <c r="AB3" t="s">
        <v>241</v>
      </c>
      <c r="AC3" t="s">
        <v>249</v>
      </c>
      <c r="AD3" s="3">
        <v>25.616534999999999</v>
      </c>
      <c r="AE3" s="3">
        <v>-80.390473999999998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>
        <v>0</v>
      </c>
      <c r="AZ3">
        <v>0</v>
      </c>
      <c r="BA3">
        <v>0</v>
      </c>
      <c r="BB3">
        <v>9.6875</v>
      </c>
      <c r="BC3">
        <v>0</v>
      </c>
      <c r="BD3">
        <v>0</v>
      </c>
      <c r="BE3">
        <v>1.5714285714285716</v>
      </c>
      <c r="BF3">
        <v>0</v>
      </c>
      <c r="BG3">
        <v>32.25</v>
      </c>
      <c r="BH3">
        <v>0</v>
      </c>
      <c r="BI3">
        <v>0</v>
      </c>
      <c r="BJ3">
        <v>0</v>
      </c>
      <c r="BK3" s="1">
        <v>0</v>
      </c>
      <c r="BL3">
        <v>8.0645161290322578E-2</v>
      </c>
      <c r="BM3">
        <v>6.6666666666666666E-2</v>
      </c>
      <c r="BN3">
        <v>9.0909090909090912E-2</v>
      </c>
      <c r="BO3">
        <v>7.7519379844961239E-3</v>
      </c>
      <c r="BP3">
        <v>0</v>
      </c>
    </row>
    <row r="4" spans="1:68" x14ac:dyDescent="0.55000000000000004">
      <c r="A4" t="s">
        <v>11</v>
      </c>
      <c r="B4">
        <v>300</v>
      </c>
      <c r="C4" s="2" t="s">
        <v>407</v>
      </c>
      <c r="D4" s="2">
        <v>44334</v>
      </c>
      <c r="E4" s="2">
        <v>44327</v>
      </c>
      <c r="F4" t="s">
        <v>332</v>
      </c>
      <c r="G4" t="s">
        <v>609</v>
      </c>
      <c r="H4" t="s">
        <v>9</v>
      </c>
      <c r="I4">
        <f t="shared" si="0"/>
        <v>-52</v>
      </c>
      <c r="J4">
        <v>21</v>
      </c>
      <c r="K4">
        <v>138</v>
      </c>
      <c r="L4">
        <v>60</v>
      </c>
      <c r="M4">
        <v>18</v>
      </c>
      <c r="N4">
        <v>8</v>
      </c>
      <c r="O4" t="str">
        <f t="shared" si="1"/>
        <v>0518</v>
      </c>
      <c r="P4">
        <v>-40</v>
      </c>
      <c r="Q4">
        <v>77.5</v>
      </c>
      <c r="R4" s="1">
        <v>0</v>
      </c>
      <c r="S4" t="s">
        <v>236</v>
      </c>
      <c r="T4" t="s">
        <v>234</v>
      </c>
      <c r="U4" t="s">
        <v>234</v>
      </c>
      <c r="V4" s="14">
        <v>300</v>
      </c>
      <c r="W4" s="14">
        <v>300</v>
      </c>
      <c r="X4" s="14">
        <v>46.5</v>
      </c>
      <c r="Y4" s="14">
        <v>3.3135294117647058</v>
      </c>
      <c r="Z4" s="14">
        <v>26.9</v>
      </c>
      <c r="AA4" s="14">
        <v>19.899999999999999</v>
      </c>
      <c r="AB4" t="s">
        <v>241</v>
      </c>
      <c r="AC4" t="s">
        <v>250</v>
      </c>
      <c r="AD4" s="3">
        <v>25.616745000000002</v>
      </c>
      <c r="AE4" s="3">
        <v>-80.390912</v>
      </c>
      <c r="AF4" s="16">
        <v>0</v>
      </c>
      <c r="AG4" s="16">
        <v>2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>
        <v>3</v>
      </c>
      <c r="AZ4">
        <v>0</v>
      </c>
      <c r="BA4">
        <v>0</v>
      </c>
      <c r="BB4">
        <v>9.6875</v>
      </c>
      <c r="BC4">
        <v>0</v>
      </c>
      <c r="BD4">
        <v>0</v>
      </c>
      <c r="BE4">
        <v>1.5714285714285716</v>
      </c>
      <c r="BF4">
        <v>0</v>
      </c>
      <c r="BG4">
        <v>32.25</v>
      </c>
      <c r="BH4">
        <v>0</v>
      </c>
      <c r="BI4">
        <v>4.329004329004329E-3</v>
      </c>
      <c r="BJ4">
        <v>0</v>
      </c>
      <c r="BK4" s="1">
        <v>0</v>
      </c>
      <c r="BL4">
        <v>8.0645161290322578E-2</v>
      </c>
      <c r="BM4">
        <v>6.6666666666666666E-2</v>
      </c>
      <c r="BN4">
        <v>9.0909090909090912E-2</v>
      </c>
      <c r="BO4">
        <v>7.7519379844961239E-3</v>
      </c>
      <c r="BP4">
        <v>0</v>
      </c>
    </row>
    <row r="5" spans="1:68" x14ac:dyDescent="0.55000000000000004">
      <c r="A5" t="s">
        <v>12</v>
      </c>
      <c r="B5">
        <v>491</v>
      </c>
      <c r="C5" s="2" t="s">
        <v>407</v>
      </c>
      <c r="D5" s="2">
        <v>44334</v>
      </c>
      <c r="E5" s="2">
        <v>44327</v>
      </c>
      <c r="F5" t="s">
        <v>332</v>
      </c>
      <c r="G5" t="s">
        <v>609</v>
      </c>
      <c r="H5" t="s">
        <v>9</v>
      </c>
      <c r="I5">
        <f t="shared" si="0"/>
        <v>-52</v>
      </c>
      <c r="J5">
        <v>21</v>
      </c>
      <c r="K5">
        <v>138</v>
      </c>
      <c r="L5">
        <v>60</v>
      </c>
      <c r="M5">
        <v>18</v>
      </c>
      <c r="N5">
        <v>8</v>
      </c>
      <c r="O5" t="str">
        <f t="shared" si="1"/>
        <v>0518</v>
      </c>
      <c r="P5">
        <v>-40</v>
      </c>
      <c r="Q5">
        <v>77.5</v>
      </c>
      <c r="R5" s="1">
        <v>0</v>
      </c>
      <c r="S5" t="s">
        <v>236</v>
      </c>
      <c r="T5" t="s">
        <v>234</v>
      </c>
      <c r="U5" t="s">
        <v>234</v>
      </c>
      <c r="V5" s="14">
        <v>491</v>
      </c>
      <c r="W5" s="14">
        <v>491</v>
      </c>
      <c r="X5" s="14">
        <v>49.2</v>
      </c>
      <c r="Y5" s="14">
        <v>4.2805263157894728</v>
      </c>
      <c r="Z5" s="14">
        <v>27.1</v>
      </c>
      <c r="AA5" s="14">
        <v>20.3</v>
      </c>
      <c r="AB5" t="s">
        <v>242</v>
      </c>
      <c r="AC5" t="s">
        <v>251</v>
      </c>
      <c r="AD5" s="3">
        <v>25.600580000000001</v>
      </c>
      <c r="AE5" s="3">
        <v>-80.400133999999994</v>
      </c>
      <c r="AF5" s="16">
        <v>0</v>
      </c>
      <c r="AG5" s="16">
        <v>1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>
        <v>1</v>
      </c>
      <c r="AZ5">
        <v>0</v>
      </c>
      <c r="BA5">
        <v>0</v>
      </c>
      <c r="BB5">
        <v>9.6875</v>
      </c>
      <c r="BC5">
        <v>0</v>
      </c>
      <c r="BD5">
        <v>0</v>
      </c>
      <c r="BE5">
        <v>1.5714285714285716</v>
      </c>
      <c r="BF5">
        <v>0</v>
      </c>
      <c r="BG5">
        <v>32.25</v>
      </c>
      <c r="BH5">
        <v>0</v>
      </c>
      <c r="BI5">
        <v>4.329004329004329E-3</v>
      </c>
      <c r="BJ5">
        <v>0</v>
      </c>
      <c r="BK5" s="1">
        <v>0</v>
      </c>
      <c r="BL5">
        <v>8.0645161290322578E-2</v>
      </c>
      <c r="BM5">
        <v>6.6666666666666666E-2</v>
      </c>
      <c r="BN5">
        <v>9.0909090909090912E-2</v>
      </c>
      <c r="BO5">
        <v>7.7519379844961239E-3</v>
      </c>
      <c r="BP5">
        <v>0</v>
      </c>
    </row>
    <row r="6" spans="1:68" x14ac:dyDescent="0.55000000000000004">
      <c r="A6" t="s">
        <v>13</v>
      </c>
      <c r="B6">
        <v>454</v>
      </c>
      <c r="C6" s="2" t="s">
        <v>407</v>
      </c>
      <c r="D6" s="2">
        <v>44343</v>
      </c>
      <c r="E6" s="2">
        <v>44327</v>
      </c>
      <c r="F6" t="s">
        <v>332</v>
      </c>
      <c r="G6" t="s">
        <v>609</v>
      </c>
      <c r="H6" t="s">
        <v>9</v>
      </c>
      <c r="I6">
        <f t="shared" si="0"/>
        <v>-52</v>
      </c>
      <c r="J6">
        <v>22</v>
      </c>
      <c r="K6">
        <v>147</v>
      </c>
      <c r="L6">
        <v>69</v>
      </c>
      <c r="M6">
        <v>27</v>
      </c>
      <c r="N6">
        <v>17</v>
      </c>
      <c r="O6" t="str">
        <f t="shared" si="1"/>
        <v>0527</v>
      </c>
      <c r="P6">
        <v>-40</v>
      </c>
      <c r="Q6">
        <v>76</v>
      </c>
      <c r="R6" s="1">
        <v>0</v>
      </c>
      <c r="S6" t="s">
        <v>236</v>
      </c>
      <c r="T6" t="s">
        <v>234</v>
      </c>
      <c r="U6" t="s">
        <v>234</v>
      </c>
      <c r="V6" s="14">
        <v>454</v>
      </c>
      <c r="W6" s="14">
        <v>454</v>
      </c>
      <c r="X6" s="14">
        <v>49.8</v>
      </c>
      <c r="Y6" s="14">
        <v>4.1033333333333344</v>
      </c>
      <c r="Z6" s="14">
        <v>27.8</v>
      </c>
      <c r="AA6" s="14">
        <v>20.7</v>
      </c>
      <c r="AB6" t="s">
        <v>240</v>
      </c>
      <c r="AC6" t="s">
        <v>252</v>
      </c>
      <c r="AD6" s="3">
        <v>25.613371000000001</v>
      </c>
      <c r="AE6" s="3">
        <v>-80.407824000000005</v>
      </c>
      <c r="AF6" s="16">
        <v>0</v>
      </c>
      <c r="AG6" s="16">
        <v>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>
        <v>3</v>
      </c>
      <c r="AZ6">
        <v>0</v>
      </c>
      <c r="BA6">
        <v>0</v>
      </c>
      <c r="BB6">
        <v>9.6875</v>
      </c>
      <c r="BC6">
        <v>0</v>
      </c>
      <c r="BD6">
        <v>0</v>
      </c>
      <c r="BE6">
        <v>1.5714285714285716</v>
      </c>
      <c r="BF6">
        <v>0</v>
      </c>
      <c r="BG6">
        <v>32.25</v>
      </c>
      <c r="BH6">
        <v>0</v>
      </c>
      <c r="BI6">
        <v>3.787878787878788E-3</v>
      </c>
      <c r="BJ6">
        <v>0</v>
      </c>
      <c r="BK6" s="1">
        <v>0</v>
      </c>
      <c r="BL6">
        <v>8.0645161290322578E-2</v>
      </c>
      <c r="BM6">
        <v>6.6666666666666666E-2</v>
      </c>
      <c r="BN6">
        <v>9.0909090909090912E-2</v>
      </c>
      <c r="BO6">
        <v>7.7519379844961239E-3</v>
      </c>
      <c r="BP6">
        <v>0</v>
      </c>
    </row>
    <row r="7" spans="1:68" x14ac:dyDescent="0.55000000000000004">
      <c r="A7" t="s">
        <v>14</v>
      </c>
      <c r="B7">
        <v>21</v>
      </c>
      <c r="C7" s="2" t="s">
        <v>407</v>
      </c>
      <c r="D7" s="2">
        <v>44355</v>
      </c>
      <c r="E7" s="2">
        <v>44327</v>
      </c>
      <c r="F7" t="s">
        <v>332</v>
      </c>
      <c r="G7" t="s">
        <v>610</v>
      </c>
      <c r="H7" t="s">
        <v>15</v>
      </c>
      <c r="I7">
        <f t="shared" si="0"/>
        <v>-52</v>
      </c>
      <c r="J7">
        <v>24</v>
      </c>
      <c r="K7">
        <v>159</v>
      </c>
      <c r="L7">
        <v>81</v>
      </c>
      <c r="M7">
        <v>8</v>
      </c>
      <c r="N7">
        <v>29</v>
      </c>
      <c r="O7" t="str">
        <f t="shared" si="1"/>
        <v>0608</v>
      </c>
      <c r="P7">
        <v>-40</v>
      </c>
      <c r="Q7">
        <v>80</v>
      </c>
      <c r="R7" s="1">
        <v>0.53</v>
      </c>
      <c r="S7" t="s">
        <v>236</v>
      </c>
      <c r="T7" t="s">
        <v>235</v>
      </c>
      <c r="U7" t="s">
        <v>235</v>
      </c>
      <c r="V7" s="14">
        <v>21</v>
      </c>
      <c r="W7" s="14">
        <v>21</v>
      </c>
      <c r="X7" s="14">
        <v>47.7</v>
      </c>
      <c r="Y7" s="14">
        <v>5.5711111111111116</v>
      </c>
      <c r="Z7" s="14">
        <v>31.7</v>
      </c>
      <c r="AA7" s="14">
        <v>21.5</v>
      </c>
      <c r="AB7" t="s">
        <v>240</v>
      </c>
      <c r="AC7" t="s">
        <v>253</v>
      </c>
      <c r="AD7" s="3">
        <v>25.613794970000001</v>
      </c>
      <c r="AE7" s="3">
        <v>-80.406096009999999</v>
      </c>
      <c r="AF7" s="16">
        <v>0</v>
      </c>
      <c r="AG7" s="16">
        <v>2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>
        <v>4</v>
      </c>
      <c r="AZ7">
        <v>0</v>
      </c>
      <c r="BA7">
        <v>0</v>
      </c>
      <c r="BB7">
        <v>18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2.3148148148148147E-3</v>
      </c>
      <c r="BJ7">
        <v>0</v>
      </c>
      <c r="BK7" s="1">
        <v>5.375</v>
      </c>
      <c r="BL7">
        <v>0.32142857142857145</v>
      </c>
      <c r="BM7">
        <v>0.16</v>
      </c>
      <c r="BN7">
        <v>0</v>
      </c>
      <c r="BO7">
        <v>0</v>
      </c>
      <c r="BP7">
        <v>2.3255813953488372E-2</v>
      </c>
    </row>
    <row r="8" spans="1:68" x14ac:dyDescent="0.55000000000000004">
      <c r="A8" t="s">
        <v>16</v>
      </c>
      <c r="B8">
        <v>40</v>
      </c>
      <c r="C8" s="2" t="s">
        <v>407</v>
      </c>
      <c r="D8" s="2">
        <v>44355</v>
      </c>
      <c r="E8" s="2">
        <v>44327</v>
      </c>
      <c r="F8" t="s">
        <v>332</v>
      </c>
      <c r="G8" t="s">
        <v>610</v>
      </c>
      <c r="H8" t="s">
        <v>15</v>
      </c>
      <c r="I8">
        <f t="shared" si="0"/>
        <v>-52</v>
      </c>
      <c r="J8">
        <v>24</v>
      </c>
      <c r="K8">
        <v>159</v>
      </c>
      <c r="L8">
        <v>81</v>
      </c>
      <c r="M8">
        <v>8</v>
      </c>
      <c r="N8">
        <v>29</v>
      </c>
      <c r="O8" t="str">
        <f t="shared" si="1"/>
        <v>0608</v>
      </c>
      <c r="P8">
        <v>-40</v>
      </c>
      <c r="Q8">
        <v>80</v>
      </c>
      <c r="R8" s="1">
        <v>0.53</v>
      </c>
      <c r="S8" t="s">
        <v>236</v>
      </c>
      <c r="T8" t="s">
        <v>235</v>
      </c>
      <c r="U8" t="s">
        <v>235</v>
      </c>
      <c r="V8" s="14">
        <v>40</v>
      </c>
      <c r="W8" s="14">
        <v>40</v>
      </c>
      <c r="X8" s="14">
        <v>49.5</v>
      </c>
      <c r="Y8" s="14">
        <v>5.4148459400000002</v>
      </c>
      <c r="Z8" s="14">
        <v>29.9</v>
      </c>
      <c r="AA8" s="14">
        <v>21.6</v>
      </c>
      <c r="AB8" t="s">
        <v>240</v>
      </c>
      <c r="AC8" t="s">
        <v>254</v>
      </c>
      <c r="AD8" s="3">
        <v>25.613995970000001</v>
      </c>
      <c r="AE8" s="3">
        <v>-80.406042029999995</v>
      </c>
      <c r="AF8" s="16">
        <v>2</v>
      </c>
      <c r="AG8" s="16">
        <v>5</v>
      </c>
      <c r="AH8" s="1">
        <v>0.2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0.1</v>
      </c>
      <c r="AS8" s="1">
        <v>0</v>
      </c>
      <c r="AT8" s="1">
        <v>0</v>
      </c>
      <c r="AU8" s="1">
        <v>0</v>
      </c>
      <c r="AV8" s="1">
        <v>0</v>
      </c>
      <c r="AW8" s="1">
        <v>0.1</v>
      </c>
      <c r="AX8" s="1">
        <v>0</v>
      </c>
      <c r="AY8">
        <v>8</v>
      </c>
      <c r="AZ8">
        <v>0</v>
      </c>
      <c r="BA8">
        <v>0</v>
      </c>
      <c r="BB8">
        <v>18</v>
      </c>
      <c r="BC8">
        <v>0</v>
      </c>
      <c r="BD8">
        <v>0</v>
      </c>
      <c r="BE8">
        <v>0</v>
      </c>
      <c r="BF8">
        <v>0</v>
      </c>
      <c r="BG8">
        <v>0</v>
      </c>
      <c r="BH8">
        <v>4</v>
      </c>
      <c r="BI8">
        <v>2.3148148148148147E-3</v>
      </c>
      <c r="BJ8">
        <v>0</v>
      </c>
      <c r="BK8" s="1">
        <v>5.375</v>
      </c>
      <c r="BL8">
        <v>0.32142857142857145</v>
      </c>
      <c r="BM8">
        <v>0.16</v>
      </c>
      <c r="BN8">
        <v>0</v>
      </c>
      <c r="BO8">
        <v>0</v>
      </c>
      <c r="BP8">
        <v>2.3255813953488372E-2</v>
      </c>
    </row>
    <row r="9" spans="1:68" x14ac:dyDescent="0.55000000000000004">
      <c r="A9" t="s">
        <v>17</v>
      </c>
      <c r="B9" t="s">
        <v>230</v>
      </c>
      <c r="C9" s="2" t="s">
        <v>407</v>
      </c>
      <c r="D9" s="2">
        <v>44355</v>
      </c>
      <c r="E9" s="2">
        <v>44327</v>
      </c>
      <c r="F9" t="s">
        <v>332</v>
      </c>
      <c r="G9" t="s">
        <v>610</v>
      </c>
      <c r="H9" t="s">
        <v>15</v>
      </c>
      <c r="I9">
        <f t="shared" si="0"/>
        <v>-52</v>
      </c>
      <c r="J9">
        <v>24</v>
      </c>
      <c r="K9">
        <v>159</v>
      </c>
      <c r="L9">
        <v>81</v>
      </c>
      <c r="M9">
        <v>8</v>
      </c>
      <c r="N9">
        <v>29</v>
      </c>
      <c r="O9" t="str">
        <f t="shared" si="1"/>
        <v>0608</v>
      </c>
      <c r="P9">
        <v>-40</v>
      </c>
      <c r="Q9">
        <v>80</v>
      </c>
      <c r="R9" s="1">
        <v>0.53</v>
      </c>
      <c r="S9" t="s">
        <v>236</v>
      </c>
      <c r="T9" t="s">
        <v>235</v>
      </c>
      <c r="U9" t="s">
        <v>235</v>
      </c>
      <c r="V9" s="14" t="s">
        <v>230</v>
      </c>
      <c r="W9" s="14" t="s">
        <v>230</v>
      </c>
      <c r="X9" s="14">
        <v>55.1</v>
      </c>
      <c r="Y9" s="14">
        <v>6.6241176470588234</v>
      </c>
      <c r="Z9" s="14">
        <v>33.4</v>
      </c>
      <c r="AA9" s="14">
        <v>23.4</v>
      </c>
      <c r="AB9" t="s">
        <v>241</v>
      </c>
      <c r="AC9" t="s">
        <v>255</v>
      </c>
      <c r="AD9" s="3">
        <v>25.616444000000001</v>
      </c>
      <c r="AE9" s="3">
        <v>-80.390439000000001</v>
      </c>
      <c r="AF9" s="16">
        <v>0</v>
      </c>
      <c r="AG9" s="16">
        <v>4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>
        <v>4</v>
      </c>
      <c r="AZ9">
        <v>0</v>
      </c>
      <c r="BA9">
        <v>0</v>
      </c>
      <c r="BB9">
        <v>18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2.3148148148148147E-3</v>
      </c>
      <c r="BJ9">
        <v>0</v>
      </c>
      <c r="BK9" s="1">
        <v>5.375</v>
      </c>
      <c r="BL9">
        <v>0.32142857142857145</v>
      </c>
      <c r="BM9">
        <v>0.16</v>
      </c>
      <c r="BN9">
        <v>0</v>
      </c>
      <c r="BO9">
        <v>0</v>
      </c>
      <c r="BP9">
        <v>2.3255813953488372E-2</v>
      </c>
    </row>
    <row r="10" spans="1:68" x14ac:dyDescent="0.55000000000000004">
      <c r="A10" t="s">
        <v>18</v>
      </c>
      <c r="B10">
        <v>300</v>
      </c>
      <c r="C10" s="2" t="s">
        <v>407</v>
      </c>
      <c r="D10" s="2">
        <v>44357</v>
      </c>
      <c r="E10" s="2">
        <v>44327</v>
      </c>
      <c r="F10" t="s">
        <v>332</v>
      </c>
      <c r="G10" t="s">
        <v>610</v>
      </c>
      <c r="H10" t="s">
        <v>15</v>
      </c>
      <c r="I10">
        <f t="shared" si="0"/>
        <v>-52</v>
      </c>
      <c r="J10">
        <v>24</v>
      </c>
      <c r="K10">
        <v>161</v>
      </c>
      <c r="L10">
        <v>83</v>
      </c>
      <c r="M10">
        <v>10</v>
      </c>
      <c r="N10">
        <v>31</v>
      </c>
      <c r="O10" t="str">
        <f t="shared" si="1"/>
        <v>0610</v>
      </c>
      <c r="P10">
        <v>-40</v>
      </c>
      <c r="Q10">
        <v>80.5</v>
      </c>
      <c r="R10" s="1">
        <v>0</v>
      </c>
      <c r="S10" t="s">
        <v>236</v>
      </c>
      <c r="T10" t="s">
        <v>234</v>
      </c>
      <c r="U10" t="s">
        <v>234</v>
      </c>
      <c r="V10" s="14">
        <v>300</v>
      </c>
      <c r="W10" s="14">
        <v>300</v>
      </c>
      <c r="X10" s="14">
        <v>46.5</v>
      </c>
      <c r="Y10" s="14">
        <v>3.3135294117647058</v>
      </c>
      <c r="Z10" s="14">
        <v>26.9</v>
      </c>
      <c r="AA10" s="14">
        <v>19.899999999999999</v>
      </c>
      <c r="AB10" t="s">
        <v>241</v>
      </c>
      <c r="AC10" t="s">
        <v>250</v>
      </c>
      <c r="AD10" s="3">
        <v>25.616745000000002</v>
      </c>
      <c r="AE10" s="3">
        <v>-80.390912</v>
      </c>
      <c r="AF10" s="16">
        <v>0</v>
      </c>
      <c r="AG10" s="16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>
        <v>1</v>
      </c>
      <c r="AZ10">
        <v>0</v>
      </c>
      <c r="BA10">
        <v>0</v>
      </c>
      <c r="BB10">
        <v>18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2.3148148148148147E-3</v>
      </c>
      <c r="BJ10">
        <v>0</v>
      </c>
      <c r="BK10" s="1">
        <v>5.375</v>
      </c>
      <c r="BL10">
        <v>0.32142857142857145</v>
      </c>
      <c r="BM10">
        <v>0.16</v>
      </c>
      <c r="BN10">
        <v>0</v>
      </c>
      <c r="BO10">
        <v>0</v>
      </c>
      <c r="BP10">
        <v>2.3255813953488372E-2</v>
      </c>
    </row>
    <row r="11" spans="1:68" x14ac:dyDescent="0.55000000000000004">
      <c r="A11" t="s">
        <v>19</v>
      </c>
      <c r="B11" t="s">
        <v>231</v>
      </c>
      <c r="C11" s="2" t="s">
        <v>407</v>
      </c>
      <c r="D11" s="2">
        <v>44357</v>
      </c>
      <c r="E11" s="2">
        <v>44327</v>
      </c>
      <c r="F11" t="s">
        <v>332</v>
      </c>
      <c r="G11" t="s">
        <v>610</v>
      </c>
      <c r="H11" t="s">
        <v>15</v>
      </c>
      <c r="I11">
        <f t="shared" si="0"/>
        <v>-52</v>
      </c>
      <c r="J11">
        <v>24</v>
      </c>
      <c r="K11">
        <v>161</v>
      </c>
      <c r="L11">
        <v>83</v>
      </c>
      <c r="M11">
        <v>10</v>
      </c>
      <c r="N11">
        <v>31</v>
      </c>
      <c r="O11" t="str">
        <f t="shared" si="1"/>
        <v>0610</v>
      </c>
      <c r="P11">
        <v>-40</v>
      </c>
      <c r="Q11">
        <v>80.5</v>
      </c>
      <c r="R11" s="1">
        <v>0</v>
      </c>
      <c r="S11" t="s">
        <v>236</v>
      </c>
      <c r="T11" t="s">
        <v>235</v>
      </c>
      <c r="U11" t="s">
        <v>235</v>
      </c>
      <c r="V11" s="14" t="s">
        <v>231</v>
      </c>
      <c r="W11" s="14" t="s">
        <v>231</v>
      </c>
      <c r="X11" s="14">
        <v>46.9</v>
      </c>
      <c r="Y11" s="14">
        <v>4.1657142857142855</v>
      </c>
      <c r="Z11" s="14">
        <v>27.5</v>
      </c>
      <c r="AA11" s="14">
        <v>20.5</v>
      </c>
      <c r="AB11" t="s">
        <v>242</v>
      </c>
      <c r="AC11" t="s">
        <v>256</v>
      </c>
      <c r="AD11" s="3">
        <v>25.601564</v>
      </c>
      <c r="AE11" s="3">
        <v>-80.397042999999996</v>
      </c>
      <c r="AF11" s="16">
        <v>1</v>
      </c>
      <c r="AG11" s="16">
        <v>4</v>
      </c>
      <c r="AH11" s="1">
        <v>0.15</v>
      </c>
      <c r="AI11" s="1">
        <v>0.15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>
        <v>7</v>
      </c>
      <c r="AZ11">
        <v>0</v>
      </c>
      <c r="BA11">
        <v>80</v>
      </c>
      <c r="BB11">
        <v>18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2.3148148148148147E-3</v>
      </c>
      <c r="BJ11">
        <v>0</v>
      </c>
      <c r="BK11" s="1">
        <v>5.375</v>
      </c>
      <c r="BL11">
        <v>0.32142857142857145</v>
      </c>
      <c r="BM11">
        <v>0.16</v>
      </c>
      <c r="BN11">
        <v>0</v>
      </c>
      <c r="BO11">
        <v>0</v>
      </c>
      <c r="BP11">
        <v>2.3255813953488372E-2</v>
      </c>
    </row>
    <row r="12" spans="1:68" x14ac:dyDescent="0.55000000000000004">
      <c r="A12" t="s">
        <v>20</v>
      </c>
      <c r="B12">
        <v>300</v>
      </c>
      <c r="C12" s="2" t="s">
        <v>407</v>
      </c>
      <c r="D12" s="2">
        <v>44362</v>
      </c>
      <c r="E12" s="2">
        <v>44327</v>
      </c>
      <c r="F12" t="s">
        <v>332</v>
      </c>
      <c r="G12" t="s">
        <v>610</v>
      </c>
      <c r="H12" t="s">
        <v>15</v>
      </c>
      <c r="I12">
        <f t="shared" si="0"/>
        <v>-52</v>
      </c>
      <c r="J12">
        <v>25</v>
      </c>
      <c r="K12">
        <v>166</v>
      </c>
      <c r="L12">
        <v>88</v>
      </c>
      <c r="M12">
        <v>15</v>
      </c>
      <c r="N12">
        <v>36</v>
      </c>
      <c r="O12" t="str">
        <f t="shared" si="1"/>
        <v>0615</v>
      </c>
      <c r="P12">
        <v>-40</v>
      </c>
      <c r="Q12">
        <v>77.5</v>
      </c>
      <c r="R12" s="1">
        <v>0.46</v>
      </c>
      <c r="S12" t="s">
        <v>236</v>
      </c>
      <c r="T12" t="s">
        <v>234</v>
      </c>
      <c r="U12" t="s">
        <v>234</v>
      </c>
      <c r="V12" s="14">
        <v>300</v>
      </c>
      <c r="W12" s="14">
        <v>300</v>
      </c>
      <c r="X12" s="14">
        <v>46.5</v>
      </c>
      <c r="Y12" s="14">
        <v>3.3135294117647058</v>
      </c>
      <c r="Z12" s="14">
        <v>26.9</v>
      </c>
      <c r="AA12" s="14">
        <v>19.899999999999999</v>
      </c>
      <c r="AB12" t="s">
        <v>241</v>
      </c>
      <c r="AC12" t="s">
        <v>257</v>
      </c>
      <c r="AD12" s="3">
        <v>25.617236999999999</v>
      </c>
      <c r="AE12" s="3">
        <v>-80.390289999999993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>
        <v>0</v>
      </c>
      <c r="AZ12">
        <v>1</v>
      </c>
      <c r="BA12">
        <v>0</v>
      </c>
      <c r="BB12">
        <v>18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8.8888888888888889E-3</v>
      </c>
      <c r="BJ12">
        <v>4.4444444444444444E-3</v>
      </c>
      <c r="BK12" s="1">
        <v>5.375</v>
      </c>
      <c r="BL12">
        <v>0.32142857142857145</v>
      </c>
      <c r="BM12">
        <v>0.16</v>
      </c>
      <c r="BN12">
        <v>0</v>
      </c>
      <c r="BO12">
        <v>0</v>
      </c>
      <c r="BP12">
        <v>2.3255813953488372E-2</v>
      </c>
    </row>
    <row r="13" spans="1:68" x14ac:dyDescent="0.55000000000000004">
      <c r="A13" t="s">
        <v>21</v>
      </c>
      <c r="B13">
        <v>491</v>
      </c>
      <c r="C13" s="2" t="s">
        <v>407</v>
      </c>
      <c r="D13" s="2">
        <v>44362</v>
      </c>
      <c r="E13" s="2">
        <v>44327</v>
      </c>
      <c r="F13" t="s">
        <v>332</v>
      </c>
      <c r="G13" t="s">
        <v>610</v>
      </c>
      <c r="H13" t="s">
        <v>15</v>
      </c>
      <c r="I13">
        <f t="shared" si="0"/>
        <v>-52</v>
      </c>
      <c r="J13">
        <v>25</v>
      </c>
      <c r="K13">
        <v>166</v>
      </c>
      <c r="L13">
        <v>88</v>
      </c>
      <c r="M13">
        <v>15</v>
      </c>
      <c r="N13">
        <v>36</v>
      </c>
      <c r="O13" t="str">
        <f t="shared" si="1"/>
        <v>0615</v>
      </c>
      <c r="P13">
        <v>-40</v>
      </c>
      <c r="Q13">
        <v>77.5</v>
      </c>
      <c r="R13" s="1">
        <v>0.46</v>
      </c>
      <c r="S13" t="s">
        <v>236</v>
      </c>
      <c r="T13" t="s">
        <v>234</v>
      </c>
      <c r="U13" t="s">
        <v>234</v>
      </c>
      <c r="V13" s="14">
        <v>491</v>
      </c>
      <c r="W13" s="14">
        <v>491</v>
      </c>
      <c r="X13" s="14">
        <v>49.2</v>
      </c>
      <c r="Y13" s="14">
        <v>4.2805263157894728</v>
      </c>
      <c r="Z13" s="14">
        <v>27.1</v>
      </c>
      <c r="AA13" s="14">
        <v>20.3</v>
      </c>
      <c r="AB13" t="s">
        <v>242</v>
      </c>
      <c r="AC13" t="s">
        <v>251</v>
      </c>
      <c r="AD13" s="3">
        <v>25.600580000000001</v>
      </c>
      <c r="AE13" s="3">
        <v>-80.400133999999994</v>
      </c>
      <c r="AF13" s="16">
        <v>2</v>
      </c>
      <c r="AG13" s="16">
        <v>2</v>
      </c>
      <c r="AH13" s="1">
        <v>0.2</v>
      </c>
      <c r="AI13" s="1">
        <v>0.05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0.15</v>
      </c>
      <c r="AX13" s="1">
        <v>0</v>
      </c>
      <c r="AY13">
        <v>7</v>
      </c>
      <c r="AZ13">
        <v>1</v>
      </c>
      <c r="BA13">
        <v>1</v>
      </c>
      <c r="BB13">
        <v>18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4</v>
      </c>
      <c r="BI13">
        <v>8.8888888888888889E-3</v>
      </c>
      <c r="BJ13">
        <v>4.4444444444444444E-3</v>
      </c>
      <c r="BK13" s="1">
        <v>5.375</v>
      </c>
      <c r="BL13">
        <v>0.32142857142857145</v>
      </c>
      <c r="BM13">
        <v>0.16</v>
      </c>
      <c r="BN13">
        <v>0</v>
      </c>
      <c r="BO13">
        <v>0</v>
      </c>
      <c r="BP13">
        <v>2.3255813953488372E-2</v>
      </c>
    </row>
    <row r="14" spans="1:68" x14ac:dyDescent="0.55000000000000004">
      <c r="A14" t="s">
        <v>22</v>
      </c>
      <c r="B14">
        <v>589</v>
      </c>
      <c r="C14" s="2" t="s">
        <v>407</v>
      </c>
      <c r="D14" s="2">
        <v>44362</v>
      </c>
      <c r="E14" s="2">
        <v>44327</v>
      </c>
      <c r="F14" t="s">
        <v>332</v>
      </c>
      <c r="G14" t="s">
        <v>610</v>
      </c>
      <c r="H14" t="s">
        <v>15</v>
      </c>
      <c r="I14">
        <f t="shared" si="0"/>
        <v>-52</v>
      </c>
      <c r="J14">
        <v>25</v>
      </c>
      <c r="K14">
        <v>166</v>
      </c>
      <c r="L14">
        <v>88</v>
      </c>
      <c r="M14">
        <v>15</v>
      </c>
      <c r="N14">
        <v>36</v>
      </c>
      <c r="O14" t="str">
        <f t="shared" si="1"/>
        <v>0615</v>
      </c>
      <c r="P14">
        <v>-40</v>
      </c>
      <c r="Q14">
        <v>77.5</v>
      </c>
      <c r="R14" s="1">
        <v>0.46</v>
      </c>
      <c r="S14" t="s">
        <v>236</v>
      </c>
      <c r="T14" t="s">
        <v>235</v>
      </c>
      <c r="U14" t="s">
        <v>235</v>
      </c>
      <c r="V14" s="14">
        <v>589</v>
      </c>
      <c r="W14" s="14">
        <v>589</v>
      </c>
      <c r="X14" s="14">
        <v>51.1</v>
      </c>
      <c r="Y14" s="14">
        <v>5.242857142857142</v>
      </c>
      <c r="Z14" s="14">
        <v>29.4</v>
      </c>
      <c r="AA14" s="14">
        <v>22.2</v>
      </c>
      <c r="AB14" t="s">
        <v>241</v>
      </c>
      <c r="AC14" t="s">
        <v>258</v>
      </c>
      <c r="AD14" s="3">
        <v>25.621460970000001</v>
      </c>
      <c r="AE14" s="3">
        <v>-80.392425959999997</v>
      </c>
      <c r="AF14" s="16">
        <v>0</v>
      </c>
      <c r="AG14" s="16">
        <v>3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>
        <v>5</v>
      </c>
      <c r="AZ14">
        <v>1</v>
      </c>
      <c r="BA14">
        <v>0</v>
      </c>
      <c r="BB14">
        <v>18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8.8888888888888889E-3</v>
      </c>
      <c r="BJ14">
        <v>4.4444444444444444E-3</v>
      </c>
      <c r="BK14" s="1">
        <v>5.375</v>
      </c>
      <c r="BL14">
        <v>0.32142857142857145</v>
      </c>
      <c r="BM14">
        <v>0.16</v>
      </c>
      <c r="BN14">
        <v>0</v>
      </c>
      <c r="BO14">
        <v>0</v>
      </c>
      <c r="BP14">
        <v>2.3255813953488372E-2</v>
      </c>
    </row>
    <row r="15" spans="1:68" x14ac:dyDescent="0.55000000000000004">
      <c r="A15" t="s">
        <v>23</v>
      </c>
      <c r="B15">
        <v>490</v>
      </c>
      <c r="C15" s="2" t="s">
        <v>407</v>
      </c>
      <c r="D15" s="2">
        <v>44364</v>
      </c>
      <c r="E15" s="2">
        <v>44327</v>
      </c>
      <c r="F15" t="s">
        <v>332</v>
      </c>
      <c r="G15" t="s">
        <v>610</v>
      </c>
      <c r="H15" t="s">
        <v>15</v>
      </c>
      <c r="I15">
        <f t="shared" si="0"/>
        <v>-52</v>
      </c>
      <c r="J15">
        <v>25</v>
      </c>
      <c r="K15">
        <v>168</v>
      </c>
      <c r="L15">
        <v>90</v>
      </c>
      <c r="M15">
        <v>17</v>
      </c>
      <c r="N15">
        <v>38</v>
      </c>
      <c r="O15" t="str">
        <f t="shared" si="1"/>
        <v>0617</v>
      </c>
      <c r="P15">
        <v>-40</v>
      </c>
      <c r="Q15">
        <v>77.5</v>
      </c>
      <c r="R15" s="1">
        <v>3.13</v>
      </c>
      <c r="S15" t="s">
        <v>236</v>
      </c>
      <c r="T15" t="s">
        <v>234</v>
      </c>
      <c r="U15" t="s">
        <v>234</v>
      </c>
      <c r="V15" s="14">
        <v>490</v>
      </c>
      <c r="W15" s="14">
        <v>490</v>
      </c>
      <c r="X15" s="14">
        <v>42.584725332177044</v>
      </c>
      <c r="Y15" s="14">
        <v>2.7814285714285711</v>
      </c>
      <c r="Z15" s="14">
        <v>24.3</v>
      </c>
      <c r="AA15" s="14">
        <v>17.600000000000001</v>
      </c>
      <c r="AB15" t="s">
        <v>241</v>
      </c>
      <c r="AC15" t="s">
        <v>259</v>
      </c>
      <c r="AD15" s="3">
        <v>25.616584970000002</v>
      </c>
      <c r="AE15" s="3">
        <v>-80.390300980000006</v>
      </c>
      <c r="AF15" s="16">
        <v>1</v>
      </c>
      <c r="AG15" s="16">
        <v>2</v>
      </c>
      <c r="AH15" s="1">
        <v>0.01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0.01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>
        <v>4</v>
      </c>
      <c r="AZ15">
        <v>1</v>
      </c>
      <c r="BA15">
        <v>0</v>
      </c>
      <c r="BB15">
        <v>18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8.8888888888888889E-3</v>
      </c>
      <c r="BJ15">
        <v>4.4444444444444444E-3</v>
      </c>
      <c r="BK15" s="1">
        <v>5.375</v>
      </c>
      <c r="BL15">
        <v>0.32142857142857145</v>
      </c>
      <c r="BM15">
        <v>0.16</v>
      </c>
      <c r="BN15">
        <v>0</v>
      </c>
      <c r="BO15">
        <v>0</v>
      </c>
      <c r="BP15">
        <v>2.3255813953488372E-2</v>
      </c>
    </row>
    <row r="16" spans="1:68" x14ac:dyDescent="0.55000000000000004">
      <c r="A16" t="s">
        <v>24</v>
      </c>
      <c r="B16">
        <v>40</v>
      </c>
      <c r="C16" s="2" t="s">
        <v>408</v>
      </c>
      <c r="D16" s="2">
        <v>44371</v>
      </c>
      <c r="E16" s="2">
        <v>44327</v>
      </c>
      <c r="F16" t="s">
        <v>333</v>
      </c>
      <c r="G16" t="s">
        <v>610</v>
      </c>
      <c r="H16" t="s">
        <v>15</v>
      </c>
      <c r="I16">
        <f>C16-E16</f>
        <v>40</v>
      </c>
      <c r="J16">
        <v>26</v>
      </c>
      <c r="K16">
        <v>175</v>
      </c>
      <c r="L16">
        <v>5</v>
      </c>
      <c r="M16">
        <v>24</v>
      </c>
      <c r="N16">
        <v>45</v>
      </c>
      <c r="O16" t="str">
        <f t="shared" si="1"/>
        <v>0624</v>
      </c>
      <c r="P16">
        <v>-40</v>
      </c>
      <c r="Q16">
        <v>82</v>
      </c>
      <c r="R16" s="1">
        <v>0</v>
      </c>
      <c r="S16" t="s">
        <v>236</v>
      </c>
      <c r="T16" t="s">
        <v>235</v>
      </c>
      <c r="U16" t="s">
        <v>235</v>
      </c>
      <c r="V16" s="14">
        <v>40</v>
      </c>
      <c r="W16" s="14">
        <v>40</v>
      </c>
      <c r="X16" s="14">
        <v>49.5</v>
      </c>
      <c r="Y16" s="14">
        <v>5.4148459400000002</v>
      </c>
      <c r="Z16" s="14">
        <v>29.9</v>
      </c>
      <c r="AA16" s="14">
        <v>21.6</v>
      </c>
      <c r="AB16" t="s">
        <v>240</v>
      </c>
      <c r="AC16" t="s">
        <v>254</v>
      </c>
      <c r="AD16" s="3">
        <v>25.613995970000001</v>
      </c>
      <c r="AE16" s="3">
        <v>-80.406042029999995</v>
      </c>
      <c r="AF16" s="16">
        <v>0</v>
      </c>
      <c r="AG16" s="16">
        <v>3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>
        <v>5</v>
      </c>
      <c r="AZ16">
        <v>0</v>
      </c>
      <c r="BA16">
        <v>0</v>
      </c>
      <c r="BB16">
        <v>18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5.4945054945054949E-3</v>
      </c>
      <c r="BJ16">
        <v>0</v>
      </c>
      <c r="BK16" s="1">
        <v>5.375</v>
      </c>
      <c r="BL16">
        <v>0.32142857142857145</v>
      </c>
      <c r="BM16">
        <v>0.16</v>
      </c>
      <c r="BN16">
        <v>0</v>
      </c>
      <c r="BO16">
        <v>0</v>
      </c>
      <c r="BP16">
        <v>2.3255813953488372E-2</v>
      </c>
    </row>
    <row r="17" spans="1:68" x14ac:dyDescent="0.55000000000000004">
      <c r="A17" t="s">
        <v>25</v>
      </c>
      <c r="B17">
        <v>454</v>
      </c>
      <c r="C17" s="2" t="s">
        <v>408</v>
      </c>
      <c r="D17" s="2">
        <v>44371</v>
      </c>
      <c r="E17" s="2">
        <v>44327</v>
      </c>
      <c r="F17" t="s">
        <v>333</v>
      </c>
      <c r="G17" t="s">
        <v>610</v>
      </c>
      <c r="H17" t="s">
        <v>15</v>
      </c>
      <c r="I17">
        <f t="shared" ref="I17:I64" si="2">C17-E17</f>
        <v>40</v>
      </c>
      <c r="J17">
        <v>26</v>
      </c>
      <c r="K17">
        <v>175</v>
      </c>
      <c r="L17">
        <v>5</v>
      </c>
      <c r="M17">
        <v>24</v>
      </c>
      <c r="N17">
        <v>45</v>
      </c>
      <c r="O17" t="str">
        <f t="shared" si="1"/>
        <v>0624</v>
      </c>
      <c r="P17">
        <v>-40</v>
      </c>
      <c r="Q17">
        <v>82</v>
      </c>
      <c r="R17" s="1">
        <v>0</v>
      </c>
      <c r="S17" t="s">
        <v>236</v>
      </c>
      <c r="T17" t="s">
        <v>234</v>
      </c>
      <c r="U17" t="s">
        <v>234</v>
      </c>
      <c r="V17" s="14">
        <v>454</v>
      </c>
      <c r="W17" s="14">
        <v>454</v>
      </c>
      <c r="X17" s="14">
        <v>49.8</v>
      </c>
      <c r="Y17" s="14">
        <v>4.1033333333333344</v>
      </c>
      <c r="Z17" s="14">
        <v>27.8</v>
      </c>
      <c r="AA17" s="14">
        <v>20.7</v>
      </c>
      <c r="AB17" t="s">
        <v>240</v>
      </c>
      <c r="AC17" t="s">
        <v>260</v>
      </c>
      <c r="AD17" s="3">
        <v>25.613923969999998</v>
      </c>
      <c r="AE17" s="3">
        <v>-80.407107030000006</v>
      </c>
      <c r="AF17" s="16">
        <v>1</v>
      </c>
      <c r="AG17" s="16">
        <v>1</v>
      </c>
      <c r="AH17" s="1">
        <v>0.01</v>
      </c>
      <c r="AI17" s="1">
        <v>0.01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>
        <v>4</v>
      </c>
      <c r="AZ17">
        <v>0</v>
      </c>
      <c r="BA17">
        <v>1</v>
      </c>
      <c r="BB17">
        <v>18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5.4945054945054949E-3</v>
      </c>
      <c r="BJ17">
        <v>0</v>
      </c>
      <c r="BK17" s="1">
        <v>5.375</v>
      </c>
      <c r="BL17">
        <v>0.32142857142857145</v>
      </c>
      <c r="BM17">
        <v>0.16</v>
      </c>
      <c r="BN17">
        <v>0</v>
      </c>
      <c r="BO17">
        <v>0</v>
      </c>
      <c r="BP17">
        <v>2.3255813953488372E-2</v>
      </c>
    </row>
    <row r="18" spans="1:68" x14ac:dyDescent="0.55000000000000004">
      <c r="A18" t="s">
        <v>26</v>
      </c>
      <c r="B18" t="s">
        <v>231</v>
      </c>
      <c r="C18" s="2" t="s">
        <v>408</v>
      </c>
      <c r="D18" s="2">
        <v>44378</v>
      </c>
      <c r="E18" s="2">
        <v>44327</v>
      </c>
      <c r="F18" t="s">
        <v>333</v>
      </c>
      <c r="G18" t="s">
        <v>610</v>
      </c>
      <c r="H18" t="s">
        <v>27</v>
      </c>
      <c r="I18">
        <f t="shared" si="2"/>
        <v>40</v>
      </c>
      <c r="J18">
        <v>27</v>
      </c>
      <c r="K18">
        <v>182</v>
      </c>
      <c r="L18">
        <v>12</v>
      </c>
      <c r="M18">
        <v>1</v>
      </c>
      <c r="N18">
        <v>52</v>
      </c>
      <c r="O18" t="str">
        <f t="shared" si="1"/>
        <v>0701</v>
      </c>
      <c r="P18">
        <v>51</v>
      </c>
      <c r="Q18">
        <v>77</v>
      </c>
      <c r="R18" s="1">
        <v>0.33</v>
      </c>
      <c r="S18" t="s">
        <v>236</v>
      </c>
      <c r="T18" t="s">
        <v>235</v>
      </c>
      <c r="U18" t="s">
        <v>235</v>
      </c>
      <c r="V18" s="14" t="s">
        <v>231</v>
      </c>
      <c r="W18" s="14" t="s">
        <v>231</v>
      </c>
      <c r="X18" s="14">
        <v>46.9</v>
      </c>
      <c r="Y18" s="14">
        <v>4.1657142857142855</v>
      </c>
      <c r="Z18" s="14">
        <v>27.5</v>
      </c>
      <c r="AA18" s="14">
        <v>20.5</v>
      </c>
      <c r="AB18" t="s">
        <v>242</v>
      </c>
      <c r="AC18" t="s">
        <v>256</v>
      </c>
      <c r="AD18" s="3">
        <v>25.601564</v>
      </c>
      <c r="AE18" s="3">
        <v>-80.397042999999996</v>
      </c>
      <c r="AF18" s="16">
        <v>1</v>
      </c>
      <c r="AG18" s="16">
        <v>1</v>
      </c>
      <c r="AH18" s="1">
        <v>0.48</v>
      </c>
      <c r="AI18" s="1">
        <v>0.48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>
        <v>3</v>
      </c>
      <c r="AZ18">
        <v>0</v>
      </c>
      <c r="BA18">
        <v>354</v>
      </c>
      <c r="BB18">
        <v>5.6666666666666661</v>
      </c>
      <c r="BC18">
        <v>0</v>
      </c>
      <c r="BD18">
        <v>0</v>
      </c>
      <c r="BE18">
        <v>3.3333333333333339</v>
      </c>
      <c r="BF18">
        <v>0</v>
      </c>
      <c r="BG18">
        <v>24.375</v>
      </c>
      <c r="BH18">
        <v>0</v>
      </c>
      <c r="BI18">
        <v>4.6296296296296294E-3</v>
      </c>
      <c r="BJ18">
        <v>0</v>
      </c>
      <c r="BK18" s="1">
        <v>19.8</v>
      </c>
      <c r="BL18">
        <v>0.11764705882352941</v>
      </c>
      <c r="BM18">
        <v>0.2857142857142857</v>
      </c>
      <c r="BN18">
        <v>0.4</v>
      </c>
      <c r="BO18">
        <v>4.6153846153846156E-2</v>
      </c>
      <c r="BP18">
        <v>9.0909090909090912E-2</v>
      </c>
    </row>
    <row r="19" spans="1:68" x14ac:dyDescent="0.55000000000000004">
      <c r="A19" t="s">
        <v>36</v>
      </c>
      <c r="B19">
        <v>21</v>
      </c>
      <c r="C19" s="2" t="s">
        <v>408</v>
      </c>
      <c r="D19" s="2">
        <v>44385</v>
      </c>
      <c r="E19" s="2">
        <v>44327</v>
      </c>
      <c r="F19" t="s">
        <v>333</v>
      </c>
      <c r="G19" t="s">
        <v>610</v>
      </c>
      <c r="H19" t="s">
        <v>27</v>
      </c>
      <c r="I19">
        <f t="shared" si="2"/>
        <v>40</v>
      </c>
      <c r="J19">
        <v>28</v>
      </c>
      <c r="K19">
        <v>189</v>
      </c>
      <c r="L19">
        <v>19</v>
      </c>
      <c r="M19">
        <v>8</v>
      </c>
      <c r="N19">
        <v>59</v>
      </c>
      <c r="O19" t="str">
        <f t="shared" si="1"/>
        <v>0708</v>
      </c>
      <c r="P19">
        <v>51</v>
      </c>
      <c r="Q19">
        <v>81</v>
      </c>
      <c r="S19" t="s">
        <v>236</v>
      </c>
      <c r="T19" t="s">
        <v>235</v>
      </c>
      <c r="U19" t="s">
        <v>235</v>
      </c>
      <c r="V19" s="14">
        <v>21</v>
      </c>
      <c r="W19" s="14">
        <v>21</v>
      </c>
      <c r="X19" s="14">
        <v>47.7</v>
      </c>
      <c r="Y19" s="14">
        <v>5.5711111111111116</v>
      </c>
      <c r="Z19" s="14">
        <v>31.7</v>
      </c>
      <c r="AA19" s="14">
        <v>21.5</v>
      </c>
      <c r="AB19" t="s">
        <v>240</v>
      </c>
      <c r="AC19" t="s">
        <v>260</v>
      </c>
      <c r="AD19" s="3">
        <v>25.613923969999998</v>
      </c>
      <c r="AE19" s="3">
        <v>-80.407107030000006</v>
      </c>
      <c r="AF19" s="16">
        <v>1</v>
      </c>
      <c r="AG19" s="16">
        <v>3</v>
      </c>
      <c r="AH19" s="1">
        <v>0.01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0.01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>
        <v>5</v>
      </c>
      <c r="AZ19">
        <v>0</v>
      </c>
      <c r="BA19">
        <v>0</v>
      </c>
      <c r="BB19">
        <v>5.6666666666666661</v>
      </c>
      <c r="BC19">
        <v>0</v>
      </c>
      <c r="BD19">
        <v>2</v>
      </c>
      <c r="BE19">
        <v>3.3333333333333339</v>
      </c>
      <c r="BF19">
        <v>0</v>
      </c>
      <c r="BG19">
        <v>24.375</v>
      </c>
      <c r="BH19">
        <v>0</v>
      </c>
      <c r="BI19">
        <v>5.9523809523809521E-3</v>
      </c>
      <c r="BJ19">
        <v>0</v>
      </c>
      <c r="BK19" s="1">
        <v>19.8</v>
      </c>
      <c r="BL19">
        <v>0.11764705882352941</v>
      </c>
      <c r="BM19">
        <v>0.2857142857142857</v>
      </c>
      <c r="BN19">
        <v>0.4</v>
      </c>
      <c r="BO19">
        <v>4.6153846153846156E-2</v>
      </c>
      <c r="BP19">
        <v>9.0909090909090912E-2</v>
      </c>
    </row>
    <row r="20" spans="1:68" x14ac:dyDescent="0.55000000000000004">
      <c r="A20" t="s">
        <v>37</v>
      </c>
      <c r="B20">
        <v>606</v>
      </c>
      <c r="C20" s="2" t="s">
        <v>408</v>
      </c>
      <c r="D20" s="2">
        <v>44385</v>
      </c>
      <c r="E20" s="2">
        <v>44327</v>
      </c>
      <c r="F20" t="s">
        <v>333</v>
      </c>
      <c r="G20" t="s">
        <v>610</v>
      </c>
      <c r="H20" t="s">
        <v>27</v>
      </c>
      <c r="I20">
        <f t="shared" si="2"/>
        <v>40</v>
      </c>
      <c r="J20">
        <v>28</v>
      </c>
      <c r="K20">
        <v>189</v>
      </c>
      <c r="L20">
        <v>19</v>
      </c>
      <c r="M20">
        <v>8</v>
      </c>
      <c r="N20">
        <v>59</v>
      </c>
      <c r="O20" t="str">
        <f t="shared" si="1"/>
        <v>0708</v>
      </c>
      <c r="P20">
        <v>51</v>
      </c>
      <c r="Q20">
        <v>81</v>
      </c>
      <c r="S20" t="s">
        <v>236</v>
      </c>
      <c r="T20" t="s">
        <v>235</v>
      </c>
      <c r="U20" t="s">
        <v>235</v>
      </c>
      <c r="V20" s="14">
        <v>606</v>
      </c>
      <c r="W20" s="14">
        <v>606</v>
      </c>
      <c r="X20" s="14">
        <v>52.4</v>
      </c>
      <c r="Y20" s="14">
        <v>7.5842105263157888</v>
      </c>
      <c r="Z20" s="14">
        <v>32.9</v>
      </c>
      <c r="AA20" s="14">
        <v>25.1</v>
      </c>
      <c r="AB20" t="s">
        <v>241</v>
      </c>
      <c r="AC20" t="s">
        <v>269</v>
      </c>
      <c r="AD20" s="3">
        <v>25.616734000000001</v>
      </c>
      <c r="AE20" s="3">
        <v>-80.390617989999996</v>
      </c>
      <c r="AF20" s="16">
        <v>0</v>
      </c>
      <c r="AG20" s="16">
        <v>3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>
        <v>3</v>
      </c>
      <c r="AZ20">
        <v>0</v>
      </c>
      <c r="BA20">
        <v>0</v>
      </c>
      <c r="BB20">
        <v>5.6666666666666661</v>
      </c>
      <c r="BC20">
        <v>0</v>
      </c>
      <c r="BD20">
        <v>0</v>
      </c>
      <c r="BE20">
        <v>3.3333333333333339</v>
      </c>
      <c r="BF20">
        <v>0</v>
      </c>
      <c r="BG20">
        <v>24.375</v>
      </c>
      <c r="BH20">
        <v>0</v>
      </c>
      <c r="BI20">
        <v>5.9523809523809521E-3</v>
      </c>
      <c r="BJ20">
        <v>0</v>
      </c>
      <c r="BK20" s="1">
        <v>19.8</v>
      </c>
      <c r="BL20">
        <v>0.11764705882352941</v>
      </c>
      <c r="BM20">
        <v>0.2857142857142857</v>
      </c>
      <c r="BN20">
        <v>0.4</v>
      </c>
      <c r="BO20">
        <v>4.6153846153846156E-2</v>
      </c>
      <c r="BP20">
        <v>9.0909090909090912E-2</v>
      </c>
    </row>
    <row r="21" spans="1:68" x14ac:dyDescent="0.55000000000000004">
      <c r="A21" t="s">
        <v>38</v>
      </c>
      <c r="B21">
        <v>6000</v>
      </c>
      <c r="C21" s="2" t="s">
        <v>408</v>
      </c>
      <c r="D21" s="2">
        <v>44385</v>
      </c>
      <c r="E21" s="2">
        <v>44327</v>
      </c>
      <c r="F21" t="s">
        <v>333</v>
      </c>
      <c r="G21" t="s">
        <v>610</v>
      </c>
      <c r="H21" t="s">
        <v>27</v>
      </c>
      <c r="I21">
        <f t="shared" si="2"/>
        <v>40</v>
      </c>
      <c r="J21">
        <v>28</v>
      </c>
      <c r="K21">
        <v>189</v>
      </c>
      <c r="L21">
        <v>19</v>
      </c>
      <c r="M21">
        <v>8</v>
      </c>
      <c r="N21">
        <v>59</v>
      </c>
      <c r="O21" t="str">
        <f t="shared" si="1"/>
        <v>0708</v>
      </c>
      <c r="P21">
        <v>51</v>
      </c>
      <c r="Q21">
        <v>81</v>
      </c>
      <c r="S21" t="s">
        <v>236</v>
      </c>
      <c r="T21" t="s">
        <v>234</v>
      </c>
      <c r="U21" t="s">
        <v>234</v>
      </c>
      <c r="V21" s="14">
        <v>6000</v>
      </c>
      <c r="W21" s="14">
        <v>6000</v>
      </c>
      <c r="X21" s="14">
        <v>42.8</v>
      </c>
      <c r="Y21" s="14">
        <v>2.7341666666666669</v>
      </c>
      <c r="Z21" s="14">
        <v>23.6</v>
      </c>
      <c r="AA21" s="14">
        <v>17.8</v>
      </c>
      <c r="AB21" t="s">
        <v>240</v>
      </c>
      <c r="AC21" t="s">
        <v>253</v>
      </c>
      <c r="AD21" s="3">
        <v>25.613794970000001</v>
      </c>
      <c r="AE21" s="3">
        <v>-80.406096009999999</v>
      </c>
      <c r="AF21" s="16">
        <v>1</v>
      </c>
      <c r="AG21" s="16">
        <v>3</v>
      </c>
      <c r="AH21" s="1">
        <v>0.15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0.15</v>
      </c>
      <c r="AX21" s="1">
        <v>0</v>
      </c>
      <c r="AY21">
        <v>5</v>
      </c>
      <c r="AZ21">
        <v>0</v>
      </c>
      <c r="BA21">
        <v>0</v>
      </c>
      <c r="BB21">
        <v>5.6666666666666661</v>
      </c>
      <c r="BC21">
        <v>0</v>
      </c>
      <c r="BD21">
        <v>0</v>
      </c>
      <c r="BE21">
        <v>3.3333333333333339</v>
      </c>
      <c r="BF21">
        <v>0</v>
      </c>
      <c r="BG21">
        <v>24.375</v>
      </c>
      <c r="BH21">
        <v>5</v>
      </c>
      <c r="BI21">
        <v>5.9523809523809521E-3</v>
      </c>
      <c r="BJ21">
        <v>0</v>
      </c>
      <c r="BK21" s="1">
        <v>19.8</v>
      </c>
      <c r="BL21">
        <v>0.11764705882352941</v>
      </c>
      <c r="BM21">
        <v>0.2857142857142857</v>
      </c>
      <c r="BN21">
        <v>0.4</v>
      </c>
      <c r="BO21">
        <v>4.6153846153846156E-2</v>
      </c>
      <c r="BP21">
        <v>9.0909090909090912E-2</v>
      </c>
    </row>
    <row r="22" spans="1:68" x14ac:dyDescent="0.55000000000000004">
      <c r="A22" t="s">
        <v>39</v>
      </c>
      <c r="B22" t="s">
        <v>231</v>
      </c>
      <c r="C22" s="2" t="s">
        <v>408</v>
      </c>
      <c r="D22" s="2">
        <v>44390</v>
      </c>
      <c r="E22" s="2">
        <v>44327</v>
      </c>
      <c r="F22" t="s">
        <v>333</v>
      </c>
      <c r="G22" t="s">
        <v>610</v>
      </c>
      <c r="H22" t="s">
        <v>27</v>
      </c>
      <c r="I22">
        <f t="shared" si="2"/>
        <v>40</v>
      </c>
      <c r="J22">
        <v>29</v>
      </c>
      <c r="K22">
        <v>194</v>
      </c>
      <c r="L22">
        <v>24</v>
      </c>
      <c r="M22">
        <v>13</v>
      </c>
      <c r="N22">
        <v>64</v>
      </c>
      <c r="O22" t="str">
        <f t="shared" si="1"/>
        <v>0713</v>
      </c>
      <c r="P22">
        <v>51</v>
      </c>
      <c r="Q22">
        <v>80</v>
      </c>
      <c r="R22" s="1">
        <v>0.57999999999999996</v>
      </c>
      <c r="S22" t="s">
        <v>236</v>
      </c>
      <c r="T22" t="s">
        <v>235</v>
      </c>
      <c r="U22" t="s">
        <v>235</v>
      </c>
      <c r="V22" s="14" t="s">
        <v>231</v>
      </c>
      <c r="W22" s="14" t="s">
        <v>231</v>
      </c>
      <c r="X22" s="14">
        <v>46.9</v>
      </c>
      <c r="Y22" s="14">
        <v>4.1657142857142855</v>
      </c>
      <c r="Z22" s="14">
        <v>27.5</v>
      </c>
      <c r="AA22" s="14">
        <v>20.5</v>
      </c>
      <c r="AB22" t="s">
        <v>242</v>
      </c>
      <c r="AC22" t="s">
        <v>251</v>
      </c>
      <c r="AD22" s="3">
        <v>25.600580000000001</v>
      </c>
      <c r="AE22" s="3">
        <v>-80.400133999999994</v>
      </c>
      <c r="AF22" s="16">
        <v>1</v>
      </c>
      <c r="AG22" s="16">
        <v>2</v>
      </c>
      <c r="AH22" s="1">
        <v>0</v>
      </c>
      <c r="AI22" s="1">
        <v>0.25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>
        <v>5</v>
      </c>
      <c r="AZ22">
        <v>0</v>
      </c>
      <c r="BA22">
        <v>30</v>
      </c>
      <c r="BB22">
        <v>5.6666666666666661</v>
      </c>
      <c r="BC22">
        <v>0</v>
      </c>
      <c r="BD22">
        <v>0</v>
      </c>
      <c r="BE22">
        <v>3.3333333333333339</v>
      </c>
      <c r="BF22">
        <v>0</v>
      </c>
      <c r="BG22">
        <v>24.375</v>
      </c>
      <c r="BH22">
        <v>0</v>
      </c>
      <c r="BI22">
        <v>1.1494252873563218E-2</v>
      </c>
      <c r="BJ22">
        <v>1.1494252873563218E-2</v>
      </c>
      <c r="BK22" s="1">
        <v>19.8</v>
      </c>
      <c r="BL22">
        <v>0.11764705882352941</v>
      </c>
      <c r="BM22">
        <v>0.2857142857142857</v>
      </c>
      <c r="BN22">
        <v>0.4</v>
      </c>
      <c r="BO22">
        <v>4.6153846153846156E-2</v>
      </c>
      <c r="BP22">
        <v>9.0909090909090912E-2</v>
      </c>
    </row>
    <row r="23" spans="1:68" x14ac:dyDescent="0.55000000000000004">
      <c r="A23" t="s">
        <v>40</v>
      </c>
      <c r="B23" t="s">
        <v>230</v>
      </c>
      <c r="C23" s="2" t="s">
        <v>408</v>
      </c>
      <c r="D23" s="2">
        <v>44390</v>
      </c>
      <c r="E23" s="2">
        <v>44327</v>
      </c>
      <c r="F23" t="s">
        <v>333</v>
      </c>
      <c r="G23" t="s">
        <v>610</v>
      </c>
      <c r="H23" t="s">
        <v>27</v>
      </c>
      <c r="I23">
        <f t="shared" si="2"/>
        <v>40</v>
      </c>
      <c r="J23">
        <v>29</v>
      </c>
      <c r="K23">
        <v>194</v>
      </c>
      <c r="L23">
        <v>24</v>
      </c>
      <c r="M23">
        <v>13</v>
      </c>
      <c r="N23">
        <v>64</v>
      </c>
      <c r="O23" t="str">
        <f t="shared" si="1"/>
        <v>0713</v>
      </c>
      <c r="P23">
        <v>51</v>
      </c>
      <c r="Q23">
        <v>80</v>
      </c>
      <c r="R23" s="1">
        <v>0.57999999999999996</v>
      </c>
      <c r="S23" t="s">
        <v>236</v>
      </c>
      <c r="T23" t="s">
        <v>235</v>
      </c>
      <c r="U23" t="s">
        <v>235</v>
      </c>
      <c r="V23" s="14" t="s">
        <v>230</v>
      </c>
      <c r="W23" s="14" t="s">
        <v>230</v>
      </c>
      <c r="X23" s="14">
        <v>55.1</v>
      </c>
      <c r="Y23" s="14">
        <v>6.6241176470588234</v>
      </c>
      <c r="Z23" s="14">
        <v>33.4</v>
      </c>
      <c r="AA23" s="14">
        <v>23.4</v>
      </c>
      <c r="AB23" t="s">
        <v>241</v>
      </c>
      <c r="AC23" t="s">
        <v>255</v>
      </c>
      <c r="AD23" s="3">
        <v>25.616444000000001</v>
      </c>
      <c r="AE23" s="3">
        <v>-80.390439000000001</v>
      </c>
      <c r="AF23" s="16">
        <v>0</v>
      </c>
      <c r="AG23" s="16">
        <v>3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>
        <v>4</v>
      </c>
      <c r="AZ23">
        <v>0</v>
      </c>
      <c r="BA23">
        <v>0</v>
      </c>
      <c r="BB23">
        <v>5.6666666666666661</v>
      </c>
      <c r="BC23">
        <v>0</v>
      </c>
      <c r="BD23">
        <v>0</v>
      </c>
      <c r="BE23">
        <v>3.3333333333333339</v>
      </c>
      <c r="BF23">
        <v>0</v>
      </c>
      <c r="BG23">
        <v>24.375</v>
      </c>
      <c r="BH23">
        <v>0</v>
      </c>
      <c r="BI23">
        <v>1.1494252873563218E-2</v>
      </c>
      <c r="BJ23">
        <v>1.1494252873563218E-2</v>
      </c>
      <c r="BK23" s="1">
        <v>19.8</v>
      </c>
      <c r="BL23">
        <v>0.11764705882352941</v>
      </c>
      <c r="BM23">
        <v>0.2857142857142857</v>
      </c>
      <c r="BN23">
        <v>0.4</v>
      </c>
      <c r="BO23">
        <v>4.6153846153846156E-2</v>
      </c>
      <c r="BP23">
        <v>9.0909090909090912E-2</v>
      </c>
    </row>
    <row r="24" spans="1:68" x14ac:dyDescent="0.55000000000000004">
      <c r="A24" t="s">
        <v>41</v>
      </c>
      <c r="B24">
        <v>589</v>
      </c>
      <c r="C24" s="2" t="s">
        <v>408</v>
      </c>
      <c r="D24" s="2">
        <v>44392</v>
      </c>
      <c r="E24" s="2">
        <v>44327</v>
      </c>
      <c r="F24" t="s">
        <v>333</v>
      </c>
      <c r="G24" t="s">
        <v>610</v>
      </c>
      <c r="H24" t="s">
        <v>27</v>
      </c>
      <c r="I24">
        <f t="shared" si="2"/>
        <v>40</v>
      </c>
      <c r="J24">
        <v>29</v>
      </c>
      <c r="K24">
        <v>196</v>
      </c>
      <c r="L24">
        <v>26</v>
      </c>
      <c r="M24">
        <v>15</v>
      </c>
      <c r="N24">
        <v>66</v>
      </c>
      <c r="O24" t="str">
        <f t="shared" si="1"/>
        <v>0715</v>
      </c>
      <c r="P24">
        <v>51</v>
      </c>
      <c r="Q24">
        <v>81</v>
      </c>
      <c r="R24" s="1">
        <v>0.27</v>
      </c>
      <c r="S24" t="s">
        <v>236</v>
      </c>
      <c r="T24" t="s">
        <v>235</v>
      </c>
      <c r="U24" t="s">
        <v>235</v>
      </c>
      <c r="V24" s="14">
        <v>589</v>
      </c>
      <c r="W24" s="14">
        <v>589</v>
      </c>
      <c r="X24" s="14">
        <v>51.1</v>
      </c>
      <c r="Y24" s="14">
        <v>5.242857142857142</v>
      </c>
      <c r="Z24" s="14">
        <v>29.4</v>
      </c>
      <c r="AA24" s="14">
        <v>22.2</v>
      </c>
      <c r="AB24" t="s">
        <v>241</v>
      </c>
      <c r="AC24" t="s">
        <v>258</v>
      </c>
      <c r="AD24" s="3">
        <v>25.621460970000001</v>
      </c>
      <c r="AE24" s="3">
        <v>-80.392425959999997</v>
      </c>
      <c r="AF24" s="16">
        <v>0</v>
      </c>
      <c r="AG24" s="16">
        <v>3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>
        <v>4</v>
      </c>
      <c r="AZ24">
        <v>0</v>
      </c>
      <c r="BA24">
        <v>0</v>
      </c>
      <c r="BB24">
        <v>5.6666666666666661</v>
      </c>
      <c r="BC24">
        <v>0</v>
      </c>
      <c r="BD24">
        <v>0</v>
      </c>
      <c r="BE24">
        <v>3.3333333333333339</v>
      </c>
      <c r="BF24">
        <v>0</v>
      </c>
      <c r="BG24">
        <v>24.375</v>
      </c>
      <c r="BH24">
        <v>0</v>
      </c>
      <c r="BI24">
        <v>1.1494252873563218E-2</v>
      </c>
      <c r="BJ24">
        <v>1.1494252873563218E-2</v>
      </c>
      <c r="BK24" s="1">
        <v>19.8</v>
      </c>
      <c r="BL24">
        <v>0.11764705882352941</v>
      </c>
      <c r="BM24">
        <v>0.2857142857142857</v>
      </c>
      <c r="BN24">
        <v>0.4</v>
      </c>
      <c r="BO24">
        <v>4.6153846153846156E-2</v>
      </c>
      <c r="BP24">
        <v>9.0909090909090912E-2</v>
      </c>
    </row>
    <row r="25" spans="1:68" x14ac:dyDescent="0.55000000000000004">
      <c r="A25" t="s">
        <v>42</v>
      </c>
      <c r="B25">
        <v>300</v>
      </c>
      <c r="C25" s="2" t="s">
        <v>408</v>
      </c>
      <c r="D25" s="2">
        <v>44397</v>
      </c>
      <c r="E25" s="2">
        <v>44327</v>
      </c>
      <c r="F25" t="s">
        <v>333</v>
      </c>
      <c r="G25" t="s">
        <v>610</v>
      </c>
      <c r="H25" t="s">
        <v>27</v>
      </c>
      <c r="I25">
        <f t="shared" si="2"/>
        <v>40</v>
      </c>
      <c r="J25">
        <v>30</v>
      </c>
      <c r="K25">
        <v>201</v>
      </c>
      <c r="L25">
        <v>31</v>
      </c>
      <c r="M25">
        <v>20</v>
      </c>
      <c r="N25">
        <v>71</v>
      </c>
      <c r="O25" t="str">
        <f t="shared" si="1"/>
        <v>0720</v>
      </c>
      <c r="P25">
        <v>51</v>
      </c>
      <c r="Q25">
        <v>82</v>
      </c>
      <c r="R25" s="1">
        <v>0</v>
      </c>
      <c r="S25" t="s">
        <v>236</v>
      </c>
      <c r="T25" t="s">
        <v>234</v>
      </c>
      <c r="U25" t="s">
        <v>234</v>
      </c>
      <c r="V25" s="14">
        <v>300</v>
      </c>
      <c r="W25" s="14">
        <v>300</v>
      </c>
      <c r="X25" s="14">
        <v>46.5</v>
      </c>
      <c r="Y25" s="14">
        <v>3.3135294117647058</v>
      </c>
      <c r="Z25" s="14">
        <v>26.9</v>
      </c>
      <c r="AA25" s="14">
        <v>19.899999999999999</v>
      </c>
      <c r="AB25" t="s">
        <v>241</v>
      </c>
      <c r="AC25" t="s">
        <v>270</v>
      </c>
      <c r="AD25" s="3">
        <v>25.616564</v>
      </c>
      <c r="AE25" s="3">
        <v>-80.390597999999997</v>
      </c>
      <c r="AF25" s="16">
        <v>0</v>
      </c>
      <c r="AG25" s="16">
        <v>3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>
        <v>3</v>
      </c>
      <c r="AZ25">
        <v>1</v>
      </c>
      <c r="BA25">
        <v>0</v>
      </c>
      <c r="BB25">
        <v>5.6666666666666661</v>
      </c>
      <c r="BC25">
        <v>0</v>
      </c>
      <c r="BD25">
        <v>0</v>
      </c>
      <c r="BE25">
        <v>3.3333333333333339</v>
      </c>
      <c r="BF25">
        <v>0</v>
      </c>
      <c r="BG25">
        <v>24.375</v>
      </c>
      <c r="BH25">
        <v>0</v>
      </c>
      <c r="BI25">
        <v>5.5555555555555558E-3</v>
      </c>
      <c r="BJ25">
        <v>5.5555555555555558E-3</v>
      </c>
      <c r="BK25" s="1">
        <v>19.8</v>
      </c>
      <c r="BL25">
        <v>0.11764705882352941</v>
      </c>
      <c r="BM25">
        <v>0.2857142857142857</v>
      </c>
      <c r="BN25">
        <v>0.4</v>
      </c>
      <c r="BO25">
        <v>4.6153846153846156E-2</v>
      </c>
      <c r="BP25">
        <v>9.0909090909090912E-2</v>
      </c>
    </row>
    <row r="26" spans="1:68" x14ac:dyDescent="0.55000000000000004">
      <c r="A26" t="s">
        <v>43</v>
      </c>
      <c r="B26">
        <v>40</v>
      </c>
      <c r="C26" s="2" t="s">
        <v>408</v>
      </c>
      <c r="D26" s="2">
        <v>44404</v>
      </c>
      <c r="E26" s="2">
        <v>44327</v>
      </c>
      <c r="F26" t="s">
        <v>333</v>
      </c>
      <c r="G26" t="s">
        <v>610</v>
      </c>
      <c r="H26" t="s">
        <v>27</v>
      </c>
      <c r="I26">
        <f t="shared" si="2"/>
        <v>40</v>
      </c>
      <c r="J26">
        <v>31</v>
      </c>
      <c r="K26">
        <v>208</v>
      </c>
      <c r="L26">
        <v>38</v>
      </c>
      <c r="M26">
        <v>27</v>
      </c>
      <c r="N26">
        <v>78</v>
      </c>
      <c r="O26" t="str">
        <f t="shared" si="1"/>
        <v>0727</v>
      </c>
      <c r="P26">
        <v>51</v>
      </c>
      <c r="Q26">
        <v>81.5</v>
      </c>
      <c r="R26" s="1">
        <v>0.2</v>
      </c>
      <c r="S26" t="s">
        <v>236</v>
      </c>
      <c r="T26" t="s">
        <v>235</v>
      </c>
      <c r="U26" t="s">
        <v>235</v>
      </c>
      <c r="V26" s="14">
        <v>40</v>
      </c>
      <c r="W26" s="14">
        <v>40</v>
      </c>
      <c r="X26" s="14">
        <v>49.5</v>
      </c>
      <c r="Y26" s="14">
        <v>5.4148459400000002</v>
      </c>
      <c r="Z26" s="14">
        <v>29.9</v>
      </c>
      <c r="AA26" s="14">
        <v>21.6</v>
      </c>
      <c r="AB26" t="s">
        <v>240</v>
      </c>
      <c r="AC26" t="s">
        <v>254</v>
      </c>
      <c r="AD26" s="3">
        <v>25.613995970000001</v>
      </c>
      <c r="AE26" s="3">
        <v>-80.406042029999995</v>
      </c>
      <c r="AF26" s="16">
        <v>3</v>
      </c>
      <c r="AG26" s="16">
        <v>5</v>
      </c>
      <c r="AH26" s="1">
        <v>0.21000000000000002</v>
      </c>
      <c r="AI26" s="1">
        <v>0</v>
      </c>
      <c r="AJ26" s="1">
        <v>0</v>
      </c>
      <c r="AK26" s="1">
        <v>0.15</v>
      </c>
      <c r="AL26" s="1">
        <v>0</v>
      </c>
      <c r="AM26" s="1">
        <v>0</v>
      </c>
      <c r="AN26" s="1">
        <v>0</v>
      </c>
      <c r="AO26" s="1">
        <v>0</v>
      </c>
      <c r="AP26" s="1">
        <v>0.05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0.01</v>
      </c>
      <c r="AY26">
        <v>10</v>
      </c>
      <c r="AZ26">
        <v>1</v>
      </c>
      <c r="BA26">
        <v>0</v>
      </c>
      <c r="BB26">
        <v>5.6666666666666661</v>
      </c>
      <c r="BC26">
        <v>31</v>
      </c>
      <c r="BD26">
        <v>0</v>
      </c>
      <c r="BE26">
        <v>3.3333333333333339</v>
      </c>
      <c r="BF26">
        <v>0</v>
      </c>
      <c r="BG26">
        <v>24.375</v>
      </c>
      <c r="BH26">
        <v>0</v>
      </c>
      <c r="BI26">
        <v>4.9627791563275434E-3</v>
      </c>
      <c r="BJ26">
        <v>2.4813895781637717E-3</v>
      </c>
      <c r="BK26" s="1">
        <v>19.8</v>
      </c>
      <c r="BL26">
        <v>0.11764705882352941</v>
      </c>
      <c r="BM26">
        <v>0.2857142857142857</v>
      </c>
      <c r="BN26">
        <v>0.4</v>
      </c>
      <c r="BO26">
        <v>4.6153846153846156E-2</v>
      </c>
      <c r="BP26">
        <v>9.0909090909090912E-2</v>
      </c>
    </row>
    <row r="27" spans="1:68" x14ac:dyDescent="0.55000000000000004">
      <c r="A27" t="s">
        <v>48</v>
      </c>
      <c r="B27">
        <v>40</v>
      </c>
      <c r="C27" s="2" t="s">
        <v>408</v>
      </c>
      <c r="D27" s="2">
        <v>44413</v>
      </c>
      <c r="E27" s="2">
        <v>44327</v>
      </c>
      <c r="F27" t="s">
        <v>333</v>
      </c>
      <c r="G27" t="s">
        <v>610</v>
      </c>
      <c r="H27" t="s">
        <v>45</v>
      </c>
      <c r="I27">
        <f t="shared" si="2"/>
        <v>40</v>
      </c>
      <c r="J27">
        <v>32</v>
      </c>
      <c r="K27">
        <v>217</v>
      </c>
      <c r="L27">
        <v>47</v>
      </c>
      <c r="M27">
        <v>5</v>
      </c>
      <c r="N27">
        <v>87</v>
      </c>
      <c r="O27" t="str">
        <f t="shared" si="1"/>
        <v>0805</v>
      </c>
      <c r="P27">
        <v>51</v>
      </c>
      <c r="Q27">
        <v>82</v>
      </c>
      <c r="R27" s="1">
        <v>0.05</v>
      </c>
      <c r="S27" t="s">
        <v>236</v>
      </c>
      <c r="T27" t="s">
        <v>235</v>
      </c>
      <c r="U27" t="s">
        <v>235</v>
      </c>
      <c r="V27" s="14">
        <v>40</v>
      </c>
      <c r="W27" s="14">
        <v>40</v>
      </c>
      <c r="X27" s="14">
        <v>49.5</v>
      </c>
      <c r="Y27" s="14">
        <v>5.4148459400000002</v>
      </c>
      <c r="Z27" s="14">
        <v>29.9</v>
      </c>
      <c r="AA27" s="14">
        <v>21.6</v>
      </c>
      <c r="AB27" t="s">
        <v>240</v>
      </c>
      <c r="AC27" t="s">
        <v>253</v>
      </c>
      <c r="AD27" s="3">
        <v>25.613794970000001</v>
      </c>
      <c r="AE27" s="3">
        <v>-80.406096009999999</v>
      </c>
      <c r="AF27" s="16">
        <v>5</v>
      </c>
      <c r="AG27" s="16">
        <v>4</v>
      </c>
      <c r="AH27" s="1">
        <v>0.57000000000000006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0.05</v>
      </c>
      <c r="AP27" s="1">
        <v>0</v>
      </c>
      <c r="AQ27" s="1">
        <v>0.01</v>
      </c>
      <c r="AR27" s="1">
        <v>0</v>
      </c>
      <c r="AS27" s="1">
        <v>0.3</v>
      </c>
      <c r="AT27" s="1">
        <v>0.01</v>
      </c>
      <c r="AU27" s="1">
        <v>0</v>
      </c>
      <c r="AV27" s="1">
        <v>0</v>
      </c>
      <c r="AW27" s="1">
        <v>0.2</v>
      </c>
      <c r="AX27" s="1">
        <v>0</v>
      </c>
      <c r="AY27">
        <v>10</v>
      </c>
      <c r="AZ27">
        <v>0</v>
      </c>
      <c r="BA27">
        <v>0</v>
      </c>
      <c r="BB27">
        <v>8</v>
      </c>
      <c r="BC27">
        <v>0</v>
      </c>
      <c r="BD27">
        <v>60</v>
      </c>
      <c r="BE27">
        <v>3.3333333333333339</v>
      </c>
      <c r="BF27">
        <v>0</v>
      </c>
      <c r="BG27">
        <v>11.555555555555557</v>
      </c>
      <c r="BH27">
        <v>3</v>
      </c>
      <c r="BI27">
        <v>0</v>
      </c>
      <c r="BJ27">
        <v>0</v>
      </c>
      <c r="BK27" s="1">
        <v>20</v>
      </c>
      <c r="BL27">
        <v>0.125</v>
      </c>
      <c r="BM27">
        <v>0.1111111111111111</v>
      </c>
      <c r="BN27">
        <v>0.4</v>
      </c>
      <c r="BO27">
        <v>3.8461538461538464E-2</v>
      </c>
      <c r="BP27">
        <v>0.1</v>
      </c>
    </row>
    <row r="28" spans="1:68" x14ac:dyDescent="0.55000000000000004">
      <c r="A28" t="s">
        <v>49</v>
      </c>
      <c r="B28">
        <v>606</v>
      </c>
      <c r="C28" s="2" t="s">
        <v>408</v>
      </c>
      <c r="D28" s="2">
        <v>44413</v>
      </c>
      <c r="E28" s="2">
        <v>44327</v>
      </c>
      <c r="F28" t="s">
        <v>333</v>
      </c>
      <c r="G28" t="s">
        <v>610</v>
      </c>
      <c r="H28" t="s">
        <v>45</v>
      </c>
      <c r="I28">
        <f t="shared" si="2"/>
        <v>40</v>
      </c>
      <c r="J28">
        <v>32</v>
      </c>
      <c r="K28">
        <v>217</v>
      </c>
      <c r="L28">
        <v>47</v>
      </c>
      <c r="M28">
        <v>5</v>
      </c>
      <c r="N28">
        <v>87</v>
      </c>
      <c r="O28" t="str">
        <f t="shared" si="1"/>
        <v>0805</v>
      </c>
      <c r="P28">
        <v>51</v>
      </c>
      <c r="Q28">
        <v>82</v>
      </c>
      <c r="R28" s="1">
        <v>0.05</v>
      </c>
      <c r="S28" t="s">
        <v>236</v>
      </c>
      <c r="T28" t="s">
        <v>235</v>
      </c>
      <c r="U28" t="s">
        <v>235</v>
      </c>
      <c r="V28" s="14">
        <v>606</v>
      </c>
      <c r="W28" s="14">
        <v>606</v>
      </c>
      <c r="X28" s="14">
        <v>52.4</v>
      </c>
      <c r="Y28" s="14">
        <v>7.5842105263157888</v>
      </c>
      <c r="Z28" s="14">
        <v>32.9</v>
      </c>
      <c r="AA28" s="14">
        <v>25.1</v>
      </c>
      <c r="AB28" t="s">
        <v>241</v>
      </c>
      <c r="AC28" t="s">
        <v>259</v>
      </c>
      <c r="AD28" s="3">
        <v>25.616584970000002</v>
      </c>
      <c r="AE28" s="3">
        <v>-80.390300980000006</v>
      </c>
      <c r="AF28" s="16">
        <v>0</v>
      </c>
      <c r="AG28" s="16">
        <v>5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>
        <v>8</v>
      </c>
      <c r="AZ28">
        <v>0</v>
      </c>
      <c r="BA28">
        <v>0</v>
      </c>
      <c r="BB28">
        <v>8</v>
      </c>
      <c r="BC28">
        <v>0</v>
      </c>
      <c r="BD28">
        <v>0</v>
      </c>
      <c r="BE28">
        <v>3.3333333333333339</v>
      </c>
      <c r="BF28">
        <v>0</v>
      </c>
      <c r="BG28">
        <v>11.555555555555557</v>
      </c>
      <c r="BH28">
        <v>0</v>
      </c>
      <c r="BI28">
        <v>0</v>
      </c>
      <c r="BJ28">
        <v>0</v>
      </c>
      <c r="BK28" s="1">
        <v>20</v>
      </c>
      <c r="BL28">
        <v>0.125</v>
      </c>
      <c r="BM28">
        <v>0.1111111111111111</v>
      </c>
      <c r="BN28">
        <v>0.4</v>
      </c>
      <c r="BO28">
        <v>3.8461538461538464E-2</v>
      </c>
      <c r="BP28">
        <v>0.1</v>
      </c>
    </row>
    <row r="29" spans="1:68" x14ac:dyDescent="0.55000000000000004">
      <c r="A29" t="s">
        <v>51</v>
      </c>
      <c r="B29">
        <v>21</v>
      </c>
      <c r="C29" s="2" t="s">
        <v>408</v>
      </c>
      <c r="D29" s="2">
        <v>44418</v>
      </c>
      <c r="E29" s="2">
        <v>44327</v>
      </c>
      <c r="F29" t="s">
        <v>333</v>
      </c>
      <c r="G29" t="s">
        <v>610</v>
      </c>
      <c r="H29" t="s">
        <v>45</v>
      </c>
      <c r="I29">
        <f t="shared" si="2"/>
        <v>40</v>
      </c>
      <c r="J29">
        <v>33</v>
      </c>
      <c r="K29">
        <v>222</v>
      </c>
      <c r="L29">
        <v>52</v>
      </c>
      <c r="M29">
        <v>10</v>
      </c>
      <c r="N29">
        <v>92</v>
      </c>
      <c r="O29" t="str">
        <f t="shared" si="1"/>
        <v>0810</v>
      </c>
      <c r="P29">
        <v>51</v>
      </c>
      <c r="Q29">
        <v>83.5</v>
      </c>
      <c r="S29" t="s">
        <v>236</v>
      </c>
      <c r="T29" t="s">
        <v>235</v>
      </c>
      <c r="U29" t="s">
        <v>235</v>
      </c>
      <c r="V29" s="14">
        <v>21</v>
      </c>
      <c r="W29" s="14">
        <v>21</v>
      </c>
      <c r="X29" s="14">
        <v>47.7</v>
      </c>
      <c r="Y29" s="14">
        <v>5.5711111111111116</v>
      </c>
      <c r="Z29" s="14">
        <v>31.7</v>
      </c>
      <c r="AA29" s="14">
        <v>21.5</v>
      </c>
      <c r="AB29" t="s">
        <v>240</v>
      </c>
      <c r="AC29" t="s">
        <v>275</v>
      </c>
      <c r="AD29" s="3">
        <v>25.613045960000001</v>
      </c>
      <c r="AE29" s="3">
        <v>-80.407091030000004</v>
      </c>
      <c r="AF29" s="16">
        <v>3</v>
      </c>
      <c r="AG29" s="16">
        <v>4</v>
      </c>
      <c r="AH29" s="1">
        <v>0.11000000000000001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0.01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0.05</v>
      </c>
      <c r="AW29" s="1">
        <v>0.05</v>
      </c>
      <c r="AX29" s="1">
        <v>0</v>
      </c>
      <c r="AY29">
        <v>10</v>
      </c>
      <c r="AZ29">
        <v>0</v>
      </c>
      <c r="BA29">
        <v>0</v>
      </c>
      <c r="BB29">
        <v>8</v>
      </c>
      <c r="BC29">
        <v>0</v>
      </c>
      <c r="BD29">
        <v>0</v>
      </c>
      <c r="BE29">
        <v>3.3333333333333339</v>
      </c>
      <c r="BF29">
        <v>7</v>
      </c>
      <c r="BG29">
        <v>11.555555555555557</v>
      </c>
      <c r="BH29">
        <v>2</v>
      </c>
      <c r="BI29">
        <v>6.0606060606060606E-3</v>
      </c>
      <c r="BJ29">
        <v>6.0606060606060606E-3</v>
      </c>
      <c r="BK29" s="1">
        <v>20</v>
      </c>
      <c r="BL29">
        <v>0.125</v>
      </c>
      <c r="BM29">
        <v>0.1111111111111111</v>
      </c>
      <c r="BN29">
        <v>0.4</v>
      </c>
      <c r="BO29">
        <v>3.8461538461538464E-2</v>
      </c>
      <c r="BP29">
        <v>0.1</v>
      </c>
    </row>
    <row r="30" spans="1:68" x14ac:dyDescent="0.55000000000000004">
      <c r="A30" t="s">
        <v>52</v>
      </c>
      <c r="B30">
        <v>589</v>
      </c>
      <c r="C30" s="2" t="s">
        <v>408</v>
      </c>
      <c r="D30" s="2">
        <v>44420</v>
      </c>
      <c r="E30" s="2">
        <v>44327</v>
      </c>
      <c r="F30" t="s">
        <v>333</v>
      </c>
      <c r="G30" t="s">
        <v>610</v>
      </c>
      <c r="H30" t="s">
        <v>45</v>
      </c>
      <c r="I30">
        <f t="shared" si="2"/>
        <v>40</v>
      </c>
      <c r="J30">
        <v>33</v>
      </c>
      <c r="K30">
        <v>224</v>
      </c>
      <c r="L30">
        <v>54</v>
      </c>
      <c r="M30">
        <v>12</v>
      </c>
      <c r="N30">
        <v>94</v>
      </c>
      <c r="O30" t="str">
        <f t="shared" si="1"/>
        <v>0812</v>
      </c>
      <c r="P30">
        <v>51</v>
      </c>
      <c r="Q30">
        <v>83.5</v>
      </c>
      <c r="R30" s="1">
        <v>0.16</v>
      </c>
      <c r="S30" t="s">
        <v>236</v>
      </c>
      <c r="T30" t="s">
        <v>235</v>
      </c>
      <c r="U30" t="s">
        <v>235</v>
      </c>
      <c r="V30" s="14">
        <v>589</v>
      </c>
      <c r="W30" s="14">
        <v>589</v>
      </c>
      <c r="X30" s="14">
        <v>51.1</v>
      </c>
      <c r="Y30" s="14">
        <v>5.242857142857142</v>
      </c>
      <c r="Z30" s="14">
        <v>29.4</v>
      </c>
      <c r="AA30" s="14">
        <v>22.2</v>
      </c>
      <c r="AB30" t="s">
        <v>241</v>
      </c>
      <c r="AC30" t="s">
        <v>269</v>
      </c>
      <c r="AD30" s="3">
        <v>25.616734000000001</v>
      </c>
      <c r="AE30" s="3">
        <v>-80.390617989999996</v>
      </c>
      <c r="AF30" s="16">
        <v>1</v>
      </c>
      <c r="AG30" s="16">
        <v>2</v>
      </c>
      <c r="AH30" s="1">
        <v>0.01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0.01</v>
      </c>
      <c r="AX30" s="1">
        <v>0</v>
      </c>
      <c r="AY30">
        <v>3</v>
      </c>
      <c r="AZ30">
        <v>1</v>
      </c>
      <c r="BA30">
        <v>0</v>
      </c>
      <c r="BB30">
        <v>8</v>
      </c>
      <c r="BC30">
        <v>0</v>
      </c>
      <c r="BD30">
        <v>0</v>
      </c>
      <c r="BE30">
        <v>3.3333333333333339</v>
      </c>
      <c r="BF30">
        <v>0</v>
      </c>
      <c r="BG30">
        <v>11.555555555555557</v>
      </c>
      <c r="BH30">
        <v>1</v>
      </c>
      <c r="BI30">
        <v>6.0606060606060606E-3</v>
      </c>
      <c r="BJ30">
        <v>6.0606060606060606E-3</v>
      </c>
      <c r="BK30" s="1">
        <v>20</v>
      </c>
      <c r="BL30">
        <v>0.125</v>
      </c>
      <c r="BM30">
        <v>0.1111111111111111</v>
      </c>
      <c r="BN30">
        <v>0.4</v>
      </c>
      <c r="BO30">
        <v>3.8461538461538464E-2</v>
      </c>
      <c r="BP30">
        <v>0.1</v>
      </c>
    </row>
    <row r="31" spans="1:68" x14ac:dyDescent="0.55000000000000004">
      <c r="A31" t="s">
        <v>53</v>
      </c>
      <c r="B31" t="s">
        <v>230</v>
      </c>
      <c r="C31" s="2" t="s">
        <v>408</v>
      </c>
      <c r="D31" s="2">
        <v>44420</v>
      </c>
      <c r="E31" s="2">
        <v>44327</v>
      </c>
      <c r="F31" t="s">
        <v>333</v>
      </c>
      <c r="G31" t="s">
        <v>610</v>
      </c>
      <c r="H31" t="s">
        <v>45</v>
      </c>
      <c r="I31">
        <f t="shared" si="2"/>
        <v>40</v>
      </c>
      <c r="J31">
        <v>33</v>
      </c>
      <c r="K31">
        <v>224</v>
      </c>
      <c r="L31">
        <v>54</v>
      </c>
      <c r="M31">
        <v>12</v>
      </c>
      <c r="N31">
        <v>94</v>
      </c>
      <c r="O31" t="str">
        <f t="shared" si="1"/>
        <v>0812</v>
      </c>
      <c r="P31">
        <v>51</v>
      </c>
      <c r="Q31">
        <v>83.5</v>
      </c>
      <c r="R31" s="1">
        <v>0.16</v>
      </c>
      <c r="S31" t="s">
        <v>236</v>
      </c>
      <c r="T31" t="s">
        <v>235</v>
      </c>
      <c r="U31" t="s">
        <v>235</v>
      </c>
      <c r="V31" s="14" t="s">
        <v>230</v>
      </c>
      <c r="W31" s="14" t="s">
        <v>230</v>
      </c>
      <c r="X31" s="14">
        <v>55.1</v>
      </c>
      <c r="Y31" s="14">
        <v>6.6241176470588234</v>
      </c>
      <c r="Z31" s="14">
        <v>33.4</v>
      </c>
      <c r="AA31" s="14">
        <v>23.4</v>
      </c>
      <c r="AB31" t="s">
        <v>241</v>
      </c>
      <c r="AC31" t="s">
        <v>255</v>
      </c>
      <c r="AD31" s="3">
        <v>25.616444000000001</v>
      </c>
      <c r="AE31" s="3">
        <v>-80.390439000000001</v>
      </c>
      <c r="AF31" s="16">
        <v>0</v>
      </c>
      <c r="AG31" s="16">
        <v>5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>
        <v>5</v>
      </c>
      <c r="AZ31">
        <v>1</v>
      </c>
      <c r="BA31">
        <v>0</v>
      </c>
      <c r="BB31">
        <v>8</v>
      </c>
      <c r="BC31">
        <v>0</v>
      </c>
      <c r="BD31">
        <v>0</v>
      </c>
      <c r="BE31">
        <v>3.3333333333333339</v>
      </c>
      <c r="BF31">
        <v>0</v>
      </c>
      <c r="BG31">
        <v>11.555555555555557</v>
      </c>
      <c r="BH31">
        <v>0</v>
      </c>
      <c r="BI31">
        <v>6.0606060606060606E-3</v>
      </c>
      <c r="BJ31">
        <v>6.0606060606060606E-3</v>
      </c>
      <c r="BK31" s="1">
        <v>20</v>
      </c>
      <c r="BL31">
        <v>0.125</v>
      </c>
      <c r="BM31">
        <v>0.1111111111111111</v>
      </c>
      <c r="BN31">
        <v>0.4</v>
      </c>
      <c r="BO31">
        <v>3.8461538461538464E-2</v>
      </c>
      <c r="BP31">
        <v>0.1</v>
      </c>
    </row>
    <row r="32" spans="1:68" x14ac:dyDescent="0.55000000000000004">
      <c r="A32" t="s">
        <v>54</v>
      </c>
      <c r="B32" t="s">
        <v>231</v>
      </c>
      <c r="C32" s="2" t="s">
        <v>408</v>
      </c>
      <c r="D32" s="2">
        <v>44425</v>
      </c>
      <c r="E32" s="2">
        <v>44327</v>
      </c>
      <c r="F32" t="s">
        <v>333</v>
      </c>
      <c r="G32" t="s">
        <v>610</v>
      </c>
      <c r="H32" t="s">
        <v>45</v>
      </c>
      <c r="I32">
        <f t="shared" si="2"/>
        <v>40</v>
      </c>
      <c r="J32">
        <v>34</v>
      </c>
      <c r="K32">
        <v>229</v>
      </c>
      <c r="L32">
        <v>59</v>
      </c>
      <c r="M32">
        <v>17</v>
      </c>
      <c r="N32">
        <v>99</v>
      </c>
      <c r="O32" t="str">
        <f t="shared" si="1"/>
        <v>0817</v>
      </c>
      <c r="P32">
        <v>51</v>
      </c>
      <c r="Q32">
        <v>83</v>
      </c>
      <c r="S32" t="s">
        <v>236</v>
      </c>
      <c r="T32" t="s">
        <v>235</v>
      </c>
      <c r="U32" t="s">
        <v>235</v>
      </c>
      <c r="V32" s="14" t="s">
        <v>231</v>
      </c>
      <c r="W32" s="14" t="s">
        <v>231</v>
      </c>
      <c r="X32" s="14">
        <v>46.9</v>
      </c>
      <c r="Y32" s="14">
        <v>4.1657142857142855</v>
      </c>
      <c r="Z32" s="14">
        <v>27.5</v>
      </c>
      <c r="AA32" s="14">
        <v>20.5</v>
      </c>
      <c r="AB32" t="s">
        <v>242</v>
      </c>
      <c r="AC32" t="s">
        <v>251</v>
      </c>
      <c r="AD32" s="3">
        <v>25.600580000000001</v>
      </c>
      <c r="AE32" s="3">
        <v>-80.400133999999994</v>
      </c>
      <c r="AF32" s="16">
        <v>1</v>
      </c>
      <c r="AG32" s="16">
        <v>1</v>
      </c>
      <c r="AH32" s="1">
        <v>0.59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0.59</v>
      </c>
      <c r="AX32" s="1">
        <v>0</v>
      </c>
      <c r="AY32">
        <v>3</v>
      </c>
      <c r="AZ32">
        <v>1</v>
      </c>
      <c r="BA32">
        <v>0</v>
      </c>
      <c r="BB32">
        <v>8</v>
      </c>
      <c r="BC32">
        <v>0</v>
      </c>
      <c r="BD32">
        <v>0</v>
      </c>
      <c r="BE32">
        <v>3.3333333333333339</v>
      </c>
      <c r="BF32">
        <v>0</v>
      </c>
      <c r="BG32">
        <v>11.555555555555557</v>
      </c>
      <c r="BH32">
        <v>25</v>
      </c>
      <c r="BI32">
        <v>0</v>
      </c>
      <c r="BJ32">
        <v>0</v>
      </c>
      <c r="BK32" s="1">
        <v>20</v>
      </c>
      <c r="BL32">
        <v>0.125</v>
      </c>
      <c r="BM32">
        <v>0.1111111111111111</v>
      </c>
      <c r="BN32">
        <v>0.4</v>
      </c>
      <c r="BO32">
        <v>3.8461538461538464E-2</v>
      </c>
      <c r="BP32">
        <v>0.1</v>
      </c>
    </row>
    <row r="33" spans="1:68" x14ac:dyDescent="0.55000000000000004">
      <c r="A33" t="s">
        <v>55</v>
      </c>
      <c r="B33">
        <v>300</v>
      </c>
      <c r="C33" s="2" t="s">
        <v>408</v>
      </c>
      <c r="D33" s="2">
        <v>44427</v>
      </c>
      <c r="E33" s="2">
        <v>44327</v>
      </c>
      <c r="F33" t="s">
        <v>333</v>
      </c>
      <c r="G33" t="s">
        <v>610</v>
      </c>
      <c r="H33" t="s">
        <v>45</v>
      </c>
      <c r="I33">
        <f t="shared" si="2"/>
        <v>40</v>
      </c>
      <c r="J33">
        <v>34</v>
      </c>
      <c r="K33">
        <v>231</v>
      </c>
      <c r="L33">
        <v>61</v>
      </c>
      <c r="M33">
        <v>19</v>
      </c>
      <c r="N33">
        <v>101</v>
      </c>
      <c r="O33" t="str">
        <f t="shared" si="1"/>
        <v>0819</v>
      </c>
      <c r="P33">
        <v>51</v>
      </c>
      <c r="Q33">
        <v>83</v>
      </c>
      <c r="R33" s="1">
        <v>0</v>
      </c>
      <c r="S33" t="s">
        <v>236</v>
      </c>
      <c r="T33" t="s">
        <v>234</v>
      </c>
      <c r="U33" t="s">
        <v>234</v>
      </c>
      <c r="V33" s="14">
        <v>300</v>
      </c>
      <c r="W33" s="14">
        <v>300</v>
      </c>
      <c r="X33" s="14">
        <v>46.5</v>
      </c>
      <c r="Y33" s="14">
        <v>3.3135294117647058</v>
      </c>
      <c r="Z33" s="14">
        <v>26.9</v>
      </c>
      <c r="AA33" s="14">
        <v>19.899999999999999</v>
      </c>
      <c r="AB33" t="s">
        <v>241</v>
      </c>
      <c r="AC33" t="s">
        <v>270</v>
      </c>
      <c r="AD33" s="3">
        <v>25.616564</v>
      </c>
      <c r="AE33" s="3">
        <v>-80.390597999999997</v>
      </c>
      <c r="AF33" s="16">
        <v>0</v>
      </c>
      <c r="AG33" s="16">
        <v>2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>
        <v>3</v>
      </c>
      <c r="AZ33">
        <v>0</v>
      </c>
      <c r="BA33">
        <v>0</v>
      </c>
      <c r="BB33">
        <v>8</v>
      </c>
      <c r="BC33">
        <v>0</v>
      </c>
      <c r="BD33">
        <v>0</v>
      </c>
      <c r="BE33">
        <v>3.3333333333333339</v>
      </c>
      <c r="BF33">
        <v>0</v>
      </c>
      <c r="BG33">
        <v>11.555555555555557</v>
      </c>
      <c r="BH33">
        <v>0</v>
      </c>
      <c r="BI33">
        <v>0</v>
      </c>
      <c r="BJ33">
        <v>0</v>
      </c>
      <c r="BK33" s="1">
        <v>20</v>
      </c>
      <c r="BL33">
        <v>0.125</v>
      </c>
      <c r="BM33">
        <v>0.1111111111111111</v>
      </c>
      <c r="BN33">
        <v>0.4</v>
      </c>
      <c r="BO33">
        <v>3.8461538461538464E-2</v>
      </c>
      <c r="BP33">
        <v>0.1</v>
      </c>
    </row>
    <row r="34" spans="1:68" x14ac:dyDescent="0.55000000000000004">
      <c r="A34" t="s">
        <v>56</v>
      </c>
      <c r="B34" t="s">
        <v>229</v>
      </c>
      <c r="C34" s="2" t="s">
        <v>408</v>
      </c>
      <c r="D34" s="2">
        <v>44432</v>
      </c>
      <c r="E34" s="2">
        <v>44327</v>
      </c>
      <c r="F34" t="s">
        <v>333</v>
      </c>
      <c r="G34" t="s">
        <v>610</v>
      </c>
      <c r="H34" t="s">
        <v>45</v>
      </c>
      <c r="I34">
        <f t="shared" si="2"/>
        <v>40</v>
      </c>
      <c r="J34">
        <v>35</v>
      </c>
      <c r="K34">
        <v>236</v>
      </c>
      <c r="L34">
        <v>66</v>
      </c>
      <c r="M34">
        <v>24</v>
      </c>
      <c r="N34">
        <v>106</v>
      </c>
      <c r="O34" t="str">
        <f t="shared" si="1"/>
        <v>0824</v>
      </c>
      <c r="P34">
        <v>51</v>
      </c>
      <c r="Q34">
        <v>85.5</v>
      </c>
      <c r="R34" s="1">
        <v>0</v>
      </c>
      <c r="S34" t="s">
        <v>233</v>
      </c>
      <c r="U34" t="s">
        <v>233</v>
      </c>
      <c r="V34" s="14" t="s">
        <v>229</v>
      </c>
      <c r="W34" s="14" t="s">
        <v>229</v>
      </c>
      <c r="X34" s="14">
        <v>33.299999999999997</v>
      </c>
      <c r="Y34" s="14">
        <v>0.67180000000000006</v>
      </c>
      <c r="Z34" s="14">
        <v>17.3</v>
      </c>
      <c r="AA34" s="14">
        <v>12.8</v>
      </c>
      <c r="AB34" t="s">
        <v>240</v>
      </c>
      <c r="AC34" t="s">
        <v>276</v>
      </c>
      <c r="AD34" s="3">
        <v>25.615161000000001</v>
      </c>
      <c r="AE34" s="3">
        <v>-80.402187999999995</v>
      </c>
      <c r="AF34" s="16">
        <v>1</v>
      </c>
      <c r="AG34" s="16">
        <v>1</v>
      </c>
      <c r="AH34" s="1">
        <v>0.1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0.1</v>
      </c>
      <c r="AW34" s="1">
        <v>0</v>
      </c>
      <c r="AX34" s="1">
        <v>0</v>
      </c>
      <c r="AY34">
        <v>2</v>
      </c>
      <c r="AZ34">
        <v>1</v>
      </c>
      <c r="BA34">
        <v>0</v>
      </c>
      <c r="BB34">
        <v>8</v>
      </c>
      <c r="BC34">
        <v>0</v>
      </c>
      <c r="BD34">
        <v>0</v>
      </c>
      <c r="BE34">
        <v>3.3333333333333339</v>
      </c>
      <c r="BF34">
        <v>4</v>
      </c>
      <c r="BG34">
        <v>11.555555555555557</v>
      </c>
      <c r="BH34">
        <v>0</v>
      </c>
      <c r="BI34">
        <v>4.7619047619047623E-3</v>
      </c>
      <c r="BJ34">
        <v>4.7619047619047623E-3</v>
      </c>
      <c r="BK34" s="1">
        <v>20</v>
      </c>
      <c r="BL34">
        <v>0.125</v>
      </c>
      <c r="BM34">
        <v>0.1111111111111111</v>
      </c>
      <c r="BN34">
        <v>0.4</v>
      </c>
      <c r="BO34">
        <v>3.8461538461538464E-2</v>
      </c>
      <c r="BP34">
        <v>0.1</v>
      </c>
    </row>
    <row r="35" spans="1:68" x14ac:dyDescent="0.55000000000000004">
      <c r="A35" t="s">
        <v>57</v>
      </c>
      <c r="B35">
        <v>40</v>
      </c>
      <c r="C35" s="2" t="s">
        <v>408</v>
      </c>
      <c r="D35" s="2">
        <v>44434</v>
      </c>
      <c r="E35" s="2">
        <v>44327</v>
      </c>
      <c r="F35" t="s">
        <v>333</v>
      </c>
      <c r="G35" t="s">
        <v>610</v>
      </c>
      <c r="H35" t="s">
        <v>45</v>
      </c>
      <c r="I35">
        <f t="shared" si="2"/>
        <v>40</v>
      </c>
      <c r="J35">
        <v>35</v>
      </c>
      <c r="K35">
        <v>238</v>
      </c>
      <c r="L35">
        <v>68</v>
      </c>
      <c r="M35">
        <v>26</v>
      </c>
      <c r="N35">
        <v>108</v>
      </c>
      <c r="O35" t="str">
        <f t="shared" si="1"/>
        <v>0826</v>
      </c>
      <c r="P35">
        <v>51</v>
      </c>
      <c r="Q35">
        <v>81</v>
      </c>
      <c r="R35" s="1">
        <v>0.35</v>
      </c>
      <c r="S35" t="s">
        <v>236</v>
      </c>
      <c r="T35" t="s">
        <v>235</v>
      </c>
      <c r="U35" t="s">
        <v>235</v>
      </c>
      <c r="V35" s="14">
        <v>40</v>
      </c>
      <c r="W35" s="14">
        <v>40</v>
      </c>
      <c r="X35" s="14">
        <v>49.5</v>
      </c>
      <c r="Y35" s="14">
        <v>5.4148459400000002</v>
      </c>
      <c r="Z35" s="14">
        <v>29.9</v>
      </c>
      <c r="AA35" s="14">
        <v>21.6</v>
      </c>
      <c r="AB35" t="s">
        <v>240</v>
      </c>
      <c r="AC35" t="s">
        <v>253</v>
      </c>
      <c r="AD35" s="3">
        <v>25.613794970000001</v>
      </c>
      <c r="AE35" s="3">
        <v>-80.406096009999999</v>
      </c>
      <c r="AF35" s="16">
        <v>2</v>
      </c>
      <c r="AG35" s="16">
        <v>1</v>
      </c>
      <c r="AH35" s="1">
        <v>0.60000000000000009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0.05</v>
      </c>
      <c r="AW35" s="1">
        <v>0.55000000000000004</v>
      </c>
      <c r="AX35" s="1">
        <v>0</v>
      </c>
      <c r="AY35">
        <v>3</v>
      </c>
      <c r="AZ35">
        <v>0</v>
      </c>
      <c r="BA35">
        <v>0</v>
      </c>
      <c r="BB35">
        <v>8</v>
      </c>
      <c r="BC35">
        <v>0</v>
      </c>
      <c r="BD35">
        <v>0</v>
      </c>
      <c r="BE35">
        <v>3.3333333333333339</v>
      </c>
      <c r="BF35">
        <v>1</v>
      </c>
      <c r="BG35">
        <v>11.555555555555557</v>
      </c>
      <c r="BH35">
        <v>30</v>
      </c>
      <c r="BI35">
        <v>4.7619047619047623E-3</v>
      </c>
      <c r="BJ35">
        <v>4.7619047619047623E-3</v>
      </c>
      <c r="BK35" s="1">
        <v>20</v>
      </c>
      <c r="BL35">
        <v>0.125</v>
      </c>
      <c r="BM35">
        <v>0.1111111111111111</v>
      </c>
      <c r="BN35">
        <v>0.4</v>
      </c>
      <c r="BO35">
        <v>3.8461538461538464E-2</v>
      </c>
      <c r="BP35">
        <v>0.1</v>
      </c>
    </row>
    <row r="36" spans="1:68" x14ac:dyDescent="0.55000000000000004">
      <c r="A36" t="s">
        <v>58</v>
      </c>
      <c r="B36">
        <v>454</v>
      </c>
      <c r="C36" s="2" t="s">
        <v>408</v>
      </c>
      <c r="D36" s="2">
        <v>44434</v>
      </c>
      <c r="E36" s="2">
        <v>44327</v>
      </c>
      <c r="F36" t="s">
        <v>333</v>
      </c>
      <c r="G36" t="s">
        <v>610</v>
      </c>
      <c r="H36" t="s">
        <v>45</v>
      </c>
      <c r="I36">
        <f t="shared" si="2"/>
        <v>40</v>
      </c>
      <c r="J36">
        <v>35</v>
      </c>
      <c r="K36">
        <v>238</v>
      </c>
      <c r="L36">
        <v>68</v>
      </c>
      <c r="M36">
        <v>26</v>
      </c>
      <c r="N36">
        <v>108</v>
      </c>
      <c r="O36" t="str">
        <f t="shared" si="1"/>
        <v>0826</v>
      </c>
      <c r="P36">
        <v>51</v>
      </c>
      <c r="Q36">
        <v>81</v>
      </c>
      <c r="R36" s="1">
        <v>0.35</v>
      </c>
      <c r="S36" t="s">
        <v>236</v>
      </c>
      <c r="T36" t="s">
        <v>234</v>
      </c>
      <c r="U36" t="s">
        <v>234</v>
      </c>
      <c r="V36" s="14">
        <v>454</v>
      </c>
      <c r="W36" s="14">
        <v>454</v>
      </c>
      <c r="X36" s="14">
        <v>49.8</v>
      </c>
      <c r="Y36" s="14">
        <v>4.1033333333333344</v>
      </c>
      <c r="Z36" s="14">
        <v>27.8</v>
      </c>
      <c r="AA36" s="14">
        <v>20.7</v>
      </c>
      <c r="AB36" t="s">
        <v>240</v>
      </c>
      <c r="AC36" t="s">
        <v>275</v>
      </c>
      <c r="AD36" s="3">
        <v>25.613045960000001</v>
      </c>
      <c r="AE36" s="3">
        <v>-80.407091030000004</v>
      </c>
      <c r="AF36" s="16">
        <v>2</v>
      </c>
      <c r="AG36" s="16">
        <v>1</v>
      </c>
      <c r="AH36" s="1">
        <v>0.76</v>
      </c>
      <c r="AI36" s="1">
        <v>0</v>
      </c>
      <c r="AJ36" s="1">
        <v>0.01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0.75</v>
      </c>
      <c r="AX36" s="1">
        <v>0</v>
      </c>
      <c r="AY36">
        <v>5</v>
      </c>
      <c r="AZ36">
        <v>0</v>
      </c>
      <c r="BA36">
        <v>0</v>
      </c>
      <c r="BB36">
        <v>8</v>
      </c>
      <c r="BC36">
        <v>0</v>
      </c>
      <c r="BD36">
        <v>0</v>
      </c>
      <c r="BE36">
        <v>3.3333333333333339</v>
      </c>
      <c r="BF36">
        <v>0</v>
      </c>
      <c r="BG36">
        <v>11.555555555555557</v>
      </c>
      <c r="BH36">
        <v>32</v>
      </c>
      <c r="BI36">
        <v>4.7619047619047623E-3</v>
      </c>
      <c r="BJ36">
        <v>4.7619047619047623E-3</v>
      </c>
      <c r="BK36" s="1">
        <v>20</v>
      </c>
      <c r="BL36">
        <v>0.125</v>
      </c>
      <c r="BM36">
        <v>0.1111111111111111</v>
      </c>
      <c r="BN36">
        <v>0.4</v>
      </c>
      <c r="BO36">
        <v>3.8461538461538464E-2</v>
      </c>
      <c r="BP36">
        <v>0.1</v>
      </c>
    </row>
    <row r="37" spans="1:68" x14ac:dyDescent="0.55000000000000004">
      <c r="A37" t="s">
        <v>59</v>
      </c>
      <c r="B37">
        <v>490</v>
      </c>
      <c r="C37" s="2" t="s">
        <v>408</v>
      </c>
      <c r="D37" s="2">
        <v>44434</v>
      </c>
      <c r="E37" s="2">
        <v>44327</v>
      </c>
      <c r="F37" t="s">
        <v>333</v>
      </c>
      <c r="G37" t="s">
        <v>610</v>
      </c>
      <c r="H37" t="s">
        <v>45</v>
      </c>
      <c r="I37">
        <f t="shared" si="2"/>
        <v>40</v>
      </c>
      <c r="J37">
        <v>35</v>
      </c>
      <c r="K37">
        <v>238</v>
      </c>
      <c r="L37">
        <v>68</v>
      </c>
      <c r="M37">
        <v>26</v>
      </c>
      <c r="N37">
        <v>108</v>
      </c>
      <c r="O37" t="str">
        <f t="shared" si="1"/>
        <v>0826</v>
      </c>
      <c r="P37">
        <v>51</v>
      </c>
      <c r="Q37">
        <v>81</v>
      </c>
      <c r="R37" s="1">
        <v>0.35</v>
      </c>
      <c r="S37" t="s">
        <v>236</v>
      </c>
      <c r="T37" t="s">
        <v>234</v>
      </c>
      <c r="U37" t="s">
        <v>234</v>
      </c>
      <c r="V37" s="14">
        <v>490</v>
      </c>
      <c r="W37" s="14">
        <v>490</v>
      </c>
      <c r="X37" s="14">
        <v>42.584725332177044</v>
      </c>
      <c r="Y37" s="14">
        <v>2.7814285714285711</v>
      </c>
      <c r="Z37" s="14">
        <v>24.3</v>
      </c>
      <c r="AA37" s="14">
        <v>17.600000000000001</v>
      </c>
      <c r="AB37" t="s">
        <v>241</v>
      </c>
      <c r="AC37" t="s">
        <v>259</v>
      </c>
      <c r="AD37" s="3">
        <v>25.616584970000002</v>
      </c>
      <c r="AE37" s="3">
        <v>-80.390300980000006</v>
      </c>
      <c r="AF37" s="16">
        <v>0</v>
      </c>
      <c r="AG37" s="16">
        <v>4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>
        <v>4</v>
      </c>
      <c r="AZ37">
        <v>0</v>
      </c>
      <c r="BA37">
        <v>0</v>
      </c>
      <c r="BB37">
        <v>8</v>
      </c>
      <c r="BC37">
        <v>0</v>
      </c>
      <c r="BD37">
        <v>0</v>
      </c>
      <c r="BE37">
        <v>3.3333333333333339</v>
      </c>
      <c r="BF37">
        <v>0</v>
      </c>
      <c r="BG37">
        <v>11.555555555555557</v>
      </c>
      <c r="BH37">
        <v>0</v>
      </c>
      <c r="BI37">
        <v>4.7619047619047623E-3</v>
      </c>
      <c r="BJ37">
        <v>4.7619047619047623E-3</v>
      </c>
      <c r="BK37" s="1">
        <v>20</v>
      </c>
      <c r="BL37">
        <v>0.125</v>
      </c>
      <c r="BM37">
        <v>0.1111111111111111</v>
      </c>
      <c r="BN37">
        <v>0.4</v>
      </c>
      <c r="BO37">
        <v>3.8461538461538464E-2</v>
      </c>
      <c r="BP37">
        <v>0.1</v>
      </c>
    </row>
    <row r="38" spans="1:68" x14ac:dyDescent="0.55000000000000004">
      <c r="A38" t="s">
        <v>60</v>
      </c>
      <c r="B38" t="s">
        <v>229</v>
      </c>
      <c r="C38" s="2" t="s">
        <v>408</v>
      </c>
      <c r="D38" s="2">
        <v>44434</v>
      </c>
      <c r="E38" s="2">
        <v>44327</v>
      </c>
      <c r="F38" t="s">
        <v>333</v>
      </c>
      <c r="G38" t="s">
        <v>610</v>
      </c>
      <c r="H38" t="s">
        <v>45</v>
      </c>
      <c r="I38">
        <f t="shared" si="2"/>
        <v>40</v>
      </c>
      <c r="J38">
        <v>35</v>
      </c>
      <c r="K38">
        <v>238</v>
      </c>
      <c r="L38">
        <v>68</v>
      </c>
      <c r="M38">
        <v>26</v>
      </c>
      <c r="N38">
        <v>108</v>
      </c>
      <c r="O38" t="str">
        <f t="shared" si="1"/>
        <v>0826</v>
      </c>
      <c r="P38">
        <v>51</v>
      </c>
      <c r="Q38">
        <v>81</v>
      </c>
      <c r="R38" s="1">
        <v>0.35</v>
      </c>
      <c r="S38" t="s">
        <v>233</v>
      </c>
      <c r="U38" t="s">
        <v>233</v>
      </c>
      <c r="V38" s="14" t="s">
        <v>229</v>
      </c>
      <c r="W38" s="14" t="s">
        <v>229</v>
      </c>
      <c r="X38" s="14">
        <v>33.299999999999997</v>
      </c>
      <c r="Y38" s="14">
        <v>0.67180000000000006</v>
      </c>
      <c r="Z38" s="14">
        <v>17.3</v>
      </c>
      <c r="AA38" s="14">
        <v>12.8</v>
      </c>
      <c r="AB38" t="s">
        <v>240</v>
      </c>
      <c r="AC38" t="s">
        <v>276</v>
      </c>
      <c r="AD38" s="3">
        <v>25.615161000000001</v>
      </c>
      <c r="AE38" s="3">
        <v>-80.402187999999995</v>
      </c>
      <c r="AF38" s="16">
        <v>0</v>
      </c>
      <c r="AG38" s="16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>
        <v>2</v>
      </c>
      <c r="AZ38">
        <v>0</v>
      </c>
      <c r="BA38">
        <v>0</v>
      </c>
      <c r="BB38">
        <v>8</v>
      </c>
      <c r="BC38">
        <v>0</v>
      </c>
      <c r="BD38">
        <v>0</v>
      </c>
      <c r="BE38">
        <v>3.3333333333333339</v>
      </c>
      <c r="BF38">
        <v>0</v>
      </c>
      <c r="BG38">
        <v>11.555555555555557</v>
      </c>
      <c r="BH38">
        <v>0</v>
      </c>
      <c r="BI38">
        <v>4.7619047619047623E-3</v>
      </c>
      <c r="BJ38">
        <v>4.7619047619047623E-3</v>
      </c>
      <c r="BK38" s="1">
        <v>20</v>
      </c>
      <c r="BL38">
        <v>0.125</v>
      </c>
      <c r="BM38">
        <v>0.1111111111111111</v>
      </c>
      <c r="BN38">
        <v>0.4</v>
      </c>
      <c r="BO38">
        <v>3.8461538461538464E-2</v>
      </c>
      <c r="BP38">
        <v>0.1</v>
      </c>
    </row>
    <row r="39" spans="1:68" x14ac:dyDescent="0.55000000000000004">
      <c r="A39" t="s">
        <v>61</v>
      </c>
      <c r="B39">
        <v>6000</v>
      </c>
      <c r="C39" s="2" t="s">
        <v>408</v>
      </c>
      <c r="D39" s="2">
        <v>44439</v>
      </c>
      <c r="E39" s="2">
        <v>44327</v>
      </c>
      <c r="F39" t="s">
        <v>333</v>
      </c>
      <c r="G39" t="s">
        <v>610</v>
      </c>
      <c r="H39" t="s">
        <v>45</v>
      </c>
      <c r="I39">
        <f t="shared" si="2"/>
        <v>40</v>
      </c>
      <c r="J39">
        <v>36</v>
      </c>
      <c r="K39">
        <v>243</v>
      </c>
      <c r="L39">
        <v>73</v>
      </c>
      <c r="M39">
        <v>31</v>
      </c>
      <c r="N39">
        <v>113</v>
      </c>
      <c r="O39" t="str">
        <f t="shared" si="1"/>
        <v>0831</v>
      </c>
      <c r="P39">
        <v>51</v>
      </c>
      <c r="Q39">
        <v>81</v>
      </c>
      <c r="R39" s="1">
        <v>0.33</v>
      </c>
      <c r="S39" t="s">
        <v>236</v>
      </c>
      <c r="T39" t="s">
        <v>234</v>
      </c>
      <c r="U39" t="s">
        <v>234</v>
      </c>
      <c r="V39" s="14">
        <v>6000</v>
      </c>
      <c r="W39" s="14">
        <v>6000</v>
      </c>
      <c r="X39" s="14">
        <v>42.8</v>
      </c>
      <c r="Y39" s="14">
        <v>2.7341666666666669</v>
      </c>
      <c r="Z39" s="14">
        <v>23.6</v>
      </c>
      <c r="AA39" s="14">
        <v>17.8</v>
      </c>
      <c r="AB39" t="s">
        <v>240</v>
      </c>
      <c r="AC39" t="s">
        <v>254</v>
      </c>
      <c r="AD39" s="3">
        <v>25.613995970000001</v>
      </c>
      <c r="AE39" s="3">
        <v>-80.406042029999995</v>
      </c>
      <c r="AF39" s="16">
        <v>2</v>
      </c>
      <c r="AG39" s="16">
        <v>1</v>
      </c>
      <c r="AH39" s="1">
        <v>0.69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0.2</v>
      </c>
      <c r="AW39" s="1">
        <v>0.49</v>
      </c>
      <c r="AX39" s="1">
        <v>0</v>
      </c>
      <c r="AY39">
        <v>4</v>
      </c>
      <c r="AZ39">
        <v>0</v>
      </c>
      <c r="BA39">
        <v>0</v>
      </c>
      <c r="BB39">
        <v>8</v>
      </c>
      <c r="BC39">
        <v>0</v>
      </c>
      <c r="BD39">
        <v>0</v>
      </c>
      <c r="BE39">
        <v>3.3333333333333339</v>
      </c>
      <c r="BF39">
        <v>2</v>
      </c>
      <c r="BG39">
        <v>11.555555555555557</v>
      </c>
      <c r="BH39">
        <v>12</v>
      </c>
      <c r="BI39">
        <v>0</v>
      </c>
      <c r="BJ39">
        <v>0</v>
      </c>
      <c r="BK39" s="1">
        <v>20</v>
      </c>
      <c r="BL39">
        <v>0.125</v>
      </c>
      <c r="BM39">
        <v>0.1111111111111111</v>
      </c>
      <c r="BN39">
        <v>0.4</v>
      </c>
      <c r="BO39">
        <v>3.8461538461538464E-2</v>
      </c>
      <c r="BP39">
        <v>0.1</v>
      </c>
    </row>
    <row r="40" spans="1:68" x14ac:dyDescent="0.55000000000000004">
      <c r="A40" t="s">
        <v>62</v>
      </c>
      <c r="B40">
        <v>606</v>
      </c>
      <c r="C40" s="2" t="s">
        <v>408</v>
      </c>
      <c r="D40" s="2">
        <v>44441</v>
      </c>
      <c r="E40" s="2">
        <v>44327</v>
      </c>
      <c r="F40" t="s">
        <v>333</v>
      </c>
      <c r="G40" t="s">
        <v>610</v>
      </c>
      <c r="H40" t="s">
        <v>63</v>
      </c>
      <c r="I40">
        <f t="shared" si="2"/>
        <v>40</v>
      </c>
      <c r="J40">
        <v>36</v>
      </c>
      <c r="K40">
        <v>245</v>
      </c>
      <c r="L40">
        <v>75</v>
      </c>
      <c r="M40">
        <v>2</v>
      </c>
      <c r="N40">
        <v>115</v>
      </c>
      <c r="O40" t="str">
        <f t="shared" si="1"/>
        <v>0902</v>
      </c>
      <c r="P40">
        <v>51</v>
      </c>
      <c r="Q40">
        <v>84</v>
      </c>
      <c r="S40" t="s">
        <v>236</v>
      </c>
      <c r="T40" t="s">
        <v>235</v>
      </c>
      <c r="U40" t="s">
        <v>235</v>
      </c>
      <c r="V40" s="14">
        <v>606</v>
      </c>
      <c r="W40" s="14">
        <v>606</v>
      </c>
      <c r="X40" s="14">
        <v>52.4</v>
      </c>
      <c r="Y40" s="14">
        <v>7.5842105263157888</v>
      </c>
      <c r="Z40" s="14">
        <v>32.9</v>
      </c>
      <c r="AA40" s="14">
        <v>25.1</v>
      </c>
      <c r="AB40" t="s">
        <v>241</v>
      </c>
      <c r="AC40" t="s">
        <v>259</v>
      </c>
      <c r="AD40" s="3">
        <v>25.616584970000002</v>
      </c>
      <c r="AE40" s="3">
        <v>-80.390300980000006</v>
      </c>
      <c r="AF40" s="16">
        <v>0</v>
      </c>
      <c r="AG40" s="16">
        <v>2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>
        <v>2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3</v>
      </c>
      <c r="BF40">
        <v>0</v>
      </c>
      <c r="BG40">
        <v>68.333333333333343</v>
      </c>
      <c r="BH40">
        <v>0</v>
      </c>
      <c r="BI40">
        <v>0</v>
      </c>
      <c r="BJ40">
        <v>0</v>
      </c>
      <c r="BK40" s="1">
        <v>33</v>
      </c>
      <c r="BL40">
        <v>0</v>
      </c>
      <c r="BM40">
        <v>0</v>
      </c>
      <c r="BN40">
        <v>0.33333333333333331</v>
      </c>
      <c r="BO40">
        <v>6.097560975609756E-2</v>
      </c>
      <c r="BP40">
        <v>3.0303030303030304E-2</v>
      </c>
    </row>
    <row r="41" spans="1:68" x14ac:dyDescent="0.55000000000000004">
      <c r="A41" t="s">
        <v>64</v>
      </c>
      <c r="B41">
        <v>21</v>
      </c>
      <c r="C41" s="2" t="s">
        <v>408</v>
      </c>
      <c r="D41" s="2">
        <v>44446</v>
      </c>
      <c r="E41" s="2">
        <v>44327</v>
      </c>
      <c r="F41" t="s">
        <v>333</v>
      </c>
      <c r="G41" t="s">
        <v>610</v>
      </c>
      <c r="H41" t="s">
        <v>63</v>
      </c>
      <c r="I41">
        <f t="shared" si="2"/>
        <v>40</v>
      </c>
      <c r="J41">
        <v>37</v>
      </c>
      <c r="K41">
        <v>250</v>
      </c>
      <c r="L41">
        <v>80</v>
      </c>
      <c r="M41">
        <v>7</v>
      </c>
      <c r="N41">
        <v>120</v>
      </c>
      <c r="O41" t="str">
        <f t="shared" si="1"/>
        <v>0907</v>
      </c>
      <c r="P41">
        <v>51</v>
      </c>
      <c r="Q41">
        <v>81</v>
      </c>
      <c r="R41" s="1">
        <v>2.3199999999999998</v>
      </c>
      <c r="S41" t="s">
        <v>236</v>
      </c>
      <c r="T41" t="s">
        <v>235</v>
      </c>
      <c r="U41" t="s">
        <v>235</v>
      </c>
      <c r="V41" s="14">
        <v>21</v>
      </c>
      <c r="W41" s="14">
        <v>21</v>
      </c>
      <c r="X41" s="14">
        <v>47.7</v>
      </c>
      <c r="Y41" s="14">
        <v>5.5711111111111116</v>
      </c>
      <c r="Z41" s="14">
        <v>31.7</v>
      </c>
      <c r="AA41" s="14">
        <v>21.5</v>
      </c>
      <c r="AB41" t="s">
        <v>240</v>
      </c>
      <c r="AC41" t="s">
        <v>277</v>
      </c>
      <c r="AD41" s="3">
        <v>25.612480000000001</v>
      </c>
      <c r="AE41" s="3">
        <v>-80.407797000000002</v>
      </c>
      <c r="AF41" s="16">
        <v>1</v>
      </c>
      <c r="AG41" s="16">
        <v>0</v>
      </c>
      <c r="AH41" s="1">
        <v>0.99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0.99</v>
      </c>
      <c r="AX41" s="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3</v>
      </c>
      <c r="BF41">
        <v>0</v>
      </c>
      <c r="BG41">
        <v>68.333333333333343</v>
      </c>
      <c r="BH41">
        <v>31</v>
      </c>
      <c r="BI41">
        <v>2.7027027027027029E-3</v>
      </c>
      <c r="BJ41">
        <v>2.7027027027027029E-3</v>
      </c>
      <c r="BK41" s="1">
        <v>33</v>
      </c>
      <c r="BL41">
        <v>0</v>
      </c>
      <c r="BM41">
        <v>0</v>
      </c>
      <c r="BN41">
        <v>0.33333333333333331</v>
      </c>
      <c r="BO41">
        <v>6.097560975609756E-2</v>
      </c>
      <c r="BP41">
        <v>3.0303030303030304E-2</v>
      </c>
    </row>
    <row r="42" spans="1:68" x14ac:dyDescent="0.55000000000000004">
      <c r="A42" t="s">
        <v>65</v>
      </c>
      <c r="B42" t="s">
        <v>230</v>
      </c>
      <c r="C42" s="2" t="s">
        <v>408</v>
      </c>
      <c r="D42" s="2">
        <v>44446</v>
      </c>
      <c r="E42" s="2">
        <v>44327</v>
      </c>
      <c r="F42" t="s">
        <v>333</v>
      </c>
      <c r="G42" t="s">
        <v>610</v>
      </c>
      <c r="H42" t="s">
        <v>63</v>
      </c>
      <c r="I42">
        <f t="shared" si="2"/>
        <v>40</v>
      </c>
      <c r="J42">
        <v>37</v>
      </c>
      <c r="K42">
        <v>250</v>
      </c>
      <c r="L42">
        <v>80</v>
      </c>
      <c r="M42">
        <v>7</v>
      </c>
      <c r="N42">
        <v>120</v>
      </c>
      <c r="O42" t="str">
        <f t="shared" si="1"/>
        <v>0907</v>
      </c>
      <c r="P42">
        <v>51</v>
      </c>
      <c r="Q42">
        <v>81</v>
      </c>
      <c r="R42" s="1">
        <v>2.3199999999999998</v>
      </c>
      <c r="S42" t="s">
        <v>236</v>
      </c>
      <c r="T42" t="s">
        <v>235</v>
      </c>
      <c r="U42" t="s">
        <v>235</v>
      </c>
      <c r="V42" s="14" t="s">
        <v>230</v>
      </c>
      <c r="W42" s="14" t="s">
        <v>230</v>
      </c>
      <c r="X42" s="14">
        <v>55.1</v>
      </c>
      <c r="Y42" s="14">
        <v>6.6241176470588234</v>
      </c>
      <c r="Z42" s="14">
        <v>33.4</v>
      </c>
      <c r="AA42" s="14">
        <v>23.4</v>
      </c>
      <c r="AB42" t="s">
        <v>241</v>
      </c>
      <c r="AC42" t="s">
        <v>255</v>
      </c>
      <c r="AD42" s="3">
        <v>25.616444000000001</v>
      </c>
      <c r="AE42" s="3">
        <v>-80.390439000000001</v>
      </c>
      <c r="AF42" s="16">
        <v>0</v>
      </c>
      <c r="AG42" s="16">
        <v>4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>
        <v>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3</v>
      </c>
      <c r="BF42">
        <v>0</v>
      </c>
      <c r="BG42">
        <v>68.333333333333343</v>
      </c>
      <c r="BH42">
        <v>0</v>
      </c>
      <c r="BI42">
        <v>2.7027027027027029E-3</v>
      </c>
      <c r="BJ42">
        <v>2.7027027027027029E-3</v>
      </c>
      <c r="BK42" s="1">
        <v>33</v>
      </c>
      <c r="BL42">
        <v>0</v>
      </c>
      <c r="BM42">
        <v>0</v>
      </c>
      <c r="BN42">
        <v>0.33333333333333331</v>
      </c>
      <c r="BO42">
        <v>6.097560975609756E-2</v>
      </c>
      <c r="BP42">
        <v>3.0303030303030304E-2</v>
      </c>
    </row>
    <row r="43" spans="1:68" x14ac:dyDescent="0.55000000000000004">
      <c r="A43" t="s">
        <v>66</v>
      </c>
      <c r="B43">
        <v>589</v>
      </c>
      <c r="C43" s="2" t="s">
        <v>408</v>
      </c>
      <c r="D43" s="2">
        <v>44448</v>
      </c>
      <c r="E43" s="2">
        <v>44327</v>
      </c>
      <c r="F43" t="s">
        <v>333</v>
      </c>
      <c r="G43" t="s">
        <v>610</v>
      </c>
      <c r="H43" t="s">
        <v>63</v>
      </c>
      <c r="I43">
        <f t="shared" si="2"/>
        <v>40</v>
      </c>
      <c r="J43">
        <v>37</v>
      </c>
      <c r="K43">
        <v>252</v>
      </c>
      <c r="L43">
        <v>82</v>
      </c>
      <c r="M43">
        <v>9</v>
      </c>
      <c r="N43">
        <v>122</v>
      </c>
      <c r="O43" t="str">
        <f t="shared" si="1"/>
        <v>0909</v>
      </c>
      <c r="P43">
        <v>51</v>
      </c>
      <c r="Q43">
        <v>81.5</v>
      </c>
      <c r="R43" s="1">
        <v>0.95</v>
      </c>
      <c r="S43" t="s">
        <v>236</v>
      </c>
      <c r="T43" t="s">
        <v>235</v>
      </c>
      <c r="U43" t="s">
        <v>235</v>
      </c>
      <c r="V43" s="14">
        <v>589</v>
      </c>
      <c r="W43" s="14">
        <v>589</v>
      </c>
      <c r="X43" s="14">
        <v>51.1</v>
      </c>
      <c r="Y43" s="14">
        <v>5.242857142857142</v>
      </c>
      <c r="Z43" s="14">
        <v>29.4</v>
      </c>
      <c r="AA43" s="14">
        <v>22.2</v>
      </c>
      <c r="AB43" t="s">
        <v>241</v>
      </c>
      <c r="AC43" t="s">
        <v>278</v>
      </c>
      <c r="AD43" s="3">
        <v>25.620331</v>
      </c>
      <c r="AE43" s="3">
        <v>-80.391169000000005</v>
      </c>
      <c r="AF43" s="16">
        <v>0</v>
      </c>
      <c r="AG43" s="16">
        <v>2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>
        <v>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3</v>
      </c>
      <c r="BF43">
        <v>0</v>
      </c>
      <c r="BG43">
        <v>68.333333333333343</v>
      </c>
      <c r="BH43">
        <v>0</v>
      </c>
      <c r="BI43">
        <v>2.7027027027027029E-3</v>
      </c>
      <c r="BJ43">
        <v>2.7027027027027029E-3</v>
      </c>
      <c r="BK43" s="1">
        <v>33</v>
      </c>
      <c r="BL43">
        <v>0</v>
      </c>
      <c r="BM43">
        <v>0</v>
      </c>
      <c r="BN43">
        <v>0.33333333333333331</v>
      </c>
      <c r="BO43">
        <v>6.097560975609756E-2</v>
      </c>
      <c r="BP43">
        <v>3.0303030303030304E-2</v>
      </c>
    </row>
    <row r="44" spans="1:68" x14ac:dyDescent="0.55000000000000004">
      <c r="A44" t="s">
        <v>67</v>
      </c>
      <c r="B44">
        <v>349</v>
      </c>
      <c r="C44" s="2" t="s">
        <v>408</v>
      </c>
      <c r="D44" s="2">
        <v>44453</v>
      </c>
      <c r="E44" s="2">
        <v>44327</v>
      </c>
      <c r="F44" t="s">
        <v>333</v>
      </c>
      <c r="G44" t="s">
        <v>610</v>
      </c>
      <c r="H44" t="s">
        <v>63</v>
      </c>
      <c r="I44">
        <f t="shared" si="2"/>
        <v>40</v>
      </c>
      <c r="J44">
        <v>38</v>
      </c>
      <c r="K44">
        <v>257</v>
      </c>
      <c r="L44">
        <v>87</v>
      </c>
      <c r="M44">
        <v>14</v>
      </c>
      <c r="N44">
        <v>127</v>
      </c>
      <c r="O44" t="str">
        <f t="shared" si="1"/>
        <v>0914</v>
      </c>
      <c r="P44">
        <v>51</v>
      </c>
      <c r="Q44">
        <v>79.5</v>
      </c>
      <c r="R44" s="1">
        <v>0.13</v>
      </c>
      <c r="S44" t="s">
        <v>236</v>
      </c>
      <c r="T44" t="s">
        <v>235</v>
      </c>
      <c r="U44" t="s">
        <v>235</v>
      </c>
      <c r="V44" s="14">
        <v>349</v>
      </c>
      <c r="W44" s="14">
        <v>349</v>
      </c>
      <c r="X44" s="14">
        <v>50.3</v>
      </c>
      <c r="Y44" s="14">
        <v>4.4509090909090911</v>
      </c>
      <c r="Z44" s="14">
        <v>28.1</v>
      </c>
      <c r="AA44" s="14">
        <v>20</v>
      </c>
      <c r="AB44" t="s">
        <v>241</v>
      </c>
      <c r="AC44" t="s">
        <v>279</v>
      </c>
      <c r="AD44" s="3">
        <v>25.623023029999999</v>
      </c>
      <c r="AE44" s="3">
        <v>-80.393597</v>
      </c>
      <c r="AF44" s="16">
        <v>3</v>
      </c>
      <c r="AG44" s="16">
        <v>2</v>
      </c>
      <c r="AH44" s="1">
        <v>0.55000000000000004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0.1</v>
      </c>
      <c r="AT44" s="1">
        <v>0</v>
      </c>
      <c r="AU44" s="1">
        <v>0</v>
      </c>
      <c r="AV44" s="1">
        <v>0.2</v>
      </c>
      <c r="AW44" s="1">
        <v>0.25</v>
      </c>
      <c r="AX44" s="1">
        <v>0</v>
      </c>
      <c r="AY44">
        <v>5</v>
      </c>
      <c r="AZ44">
        <v>1</v>
      </c>
      <c r="BA44">
        <v>0</v>
      </c>
      <c r="BB44">
        <v>0</v>
      </c>
      <c r="BC44">
        <v>0</v>
      </c>
      <c r="BD44">
        <v>13</v>
      </c>
      <c r="BE44">
        <v>3</v>
      </c>
      <c r="BF44">
        <v>4</v>
      </c>
      <c r="BG44">
        <v>68.333333333333343</v>
      </c>
      <c r="BH44">
        <v>1</v>
      </c>
      <c r="BI44">
        <v>0</v>
      </c>
      <c r="BJ44">
        <v>0</v>
      </c>
      <c r="BK44" s="1">
        <v>33</v>
      </c>
      <c r="BL44">
        <v>0</v>
      </c>
      <c r="BM44">
        <v>0</v>
      </c>
      <c r="BN44">
        <v>0.33333333333333331</v>
      </c>
      <c r="BO44">
        <v>6.097560975609756E-2</v>
      </c>
      <c r="BP44">
        <v>3.0303030303030304E-2</v>
      </c>
    </row>
    <row r="45" spans="1:68" x14ac:dyDescent="0.55000000000000004">
      <c r="A45" t="s">
        <v>68</v>
      </c>
      <c r="B45">
        <v>615</v>
      </c>
      <c r="C45" s="2" t="s">
        <v>408</v>
      </c>
      <c r="D45" s="2">
        <v>44453</v>
      </c>
      <c r="E45" s="2">
        <v>44327</v>
      </c>
      <c r="F45" t="s">
        <v>333</v>
      </c>
      <c r="G45" t="s">
        <v>610</v>
      </c>
      <c r="H45" t="s">
        <v>63</v>
      </c>
      <c r="I45">
        <f t="shared" si="2"/>
        <v>40</v>
      </c>
      <c r="J45">
        <v>38</v>
      </c>
      <c r="K45">
        <v>257</v>
      </c>
      <c r="L45">
        <v>87</v>
      </c>
      <c r="M45">
        <v>14</v>
      </c>
      <c r="N45">
        <v>127</v>
      </c>
      <c r="O45" t="str">
        <f t="shared" si="1"/>
        <v>0914</v>
      </c>
      <c r="P45">
        <v>51</v>
      </c>
      <c r="Q45">
        <v>79.5</v>
      </c>
      <c r="R45" s="1">
        <v>0.13</v>
      </c>
      <c r="S45" t="s">
        <v>233</v>
      </c>
      <c r="U45" t="s">
        <v>233</v>
      </c>
      <c r="V45" s="14">
        <v>615</v>
      </c>
      <c r="W45" s="14">
        <v>615</v>
      </c>
      <c r="X45" s="14">
        <v>42.2</v>
      </c>
      <c r="Y45" s="14">
        <v>1.464</v>
      </c>
      <c r="Z45" s="14">
        <v>20.8</v>
      </c>
      <c r="AA45" s="14">
        <v>15</v>
      </c>
      <c r="AB45" t="s">
        <v>240</v>
      </c>
      <c r="AC45" t="s">
        <v>280</v>
      </c>
      <c r="AD45" s="3">
        <v>25.614193029999999</v>
      </c>
      <c r="AE45" s="3">
        <v>-80.407581030000003</v>
      </c>
      <c r="AF45" s="16">
        <v>2</v>
      </c>
      <c r="AG45" s="16">
        <v>0</v>
      </c>
      <c r="AH45" s="1">
        <v>0.74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0.1</v>
      </c>
      <c r="AW45" s="1">
        <v>0.64</v>
      </c>
      <c r="AX45" s="1">
        <v>0</v>
      </c>
      <c r="AY45">
        <v>5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3</v>
      </c>
      <c r="BF45">
        <v>6</v>
      </c>
      <c r="BG45">
        <v>68.333333333333343</v>
      </c>
      <c r="BH45">
        <v>19</v>
      </c>
      <c r="BI45">
        <v>0</v>
      </c>
      <c r="BJ45">
        <v>0</v>
      </c>
      <c r="BK45" s="1">
        <v>33</v>
      </c>
      <c r="BL45">
        <v>0</v>
      </c>
      <c r="BM45">
        <v>0</v>
      </c>
      <c r="BN45">
        <v>0.33333333333333331</v>
      </c>
      <c r="BO45">
        <v>6.097560975609756E-2</v>
      </c>
      <c r="BP45">
        <v>3.0303030303030304E-2</v>
      </c>
    </row>
    <row r="46" spans="1:68" x14ac:dyDescent="0.55000000000000004">
      <c r="A46" t="s">
        <v>69</v>
      </c>
      <c r="B46" t="s">
        <v>231</v>
      </c>
      <c r="C46" s="2" t="s">
        <v>408</v>
      </c>
      <c r="D46" s="2">
        <v>44453</v>
      </c>
      <c r="E46" s="2">
        <v>44327</v>
      </c>
      <c r="F46" t="s">
        <v>333</v>
      </c>
      <c r="G46" t="s">
        <v>610</v>
      </c>
      <c r="H46" t="s">
        <v>63</v>
      </c>
      <c r="I46">
        <f t="shared" si="2"/>
        <v>40</v>
      </c>
      <c r="J46">
        <v>38</v>
      </c>
      <c r="K46">
        <v>257</v>
      </c>
      <c r="L46">
        <v>87</v>
      </c>
      <c r="M46">
        <v>14</v>
      </c>
      <c r="N46">
        <v>127</v>
      </c>
      <c r="O46" t="str">
        <f t="shared" si="1"/>
        <v>0914</v>
      </c>
      <c r="P46">
        <v>51</v>
      </c>
      <c r="Q46">
        <v>79.5</v>
      </c>
      <c r="R46" s="1">
        <v>0.13</v>
      </c>
      <c r="S46" t="s">
        <v>236</v>
      </c>
      <c r="T46" t="s">
        <v>235</v>
      </c>
      <c r="U46" t="s">
        <v>235</v>
      </c>
      <c r="V46" s="14" t="s">
        <v>231</v>
      </c>
      <c r="W46" s="14" t="s">
        <v>231</v>
      </c>
      <c r="X46" s="14">
        <v>46.9</v>
      </c>
      <c r="Y46" s="14">
        <v>4.1657142857142855</v>
      </c>
      <c r="Z46" s="14">
        <v>27.5</v>
      </c>
      <c r="AA46" s="14">
        <v>20.5</v>
      </c>
      <c r="AB46" t="s">
        <v>242</v>
      </c>
      <c r="AC46" t="s">
        <v>281</v>
      </c>
      <c r="AD46" s="3">
        <v>25.600850000000001</v>
      </c>
      <c r="AE46" s="3">
        <v>-80.399775000000005</v>
      </c>
      <c r="AF46" s="16">
        <v>2</v>
      </c>
      <c r="AG46" s="16">
        <v>1</v>
      </c>
      <c r="AH46" s="1">
        <v>0.95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0.95</v>
      </c>
      <c r="AX46" s="1">
        <v>0</v>
      </c>
      <c r="AY46">
        <v>4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3</v>
      </c>
      <c r="BF46">
        <v>0</v>
      </c>
      <c r="BG46">
        <v>68.333333333333343</v>
      </c>
      <c r="BH46">
        <v>48</v>
      </c>
      <c r="BI46">
        <v>0</v>
      </c>
      <c r="BJ46">
        <v>0</v>
      </c>
      <c r="BK46" s="1">
        <v>33</v>
      </c>
      <c r="BL46">
        <v>0</v>
      </c>
      <c r="BM46">
        <v>0</v>
      </c>
      <c r="BN46">
        <v>0.33333333333333331</v>
      </c>
      <c r="BO46">
        <v>6.097560975609756E-2</v>
      </c>
      <c r="BP46">
        <v>3.0303030303030304E-2</v>
      </c>
    </row>
    <row r="47" spans="1:68" x14ac:dyDescent="0.55000000000000004">
      <c r="A47" t="s">
        <v>70</v>
      </c>
      <c r="B47" t="s">
        <v>229</v>
      </c>
      <c r="C47" s="2" t="s">
        <v>408</v>
      </c>
      <c r="D47" s="2">
        <v>44453</v>
      </c>
      <c r="E47" s="2">
        <v>44327</v>
      </c>
      <c r="F47" t="s">
        <v>333</v>
      </c>
      <c r="G47" t="s">
        <v>610</v>
      </c>
      <c r="H47" t="s">
        <v>63</v>
      </c>
      <c r="I47">
        <f t="shared" si="2"/>
        <v>40</v>
      </c>
      <c r="J47">
        <v>38</v>
      </c>
      <c r="K47">
        <v>257</v>
      </c>
      <c r="L47">
        <v>87</v>
      </c>
      <c r="M47">
        <v>14</v>
      </c>
      <c r="N47">
        <v>127</v>
      </c>
      <c r="O47" t="str">
        <f t="shared" si="1"/>
        <v>0914</v>
      </c>
      <c r="P47">
        <v>51</v>
      </c>
      <c r="Q47">
        <v>79.5</v>
      </c>
      <c r="R47" s="1">
        <v>0.13</v>
      </c>
      <c r="S47" t="s">
        <v>233</v>
      </c>
      <c r="U47" t="s">
        <v>233</v>
      </c>
      <c r="V47" s="14" t="s">
        <v>229</v>
      </c>
      <c r="W47" s="14" t="s">
        <v>229</v>
      </c>
      <c r="X47" s="14">
        <v>33.299999999999997</v>
      </c>
      <c r="Y47" s="14">
        <v>0.67180000000000006</v>
      </c>
      <c r="Z47" s="14">
        <v>17.3</v>
      </c>
      <c r="AA47" s="14">
        <v>12.8</v>
      </c>
      <c r="AB47" t="s">
        <v>240</v>
      </c>
      <c r="AC47" t="s">
        <v>276</v>
      </c>
      <c r="AD47" s="3">
        <v>25.615161000000001</v>
      </c>
      <c r="AE47" s="3">
        <v>-80.402187999999995</v>
      </c>
      <c r="AF47" s="16">
        <v>1</v>
      </c>
      <c r="AG47" s="16">
        <v>3</v>
      </c>
      <c r="AH47" s="1">
        <v>0.05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0.05</v>
      </c>
      <c r="AW47" s="1">
        <v>0</v>
      </c>
      <c r="AX47" s="1">
        <v>0</v>
      </c>
      <c r="AY47">
        <v>5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3</v>
      </c>
      <c r="BF47">
        <v>1</v>
      </c>
      <c r="BG47">
        <v>68.333333333333343</v>
      </c>
      <c r="BH47">
        <v>0</v>
      </c>
      <c r="BI47">
        <v>0</v>
      </c>
      <c r="BJ47">
        <v>0</v>
      </c>
      <c r="BK47" s="1">
        <v>33</v>
      </c>
      <c r="BL47">
        <v>0</v>
      </c>
      <c r="BM47">
        <v>0</v>
      </c>
      <c r="BN47">
        <v>0.33333333333333331</v>
      </c>
      <c r="BO47">
        <v>6.097560975609756E-2</v>
      </c>
      <c r="BP47">
        <v>3.0303030303030304E-2</v>
      </c>
    </row>
    <row r="48" spans="1:68" x14ac:dyDescent="0.55000000000000004">
      <c r="A48" t="s">
        <v>71</v>
      </c>
      <c r="B48">
        <v>300</v>
      </c>
      <c r="C48" s="2" t="s">
        <v>408</v>
      </c>
      <c r="D48" s="2">
        <v>44460</v>
      </c>
      <c r="E48" s="2">
        <v>44327</v>
      </c>
      <c r="F48" t="s">
        <v>333</v>
      </c>
      <c r="G48" t="s">
        <v>610</v>
      </c>
      <c r="H48" t="s">
        <v>63</v>
      </c>
      <c r="I48">
        <f t="shared" si="2"/>
        <v>40</v>
      </c>
      <c r="J48">
        <v>39</v>
      </c>
      <c r="K48">
        <v>264</v>
      </c>
      <c r="L48">
        <v>94</v>
      </c>
      <c r="M48">
        <v>21</v>
      </c>
      <c r="N48">
        <v>134</v>
      </c>
      <c r="O48" t="str">
        <f t="shared" si="1"/>
        <v>0921</v>
      </c>
      <c r="P48">
        <v>51</v>
      </c>
      <c r="Q48">
        <v>82</v>
      </c>
      <c r="R48" s="1">
        <v>0.11</v>
      </c>
      <c r="S48" t="s">
        <v>236</v>
      </c>
      <c r="T48" t="s">
        <v>234</v>
      </c>
      <c r="U48" t="s">
        <v>234</v>
      </c>
      <c r="V48" s="14">
        <v>300</v>
      </c>
      <c r="W48" s="14">
        <v>300</v>
      </c>
      <c r="X48" s="14">
        <v>46.5</v>
      </c>
      <c r="Y48" s="14">
        <v>3.3135294117647058</v>
      </c>
      <c r="Z48" s="14">
        <v>26.9</v>
      </c>
      <c r="AA48" s="14">
        <v>19.899999999999999</v>
      </c>
      <c r="AB48" t="s">
        <v>241</v>
      </c>
      <c r="AC48" t="s">
        <v>282</v>
      </c>
      <c r="AD48" s="3">
        <v>25.616636</v>
      </c>
      <c r="AE48" s="3">
        <v>-80.390680000000003</v>
      </c>
      <c r="AF48" s="16">
        <v>0</v>
      </c>
      <c r="AG48" s="16">
        <v>1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3</v>
      </c>
      <c r="BF48">
        <v>0</v>
      </c>
      <c r="BG48">
        <v>68.333333333333343</v>
      </c>
      <c r="BH48">
        <v>0</v>
      </c>
      <c r="BI48">
        <v>0</v>
      </c>
      <c r="BJ48">
        <v>0</v>
      </c>
      <c r="BK48" s="1">
        <v>33</v>
      </c>
      <c r="BL48">
        <v>0</v>
      </c>
      <c r="BM48">
        <v>0</v>
      </c>
      <c r="BN48">
        <v>0.33333333333333331</v>
      </c>
      <c r="BO48">
        <v>6.097560975609756E-2</v>
      </c>
      <c r="BP48">
        <v>3.0303030303030304E-2</v>
      </c>
    </row>
    <row r="49" spans="1:68" x14ac:dyDescent="0.55000000000000004">
      <c r="A49" t="s">
        <v>72</v>
      </c>
      <c r="B49">
        <v>40</v>
      </c>
      <c r="C49" s="2" t="s">
        <v>409</v>
      </c>
      <c r="D49" s="2">
        <v>44467</v>
      </c>
      <c r="E49" s="2">
        <v>44327</v>
      </c>
      <c r="F49" t="s">
        <v>334</v>
      </c>
      <c r="G49" t="s">
        <v>610</v>
      </c>
      <c r="H49" t="s">
        <v>63</v>
      </c>
      <c r="I49">
        <f t="shared" si="2"/>
        <v>134</v>
      </c>
      <c r="J49">
        <v>40</v>
      </c>
      <c r="K49">
        <v>271</v>
      </c>
      <c r="L49">
        <v>7</v>
      </c>
      <c r="M49">
        <v>28</v>
      </c>
      <c r="N49">
        <v>141</v>
      </c>
      <c r="O49" t="str">
        <f t="shared" si="1"/>
        <v>0928</v>
      </c>
      <c r="P49">
        <v>51</v>
      </c>
      <c r="Q49">
        <v>78.5</v>
      </c>
      <c r="R49" s="1">
        <v>0</v>
      </c>
      <c r="S49" t="s">
        <v>236</v>
      </c>
      <c r="T49" t="s">
        <v>235</v>
      </c>
      <c r="U49" t="s">
        <v>235</v>
      </c>
      <c r="V49" s="14">
        <v>40</v>
      </c>
      <c r="W49" s="14">
        <v>40</v>
      </c>
      <c r="X49" s="14">
        <v>49.5</v>
      </c>
      <c r="Y49" s="14">
        <v>5.4148459400000002</v>
      </c>
      <c r="Z49" s="14">
        <v>29.9</v>
      </c>
      <c r="AA49" s="14">
        <v>21.6</v>
      </c>
      <c r="AB49" t="s">
        <v>240</v>
      </c>
      <c r="AC49" t="s">
        <v>254</v>
      </c>
      <c r="AD49" s="3">
        <v>25.613995970000001</v>
      </c>
      <c r="AE49" s="3">
        <v>-80.406042029999995</v>
      </c>
      <c r="AF49" s="16">
        <v>2</v>
      </c>
      <c r="AG49" s="16">
        <v>1</v>
      </c>
      <c r="AH49" s="1">
        <v>0.44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0.05</v>
      </c>
      <c r="AW49" s="1">
        <v>0.39</v>
      </c>
      <c r="AX49" s="1">
        <v>0</v>
      </c>
      <c r="AY49">
        <v>4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3</v>
      </c>
      <c r="BF49">
        <v>3</v>
      </c>
      <c r="BG49">
        <v>68.333333333333343</v>
      </c>
      <c r="BH49">
        <v>24</v>
      </c>
      <c r="BI49">
        <v>0</v>
      </c>
      <c r="BJ49">
        <v>0</v>
      </c>
      <c r="BK49" s="1">
        <v>33</v>
      </c>
      <c r="BL49">
        <v>0</v>
      </c>
      <c r="BM49">
        <v>0</v>
      </c>
      <c r="BN49">
        <v>0.33333333333333331</v>
      </c>
      <c r="BO49">
        <v>6.097560975609756E-2</v>
      </c>
      <c r="BP49">
        <v>3.0303030303030304E-2</v>
      </c>
    </row>
    <row r="50" spans="1:68" x14ac:dyDescent="0.55000000000000004">
      <c r="A50" t="s">
        <v>73</v>
      </c>
      <c r="B50">
        <v>454</v>
      </c>
      <c r="C50" s="2" t="s">
        <v>409</v>
      </c>
      <c r="D50" s="2">
        <v>44467</v>
      </c>
      <c r="E50" s="2">
        <v>44327</v>
      </c>
      <c r="F50" t="s">
        <v>334</v>
      </c>
      <c r="G50" t="s">
        <v>610</v>
      </c>
      <c r="H50" t="s">
        <v>63</v>
      </c>
      <c r="I50">
        <f t="shared" si="2"/>
        <v>134</v>
      </c>
      <c r="J50">
        <v>40</v>
      </c>
      <c r="K50">
        <v>271</v>
      </c>
      <c r="L50">
        <v>7</v>
      </c>
      <c r="M50">
        <v>28</v>
      </c>
      <c r="N50">
        <v>141</v>
      </c>
      <c r="O50" t="str">
        <f t="shared" si="1"/>
        <v>0928</v>
      </c>
      <c r="P50">
        <v>51</v>
      </c>
      <c r="Q50">
        <v>78.5</v>
      </c>
      <c r="R50" s="1">
        <v>0</v>
      </c>
      <c r="S50" t="s">
        <v>236</v>
      </c>
      <c r="T50" t="s">
        <v>234</v>
      </c>
      <c r="U50" t="s">
        <v>234</v>
      </c>
      <c r="V50" s="14">
        <v>454</v>
      </c>
      <c r="W50" s="14">
        <v>454</v>
      </c>
      <c r="X50" s="14">
        <v>49.8</v>
      </c>
      <c r="Y50" s="14">
        <v>4.1033333333333344</v>
      </c>
      <c r="Z50" s="14">
        <v>27.8</v>
      </c>
      <c r="AA50" s="14">
        <v>20.7</v>
      </c>
      <c r="AB50" t="s">
        <v>240</v>
      </c>
      <c r="AC50" t="s">
        <v>252</v>
      </c>
      <c r="AD50" s="3">
        <v>25.613371000000001</v>
      </c>
      <c r="AE50" s="3">
        <v>-80.407824000000005</v>
      </c>
      <c r="AF50" s="16">
        <v>2</v>
      </c>
      <c r="AG50" s="16">
        <v>0</v>
      </c>
      <c r="AH50" s="1">
        <v>0.95</v>
      </c>
      <c r="AI50" s="1">
        <v>0</v>
      </c>
      <c r="AJ50" s="1">
        <v>0</v>
      </c>
      <c r="AK50" s="1">
        <v>0</v>
      </c>
      <c r="AL50" s="1">
        <v>0.01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0.94</v>
      </c>
      <c r="AX50" s="1">
        <v>0</v>
      </c>
      <c r="AY50">
        <v>2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3</v>
      </c>
      <c r="BF50">
        <v>0</v>
      </c>
      <c r="BG50">
        <v>68.333333333333343</v>
      </c>
      <c r="BH50">
        <v>8</v>
      </c>
      <c r="BI50">
        <v>0</v>
      </c>
      <c r="BJ50">
        <v>0</v>
      </c>
      <c r="BK50" s="1">
        <v>33</v>
      </c>
      <c r="BL50">
        <v>0</v>
      </c>
      <c r="BM50">
        <v>0</v>
      </c>
      <c r="BN50">
        <v>0.33333333333333331</v>
      </c>
      <c r="BO50">
        <v>6.097560975609756E-2</v>
      </c>
      <c r="BP50">
        <v>3.0303030303030304E-2</v>
      </c>
    </row>
    <row r="51" spans="1:68" x14ac:dyDescent="0.55000000000000004">
      <c r="A51" t="s">
        <v>74</v>
      </c>
      <c r="B51">
        <v>21</v>
      </c>
      <c r="C51" s="2" t="s">
        <v>409</v>
      </c>
      <c r="D51" s="2">
        <v>44476</v>
      </c>
      <c r="E51" s="2">
        <v>44327</v>
      </c>
      <c r="F51" t="s">
        <v>334</v>
      </c>
      <c r="G51" t="s">
        <v>610</v>
      </c>
      <c r="H51" t="s">
        <v>75</v>
      </c>
      <c r="I51">
        <f t="shared" si="2"/>
        <v>134</v>
      </c>
      <c r="J51">
        <v>41</v>
      </c>
      <c r="K51">
        <v>280</v>
      </c>
      <c r="L51">
        <v>16</v>
      </c>
      <c r="M51">
        <v>7</v>
      </c>
      <c r="N51">
        <v>150</v>
      </c>
      <c r="O51" t="str">
        <f t="shared" si="1"/>
        <v>1007</v>
      </c>
      <c r="P51">
        <v>143</v>
      </c>
      <c r="Q51">
        <v>80.5</v>
      </c>
      <c r="R51" s="1">
        <v>0.02</v>
      </c>
      <c r="S51" t="s">
        <v>236</v>
      </c>
      <c r="T51" t="s">
        <v>235</v>
      </c>
      <c r="U51" t="s">
        <v>235</v>
      </c>
      <c r="V51" s="14">
        <v>21</v>
      </c>
      <c r="W51" s="14">
        <v>21</v>
      </c>
      <c r="X51" s="14">
        <v>47.7</v>
      </c>
      <c r="Y51" s="14">
        <v>5.5711111111111116</v>
      </c>
      <c r="Z51" s="14">
        <v>31.7</v>
      </c>
      <c r="AA51" s="14">
        <v>21.5</v>
      </c>
      <c r="AB51" t="s">
        <v>240</v>
      </c>
      <c r="AC51" t="s">
        <v>253</v>
      </c>
      <c r="AD51" s="3">
        <v>25.613794970000001</v>
      </c>
      <c r="AE51" s="3">
        <v>-80.406096009999999</v>
      </c>
      <c r="AF51" s="16">
        <v>1</v>
      </c>
      <c r="AG51" s="16">
        <v>1</v>
      </c>
      <c r="AH51" s="1">
        <v>0.05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0.05</v>
      </c>
      <c r="AX51" s="1">
        <v>0</v>
      </c>
      <c r="AY51">
        <v>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8</v>
      </c>
      <c r="BF51">
        <v>0</v>
      </c>
      <c r="BG51">
        <v>89.166666666666657</v>
      </c>
      <c r="BH51">
        <v>5</v>
      </c>
      <c r="BI51">
        <v>0</v>
      </c>
      <c r="BJ51">
        <v>0</v>
      </c>
      <c r="BK51" s="1">
        <v>39</v>
      </c>
      <c r="BL51">
        <v>0</v>
      </c>
      <c r="BM51">
        <v>0</v>
      </c>
      <c r="BN51">
        <v>0.375</v>
      </c>
      <c r="BO51">
        <v>4.6728971962616821E-2</v>
      </c>
      <c r="BP51">
        <v>2.5000000000000001E-2</v>
      </c>
    </row>
    <row r="52" spans="1:68" x14ac:dyDescent="0.55000000000000004">
      <c r="A52" t="s">
        <v>76</v>
      </c>
      <c r="B52">
        <v>79</v>
      </c>
      <c r="C52" s="2" t="s">
        <v>409</v>
      </c>
      <c r="D52" s="2">
        <v>44476</v>
      </c>
      <c r="E52" s="2">
        <v>44327</v>
      </c>
      <c r="F52" t="s">
        <v>334</v>
      </c>
      <c r="G52" t="s">
        <v>610</v>
      </c>
      <c r="H52" t="s">
        <v>75</v>
      </c>
      <c r="I52">
        <f t="shared" si="2"/>
        <v>134</v>
      </c>
      <c r="J52">
        <v>41</v>
      </c>
      <c r="K52">
        <v>280</v>
      </c>
      <c r="L52">
        <v>16</v>
      </c>
      <c r="M52">
        <v>7</v>
      </c>
      <c r="N52">
        <v>150</v>
      </c>
      <c r="O52" t="str">
        <f t="shared" si="1"/>
        <v>1007</v>
      </c>
      <c r="P52">
        <v>143</v>
      </c>
      <c r="Q52">
        <v>80.5</v>
      </c>
      <c r="R52" s="1">
        <v>0.02</v>
      </c>
      <c r="S52" t="s">
        <v>233</v>
      </c>
      <c r="U52" t="s">
        <v>233</v>
      </c>
      <c r="W52" s="14">
        <v>79</v>
      </c>
      <c r="X52" s="14">
        <v>31.136281352349314</v>
      </c>
      <c r="Y52" s="14">
        <v>0.59356999999999993</v>
      </c>
      <c r="Z52" s="14">
        <v>14.4</v>
      </c>
      <c r="AA52" s="14">
        <v>11.7</v>
      </c>
      <c r="AB52" t="s">
        <v>240</v>
      </c>
      <c r="AC52" t="s">
        <v>283</v>
      </c>
      <c r="AD52" s="3">
        <v>25.614700970000001</v>
      </c>
      <c r="AE52" s="3">
        <v>-80.406765980000003</v>
      </c>
      <c r="AF52" s="16">
        <v>2</v>
      </c>
      <c r="AG52" s="16">
        <v>2</v>
      </c>
      <c r="AH52" s="1">
        <v>6.0000000000000005E-2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0.01</v>
      </c>
      <c r="AW52" s="1">
        <v>0.05</v>
      </c>
      <c r="AX52" s="1">
        <v>0</v>
      </c>
      <c r="AY52">
        <v>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8</v>
      </c>
      <c r="BF52">
        <v>1</v>
      </c>
      <c r="BG52">
        <v>89.166666666666657</v>
      </c>
      <c r="BH52">
        <v>1</v>
      </c>
      <c r="BI52">
        <v>0</v>
      </c>
      <c r="BJ52">
        <v>0</v>
      </c>
      <c r="BK52" s="1">
        <v>39</v>
      </c>
      <c r="BL52">
        <v>0</v>
      </c>
      <c r="BM52">
        <v>0</v>
      </c>
      <c r="BN52">
        <v>0.375</v>
      </c>
      <c r="BO52">
        <v>4.6728971962616821E-2</v>
      </c>
      <c r="BP52">
        <v>2.5000000000000001E-2</v>
      </c>
    </row>
    <row r="53" spans="1:68" x14ac:dyDescent="0.55000000000000004">
      <c r="A53" t="s">
        <v>77</v>
      </c>
      <c r="B53">
        <v>606</v>
      </c>
      <c r="C53" s="2" t="s">
        <v>409</v>
      </c>
      <c r="D53" s="2">
        <v>44476</v>
      </c>
      <c r="E53" s="2">
        <v>44327</v>
      </c>
      <c r="F53" t="s">
        <v>334</v>
      </c>
      <c r="G53" t="s">
        <v>610</v>
      </c>
      <c r="H53" t="s">
        <v>75</v>
      </c>
      <c r="I53">
        <f t="shared" si="2"/>
        <v>134</v>
      </c>
      <c r="J53">
        <v>41</v>
      </c>
      <c r="K53">
        <v>280</v>
      </c>
      <c r="L53">
        <v>16</v>
      </c>
      <c r="M53">
        <v>7</v>
      </c>
      <c r="N53">
        <v>150</v>
      </c>
      <c r="O53" t="str">
        <f t="shared" si="1"/>
        <v>1007</v>
      </c>
      <c r="P53">
        <v>143</v>
      </c>
      <c r="Q53">
        <v>80.5</v>
      </c>
      <c r="R53" s="1">
        <v>0.02</v>
      </c>
      <c r="S53" t="s">
        <v>236</v>
      </c>
      <c r="T53" t="s">
        <v>235</v>
      </c>
      <c r="U53" t="s">
        <v>235</v>
      </c>
      <c r="V53" s="14">
        <v>606</v>
      </c>
      <c r="W53" s="14">
        <v>606</v>
      </c>
      <c r="X53" s="14">
        <v>52.4</v>
      </c>
      <c r="Y53" s="14">
        <v>7.5842105263157888</v>
      </c>
      <c r="Z53" s="14">
        <v>32.9</v>
      </c>
      <c r="AA53" s="14">
        <v>25.1</v>
      </c>
      <c r="AB53" t="s">
        <v>241</v>
      </c>
      <c r="AC53" t="s">
        <v>259</v>
      </c>
      <c r="AD53" s="3">
        <v>25.616584970000002</v>
      </c>
      <c r="AE53" s="3">
        <v>-80.390300980000006</v>
      </c>
      <c r="AF53" s="16">
        <v>0</v>
      </c>
      <c r="AG53" s="16">
        <v>7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>
        <v>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8</v>
      </c>
      <c r="BF53">
        <v>0</v>
      </c>
      <c r="BG53">
        <v>89.166666666666657</v>
      </c>
      <c r="BH53">
        <v>0</v>
      </c>
      <c r="BI53">
        <v>0</v>
      </c>
      <c r="BJ53">
        <v>0</v>
      </c>
      <c r="BK53" s="1">
        <v>39</v>
      </c>
      <c r="BL53">
        <v>0</v>
      </c>
      <c r="BM53">
        <v>0</v>
      </c>
      <c r="BN53">
        <v>0.375</v>
      </c>
      <c r="BO53">
        <v>4.6728971962616821E-2</v>
      </c>
      <c r="BP53">
        <v>2.5000000000000001E-2</v>
      </c>
    </row>
    <row r="54" spans="1:68" x14ac:dyDescent="0.55000000000000004">
      <c r="A54" t="s">
        <v>79</v>
      </c>
      <c r="B54">
        <v>40</v>
      </c>
      <c r="C54" s="2" t="s">
        <v>409</v>
      </c>
      <c r="D54" s="2">
        <v>44481</v>
      </c>
      <c r="E54" s="2">
        <v>44327</v>
      </c>
      <c r="F54" t="s">
        <v>334</v>
      </c>
      <c r="G54" t="s">
        <v>610</v>
      </c>
      <c r="H54" t="s">
        <v>75</v>
      </c>
      <c r="I54">
        <f t="shared" si="2"/>
        <v>134</v>
      </c>
      <c r="J54">
        <v>42</v>
      </c>
      <c r="K54">
        <v>285</v>
      </c>
      <c r="L54">
        <v>21</v>
      </c>
      <c r="M54">
        <v>12</v>
      </c>
      <c r="N54">
        <v>155</v>
      </c>
      <c r="O54" t="str">
        <f t="shared" ref="O54:O104" si="3">TEXT(D54,"mmdd")</f>
        <v>1012</v>
      </c>
      <c r="P54">
        <v>143</v>
      </c>
      <c r="Q54">
        <v>78</v>
      </c>
      <c r="R54" s="1">
        <v>0</v>
      </c>
      <c r="S54" t="s">
        <v>236</v>
      </c>
      <c r="T54" t="s">
        <v>235</v>
      </c>
      <c r="U54" t="s">
        <v>235</v>
      </c>
      <c r="V54" s="14">
        <v>40</v>
      </c>
      <c r="W54" s="14">
        <v>40</v>
      </c>
      <c r="X54" s="14">
        <v>49.5</v>
      </c>
      <c r="Y54" s="14">
        <v>5.4148459400000002</v>
      </c>
      <c r="Z54" s="14">
        <v>29.9</v>
      </c>
      <c r="AA54" s="14">
        <v>21.6</v>
      </c>
      <c r="AB54" t="s">
        <v>240</v>
      </c>
      <c r="AC54" t="s">
        <v>285</v>
      </c>
      <c r="AD54" s="3">
        <v>25.617004000000001</v>
      </c>
      <c r="AE54" s="3">
        <v>-80.391223999999994</v>
      </c>
      <c r="AF54" s="16">
        <v>0</v>
      </c>
      <c r="AG54" s="16">
        <v>2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>
        <v>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8</v>
      </c>
      <c r="BF54">
        <v>0</v>
      </c>
      <c r="BG54">
        <v>89.166666666666657</v>
      </c>
      <c r="BH54">
        <v>0</v>
      </c>
      <c r="BI54">
        <v>1.5873015873015873E-3</v>
      </c>
      <c r="BJ54">
        <v>1.5873015873015873E-3</v>
      </c>
      <c r="BK54" s="1">
        <v>39</v>
      </c>
      <c r="BL54">
        <v>0</v>
      </c>
      <c r="BM54">
        <v>0</v>
      </c>
      <c r="BN54">
        <v>0.375</v>
      </c>
      <c r="BO54">
        <v>4.6728971962616821E-2</v>
      </c>
      <c r="BP54">
        <v>2.5000000000000001E-2</v>
      </c>
    </row>
    <row r="55" spans="1:68" x14ac:dyDescent="0.55000000000000004">
      <c r="A55" t="s">
        <v>80</v>
      </c>
      <c r="B55">
        <v>589</v>
      </c>
      <c r="C55" s="2" t="s">
        <v>409</v>
      </c>
      <c r="D55" s="2">
        <v>44481</v>
      </c>
      <c r="E55" s="2">
        <v>44327</v>
      </c>
      <c r="F55" t="s">
        <v>334</v>
      </c>
      <c r="G55" t="s">
        <v>610</v>
      </c>
      <c r="H55" t="s">
        <v>75</v>
      </c>
      <c r="I55">
        <f t="shared" si="2"/>
        <v>134</v>
      </c>
      <c r="J55">
        <v>42</v>
      </c>
      <c r="K55">
        <v>285</v>
      </c>
      <c r="L55">
        <v>21</v>
      </c>
      <c r="M55">
        <v>12</v>
      </c>
      <c r="N55">
        <v>155</v>
      </c>
      <c r="O55" t="str">
        <f t="shared" si="3"/>
        <v>1012</v>
      </c>
      <c r="P55">
        <v>143</v>
      </c>
      <c r="Q55">
        <v>78</v>
      </c>
      <c r="R55" s="1">
        <v>0</v>
      </c>
      <c r="S55" t="s">
        <v>236</v>
      </c>
      <c r="T55" t="s">
        <v>235</v>
      </c>
      <c r="U55" t="s">
        <v>235</v>
      </c>
      <c r="V55" s="14">
        <v>589</v>
      </c>
      <c r="W55" s="14">
        <v>589</v>
      </c>
      <c r="X55" s="14">
        <v>51.1</v>
      </c>
      <c r="Y55" s="14">
        <v>5.242857142857142</v>
      </c>
      <c r="Z55" s="14">
        <v>29.4</v>
      </c>
      <c r="AA55" s="14">
        <v>22.2</v>
      </c>
      <c r="AB55" t="s">
        <v>241</v>
      </c>
      <c r="AC55" t="s">
        <v>258</v>
      </c>
      <c r="AD55" s="3">
        <v>25.621460970000001</v>
      </c>
      <c r="AE55" s="3">
        <v>-80.392425959999997</v>
      </c>
      <c r="AF55" s="16">
        <v>0</v>
      </c>
      <c r="AG55" s="16">
        <v>5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>
        <v>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8</v>
      </c>
      <c r="BF55">
        <v>0</v>
      </c>
      <c r="BG55">
        <v>89.166666666666657</v>
      </c>
      <c r="BH55">
        <v>0</v>
      </c>
      <c r="BI55">
        <v>1.5873015873015873E-3</v>
      </c>
      <c r="BJ55">
        <v>1.5873015873015873E-3</v>
      </c>
      <c r="BK55" s="1">
        <v>39</v>
      </c>
      <c r="BL55">
        <v>0</v>
      </c>
      <c r="BM55">
        <v>0</v>
      </c>
      <c r="BN55">
        <v>0.375</v>
      </c>
      <c r="BO55">
        <v>4.6728971962616821E-2</v>
      </c>
      <c r="BP55">
        <v>2.5000000000000001E-2</v>
      </c>
    </row>
    <row r="56" spans="1:68" x14ac:dyDescent="0.55000000000000004">
      <c r="A56" t="s">
        <v>81</v>
      </c>
      <c r="B56" t="s">
        <v>230</v>
      </c>
      <c r="C56" s="2" t="s">
        <v>409</v>
      </c>
      <c r="D56" s="2">
        <v>44481</v>
      </c>
      <c r="E56" s="2">
        <v>44327</v>
      </c>
      <c r="F56" t="s">
        <v>334</v>
      </c>
      <c r="G56" t="s">
        <v>610</v>
      </c>
      <c r="H56" t="s">
        <v>75</v>
      </c>
      <c r="I56">
        <f t="shared" si="2"/>
        <v>134</v>
      </c>
      <c r="J56">
        <v>42</v>
      </c>
      <c r="K56">
        <v>285</v>
      </c>
      <c r="L56">
        <v>21</v>
      </c>
      <c r="M56">
        <v>12</v>
      </c>
      <c r="N56">
        <v>155</v>
      </c>
      <c r="O56" t="str">
        <f t="shared" si="3"/>
        <v>1012</v>
      </c>
      <c r="P56">
        <v>143</v>
      </c>
      <c r="Q56">
        <v>78</v>
      </c>
      <c r="R56" s="1">
        <v>0</v>
      </c>
      <c r="S56" t="s">
        <v>236</v>
      </c>
      <c r="T56" t="s">
        <v>235</v>
      </c>
      <c r="U56" t="s">
        <v>235</v>
      </c>
      <c r="V56" s="14" t="s">
        <v>230</v>
      </c>
      <c r="W56" s="14" t="s">
        <v>230</v>
      </c>
      <c r="X56" s="14">
        <v>55.1</v>
      </c>
      <c r="Y56" s="14">
        <v>6.6241176470588234</v>
      </c>
      <c r="Z56" s="14">
        <v>33.4</v>
      </c>
      <c r="AA56" s="14">
        <v>23.4</v>
      </c>
      <c r="AB56" t="s">
        <v>241</v>
      </c>
      <c r="AC56" t="s">
        <v>255</v>
      </c>
      <c r="AD56" s="3">
        <v>25.616444000000001</v>
      </c>
      <c r="AE56" s="3">
        <v>-80.390439000000001</v>
      </c>
      <c r="AF56" s="16">
        <v>0</v>
      </c>
      <c r="AG56" s="16">
        <v>1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8</v>
      </c>
      <c r="BF56">
        <v>0</v>
      </c>
      <c r="BG56">
        <v>89.166666666666657</v>
      </c>
      <c r="BH56">
        <v>0</v>
      </c>
      <c r="BI56">
        <v>1.5873015873015873E-3</v>
      </c>
      <c r="BJ56">
        <v>1.5873015873015873E-3</v>
      </c>
      <c r="BK56" s="1">
        <v>39</v>
      </c>
      <c r="BL56">
        <v>0</v>
      </c>
      <c r="BM56">
        <v>0</v>
      </c>
      <c r="BN56">
        <v>0.375</v>
      </c>
      <c r="BO56">
        <v>4.6728971962616821E-2</v>
      </c>
      <c r="BP56">
        <v>2.5000000000000001E-2</v>
      </c>
    </row>
    <row r="57" spans="1:68" x14ac:dyDescent="0.55000000000000004">
      <c r="A57" t="s">
        <v>82</v>
      </c>
      <c r="B57" t="s">
        <v>231</v>
      </c>
      <c r="C57" s="2" t="s">
        <v>409</v>
      </c>
      <c r="D57" s="2">
        <v>44483</v>
      </c>
      <c r="E57" s="2">
        <v>44327</v>
      </c>
      <c r="F57" t="s">
        <v>334</v>
      </c>
      <c r="G57" t="s">
        <v>610</v>
      </c>
      <c r="H57" t="s">
        <v>75</v>
      </c>
      <c r="I57">
        <f t="shared" si="2"/>
        <v>134</v>
      </c>
      <c r="J57">
        <v>42</v>
      </c>
      <c r="K57">
        <v>287</v>
      </c>
      <c r="L57">
        <v>23</v>
      </c>
      <c r="M57">
        <v>14</v>
      </c>
      <c r="N57">
        <v>157</v>
      </c>
      <c r="O57" t="str">
        <f t="shared" si="3"/>
        <v>1014</v>
      </c>
      <c r="P57">
        <v>143</v>
      </c>
      <c r="Q57">
        <v>80</v>
      </c>
      <c r="R57" s="1">
        <v>0</v>
      </c>
      <c r="S57" t="s">
        <v>236</v>
      </c>
      <c r="T57" t="s">
        <v>235</v>
      </c>
      <c r="U57" t="s">
        <v>235</v>
      </c>
      <c r="V57" s="14" t="s">
        <v>231</v>
      </c>
      <c r="W57" s="14" t="s">
        <v>231</v>
      </c>
      <c r="X57" s="14">
        <v>46.9</v>
      </c>
      <c r="Y57" s="14">
        <v>4.1657142857142855</v>
      </c>
      <c r="Z57" s="14">
        <v>27.5</v>
      </c>
      <c r="AA57" s="14">
        <v>20.5</v>
      </c>
      <c r="AB57" t="s">
        <v>242</v>
      </c>
      <c r="AC57" t="s">
        <v>286</v>
      </c>
      <c r="AD57" s="3">
        <v>25.600572</v>
      </c>
      <c r="AE57" s="3">
        <v>-80.399984000000003</v>
      </c>
      <c r="AF57" s="16">
        <v>2</v>
      </c>
      <c r="AG57" s="16">
        <v>1</v>
      </c>
      <c r="AH57" s="1">
        <v>0.81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0.01</v>
      </c>
      <c r="AU57" s="1">
        <v>0</v>
      </c>
      <c r="AV57" s="1">
        <v>0</v>
      </c>
      <c r="AW57" s="1">
        <v>0.8</v>
      </c>
      <c r="AX57" s="1">
        <v>0</v>
      </c>
      <c r="AY57">
        <v>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</v>
      </c>
      <c r="BF57">
        <v>0</v>
      </c>
      <c r="BG57">
        <v>89.166666666666657</v>
      </c>
      <c r="BH57">
        <v>73</v>
      </c>
      <c r="BI57">
        <v>1.5873015873015873E-3</v>
      </c>
      <c r="BJ57">
        <v>1.5873015873015873E-3</v>
      </c>
      <c r="BK57" s="1">
        <v>39</v>
      </c>
      <c r="BL57">
        <v>0</v>
      </c>
      <c r="BM57">
        <v>0</v>
      </c>
      <c r="BN57">
        <v>0.375</v>
      </c>
      <c r="BO57">
        <v>4.6728971962616821E-2</v>
      </c>
      <c r="BP57">
        <v>2.5000000000000001E-2</v>
      </c>
    </row>
    <row r="58" spans="1:68" x14ac:dyDescent="0.55000000000000004">
      <c r="A58" t="s">
        <v>85</v>
      </c>
      <c r="B58">
        <v>300</v>
      </c>
      <c r="C58" s="2" t="s">
        <v>409</v>
      </c>
      <c r="D58" s="2">
        <v>44488</v>
      </c>
      <c r="E58" s="2">
        <v>44327</v>
      </c>
      <c r="F58" t="s">
        <v>334</v>
      </c>
      <c r="G58" t="s">
        <v>610</v>
      </c>
      <c r="H58" t="s">
        <v>75</v>
      </c>
      <c r="I58">
        <f t="shared" si="2"/>
        <v>134</v>
      </c>
      <c r="J58">
        <v>43</v>
      </c>
      <c r="K58">
        <v>292</v>
      </c>
      <c r="L58">
        <v>28</v>
      </c>
      <c r="M58">
        <v>19</v>
      </c>
      <c r="N58">
        <v>162</v>
      </c>
      <c r="O58" t="str">
        <f t="shared" si="3"/>
        <v>1019</v>
      </c>
      <c r="P58">
        <v>143</v>
      </c>
      <c r="Q58">
        <v>75</v>
      </c>
      <c r="R58" s="1">
        <v>0</v>
      </c>
      <c r="S58" t="s">
        <v>236</v>
      </c>
      <c r="T58" t="s">
        <v>234</v>
      </c>
      <c r="U58" t="s">
        <v>234</v>
      </c>
      <c r="V58" s="14">
        <v>300</v>
      </c>
      <c r="W58" s="14">
        <v>300</v>
      </c>
      <c r="X58" s="14">
        <v>46.5</v>
      </c>
      <c r="Y58" s="14">
        <v>3.3135294117647058</v>
      </c>
      <c r="Z58" s="14">
        <v>26.9</v>
      </c>
      <c r="AA58" s="14">
        <v>19.899999999999999</v>
      </c>
      <c r="AB58" t="s">
        <v>241</v>
      </c>
      <c r="AC58" t="s">
        <v>270</v>
      </c>
      <c r="AD58" s="3">
        <v>25.616564</v>
      </c>
      <c r="AE58" s="3">
        <v>-80.390597999999997</v>
      </c>
      <c r="AF58" s="16">
        <v>1</v>
      </c>
      <c r="AG58" s="16">
        <v>2</v>
      </c>
      <c r="AH58" s="1">
        <v>0.01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0.01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7</v>
      </c>
      <c r="BE58">
        <v>8</v>
      </c>
      <c r="BF58">
        <v>0</v>
      </c>
      <c r="BG58">
        <v>89.166666666666657</v>
      </c>
      <c r="BH58">
        <v>0</v>
      </c>
      <c r="BI58">
        <v>0</v>
      </c>
      <c r="BJ58">
        <v>0</v>
      </c>
      <c r="BK58" s="1">
        <v>39</v>
      </c>
      <c r="BL58">
        <v>0</v>
      </c>
      <c r="BM58">
        <v>0</v>
      </c>
      <c r="BN58">
        <v>0.375</v>
      </c>
      <c r="BO58">
        <v>4.6728971962616821E-2</v>
      </c>
      <c r="BP58">
        <v>2.5000000000000001E-2</v>
      </c>
    </row>
    <row r="59" spans="1:68" x14ac:dyDescent="0.55000000000000004">
      <c r="A59" t="s">
        <v>86</v>
      </c>
      <c r="B59">
        <v>349</v>
      </c>
      <c r="C59" s="2" t="s">
        <v>409</v>
      </c>
      <c r="D59" s="2">
        <v>44488</v>
      </c>
      <c r="E59" s="2">
        <v>44327</v>
      </c>
      <c r="F59" t="s">
        <v>334</v>
      </c>
      <c r="G59" t="s">
        <v>610</v>
      </c>
      <c r="H59" t="s">
        <v>75</v>
      </c>
      <c r="I59">
        <f t="shared" si="2"/>
        <v>134</v>
      </c>
      <c r="J59">
        <v>43</v>
      </c>
      <c r="K59">
        <v>292</v>
      </c>
      <c r="L59">
        <v>28</v>
      </c>
      <c r="M59">
        <v>19</v>
      </c>
      <c r="N59">
        <v>162</v>
      </c>
      <c r="O59" t="str">
        <f t="shared" si="3"/>
        <v>1019</v>
      </c>
      <c r="P59">
        <v>143</v>
      </c>
      <c r="Q59">
        <v>75</v>
      </c>
      <c r="R59" s="1">
        <v>0</v>
      </c>
      <c r="S59" t="s">
        <v>236</v>
      </c>
      <c r="T59" t="s">
        <v>235</v>
      </c>
      <c r="U59" t="s">
        <v>235</v>
      </c>
      <c r="V59" s="14">
        <v>349</v>
      </c>
      <c r="W59" s="14">
        <v>349</v>
      </c>
      <c r="X59" s="14">
        <v>50.3</v>
      </c>
      <c r="Y59" s="14">
        <v>4.4509090909090911</v>
      </c>
      <c r="Z59" s="14">
        <v>28.1</v>
      </c>
      <c r="AA59" s="14">
        <v>20</v>
      </c>
      <c r="AB59" t="s">
        <v>241</v>
      </c>
      <c r="AC59" t="s">
        <v>288</v>
      </c>
      <c r="AD59" s="3">
        <v>25.621725000000001</v>
      </c>
      <c r="AE59" s="3">
        <v>-80.392066970000002</v>
      </c>
      <c r="AF59" s="16">
        <v>0</v>
      </c>
      <c r="AG59" s="16">
        <v>4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>
        <v>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8</v>
      </c>
      <c r="BF59">
        <v>0</v>
      </c>
      <c r="BG59">
        <v>89.166666666666657</v>
      </c>
      <c r="BH59">
        <v>0</v>
      </c>
      <c r="BI59">
        <v>0</v>
      </c>
      <c r="BJ59">
        <v>0</v>
      </c>
      <c r="BK59" s="1">
        <v>39</v>
      </c>
      <c r="BL59">
        <v>0</v>
      </c>
      <c r="BM59">
        <v>0</v>
      </c>
      <c r="BN59">
        <v>0.375</v>
      </c>
      <c r="BO59">
        <v>4.6728971962616821E-2</v>
      </c>
      <c r="BP59">
        <v>2.5000000000000001E-2</v>
      </c>
    </row>
    <row r="60" spans="1:68" x14ac:dyDescent="0.55000000000000004">
      <c r="A60" t="s">
        <v>87</v>
      </c>
      <c r="B60">
        <v>40</v>
      </c>
      <c r="C60" s="2" t="s">
        <v>409</v>
      </c>
      <c r="D60" s="2">
        <v>44490</v>
      </c>
      <c r="E60" s="2">
        <v>44327</v>
      </c>
      <c r="F60" t="s">
        <v>334</v>
      </c>
      <c r="G60" t="s">
        <v>610</v>
      </c>
      <c r="H60" t="s">
        <v>75</v>
      </c>
      <c r="I60">
        <f t="shared" si="2"/>
        <v>134</v>
      </c>
      <c r="J60">
        <v>43</v>
      </c>
      <c r="K60">
        <v>294</v>
      </c>
      <c r="L60">
        <v>30</v>
      </c>
      <c r="M60">
        <v>21</v>
      </c>
      <c r="N60">
        <v>164</v>
      </c>
      <c r="O60" t="str">
        <f t="shared" si="3"/>
        <v>1021</v>
      </c>
      <c r="P60">
        <v>143</v>
      </c>
      <c r="Q60">
        <v>78.5</v>
      </c>
      <c r="R60" s="1">
        <v>0</v>
      </c>
      <c r="S60" t="s">
        <v>236</v>
      </c>
      <c r="T60" t="s">
        <v>235</v>
      </c>
      <c r="U60" t="s">
        <v>235</v>
      </c>
      <c r="V60" s="14">
        <v>40</v>
      </c>
      <c r="W60" s="14">
        <v>40</v>
      </c>
      <c r="X60" s="14">
        <v>49.5</v>
      </c>
      <c r="Y60" s="14">
        <v>5.4148459400000002</v>
      </c>
      <c r="Z60" s="14">
        <v>29.9</v>
      </c>
      <c r="AA60" s="14">
        <v>21.6</v>
      </c>
      <c r="AB60" t="s">
        <v>240</v>
      </c>
      <c r="AC60" t="s">
        <v>254</v>
      </c>
      <c r="AD60" s="3">
        <v>25.613995970000001</v>
      </c>
      <c r="AE60" s="3">
        <v>-80.406042029999995</v>
      </c>
      <c r="AF60" s="16">
        <v>2</v>
      </c>
      <c r="AG60" s="16">
        <v>5</v>
      </c>
      <c r="AH60" s="1">
        <v>0.15000000000000002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0.1</v>
      </c>
      <c r="AT60" s="1">
        <v>0</v>
      </c>
      <c r="AU60" s="1">
        <v>0.05</v>
      </c>
      <c r="AV60" s="1">
        <v>0</v>
      </c>
      <c r="AW60" s="1">
        <v>0</v>
      </c>
      <c r="AX60" s="1">
        <v>0</v>
      </c>
      <c r="AY60">
        <v>8</v>
      </c>
      <c r="AZ60">
        <v>0</v>
      </c>
      <c r="BA60">
        <v>0</v>
      </c>
      <c r="BB60">
        <v>0</v>
      </c>
      <c r="BC60">
        <v>0</v>
      </c>
      <c r="BD60">
        <v>71</v>
      </c>
      <c r="BE60">
        <v>8</v>
      </c>
      <c r="BF60">
        <v>0</v>
      </c>
      <c r="BG60">
        <v>89.166666666666657</v>
      </c>
      <c r="BH60">
        <v>0</v>
      </c>
      <c r="BI60">
        <v>0</v>
      </c>
      <c r="BJ60">
        <v>0</v>
      </c>
      <c r="BK60" s="1">
        <v>39</v>
      </c>
      <c r="BL60">
        <v>0</v>
      </c>
      <c r="BM60">
        <v>0</v>
      </c>
      <c r="BN60">
        <v>0.375</v>
      </c>
      <c r="BO60">
        <v>4.6728971962616821E-2</v>
      </c>
      <c r="BP60">
        <v>2.5000000000000001E-2</v>
      </c>
    </row>
    <row r="61" spans="1:68" x14ac:dyDescent="0.55000000000000004">
      <c r="A61" t="s">
        <v>88</v>
      </c>
      <c r="B61">
        <v>454</v>
      </c>
      <c r="C61" s="2" t="s">
        <v>409</v>
      </c>
      <c r="D61" s="2">
        <v>44490</v>
      </c>
      <c r="E61" s="2">
        <v>44327</v>
      </c>
      <c r="F61" t="s">
        <v>334</v>
      </c>
      <c r="G61" t="s">
        <v>610</v>
      </c>
      <c r="H61" t="s">
        <v>75</v>
      </c>
      <c r="I61">
        <f t="shared" si="2"/>
        <v>134</v>
      </c>
      <c r="J61">
        <v>43</v>
      </c>
      <c r="K61">
        <v>294</v>
      </c>
      <c r="L61">
        <v>30</v>
      </c>
      <c r="M61">
        <v>21</v>
      </c>
      <c r="N61">
        <v>164</v>
      </c>
      <c r="O61" t="str">
        <f t="shared" si="3"/>
        <v>1021</v>
      </c>
      <c r="P61">
        <v>143</v>
      </c>
      <c r="Q61">
        <v>78.5</v>
      </c>
      <c r="R61" s="1">
        <v>0</v>
      </c>
      <c r="S61" t="s">
        <v>236</v>
      </c>
      <c r="T61" t="s">
        <v>234</v>
      </c>
      <c r="U61" t="s">
        <v>234</v>
      </c>
      <c r="V61" s="14">
        <v>454</v>
      </c>
      <c r="W61" s="14">
        <v>454</v>
      </c>
      <c r="X61" s="14">
        <v>49.8</v>
      </c>
      <c r="Y61" s="14">
        <v>4.1033333333333344</v>
      </c>
      <c r="Z61" s="14">
        <v>27.8</v>
      </c>
      <c r="AA61" s="14">
        <v>20.7</v>
      </c>
      <c r="AB61" t="s">
        <v>240</v>
      </c>
      <c r="AC61" t="s">
        <v>253</v>
      </c>
      <c r="AD61" s="3">
        <v>25.613794970000001</v>
      </c>
      <c r="AE61" s="3">
        <v>-80.406096009999999</v>
      </c>
      <c r="AF61" s="16">
        <v>4</v>
      </c>
      <c r="AG61" s="16">
        <v>3</v>
      </c>
      <c r="AH61" s="1">
        <v>0.69</v>
      </c>
      <c r="AI61" s="1">
        <v>0</v>
      </c>
      <c r="AJ61" s="1">
        <v>0</v>
      </c>
      <c r="AK61" s="1">
        <v>0</v>
      </c>
      <c r="AL61" s="1">
        <v>0.25</v>
      </c>
      <c r="AM61" s="1">
        <v>0</v>
      </c>
      <c r="AN61" s="1">
        <v>0</v>
      </c>
      <c r="AO61" s="1">
        <v>0.01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0.01</v>
      </c>
      <c r="AW61" s="1">
        <v>0.42</v>
      </c>
      <c r="AX61" s="1">
        <v>0</v>
      </c>
      <c r="AY61">
        <v>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8</v>
      </c>
      <c r="BF61">
        <v>1</v>
      </c>
      <c r="BG61">
        <v>89.166666666666657</v>
      </c>
      <c r="BH61">
        <v>11</v>
      </c>
      <c r="BI61">
        <v>0</v>
      </c>
      <c r="BJ61">
        <v>0</v>
      </c>
      <c r="BK61" s="1">
        <v>39</v>
      </c>
      <c r="BL61">
        <v>0</v>
      </c>
      <c r="BM61">
        <v>0</v>
      </c>
      <c r="BN61">
        <v>0.375</v>
      </c>
      <c r="BO61">
        <v>4.6728971962616821E-2</v>
      </c>
      <c r="BP61">
        <v>2.5000000000000001E-2</v>
      </c>
    </row>
    <row r="62" spans="1:68" x14ac:dyDescent="0.55000000000000004">
      <c r="A62" t="s">
        <v>89</v>
      </c>
      <c r="B62">
        <v>21</v>
      </c>
      <c r="C62" s="2" t="s">
        <v>409</v>
      </c>
      <c r="D62" s="2">
        <v>44502</v>
      </c>
      <c r="E62" s="2">
        <v>44327</v>
      </c>
      <c r="F62" t="s">
        <v>334</v>
      </c>
      <c r="G62" t="s">
        <v>610</v>
      </c>
      <c r="H62" t="s">
        <v>90</v>
      </c>
      <c r="I62">
        <f t="shared" si="2"/>
        <v>134</v>
      </c>
      <c r="J62">
        <v>45</v>
      </c>
      <c r="K62">
        <v>306</v>
      </c>
      <c r="L62">
        <v>42</v>
      </c>
      <c r="M62">
        <v>2</v>
      </c>
      <c r="N62">
        <v>176</v>
      </c>
      <c r="O62" t="str">
        <f t="shared" si="3"/>
        <v>1102</v>
      </c>
      <c r="P62">
        <v>143</v>
      </c>
      <c r="Q62">
        <v>74</v>
      </c>
      <c r="R62" s="1">
        <v>0</v>
      </c>
      <c r="S62" t="s">
        <v>236</v>
      </c>
      <c r="T62" t="s">
        <v>235</v>
      </c>
      <c r="U62" t="s">
        <v>235</v>
      </c>
      <c r="V62" s="14">
        <v>21</v>
      </c>
      <c r="W62" s="14">
        <v>21</v>
      </c>
      <c r="X62" s="14">
        <v>47.7</v>
      </c>
      <c r="Y62" s="14">
        <v>5.5711111111111116</v>
      </c>
      <c r="Z62" s="14">
        <v>31.7</v>
      </c>
      <c r="AA62" s="14">
        <v>21.5</v>
      </c>
      <c r="AB62" t="s">
        <v>240</v>
      </c>
      <c r="AC62" t="s">
        <v>253</v>
      </c>
      <c r="AD62" s="3">
        <v>25.613794970000001</v>
      </c>
      <c r="AE62" s="3">
        <v>-80.406096009999999</v>
      </c>
      <c r="AF62" s="16">
        <v>2</v>
      </c>
      <c r="AG62" s="16">
        <v>1</v>
      </c>
      <c r="AH62" s="1">
        <v>0.59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0.1</v>
      </c>
      <c r="AW62" s="1">
        <v>0.49</v>
      </c>
      <c r="AX62" s="1">
        <v>0</v>
      </c>
      <c r="AY62">
        <v>4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3.5</v>
      </c>
      <c r="BF62">
        <v>12</v>
      </c>
      <c r="BG62">
        <v>144</v>
      </c>
      <c r="BH62">
        <v>21</v>
      </c>
      <c r="BI62">
        <v>7.4074074074074077E-3</v>
      </c>
      <c r="BJ62">
        <v>7.4074074074074077E-3</v>
      </c>
      <c r="BK62" s="1">
        <v>63</v>
      </c>
      <c r="BL62">
        <v>0</v>
      </c>
      <c r="BM62">
        <v>0</v>
      </c>
      <c r="BN62">
        <v>0.42857142857142855</v>
      </c>
      <c r="BO62">
        <v>5.113636363636364E-2</v>
      </c>
      <c r="BP62">
        <v>3.1746031746031744E-2</v>
      </c>
    </row>
    <row r="63" spans="1:68" x14ac:dyDescent="0.55000000000000004">
      <c r="A63" t="s">
        <v>91</v>
      </c>
      <c r="B63">
        <v>606</v>
      </c>
      <c r="C63" s="2" t="s">
        <v>409</v>
      </c>
      <c r="D63" s="2">
        <v>44502</v>
      </c>
      <c r="E63" s="2">
        <v>44327</v>
      </c>
      <c r="F63" t="s">
        <v>334</v>
      </c>
      <c r="G63" t="s">
        <v>610</v>
      </c>
      <c r="H63" t="s">
        <v>90</v>
      </c>
      <c r="I63">
        <f t="shared" si="2"/>
        <v>134</v>
      </c>
      <c r="J63">
        <v>45</v>
      </c>
      <c r="K63">
        <v>306</v>
      </c>
      <c r="L63">
        <v>42</v>
      </c>
      <c r="M63">
        <v>2</v>
      </c>
      <c r="N63">
        <v>176</v>
      </c>
      <c r="O63" t="str">
        <f t="shared" si="3"/>
        <v>1102</v>
      </c>
      <c r="P63">
        <v>143</v>
      </c>
      <c r="Q63">
        <v>74</v>
      </c>
      <c r="R63" s="1">
        <v>0</v>
      </c>
      <c r="S63" t="s">
        <v>236</v>
      </c>
      <c r="T63" t="s">
        <v>235</v>
      </c>
      <c r="U63" t="s">
        <v>235</v>
      </c>
      <c r="V63" s="14">
        <v>606</v>
      </c>
      <c r="W63" s="14">
        <v>606</v>
      </c>
      <c r="X63" s="14">
        <v>52.4</v>
      </c>
      <c r="Y63" s="14">
        <v>7.5842105263157888</v>
      </c>
      <c r="Z63" s="14">
        <v>32.9</v>
      </c>
      <c r="AA63" s="14">
        <v>25.1</v>
      </c>
      <c r="AB63" t="s">
        <v>241</v>
      </c>
      <c r="AC63" t="s">
        <v>259</v>
      </c>
      <c r="AD63" s="3">
        <v>25.616584970000002</v>
      </c>
      <c r="AE63" s="3">
        <v>-80.390300980000006</v>
      </c>
      <c r="AF63" s="16">
        <v>0</v>
      </c>
      <c r="AG63" s="16">
        <v>4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>
        <v>4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3.5</v>
      </c>
      <c r="BF63">
        <v>0</v>
      </c>
      <c r="BG63">
        <v>144</v>
      </c>
      <c r="BH63">
        <v>0</v>
      </c>
      <c r="BI63">
        <v>7.4074074074074077E-3</v>
      </c>
      <c r="BJ63">
        <v>7.4074074074074077E-3</v>
      </c>
      <c r="BK63" s="1">
        <v>63</v>
      </c>
      <c r="BL63">
        <v>0</v>
      </c>
      <c r="BM63">
        <v>0</v>
      </c>
      <c r="BN63">
        <v>0.42857142857142855</v>
      </c>
      <c r="BO63">
        <v>5.113636363636364E-2</v>
      </c>
      <c r="BP63">
        <v>3.1746031746031744E-2</v>
      </c>
    </row>
    <row r="64" spans="1:68" x14ac:dyDescent="0.55000000000000004">
      <c r="A64" t="s">
        <v>93</v>
      </c>
      <c r="B64">
        <v>210</v>
      </c>
      <c r="C64" s="2" t="s">
        <v>409</v>
      </c>
      <c r="D64" s="2">
        <v>44509</v>
      </c>
      <c r="E64" s="2">
        <v>44327</v>
      </c>
      <c r="F64" t="s">
        <v>334</v>
      </c>
      <c r="G64" t="s">
        <v>610</v>
      </c>
      <c r="H64" t="s">
        <v>90</v>
      </c>
      <c r="I64">
        <f t="shared" si="2"/>
        <v>134</v>
      </c>
      <c r="J64">
        <v>46</v>
      </c>
      <c r="K64">
        <v>313</v>
      </c>
      <c r="L64">
        <v>49</v>
      </c>
      <c r="M64">
        <v>9</v>
      </c>
      <c r="N64">
        <v>183</v>
      </c>
      <c r="O64" t="str">
        <f t="shared" si="3"/>
        <v>1109</v>
      </c>
      <c r="P64">
        <v>143</v>
      </c>
      <c r="Q64">
        <v>68.5</v>
      </c>
      <c r="R64" s="1">
        <v>0</v>
      </c>
      <c r="S64" t="s">
        <v>236</v>
      </c>
      <c r="T64" t="s">
        <v>234</v>
      </c>
      <c r="U64" t="s">
        <v>234</v>
      </c>
      <c r="W64" s="14">
        <v>210</v>
      </c>
      <c r="X64" s="14">
        <v>49.8</v>
      </c>
      <c r="Y64" s="14">
        <v>4.3600000000000003</v>
      </c>
      <c r="Z64" s="14">
        <v>27.9</v>
      </c>
      <c r="AA64" s="14">
        <v>20.3</v>
      </c>
      <c r="AB64" t="s">
        <v>241</v>
      </c>
      <c r="AC64" t="s">
        <v>269</v>
      </c>
      <c r="AD64" s="3">
        <v>25.616734000000001</v>
      </c>
      <c r="AE64" s="3">
        <v>-80.390617989999996</v>
      </c>
      <c r="AF64" s="16">
        <v>1</v>
      </c>
      <c r="AG64" s="16">
        <v>4</v>
      </c>
      <c r="AH64" s="1">
        <v>0.05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0.05</v>
      </c>
      <c r="AW64" s="1">
        <v>0</v>
      </c>
      <c r="AX64" s="1">
        <v>0</v>
      </c>
      <c r="AY64">
        <v>6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3.5</v>
      </c>
      <c r="BF64">
        <v>3</v>
      </c>
      <c r="BG64">
        <v>144</v>
      </c>
      <c r="BH64">
        <v>0</v>
      </c>
      <c r="BI64">
        <v>0</v>
      </c>
      <c r="BJ64">
        <v>0</v>
      </c>
      <c r="BK64" s="1">
        <v>63</v>
      </c>
      <c r="BL64">
        <v>0</v>
      </c>
      <c r="BM64">
        <v>0</v>
      </c>
      <c r="BN64">
        <v>0.42857142857142855</v>
      </c>
      <c r="BO64">
        <v>5.113636363636364E-2</v>
      </c>
      <c r="BP64">
        <v>3.1746031746031744E-2</v>
      </c>
    </row>
    <row r="65" spans="1:68" x14ac:dyDescent="0.55000000000000004">
      <c r="A65" t="s">
        <v>94</v>
      </c>
      <c r="B65">
        <v>490</v>
      </c>
      <c r="C65" s="2" t="s">
        <v>409</v>
      </c>
      <c r="D65" s="2">
        <v>44509</v>
      </c>
      <c r="E65" s="2">
        <v>44327</v>
      </c>
      <c r="F65" t="s">
        <v>334</v>
      </c>
      <c r="G65" t="s">
        <v>610</v>
      </c>
      <c r="H65" t="s">
        <v>90</v>
      </c>
      <c r="I65">
        <f t="shared" ref="I65:I119" si="4">C65-E65</f>
        <v>134</v>
      </c>
      <c r="J65">
        <v>46</v>
      </c>
      <c r="K65">
        <v>313</v>
      </c>
      <c r="L65">
        <v>49</v>
      </c>
      <c r="M65">
        <v>9</v>
      </c>
      <c r="N65">
        <v>183</v>
      </c>
      <c r="O65" t="str">
        <f t="shared" si="3"/>
        <v>1109</v>
      </c>
      <c r="P65">
        <v>143</v>
      </c>
      <c r="Q65">
        <v>68.5</v>
      </c>
      <c r="R65" s="1">
        <v>0</v>
      </c>
      <c r="S65" t="s">
        <v>236</v>
      </c>
      <c r="T65" t="s">
        <v>234</v>
      </c>
      <c r="U65" t="s">
        <v>234</v>
      </c>
      <c r="V65" s="14">
        <v>490</v>
      </c>
      <c r="W65" s="14">
        <v>490</v>
      </c>
      <c r="X65" s="14">
        <v>42.584725332177044</v>
      </c>
      <c r="Y65" s="14">
        <v>2.7814285714285711</v>
      </c>
      <c r="Z65" s="14">
        <v>24.3</v>
      </c>
      <c r="AA65" s="14">
        <v>17.600000000000001</v>
      </c>
      <c r="AB65" t="s">
        <v>241</v>
      </c>
      <c r="AC65" t="s">
        <v>249</v>
      </c>
      <c r="AD65" s="3">
        <v>25.616534999999999</v>
      </c>
      <c r="AE65" s="3">
        <v>-80.390473999999998</v>
      </c>
      <c r="AF65" s="16">
        <v>1</v>
      </c>
      <c r="AG65" s="16">
        <v>2</v>
      </c>
      <c r="AH65" s="1">
        <v>0.1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0.1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>
        <v>3</v>
      </c>
      <c r="AZ65">
        <v>0</v>
      </c>
      <c r="BA65">
        <v>0</v>
      </c>
      <c r="BB65">
        <v>0</v>
      </c>
      <c r="BC65">
        <v>0</v>
      </c>
      <c r="BD65">
        <v>18</v>
      </c>
      <c r="BE65">
        <v>3.5</v>
      </c>
      <c r="BF65">
        <v>0</v>
      </c>
      <c r="BG65">
        <v>144</v>
      </c>
      <c r="BH65">
        <v>0</v>
      </c>
      <c r="BI65">
        <v>0</v>
      </c>
      <c r="BJ65">
        <v>0</v>
      </c>
      <c r="BK65" s="1">
        <v>63</v>
      </c>
      <c r="BL65">
        <v>0</v>
      </c>
      <c r="BM65">
        <v>0</v>
      </c>
      <c r="BN65">
        <v>0.42857142857142855</v>
      </c>
      <c r="BO65">
        <v>5.113636363636364E-2</v>
      </c>
      <c r="BP65">
        <v>3.1746031746031744E-2</v>
      </c>
    </row>
    <row r="66" spans="1:68" x14ac:dyDescent="0.55000000000000004">
      <c r="A66" t="s">
        <v>95</v>
      </c>
      <c r="B66" t="s">
        <v>230</v>
      </c>
      <c r="C66" s="2" t="s">
        <v>409</v>
      </c>
      <c r="D66" s="2">
        <v>44509</v>
      </c>
      <c r="E66" s="2">
        <v>44327</v>
      </c>
      <c r="F66" t="s">
        <v>334</v>
      </c>
      <c r="G66" t="s">
        <v>610</v>
      </c>
      <c r="H66" t="s">
        <v>90</v>
      </c>
      <c r="I66">
        <f t="shared" si="4"/>
        <v>134</v>
      </c>
      <c r="J66">
        <v>46</v>
      </c>
      <c r="K66">
        <v>313</v>
      </c>
      <c r="L66">
        <v>49</v>
      </c>
      <c r="M66">
        <v>9</v>
      </c>
      <c r="N66">
        <v>183</v>
      </c>
      <c r="O66" t="str">
        <f t="shared" si="3"/>
        <v>1109</v>
      </c>
      <c r="P66">
        <v>143</v>
      </c>
      <c r="Q66">
        <v>68.5</v>
      </c>
      <c r="R66" s="1">
        <v>0</v>
      </c>
      <c r="S66" t="s">
        <v>236</v>
      </c>
      <c r="T66" t="s">
        <v>235</v>
      </c>
      <c r="U66" t="s">
        <v>235</v>
      </c>
      <c r="V66" s="14" t="s">
        <v>230</v>
      </c>
      <c r="W66" s="14" t="s">
        <v>230</v>
      </c>
      <c r="X66" s="14">
        <v>55.1</v>
      </c>
      <c r="Y66" s="14">
        <v>6.6241176470588234</v>
      </c>
      <c r="Z66" s="14">
        <v>33.4</v>
      </c>
      <c r="AA66" s="14">
        <v>23.4</v>
      </c>
      <c r="AB66" t="s">
        <v>241</v>
      </c>
      <c r="AC66" t="s">
        <v>255</v>
      </c>
      <c r="AD66" s="3">
        <v>25.616444000000001</v>
      </c>
      <c r="AE66" s="3">
        <v>-80.390439000000001</v>
      </c>
      <c r="AF66" s="16">
        <v>1</v>
      </c>
      <c r="AG66" s="16">
        <v>5</v>
      </c>
      <c r="AH66" s="1">
        <v>0.2</v>
      </c>
      <c r="AI66" s="1">
        <v>0</v>
      </c>
      <c r="AJ66" s="1">
        <v>0</v>
      </c>
      <c r="AK66" s="1">
        <v>0</v>
      </c>
      <c r="AL66" s="1">
        <v>0</v>
      </c>
      <c r="AM66" s="1">
        <v>0.2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>
        <v>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3.5</v>
      </c>
      <c r="BF66">
        <v>0</v>
      </c>
      <c r="BG66">
        <v>144</v>
      </c>
      <c r="BH66">
        <v>0</v>
      </c>
      <c r="BI66">
        <v>0</v>
      </c>
      <c r="BJ66">
        <v>0</v>
      </c>
      <c r="BK66" s="1">
        <v>63</v>
      </c>
      <c r="BL66">
        <v>0</v>
      </c>
      <c r="BM66">
        <v>0</v>
      </c>
      <c r="BN66">
        <v>0.42857142857142855</v>
      </c>
      <c r="BO66">
        <v>5.113636363636364E-2</v>
      </c>
      <c r="BP66">
        <v>3.1746031746031744E-2</v>
      </c>
    </row>
    <row r="67" spans="1:68" x14ac:dyDescent="0.55000000000000004">
      <c r="A67" t="s">
        <v>96</v>
      </c>
      <c r="B67">
        <v>589</v>
      </c>
      <c r="C67" s="2" t="s">
        <v>409</v>
      </c>
      <c r="D67" s="2">
        <v>44511</v>
      </c>
      <c r="E67" s="2">
        <v>44327</v>
      </c>
      <c r="F67" t="s">
        <v>334</v>
      </c>
      <c r="G67" t="s">
        <v>610</v>
      </c>
      <c r="H67" t="s">
        <v>90</v>
      </c>
      <c r="I67">
        <f t="shared" si="4"/>
        <v>134</v>
      </c>
      <c r="J67">
        <v>46</v>
      </c>
      <c r="K67">
        <v>315</v>
      </c>
      <c r="L67">
        <v>51</v>
      </c>
      <c r="M67">
        <v>11</v>
      </c>
      <c r="N67">
        <v>185</v>
      </c>
      <c r="O67" t="str">
        <f t="shared" si="3"/>
        <v>1111</v>
      </c>
      <c r="P67">
        <v>143</v>
      </c>
      <c r="Q67">
        <v>74.5</v>
      </c>
      <c r="R67" s="1">
        <v>0.03</v>
      </c>
      <c r="S67" t="s">
        <v>236</v>
      </c>
      <c r="T67" t="s">
        <v>235</v>
      </c>
      <c r="U67" t="s">
        <v>235</v>
      </c>
      <c r="V67" s="14">
        <v>589</v>
      </c>
      <c r="W67" s="14">
        <v>589</v>
      </c>
      <c r="X67" s="14">
        <v>51.1</v>
      </c>
      <c r="Y67" s="14">
        <v>5.242857142857142</v>
      </c>
      <c r="Z67" s="14">
        <v>29.4</v>
      </c>
      <c r="AA67" s="14">
        <v>22.2</v>
      </c>
      <c r="AB67" t="s">
        <v>241</v>
      </c>
      <c r="AC67" t="s">
        <v>258</v>
      </c>
      <c r="AD67" s="3">
        <v>25.621460970000001</v>
      </c>
      <c r="AE67" s="3">
        <v>-80.392425959999997</v>
      </c>
      <c r="AF67" s="16">
        <v>1</v>
      </c>
      <c r="AG67" s="16">
        <v>2</v>
      </c>
      <c r="AH67" s="1">
        <v>0.01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0.01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>
        <v>4</v>
      </c>
      <c r="AZ67">
        <v>0</v>
      </c>
      <c r="BA67">
        <v>0</v>
      </c>
      <c r="BB67">
        <v>0</v>
      </c>
      <c r="BC67">
        <v>0</v>
      </c>
      <c r="BD67">
        <v>6</v>
      </c>
      <c r="BE67">
        <v>3.5</v>
      </c>
      <c r="BF67">
        <v>0</v>
      </c>
      <c r="BG67">
        <v>144</v>
      </c>
      <c r="BH67">
        <v>0</v>
      </c>
      <c r="BI67">
        <v>0</v>
      </c>
      <c r="BJ67">
        <v>0</v>
      </c>
      <c r="BK67" s="1">
        <v>63</v>
      </c>
      <c r="BL67">
        <v>0</v>
      </c>
      <c r="BM67">
        <v>0</v>
      </c>
      <c r="BN67">
        <v>0.42857142857142855</v>
      </c>
      <c r="BO67">
        <v>5.113636363636364E-2</v>
      </c>
      <c r="BP67">
        <v>3.1746031746031744E-2</v>
      </c>
    </row>
    <row r="68" spans="1:68" x14ac:dyDescent="0.55000000000000004">
      <c r="A68" t="s">
        <v>97</v>
      </c>
      <c r="B68" t="s">
        <v>231</v>
      </c>
      <c r="C68" s="2" t="s">
        <v>409</v>
      </c>
      <c r="D68" s="2">
        <v>44511</v>
      </c>
      <c r="E68" s="2">
        <v>44327</v>
      </c>
      <c r="F68" t="s">
        <v>334</v>
      </c>
      <c r="G68" t="s">
        <v>610</v>
      </c>
      <c r="H68" t="s">
        <v>90</v>
      </c>
      <c r="I68">
        <f t="shared" si="4"/>
        <v>134</v>
      </c>
      <c r="J68">
        <v>46</v>
      </c>
      <c r="K68">
        <v>315</v>
      </c>
      <c r="L68">
        <v>51</v>
      </c>
      <c r="M68">
        <v>11</v>
      </c>
      <c r="N68">
        <v>185</v>
      </c>
      <c r="O68" t="str">
        <f t="shared" si="3"/>
        <v>1111</v>
      </c>
      <c r="P68">
        <v>143</v>
      </c>
      <c r="Q68">
        <v>74.5</v>
      </c>
      <c r="R68" s="1">
        <v>0.03</v>
      </c>
      <c r="S68" t="s">
        <v>236</v>
      </c>
      <c r="T68" t="s">
        <v>235</v>
      </c>
      <c r="U68" t="s">
        <v>235</v>
      </c>
      <c r="V68" s="14" t="s">
        <v>231</v>
      </c>
      <c r="W68" s="14" t="s">
        <v>231</v>
      </c>
      <c r="X68" s="14">
        <v>46.9</v>
      </c>
      <c r="Y68" s="14">
        <v>4.1657142857142855</v>
      </c>
      <c r="Z68" s="14">
        <v>27.5</v>
      </c>
      <c r="AA68" s="14">
        <v>20.5</v>
      </c>
      <c r="AB68" t="s">
        <v>242</v>
      </c>
      <c r="AC68" t="s">
        <v>290</v>
      </c>
      <c r="AD68" s="3">
        <v>25.600892000000002</v>
      </c>
      <c r="AE68" s="3">
        <v>-80.399327</v>
      </c>
      <c r="AF68" s="16">
        <v>1</v>
      </c>
      <c r="AG68" s="16">
        <v>2</v>
      </c>
      <c r="AH68" s="1">
        <v>0.4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0.4</v>
      </c>
      <c r="AX68" s="1">
        <v>0</v>
      </c>
      <c r="AY68">
        <v>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3.5</v>
      </c>
      <c r="BF68">
        <v>0</v>
      </c>
      <c r="BG68">
        <v>144</v>
      </c>
      <c r="BH68">
        <v>18</v>
      </c>
      <c r="BI68">
        <v>0</v>
      </c>
      <c r="BJ68">
        <v>0</v>
      </c>
      <c r="BK68" s="1">
        <v>63</v>
      </c>
      <c r="BL68">
        <v>0</v>
      </c>
      <c r="BM68">
        <v>0</v>
      </c>
      <c r="BN68">
        <v>0.42857142857142855</v>
      </c>
      <c r="BO68">
        <v>5.113636363636364E-2</v>
      </c>
      <c r="BP68">
        <v>3.1746031746031744E-2</v>
      </c>
    </row>
    <row r="69" spans="1:68" x14ac:dyDescent="0.55000000000000004">
      <c r="A69" t="s">
        <v>98</v>
      </c>
      <c r="B69">
        <v>349</v>
      </c>
      <c r="C69" s="2" t="s">
        <v>409</v>
      </c>
      <c r="D69" s="2">
        <v>44516</v>
      </c>
      <c r="E69" s="2">
        <v>44327</v>
      </c>
      <c r="F69" t="s">
        <v>334</v>
      </c>
      <c r="G69" t="s">
        <v>610</v>
      </c>
      <c r="H69" t="s">
        <v>90</v>
      </c>
      <c r="I69">
        <f t="shared" si="4"/>
        <v>134</v>
      </c>
      <c r="J69">
        <v>47</v>
      </c>
      <c r="K69">
        <v>320</v>
      </c>
      <c r="L69">
        <v>56</v>
      </c>
      <c r="M69">
        <v>16</v>
      </c>
      <c r="N69">
        <v>190</v>
      </c>
      <c r="O69" t="str">
        <f t="shared" si="3"/>
        <v>1116</v>
      </c>
      <c r="P69">
        <v>143</v>
      </c>
      <c r="Q69">
        <v>69</v>
      </c>
      <c r="R69" s="1">
        <v>0</v>
      </c>
      <c r="S69" t="s">
        <v>236</v>
      </c>
      <c r="T69" t="s">
        <v>235</v>
      </c>
      <c r="U69" t="s">
        <v>235</v>
      </c>
      <c r="V69" s="14">
        <v>349</v>
      </c>
      <c r="W69" s="14">
        <v>349</v>
      </c>
      <c r="X69" s="14">
        <v>50.3</v>
      </c>
      <c r="Y69" s="14">
        <v>4.4509090909090911</v>
      </c>
      <c r="Z69" s="14">
        <v>28.1</v>
      </c>
      <c r="AA69" s="14">
        <v>20</v>
      </c>
      <c r="AB69" t="s">
        <v>241</v>
      </c>
      <c r="AC69" t="s">
        <v>291</v>
      </c>
      <c r="AD69" s="3">
        <v>25.621822000000002</v>
      </c>
      <c r="AE69" s="3">
        <v>-80.392408000000003</v>
      </c>
      <c r="AF69" s="16">
        <v>0</v>
      </c>
      <c r="AG69" s="16">
        <v>3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>
        <v>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3.5</v>
      </c>
      <c r="BF69">
        <v>0</v>
      </c>
      <c r="BG69">
        <v>144</v>
      </c>
      <c r="BH69">
        <v>0</v>
      </c>
      <c r="BI69">
        <v>0</v>
      </c>
      <c r="BJ69">
        <v>0</v>
      </c>
      <c r="BK69" s="1">
        <v>63</v>
      </c>
      <c r="BL69">
        <v>0</v>
      </c>
      <c r="BM69">
        <v>0</v>
      </c>
      <c r="BN69">
        <v>0.42857142857142855</v>
      </c>
      <c r="BO69">
        <v>5.113636363636364E-2</v>
      </c>
      <c r="BP69">
        <v>3.1746031746031744E-2</v>
      </c>
    </row>
    <row r="70" spans="1:68" x14ac:dyDescent="0.55000000000000004">
      <c r="A70" t="s">
        <v>99</v>
      </c>
      <c r="B70">
        <v>490</v>
      </c>
      <c r="C70" s="2" t="s">
        <v>409</v>
      </c>
      <c r="D70" s="2">
        <v>44516</v>
      </c>
      <c r="E70" s="2">
        <v>44327</v>
      </c>
      <c r="F70" t="s">
        <v>334</v>
      </c>
      <c r="G70" t="s">
        <v>610</v>
      </c>
      <c r="H70" t="s">
        <v>90</v>
      </c>
      <c r="I70">
        <f t="shared" si="4"/>
        <v>134</v>
      </c>
      <c r="J70">
        <v>47</v>
      </c>
      <c r="K70">
        <v>320</v>
      </c>
      <c r="L70">
        <v>56</v>
      </c>
      <c r="M70">
        <v>16</v>
      </c>
      <c r="N70">
        <v>190</v>
      </c>
      <c r="O70" t="str">
        <f t="shared" si="3"/>
        <v>1116</v>
      </c>
      <c r="P70">
        <v>143</v>
      </c>
      <c r="Q70">
        <v>69</v>
      </c>
      <c r="R70" s="1">
        <v>0</v>
      </c>
      <c r="S70" t="s">
        <v>236</v>
      </c>
      <c r="T70" t="s">
        <v>234</v>
      </c>
      <c r="U70" t="s">
        <v>234</v>
      </c>
      <c r="V70" s="14">
        <v>490</v>
      </c>
      <c r="W70" s="14">
        <v>490</v>
      </c>
      <c r="X70" s="14">
        <v>42.584725332177044</v>
      </c>
      <c r="Y70" s="14">
        <v>2.7814285714285711</v>
      </c>
      <c r="Z70" s="14">
        <v>24.3</v>
      </c>
      <c r="AA70" s="14">
        <v>17.600000000000001</v>
      </c>
      <c r="AB70" t="s">
        <v>241</v>
      </c>
      <c r="AC70" t="s">
        <v>249</v>
      </c>
      <c r="AD70" s="3">
        <v>25.616307030000002</v>
      </c>
      <c r="AE70" s="3">
        <v>-80.390258990000007</v>
      </c>
      <c r="AF70" s="16">
        <v>1</v>
      </c>
      <c r="AG70" s="16">
        <v>1</v>
      </c>
      <c r="AH70" s="1">
        <v>0.01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0.01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>
        <v>2</v>
      </c>
      <c r="AZ70">
        <v>0</v>
      </c>
      <c r="BA70">
        <v>0</v>
      </c>
      <c r="BB70">
        <v>0</v>
      </c>
      <c r="BC70">
        <v>0</v>
      </c>
      <c r="BD70">
        <v>9</v>
      </c>
      <c r="BE70">
        <v>3.5</v>
      </c>
      <c r="BF70">
        <v>0</v>
      </c>
      <c r="BG70">
        <v>144</v>
      </c>
      <c r="BH70">
        <v>0</v>
      </c>
      <c r="BI70">
        <v>0</v>
      </c>
      <c r="BJ70">
        <v>0</v>
      </c>
      <c r="BK70" s="1">
        <v>63</v>
      </c>
      <c r="BL70">
        <v>0</v>
      </c>
      <c r="BM70">
        <v>0</v>
      </c>
      <c r="BN70">
        <v>0.42857142857142855</v>
      </c>
      <c r="BO70">
        <v>5.113636363636364E-2</v>
      </c>
      <c r="BP70">
        <v>3.1746031746031744E-2</v>
      </c>
    </row>
    <row r="71" spans="1:68" x14ac:dyDescent="0.55000000000000004">
      <c r="A71" t="s">
        <v>102</v>
      </c>
      <c r="B71">
        <v>40</v>
      </c>
      <c r="C71" s="2" t="s">
        <v>409</v>
      </c>
      <c r="D71" s="2">
        <v>44522</v>
      </c>
      <c r="E71" s="2">
        <v>44327</v>
      </c>
      <c r="F71" t="s">
        <v>334</v>
      </c>
      <c r="G71" t="s">
        <v>610</v>
      </c>
      <c r="H71" t="s">
        <v>90</v>
      </c>
      <c r="I71">
        <f t="shared" si="4"/>
        <v>134</v>
      </c>
      <c r="J71">
        <v>48</v>
      </c>
      <c r="K71">
        <v>326</v>
      </c>
      <c r="L71">
        <v>62</v>
      </c>
      <c r="M71">
        <v>22</v>
      </c>
      <c r="N71">
        <v>196</v>
      </c>
      <c r="O71" t="str">
        <f t="shared" si="3"/>
        <v>1122</v>
      </c>
      <c r="P71">
        <v>143</v>
      </c>
      <c r="Q71">
        <v>75.5</v>
      </c>
      <c r="R71" s="1">
        <v>0.01</v>
      </c>
      <c r="S71" t="s">
        <v>236</v>
      </c>
      <c r="T71" t="s">
        <v>235</v>
      </c>
      <c r="U71" t="s">
        <v>235</v>
      </c>
      <c r="V71" s="14">
        <v>40</v>
      </c>
      <c r="W71" s="14">
        <v>40</v>
      </c>
      <c r="X71" s="14">
        <v>49.5</v>
      </c>
      <c r="Y71" s="14">
        <v>5.4148459400000002</v>
      </c>
      <c r="Z71" s="14">
        <v>29.9</v>
      </c>
      <c r="AA71" s="14">
        <v>21.6</v>
      </c>
      <c r="AB71" t="s">
        <v>240</v>
      </c>
      <c r="AC71" t="s">
        <v>254</v>
      </c>
      <c r="AD71" s="3">
        <v>25.613995970000001</v>
      </c>
      <c r="AE71" s="3">
        <v>-80.406042029999995</v>
      </c>
      <c r="AF71" s="16">
        <v>0</v>
      </c>
      <c r="AG71" s="16">
        <v>1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>
        <v>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3.5</v>
      </c>
      <c r="BF71">
        <v>0</v>
      </c>
      <c r="BG71">
        <v>144</v>
      </c>
      <c r="BH71">
        <v>0</v>
      </c>
      <c r="BI71">
        <v>0</v>
      </c>
      <c r="BJ71">
        <v>0</v>
      </c>
      <c r="BK71" s="1">
        <v>63</v>
      </c>
      <c r="BL71">
        <v>0</v>
      </c>
      <c r="BM71">
        <v>0</v>
      </c>
      <c r="BN71">
        <v>0.42857142857142855</v>
      </c>
      <c r="BO71">
        <v>5.113636363636364E-2</v>
      </c>
      <c r="BP71">
        <v>3.1746031746031744E-2</v>
      </c>
    </row>
    <row r="72" spans="1:68" x14ac:dyDescent="0.55000000000000004">
      <c r="A72" t="s">
        <v>103</v>
      </c>
      <c r="B72">
        <v>21</v>
      </c>
      <c r="C72" s="2" t="s">
        <v>409</v>
      </c>
      <c r="D72" s="2">
        <v>44532</v>
      </c>
      <c r="E72" s="2">
        <v>44327</v>
      </c>
      <c r="F72" t="s">
        <v>334</v>
      </c>
      <c r="G72" t="s">
        <v>609</v>
      </c>
      <c r="H72" t="s">
        <v>104</v>
      </c>
      <c r="I72">
        <f t="shared" si="4"/>
        <v>134</v>
      </c>
      <c r="J72">
        <v>49</v>
      </c>
      <c r="K72">
        <v>336</v>
      </c>
      <c r="L72">
        <v>72</v>
      </c>
      <c r="M72">
        <v>2</v>
      </c>
      <c r="N72">
        <v>206</v>
      </c>
      <c r="O72" t="str">
        <f t="shared" si="3"/>
        <v>1202</v>
      </c>
      <c r="P72">
        <v>143</v>
      </c>
      <c r="Q72">
        <v>66.5</v>
      </c>
      <c r="R72" s="1">
        <v>0</v>
      </c>
      <c r="S72" t="s">
        <v>236</v>
      </c>
      <c r="T72" t="s">
        <v>235</v>
      </c>
      <c r="U72" t="s">
        <v>235</v>
      </c>
      <c r="V72" s="14">
        <v>21</v>
      </c>
      <c r="W72" s="14">
        <v>21</v>
      </c>
      <c r="X72" s="14">
        <v>47.7</v>
      </c>
      <c r="Y72" s="14">
        <v>5.5711111111111116</v>
      </c>
      <c r="Z72" s="14">
        <v>31.7</v>
      </c>
      <c r="AA72" s="14">
        <v>21.5</v>
      </c>
      <c r="AB72" t="s">
        <v>240</v>
      </c>
      <c r="AC72" t="s">
        <v>253</v>
      </c>
      <c r="AD72" s="3">
        <v>25.613794970000001</v>
      </c>
      <c r="AE72" s="3">
        <v>-80.406096009999999</v>
      </c>
      <c r="AF72" s="16">
        <v>0</v>
      </c>
      <c r="AG72" s="16">
        <v>3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>
        <v>3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3</v>
      </c>
      <c r="BF72">
        <v>0</v>
      </c>
      <c r="BG72">
        <v>59</v>
      </c>
      <c r="BH72">
        <v>0</v>
      </c>
      <c r="BI72">
        <v>0</v>
      </c>
      <c r="BJ72">
        <v>0</v>
      </c>
      <c r="BK72" s="1">
        <v>43</v>
      </c>
      <c r="BL72">
        <v>0</v>
      </c>
      <c r="BM72">
        <v>0</v>
      </c>
      <c r="BN72">
        <v>0.66666666666666663</v>
      </c>
      <c r="BO72">
        <v>8.4745762711864403E-2</v>
      </c>
      <c r="BP72">
        <v>2.3255813953488372E-2</v>
      </c>
    </row>
    <row r="73" spans="1:68" x14ac:dyDescent="0.55000000000000004">
      <c r="A73" t="s">
        <v>106</v>
      </c>
      <c r="B73">
        <v>606</v>
      </c>
      <c r="C73" s="2" t="s">
        <v>409</v>
      </c>
      <c r="D73" s="2">
        <v>44537</v>
      </c>
      <c r="E73" s="2">
        <v>44327</v>
      </c>
      <c r="F73" t="s">
        <v>334</v>
      </c>
      <c r="G73" t="s">
        <v>609</v>
      </c>
      <c r="H73" t="s">
        <v>104</v>
      </c>
      <c r="I73">
        <f t="shared" si="4"/>
        <v>134</v>
      </c>
      <c r="J73">
        <v>50</v>
      </c>
      <c r="K73">
        <v>341</v>
      </c>
      <c r="L73">
        <v>77</v>
      </c>
      <c r="M73">
        <v>7</v>
      </c>
      <c r="N73">
        <v>211</v>
      </c>
      <c r="O73" t="str">
        <f t="shared" si="3"/>
        <v>1207</v>
      </c>
      <c r="P73">
        <v>143</v>
      </c>
      <c r="Q73">
        <v>71.5</v>
      </c>
      <c r="R73" s="1">
        <v>0.15</v>
      </c>
      <c r="S73" t="s">
        <v>236</v>
      </c>
      <c r="T73" t="s">
        <v>235</v>
      </c>
      <c r="U73" t="s">
        <v>235</v>
      </c>
      <c r="V73" s="14">
        <v>606</v>
      </c>
      <c r="W73" s="14">
        <v>606</v>
      </c>
      <c r="X73" s="14">
        <v>52.4</v>
      </c>
      <c r="Y73" s="14">
        <v>7.5842105263157888</v>
      </c>
      <c r="Z73" s="14">
        <v>32.9</v>
      </c>
      <c r="AA73" s="14">
        <v>25.1</v>
      </c>
      <c r="AB73" t="s">
        <v>241</v>
      </c>
      <c r="AC73" t="s">
        <v>259</v>
      </c>
      <c r="AD73" s="3">
        <v>25.616584970000002</v>
      </c>
      <c r="AE73" s="3">
        <v>-80.390300980000006</v>
      </c>
      <c r="AF73" s="16">
        <v>0</v>
      </c>
      <c r="AG73" s="16">
        <v>1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3</v>
      </c>
      <c r="BF73">
        <v>0</v>
      </c>
      <c r="BG73">
        <v>59</v>
      </c>
      <c r="BH73">
        <v>0</v>
      </c>
      <c r="BI73">
        <v>0</v>
      </c>
      <c r="BJ73">
        <v>0</v>
      </c>
      <c r="BK73" s="1">
        <v>43</v>
      </c>
      <c r="BL73">
        <v>0</v>
      </c>
      <c r="BM73">
        <v>0</v>
      </c>
      <c r="BN73">
        <v>0.66666666666666663</v>
      </c>
      <c r="BO73">
        <v>8.4745762711864403E-2</v>
      </c>
      <c r="BP73">
        <v>2.3255813953488372E-2</v>
      </c>
    </row>
    <row r="74" spans="1:68" x14ac:dyDescent="0.55000000000000004">
      <c r="A74" t="s">
        <v>107</v>
      </c>
      <c r="B74" t="s">
        <v>230</v>
      </c>
      <c r="C74" s="2" t="s">
        <v>409</v>
      </c>
      <c r="D74" s="2">
        <v>44537</v>
      </c>
      <c r="E74" s="2">
        <v>44327</v>
      </c>
      <c r="F74" t="s">
        <v>334</v>
      </c>
      <c r="G74" t="s">
        <v>609</v>
      </c>
      <c r="H74" t="s">
        <v>104</v>
      </c>
      <c r="I74">
        <f t="shared" si="4"/>
        <v>134</v>
      </c>
      <c r="J74">
        <v>50</v>
      </c>
      <c r="K74">
        <v>341</v>
      </c>
      <c r="L74">
        <v>77</v>
      </c>
      <c r="M74">
        <v>7</v>
      </c>
      <c r="N74">
        <v>211</v>
      </c>
      <c r="O74" t="str">
        <f t="shared" si="3"/>
        <v>1207</v>
      </c>
      <c r="P74">
        <v>143</v>
      </c>
      <c r="Q74">
        <v>71.5</v>
      </c>
      <c r="R74" s="1">
        <v>0.15</v>
      </c>
      <c r="S74" t="s">
        <v>236</v>
      </c>
      <c r="T74" t="s">
        <v>235</v>
      </c>
      <c r="U74" t="s">
        <v>235</v>
      </c>
      <c r="V74" s="14" t="s">
        <v>230</v>
      </c>
      <c r="W74" s="14" t="s">
        <v>230</v>
      </c>
      <c r="X74" s="14">
        <v>55.1</v>
      </c>
      <c r="Y74" s="14">
        <v>6.6241176470588234</v>
      </c>
      <c r="Z74" s="14">
        <v>33.4</v>
      </c>
      <c r="AA74" s="14">
        <v>23.4</v>
      </c>
      <c r="AB74" t="s">
        <v>241</v>
      </c>
      <c r="AC74" t="s">
        <v>255</v>
      </c>
      <c r="AD74" s="3">
        <v>25.616444000000001</v>
      </c>
      <c r="AE74" s="3">
        <v>-80.390439000000001</v>
      </c>
      <c r="AF74" s="16">
        <v>1</v>
      </c>
      <c r="AG74" s="16">
        <v>2</v>
      </c>
      <c r="AH74" s="1">
        <v>0.01</v>
      </c>
      <c r="AI74" s="1">
        <v>0</v>
      </c>
      <c r="AJ74" s="1">
        <v>0</v>
      </c>
      <c r="AK74" s="1">
        <v>0</v>
      </c>
      <c r="AL74" s="1">
        <v>0</v>
      </c>
      <c r="AM74" s="1">
        <v>0.01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>
        <v>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3</v>
      </c>
      <c r="BF74">
        <v>0</v>
      </c>
      <c r="BG74">
        <v>59</v>
      </c>
      <c r="BH74">
        <v>0</v>
      </c>
      <c r="BI74">
        <v>0</v>
      </c>
      <c r="BJ74">
        <v>0</v>
      </c>
      <c r="BK74" s="1">
        <v>43</v>
      </c>
      <c r="BL74">
        <v>0</v>
      </c>
      <c r="BM74">
        <v>0</v>
      </c>
      <c r="BN74">
        <v>0.66666666666666663</v>
      </c>
      <c r="BO74">
        <v>8.4745762711864403E-2</v>
      </c>
      <c r="BP74">
        <v>2.3255813953488372E-2</v>
      </c>
    </row>
    <row r="75" spans="1:68" x14ac:dyDescent="0.55000000000000004">
      <c r="A75" t="s">
        <v>110</v>
      </c>
      <c r="B75">
        <v>21</v>
      </c>
      <c r="C75" s="2" t="s">
        <v>410</v>
      </c>
      <c r="D75" s="2">
        <v>44551</v>
      </c>
      <c r="E75" s="2">
        <v>44327</v>
      </c>
      <c r="F75" t="s">
        <v>335</v>
      </c>
      <c r="G75" t="s">
        <v>609</v>
      </c>
      <c r="H75" t="s">
        <v>104</v>
      </c>
      <c r="I75">
        <f t="shared" si="4"/>
        <v>224</v>
      </c>
      <c r="J75">
        <v>52</v>
      </c>
      <c r="K75">
        <v>355</v>
      </c>
      <c r="L75">
        <v>1</v>
      </c>
      <c r="M75">
        <v>21</v>
      </c>
      <c r="N75">
        <v>225</v>
      </c>
      <c r="O75" t="str">
        <f t="shared" si="3"/>
        <v>1221</v>
      </c>
      <c r="P75">
        <v>143</v>
      </c>
      <c r="Q75">
        <v>75</v>
      </c>
      <c r="S75" t="s">
        <v>236</v>
      </c>
      <c r="T75" t="s">
        <v>235</v>
      </c>
      <c r="U75" t="s">
        <v>235</v>
      </c>
      <c r="V75" s="14">
        <v>21</v>
      </c>
      <c r="W75" s="14">
        <v>21</v>
      </c>
      <c r="X75" s="14">
        <v>47.7</v>
      </c>
      <c r="Y75" s="14">
        <v>5.5711111111111116</v>
      </c>
      <c r="Z75" s="14">
        <v>31.7</v>
      </c>
      <c r="AA75" s="14">
        <v>21.5</v>
      </c>
      <c r="AB75" t="s">
        <v>240</v>
      </c>
      <c r="AC75" t="s">
        <v>253</v>
      </c>
      <c r="AD75" s="3">
        <v>25.613794970000001</v>
      </c>
      <c r="AE75" s="3">
        <v>-80.406096009999999</v>
      </c>
      <c r="AF75" s="16">
        <v>0</v>
      </c>
      <c r="AG75" s="16">
        <v>3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>
        <v>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3</v>
      </c>
      <c r="BF75">
        <v>0</v>
      </c>
      <c r="BG75">
        <v>59</v>
      </c>
      <c r="BH75">
        <v>0</v>
      </c>
      <c r="BI75">
        <v>1.4792899408284023E-3</v>
      </c>
      <c r="BJ75">
        <v>1.4792899408284023E-3</v>
      </c>
      <c r="BK75" s="1">
        <v>43</v>
      </c>
      <c r="BL75">
        <v>0</v>
      </c>
      <c r="BM75">
        <v>0</v>
      </c>
      <c r="BN75">
        <v>0.66666666666666663</v>
      </c>
      <c r="BO75">
        <v>8.4745762711864403E-2</v>
      </c>
      <c r="BP75">
        <v>2.3255813953488372E-2</v>
      </c>
    </row>
    <row r="76" spans="1:68" x14ac:dyDescent="0.55000000000000004">
      <c r="A76" t="s">
        <v>111</v>
      </c>
      <c r="B76">
        <v>589</v>
      </c>
      <c r="C76" s="2" t="s">
        <v>410</v>
      </c>
      <c r="D76" s="2">
        <v>44551</v>
      </c>
      <c r="E76" s="2">
        <v>44327</v>
      </c>
      <c r="F76" t="s">
        <v>335</v>
      </c>
      <c r="G76" t="s">
        <v>609</v>
      </c>
      <c r="H76" t="s">
        <v>104</v>
      </c>
      <c r="I76">
        <f t="shared" si="4"/>
        <v>224</v>
      </c>
      <c r="J76">
        <v>52</v>
      </c>
      <c r="K76">
        <v>355</v>
      </c>
      <c r="L76">
        <v>1</v>
      </c>
      <c r="M76">
        <v>21</v>
      </c>
      <c r="N76">
        <v>225</v>
      </c>
      <c r="O76" t="str">
        <f t="shared" si="3"/>
        <v>1221</v>
      </c>
      <c r="P76">
        <v>143</v>
      </c>
      <c r="Q76">
        <v>75</v>
      </c>
      <c r="S76" t="s">
        <v>236</v>
      </c>
      <c r="T76" t="s">
        <v>235</v>
      </c>
      <c r="U76" t="s">
        <v>235</v>
      </c>
      <c r="V76" s="14">
        <v>589</v>
      </c>
      <c r="W76" s="14">
        <v>589</v>
      </c>
      <c r="X76" s="14">
        <v>51.1</v>
      </c>
      <c r="Y76" s="14">
        <v>5.242857142857142</v>
      </c>
      <c r="Z76" s="14">
        <v>29.4</v>
      </c>
      <c r="AA76" s="14">
        <v>22.2</v>
      </c>
      <c r="AB76" t="s">
        <v>241</v>
      </c>
      <c r="AC76" t="s">
        <v>258</v>
      </c>
      <c r="AD76" s="3">
        <v>25.621460970000001</v>
      </c>
      <c r="AE76" s="3">
        <v>-80.392425959999997</v>
      </c>
      <c r="AF76" s="16">
        <v>1</v>
      </c>
      <c r="AG76" s="16">
        <v>0</v>
      </c>
      <c r="AH76" s="1">
        <v>0.01</v>
      </c>
      <c r="AI76" s="1">
        <v>0</v>
      </c>
      <c r="AJ76" s="1">
        <v>0.01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3</v>
      </c>
      <c r="BF76">
        <v>0</v>
      </c>
      <c r="BG76">
        <v>59</v>
      </c>
      <c r="BH76">
        <v>0</v>
      </c>
      <c r="BI76">
        <v>1.4792899408284023E-3</v>
      </c>
      <c r="BJ76">
        <v>1.4792899408284023E-3</v>
      </c>
      <c r="BK76" s="1">
        <v>43</v>
      </c>
      <c r="BL76">
        <v>0</v>
      </c>
      <c r="BM76">
        <v>0</v>
      </c>
      <c r="BN76">
        <v>0.66666666666666663</v>
      </c>
      <c r="BO76">
        <v>8.4745762711864403E-2</v>
      </c>
      <c r="BP76">
        <v>2.3255813953488372E-2</v>
      </c>
    </row>
    <row r="77" spans="1:68" x14ac:dyDescent="0.55000000000000004">
      <c r="A77" t="s">
        <v>112</v>
      </c>
      <c r="B77" t="s">
        <v>231</v>
      </c>
      <c r="C77" s="2" t="s">
        <v>410</v>
      </c>
      <c r="D77" s="2">
        <v>44551</v>
      </c>
      <c r="E77" s="2">
        <v>44327</v>
      </c>
      <c r="F77" t="s">
        <v>335</v>
      </c>
      <c r="G77" t="s">
        <v>609</v>
      </c>
      <c r="H77" t="s">
        <v>104</v>
      </c>
      <c r="I77">
        <f t="shared" si="4"/>
        <v>224</v>
      </c>
      <c r="J77">
        <v>52</v>
      </c>
      <c r="K77">
        <v>355</v>
      </c>
      <c r="L77">
        <v>1</v>
      </c>
      <c r="M77">
        <v>21</v>
      </c>
      <c r="N77">
        <v>225</v>
      </c>
      <c r="O77" t="str">
        <f t="shared" si="3"/>
        <v>1221</v>
      </c>
      <c r="P77">
        <v>143</v>
      </c>
      <c r="Q77">
        <v>75</v>
      </c>
      <c r="S77" t="s">
        <v>236</v>
      </c>
      <c r="T77" t="s">
        <v>235</v>
      </c>
      <c r="U77" t="s">
        <v>235</v>
      </c>
      <c r="V77" s="14" t="s">
        <v>231</v>
      </c>
      <c r="W77" s="14" t="s">
        <v>231</v>
      </c>
      <c r="X77" s="14">
        <v>46.9</v>
      </c>
      <c r="Y77" s="14">
        <v>4.1657142857142855</v>
      </c>
      <c r="Z77" s="14">
        <v>27.5</v>
      </c>
      <c r="AA77" s="14">
        <v>20.5</v>
      </c>
      <c r="AB77" t="s">
        <v>242</v>
      </c>
      <c r="AC77" t="s">
        <v>251</v>
      </c>
      <c r="AD77" s="3">
        <v>25.600580000000001</v>
      </c>
      <c r="AE77" s="3">
        <v>-80.400133999999994</v>
      </c>
      <c r="AF77" s="16">
        <v>1</v>
      </c>
      <c r="AG77" s="16">
        <v>1</v>
      </c>
      <c r="AH77" s="1">
        <v>0.57999999999999996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0.57999999999999996</v>
      </c>
      <c r="AX77" s="1">
        <v>0</v>
      </c>
      <c r="AY77">
        <v>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3</v>
      </c>
      <c r="BF77">
        <v>0</v>
      </c>
      <c r="BG77">
        <v>59</v>
      </c>
      <c r="BH77">
        <v>18</v>
      </c>
      <c r="BI77">
        <v>1.4792899408284023E-3</v>
      </c>
      <c r="BJ77">
        <v>1.4792899408284023E-3</v>
      </c>
      <c r="BK77" s="1">
        <v>43</v>
      </c>
      <c r="BL77">
        <v>0</v>
      </c>
      <c r="BM77">
        <v>0</v>
      </c>
      <c r="BN77">
        <v>0.66666666666666663</v>
      </c>
      <c r="BO77">
        <v>8.4745762711864403E-2</v>
      </c>
      <c r="BP77">
        <v>2.3255813953488372E-2</v>
      </c>
    </row>
    <row r="78" spans="1:68" x14ac:dyDescent="0.55000000000000004">
      <c r="A78" t="s">
        <v>113</v>
      </c>
      <c r="B78">
        <v>300</v>
      </c>
      <c r="C78" s="2" t="s">
        <v>410</v>
      </c>
      <c r="D78" s="2">
        <v>44553</v>
      </c>
      <c r="E78" s="2">
        <v>44327</v>
      </c>
      <c r="F78" t="s">
        <v>335</v>
      </c>
      <c r="G78" t="s">
        <v>609</v>
      </c>
      <c r="H78" t="s">
        <v>104</v>
      </c>
      <c r="I78">
        <f t="shared" si="4"/>
        <v>224</v>
      </c>
      <c r="J78">
        <v>52</v>
      </c>
      <c r="K78">
        <v>357</v>
      </c>
      <c r="L78">
        <v>3</v>
      </c>
      <c r="M78">
        <v>23</v>
      </c>
      <c r="N78">
        <v>227</v>
      </c>
      <c r="O78" t="str">
        <f t="shared" si="3"/>
        <v>1223</v>
      </c>
      <c r="P78">
        <v>143</v>
      </c>
      <c r="Q78">
        <v>60.5</v>
      </c>
      <c r="R78" s="1">
        <v>0.01</v>
      </c>
      <c r="S78" t="s">
        <v>236</v>
      </c>
      <c r="T78" t="s">
        <v>234</v>
      </c>
      <c r="U78" t="s">
        <v>234</v>
      </c>
      <c r="V78" s="14">
        <v>300</v>
      </c>
      <c r="W78" s="14">
        <v>300</v>
      </c>
      <c r="X78" s="14">
        <v>46.5</v>
      </c>
      <c r="Y78" s="14">
        <v>3.3135294117647058</v>
      </c>
      <c r="Z78" s="14">
        <v>26.9</v>
      </c>
      <c r="AA78" s="14">
        <v>19.899999999999999</v>
      </c>
      <c r="AB78" t="s">
        <v>241</v>
      </c>
      <c r="AC78" t="s">
        <v>249</v>
      </c>
      <c r="AD78" s="3">
        <v>25.616534999999999</v>
      </c>
      <c r="AE78" s="3">
        <v>-80.390473999999998</v>
      </c>
      <c r="AF78" s="16">
        <v>0</v>
      </c>
      <c r="AG78" s="16">
        <v>2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>
        <v>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3</v>
      </c>
      <c r="BF78">
        <v>0</v>
      </c>
      <c r="BG78">
        <v>59</v>
      </c>
      <c r="BH78">
        <v>0</v>
      </c>
      <c r="BI78">
        <v>1.4792899408284023E-3</v>
      </c>
      <c r="BJ78">
        <v>1.4792899408284023E-3</v>
      </c>
      <c r="BK78" s="1">
        <v>43</v>
      </c>
      <c r="BL78">
        <v>0</v>
      </c>
      <c r="BM78">
        <v>0</v>
      </c>
      <c r="BN78">
        <v>0.66666666666666663</v>
      </c>
      <c r="BO78">
        <v>8.4745762711864403E-2</v>
      </c>
      <c r="BP78">
        <v>2.3255813953488372E-2</v>
      </c>
    </row>
    <row r="79" spans="1:68" x14ac:dyDescent="0.55000000000000004">
      <c r="A79" t="s">
        <v>114</v>
      </c>
      <c r="B79">
        <v>606</v>
      </c>
      <c r="C79" s="2">
        <v>44551</v>
      </c>
      <c r="D79" s="2">
        <v>44579</v>
      </c>
      <c r="E79" s="2">
        <v>44327</v>
      </c>
      <c r="F79" t="s">
        <v>335</v>
      </c>
      <c r="G79" t="s">
        <v>609</v>
      </c>
      <c r="H79" t="s">
        <v>115</v>
      </c>
      <c r="I79">
        <f t="shared" si="4"/>
        <v>224</v>
      </c>
      <c r="J79">
        <v>4</v>
      </c>
      <c r="K79">
        <v>18</v>
      </c>
      <c r="L79">
        <v>29</v>
      </c>
      <c r="M79">
        <v>18</v>
      </c>
      <c r="N79">
        <v>253</v>
      </c>
      <c r="O79" t="str">
        <f t="shared" si="3"/>
        <v>0118</v>
      </c>
      <c r="P79">
        <v>235</v>
      </c>
      <c r="Q79">
        <v>59.5</v>
      </c>
      <c r="S79" t="s">
        <v>236</v>
      </c>
      <c r="T79" t="s">
        <v>235</v>
      </c>
      <c r="U79" t="s">
        <v>235</v>
      </c>
      <c r="V79" s="14">
        <v>606</v>
      </c>
      <c r="W79" s="14">
        <v>606</v>
      </c>
      <c r="X79" s="14">
        <v>52.4</v>
      </c>
      <c r="Y79" s="14">
        <v>7.5842105263157888</v>
      </c>
      <c r="Z79" s="14">
        <v>32.9</v>
      </c>
      <c r="AA79" s="14">
        <v>25.1</v>
      </c>
      <c r="AB79" t="s">
        <v>241</v>
      </c>
      <c r="AC79" t="s">
        <v>255</v>
      </c>
      <c r="AD79" s="3">
        <v>25.616444000000001</v>
      </c>
      <c r="AE79" s="3">
        <v>-80.390439000000001</v>
      </c>
      <c r="AF79" s="16">
        <v>0</v>
      </c>
      <c r="AG79" s="16">
        <v>1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7</v>
      </c>
      <c r="BF79">
        <v>0</v>
      </c>
      <c r="BG79">
        <v>105</v>
      </c>
      <c r="BH79">
        <v>0</v>
      </c>
      <c r="BI79">
        <v>0</v>
      </c>
      <c r="BJ79">
        <v>0</v>
      </c>
      <c r="BK79" s="1">
        <v>0</v>
      </c>
      <c r="BL79">
        <v>0</v>
      </c>
      <c r="BM79">
        <v>0.1</v>
      </c>
      <c r="BN79">
        <v>0.2857142857142857</v>
      </c>
      <c r="BO79">
        <v>8.5714285714285715E-2</v>
      </c>
      <c r="BP79">
        <v>0</v>
      </c>
    </row>
    <row r="80" spans="1:68" x14ac:dyDescent="0.55000000000000004">
      <c r="A80" t="s">
        <v>116</v>
      </c>
      <c r="B80" t="s">
        <v>230</v>
      </c>
      <c r="C80" s="2">
        <v>44551</v>
      </c>
      <c r="D80" s="2">
        <v>44579</v>
      </c>
      <c r="E80" s="2">
        <v>44327</v>
      </c>
      <c r="F80" t="s">
        <v>335</v>
      </c>
      <c r="G80" t="s">
        <v>609</v>
      </c>
      <c r="H80" t="s">
        <v>115</v>
      </c>
      <c r="I80">
        <f t="shared" si="4"/>
        <v>224</v>
      </c>
      <c r="J80">
        <v>4</v>
      </c>
      <c r="K80">
        <v>18</v>
      </c>
      <c r="L80">
        <v>29</v>
      </c>
      <c r="M80">
        <v>18</v>
      </c>
      <c r="N80">
        <v>253</v>
      </c>
      <c r="O80" t="str">
        <f t="shared" si="3"/>
        <v>0118</v>
      </c>
      <c r="P80">
        <v>235</v>
      </c>
      <c r="Q80">
        <v>59.5</v>
      </c>
      <c r="S80" t="s">
        <v>236</v>
      </c>
      <c r="T80" t="s">
        <v>235</v>
      </c>
      <c r="U80" t="s">
        <v>235</v>
      </c>
      <c r="V80" s="14" t="s">
        <v>230</v>
      </c>
      <c r="W80" s="14" t="s">
        <v>230</v>
      </c>
      <c r="X80" s="14">
        <v>55.1</v>
      </c>
      <c r="Y80" s="14">
        <v>6.6241176470588234</v>
      </c>
      <c r="Z80" s="14">
        <v>33.4</v>
      </c>
      <c r="AA80" s="14">
        <v>23.4</v>
      </c>
      <c r="AB80" t="s">
        <v>241</v>
      </c>
      <c r="AC80" t="s">
        <v>270</v>
      </c>
      <c r="AD80" s="3">
        <v>25.616564</v>
      </c>
      <c r="AE80" s="3">
        <v>-80.390597999999997</v>
      </c>
      <c r="AF80" s="16">
        <v>0</v>
      </c>
      <c r="AG80" s="16">
        <v>1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>
        <v>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7</v>
      </c>
      <c r="BF80">
        <v>0</v>
      </c>
      <c r="BG80">
        <v>105</v>
      </c>
      <c r="BH80">
        <v>0</v>
      </c>
      <c r="BI80">
        <v>0</v>
      </c>
      <c r="BJ80">
        <v>0</v>
      </c>
      <c r="BK80" s="1">
        <v>0</v>
      </c>
      <c r="BL80">
        <v>0</v>
      </c>
      <c r="BM80">
        <v>0.1</v>
      </c>
      <c r="BN80">
        <v>0.2857142857142857</v>
      </c>
      <c r="BO80">
        <v>8.5714285714285715E-2</v>
      </c>
      <c r="BP80">
        <v>0</v>
      </c>
    </row>
    <row r="81" spans="1:68" x14ac:dyDescent="0.55000000000000004">
      <c r="A81" t="s">
        <v>117</v>
      </c>
      <c r="B81" t="s">
        <v>231</v>
      </c>
      <c r="C81" s="2">
        <v>44551</v>
      </c>
      <c r="D81" s="2">
        <v>44581</v>
      </c>
      <c r="E81" s="2">
        <v>44327</v>
      </c>
      <c r="F81" t="s">
        <v>335</v>
      </c>
      <c r="G81" t="s">
        <v>609</v>
      </c>
      <c r="H81" t="s">
        <v>115</v>
      </c>
      <c r="I81">
        <f t="shared" si="4"/>
        <v>224</v>
      </c>
      <c r="J81">
        <v>4</v>
      </c>
      <c r="K81">
        <v>20</v>
      </c>
      <c r="L81">
        <v>31</v>
      </c>
      <c r="M81">
        <v>20</v>
      </c>
      <c r="N81">
        <v>255</v>
      </c>
      <c r="O81" t="str">
        <f t="shared" si="3"/>
        <v>0120</v>
      </c>
      <c r="P81">
        <v>235</v>
      </c>
      <c r="Q81">
        <v>64</v>
      </c>
      <c r="R81" s="1">
        <v>0</v>
      </c>
      <c r="S81" t="s">
        <v>236</v>
      </c>
      <c r="T81" t="s">
        <v>235</v>
      </c>
      <c r="U81" t="s">
        <v>235</v>
      </c>
      <c r="V81" s="14" t="s">
        <v>231</v>
      </c>
      <c r="W81" s="14" t="s">
        <v>231</v>
      </c>
      <c r="X81" s="14">
        <v>46.9</v>
      </c>
      <c r="Y81" s="14">
        <v>4.1657142857142855</v>
      </c>
      <c r="Z81" s="14">
        <v>27.5</v>
      </c>
      <c r="AA81" s="14">
        <v>20.5</v>
      </c>
      <c r="AB81" t="s">
        <v>242</v>
      </c>
      <c r="AC81" t="s">
        <v>251</v>
      </c>
      <c r="AD81" s="3">
        <v>25.600580000000001</v>
      </c>
      <c r="AE81" s="3">
        <v>-80.400133999999994</v>
      </c>
      <c r="AF81" s="16">
        <v>1</v>
      </c>
      <c r="AG81" s="16">
        <v>3</v>
      </c>
      <c r="AH81" s="1">
        <v>0.1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0.1</v>
      </c>
      <c r="AX81" s="1">
        <v>0</v>
      </c>
      <c r="AY81">
        <v>6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7</v>
      </c>
      <c r="BF81">
        <v>0</v>
      </c>
      <c r="BG81">
        <v>105</v>
      </c>
      <c r="BH81">
        <v>4</v>
      </c>
      <c r="BI81">
        <v>0</v>
      </c>
      <c r="BJ81">
        <v>0</v>
      </c>
      <c r="BK81" s="1">
        <v>0</v>
      </c>
      <c r="BL81">
        <v>0</v>
      </c>
      <c r="BM81">
        <v>0.1</v>
      </c>
      <c r="BN81">
        <v>0.2857142857142857</v>
      </c>
      <c r="BO81">
        <v>8.5714285714285715E-2</v>
      </c>
      <c r="BP81">
        <v>0</v>
      </c>
    </row>
    <row r="82" spans="1:68" x14ac:dyDescent="0.55000000000000004">
      <c r="A82" t="s">
        <v>120</v>
      </c>
      <c r="B82">
        <v>40</v>
      </c>
      <c r="C82" s="2">
        <v>44551</v>
      </c>
      <c r="D82" s="2">
        <v>44586</v>
      </c>
      <c r="E82" s="2">
        <v>44327</v>
      </c>
      <c r="F82" t="s">
        <v>335</v>
      </c>
      <c r="G82" t="s">
        <v>609</v>
      </c>
      <c r="H82" t="s">
        <v>115</v>
      </c>
      <c r="I82">
        <f t="shared" si="4"/>
        <v>224</v>
      </c>
      <c r="J82">
        <v>5</v>
      </c>
      <c r="K82">
        <v>25</v>
      </c>
      <c r="L82">
        <v>36</v>
      </c>
      <c r="M82">
        <v>25</v>
      </c>
      <c r="N82">
        <v>260</v>
      </c>
      <c r="O82" t="str">
        <f t="shared" si="3"/>
        <v>0125</v>
      </c>
      <c r="P82">
        <v>235</v>
      </c>
      <c r="Q82">
        <v>54</v>
      </c>
      <c r="R82" s="1">
        <v>0</v>
      </c>
      <c r="S82" t="s">
        <v>236</v>
      </c>
      <c r="T82" t="s">
        <v>235</v>
      </c>
      <c r="U82" t="s">
        <v>235</v>
      </c>
      <c r="V82" s="14">
        <v>40</v>
      </c>
      <c r="W82" s="14">
        <v>40</v>
      </c>
      <c r="X82" s="14">
        <v>49.5</v>
      </c>
      <c r="Y82" s="14">
        <v>5.4148459400000002</v>
      </c>
      <c r="Z82" s="14">
        <v>29.9</v>
      </c>
      <c r="AA82" s="14">
        <v>21.6</v>
      </c>
      <c r="AB82" t="s">
        <v>240</v>
      </c>
      <c r="AC82" t="s">
        <v>254</v>
      </c>
      <c r="AD82" s="3">
        <v>25.613995970000001</v>
      </c>
      <c r="AE82" s="3">
        <v>-80.406042029999995</v>
      </c>
      <c r="AF82" s="16">
        <v>0</v>
      </c>
      <c r="AG82" s="16">
        <v>4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>
        <v>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7</v>
      </c>
      <c r="BF82">
        <v>0</v>
      </c>
      <c r="BG82">
        <v>105</v>
      </c>
      <c r="BH82">
        <v>0</v>
      </c>
      <c r="BI82">
        <v>0</v>
      </c>
      <c r="BJ82">
        <v>0</v>
      </c>
      <c r="BK82" s="1">
        <v>0</v>
      </c>
      <c r="BL82">
        <v>0</v>
      </c>
      <c r="BM82">
        <v>0.1</v>
      </c>
      <c r="BN82">
        <v>0.2857142857142857</v>
      </c>
      <c r="BO82">
        <v>8.5714285714285715E-2</v>
      </c>
      <c r="BP82">
        <v>0</v>
      </c>
    </row>
    <row r="83" spans="1:68" x14ac:dyDescent="0.55000000000000004">
      <c r="A83" t="s">
        <v>121</v>
      </c>
      <c r="B83">
        <v>454</v>
      </c>
      <c r="C83" s="2">
        <v>44551</v>
      </c>
      <c r="D83" s="2">
        <v>44586</v>
      </c>
      <c r="E83" s="2">
        <v>44327</v>
      </c>
      <c r="F83" t="s">
        <v>335</v>
      </c>
      <c r="G83" t="s">
        <v>609</v>
      </c>
      <c r="H83" t="s">
        <v>115</v>
      </c>
      <c r="I83">
        <f t="shared" si="4"/>
        <v>224</v>
      </c>
      <c r="J83">
        <v>5</v>
      </c>
      <c r="K83">
        <v>25</v>
      </c>
      <c r="L83">
        <v>36</v>
      </c>
      <c r="M83">
        <v>25</v>
      </c>
      <c r="N83">
        <v>260</v>
      </c>
      <c r="O83" t="str">
        <f t="shared" si="3"/>
        <v>0125</v>
      </c>
      <c r="P83">
        <v>235</v>
      </c>
      <c r="Q83">
        <v>54</v>
      </c>
      <c r="R83" s="1">
        <v>0</v>
      </c>
      <c r="S83" t="s">
        <v>236</v>
      </c>
      <c r="T83" t="s">
        <v>234</v>
      </c>
      <c r="U83" t="s">
        <v>234</v>
      </c>
      <c r="V83" s="14">
        <v>454</v>
      </c>
      <c r="W83" s="14">
        <v>454</v>
      </c>
      <c r="X83" s="14">
        <v>49.8</v>
      </c>
      <c r="Y83" s="14">
        <v>4.1033333333333344</v>
      </c>
      <c r="Z83" s="14">
        <v>27.8</v>
      </c>
      <c r="AA83" s="14">
        <v>20.7</v>
      </c>
      <c r="AB83" t="s">
        <v>240</v>
      </c>
      <c r="AC83" t="s">
        <v>296</v>
      </c>
      <c r="AD83" s="3">
        <v>25.61387401</v>
      </c>
      <c r="AE83" s="3">
        <v>-80.406140010000001</v>
      </c>
      <c r="AF83" s="16">
        <v>0</v>
      </c>
      <c r="AG83" s="16">
        <v>5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>
        <v>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7</v>
      </c>
      <c r="BF83">
        <v>0</v>
      </c>
      <c r="BG83">
        <v>105</v>
      </c>
      <c r="BH83">
        <v>0</v>
      </c>
      <c r="BI83">
        <v>0</v>
      </c>
      <c r="BJ83">
        <v>0</v>
      </c>
      <c r="BK83" s="1">
        <v>0</v>
      </c>
      <c r="BL83">
        <v>0</v>
      </c>
      <c r="BM83">
        <v>0.1</v>
      </c>
      <c r="BN83">
        <v>0.2857142857142857</v>
      </c>
      <c r="BO83">
        <v>8.5714285714285715E-2</v>
      </c>
      <c r="BP83">
        <v>0</v>
      </c>
    </row>
    <row r="84" spans="1:68" x14ac:dyDescent="0.55000000000000004">
      <c r="A84" t="s">
        <v>122</v>
      </c>
      <c r="B84">
        <v>300</v>
      </c>
      <c r="C84" s="2">
        <v>44551</v>
      </c>
      <c r="D84" s="2">
        <v>44588</v>
      </c>
      <c r="E84" s="2">
        <v>44327</v>
      </c>
      <c r="F84" t="s">
        <v>335</v>
      </c>
      <c r="G84" t="s">
        <v>609</v>
      </c>
      <c r="H84" t="s">
        <v>115</v>
      </c>
      <c r="I84">
        <f t="shared" si="4"/>
        <v>224</v>
      </c>
      <c r="J84">
        <v>5</v>
      </c>
      <c r="K84">
        <v>27</v>
      </c>
      <c r="L84">
        <v>38</v>
      </c>
      <c r="M84">
        <v>27</v>
      </c>
      <c r="N84">
        <v>262</v>
      </c>
      <c r="O84" t="str">
        <f t="shared" si="3"/>
        <v>0127</v>
      </c>
      <c r="P84">
        <v>235</v>
      </c>
      <c r="Q84">
        <v>73</v>
      </c>
      <c r="R84" s="1">
        <v>0.09</v>
      </c>
      <c r="S84" t="s">
        <v>236</v>
      </c>
      <c r="T84" t="s">
        <v>234</v>
      </c>
      <c r="U84" t="s">
        <v>234</v>
      </c>
      <c r="V84" s="14">
        <v>300</v>
      </c>
      <c r="W84" s="14">
        <v>300</v>
      </c>
      <c r="X84" s="14">
        <v>46.5</v>
      </c>
      <c r="Y84" s="14">
        <v>3.3135294117647058</v>
      </c>
      <c r="Z84" s="14">
        <v>26.9</v>
      </c>
      <c r="AA84" s="14">
        <v>19.899999999999999</v>
      </c>
      <c r="AB84" t="s">
        <v>241</v>
      </c>
      <c r="AC84" t="s">
        <v>282</v>
      </c>
      <c r="AD84" s="3">
        <v>25.616636</v>
      </c>
      <c r="AE84" s="3">
        <v>-80.390680000000003</v>
      </c>
      <c r="AF84" s="16">
        <v>0</v>
      </c>
      <c r="AG84" s="16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>
        <v>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7</v>
      </c>
      <c r="BF84">
        <v>0</v>
      </c>
      <c r="BG84">
        <v>105</v>
      </c>
      <c r="BH84">
        <v>0</v>
      </c>
      <c r="BI84">
        <v>0</v>
      </c>
      <c r="BJ84">
        <v>0</v>
      </c>
      <c r="BK84" s="1">
        <v>0</v>
      </c>
      <c r="BL84">
        <v>0</v>
      </c>
      <c r="BM84">
        <v>0.1</v>
      </c>
      <c r="BN84">
        <v>0.2857142857142857</v>
      </c>
      <c r="BO84">
        <v>8.5714285714285715E-2</v>
      </c>
      <c r="BP84">
        <v>0</v>
      </c>
    </row>
    <row r="85" spans="1:68" x14ac:dyDescent="0.55000000000000004">
      <c r="A85" t="s">
        <v>123</v>
      </c>
      <c r="B85">
        <v>589</v>
      </c>
      <c r="C85" s="2">
        <v>44551</v>
      </c>
      <c r="D85" s="2">
        <v>44588</v>
      </c>
      <c r="E85" s="2">
        <v>44327</v>
      </c>
      <c r="F85" t="s">
        <v>335</v>
      </c>
      <c r="G85" t="s">
        <v>609</v>
      </c>
      <c r="H85" t="s">
        <v>115</v>
      </c>
      <c r="I85">
        <f t="shared" si="4"/>
        <v>224</v>
      </c>
      <c r="J85">
        <v>5</v>
      </c>
      <c r="K85">
        <v>27</v>
      </c>
      <c r="L85">
        <v>38</v>
      </c>
      <c r="M85">
        <v>27</v>
      </c>
      <c r="N85">
        <v>262</v>
      </c>
      <c r="O85" t="str">
        <f t="shared" si="3"/>
        <v>0127</v>
      </c>
      <c r="P85">
        <v>235</v>
      </c>
      <c r="Q85">
        <v>73</v>
      </c>
      <c r="R85" s="1">
        <v>0.09</v>
      </c>
      <c r="S85" t="s">
        <v>236</v>
      </c>
      <c r="T85" t="s">
        <v>235</v>
      </c>
      <c r="U85" t="s">
        <v>235</v>
      </c>
      <c r="V85" s="14">
        <v>589</v>
      </c>
      <c r="W85" s="14">
        <v>589</v>
      </c>
      <c r="X85" s="14">
        <v>51.1</v>
      </c>
      <c r="Y85" s="14">
        <v>5.242857142857142</v>
      </c>
      <c r="Z85" s="14">
        <v>29.4</v>
      </c>
      <c r="AA85" s="14">
        <v>22.2</v>
      </c>
      <c r="AB85" t="s">
        <v>241</v>
      </c>
      <c r="AC85" t="s">
        <v>258</v>
      </c>
      <c r="AD85" s="3">
        <v>25.621460970000001</v>
      </c>
      <c r="AE85" s="3">
        <v>-80.392425959999997</v>
      </c>
      <c r="AF85" s="16">
        <v>0</v>
      </c>
      <c r="AG85" s="16">
        <v>2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>
        <v>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7</v>
      </c>
      <c r="BF85">
        <v>0</v>
      </c>
      <c r="BG85">
        <v>105</v>
      </c>
      <c r="BH85">
        <v>0</v>
      </c>
      <c r="BI85">
        <v>0</v>
      </c>
      <c r="BJ85">
        <v>0</v>
      </c>
      <c r="BK85" s="1">
        <v>0</v>
      </c>
      <c r="BL85">
        <v>0</v>
      </c>
      <c r="BM85">
        <v>0.1</v>
      </c>
      <c r="BN85">
        <v>0.2857142857142857</v>
      </c>
      <c r="BO85">
        <v>8.5714285714285715E-2</v>
      </c>
      <c r="BP85">
        <v>0</v>
      </c>
    </row>
    <row r="86" spans="1:68" x14ac:dyDescent="0.55000000000000004">
      <c r="A86" t="s">
        <v>124</v>
      </c>
      <c r="B86">
        <v>21</v>
      </c>
      <c r="C86" s="2">
        <v>44551</v>
      </c>
      <c r="D86" s="2">
        <v>44595</v>
      </c>
      <c r="E86" s="2">
        <v>44327</v>
      </c>
      <c r="F86" t="s">
        <v>335</v>
      </c>
      <c r="G86" t="s">
        <v>609</v>
      </c>
      <c r="H86" t="s">
        <v>125</v>
      </c>
      <c r="I86">
        <f t="shared" si="4"/>
        <v>224</v>
      </c>
      <c r="J86">
        <v>6</v>
      </c>
      <c r="K86">
        <v>34</v>
      </c>
      <c r="L86">
        <v>45</v>
      </c>
      <c r="M86">
        <v>3</v>
      </c>
      <c r="N86">
        <v>269</v>
      </c>
      <c r="O86" t="str">
        <f t="shared" si="3"/>
        <v>0203</v>
      </c>
      <c r="P86">
        <v>235</v>
      </c>
      <c r="Q86">
        <v>72</v>
      </c>
      <c r="R86" s="1">
        <v>0</v>
      </c>
      <c r="S86" t="s">
        <v>236</v>
      </c>
      <c r="T86" t="s">
        <v>235</v>
      </c>
      <c r="U86" t="s">
        <v>235</v>
      </c>
      <c r="V86" s="14">
        <v>21</v>
      </c>
      <c r="W86" s="14">
        <v>21</v>
      </c>
      <c r="X86" s="14">
        <v>47.7</v>
      </c>
      <c r="Y86" s="14">
        <v>5.5711111111111116</v>
      </c>
      <c r="Z86" s="14">
        <v>31.7</v>
      </c>
      <c r="AA86" s="14">
        <v>21.5</v>
      </c>
      <c r="AB86" t="s">
        <v>240</v>
      </c>
      <c r="AC86" t="s">
        <v>297</v>
      </c>
      <c r="AD86" s="3">
        <v>25.613581</v>
      </c>
      <c r="AE86" s="3">
        <v>-80.406135000000006</v>
      </c>
      <c r="AF86" s="16">
        <v>0</v>
      </c>
      <c r="AG86" s="16">
        <v>3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>
        <v>5</v>
      </c>
      <c r="AZ86">
        <v>0</v>
      </c>
      <c r="BA86">
        <v>0</v>
      </c>
      <c r="BB86">
        <v>11.5</v>
      </c>
      <c r="BC86">
        <v>0</v>
      </c>
      <c r="BD86">
        <v>0</v>
      </c>
      <c r="BE86">
        <v>6</v>
      </c>
      <c r="BF86">
        <v>0</v>
      </c>
      <c r="BG86">
        <v>70.5</v>
      </c>
      <c r="BH86">
        <v>0</v>
      </c>
      <c r="BI86">
        <v>2.3809523809523808E-2</v>
      </c>
      <c r="BJ86">
        <v>0</v>
      </c>
      <c r="BK86" s="1">
        <v>0</v>
      </c>
      <c r="BL86">
        <v>2.1739130434782608E-2</v>
      </c>
      <c r="BM86">
        <v>0</v>
      </c>
      <c r="BN86">
        <v>0.16666666666666666</v>
      </c>
      <c r="BO86">
        <v>3.1914893617021274E-2</v>
      </c>
      <c r="BP86">
        <v>0</v>
      </c>
    </row>
    <row r="87" spans="1:68" x14ac:dyDescent="0.55000000000000004">
      <c r="A87" t="s">
        <v>126</v>
      </c>
      <c r="B87">
        <v>494</v>
      </c>
      <c r="C87" s="2">
        <v>44551</v>
      </c>
      <c r="D87" s="2">
        <v>44595</v>
      </c>
      <c r="E87" s="2">
        <v>44327</v>
      </c>
      <c r="F87" t="s">
        <v>335</v>
      </c>
      <c r="G87" t="s">
        <v>609</v>
      </c>
      <c r="H87" t="s">
        <v>125</v>
      </c>
      <c r="I87">
        <f t="shared" si="4"/>
        <v>224</v>
      </c>
      <c r="J87">
        <v>6</v>
      </c>
      <c r="K87">
        <v>34</v>
      </c>
      <c r="L87">
        <v>45</v>
      </c>
      <c r="M87">
        <v>3</v>
      </c>
      <c r="N87">
        <v>269</v>
      </c>
      <c r="O87" t="str">
        <f t="shared" si="3"/>
        <v>0203</v>
      </c>
      <c r="P87">
        <v>235</v>
      </c>
      <c r="Q87">
        <v>72</v>
      </c>
      <c r="R87" s="1">
        <v>0</v>
      </c>
      <c r="S87" t="s">
        <v>233</v>
      </c>
      <c r="U87" t="s">
        <v>233</v>
      </c>
      <c r="W87" s="14">
        <v>494</v>
      </c>
      <c r="AB87" t="s">
        <v>240</v>
      </c>
      <c r="AC87" t="s">
        <v>298</v>
      </c>
      <c r="AD87" s="3">
        <v>25.614341970000002</v>
      </c>
      <c r="AE87" s="3">
        <v>-80.407350030000003</v>
      </c>
      <c r="AF87" s="16">
        <v>1</v>
      </c>
      <c r="AG87" s="16">
        <v>1</v>
      </c>
      <c r="AH87" s="1">
        <v>0.01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0.01</v>
      </c>
      <c r="AV87" s="1">
        <v>0</v>
      </c>
      <c r="AW87" s="1">
        <v>0</v>
      </c>
      <c r="AX87" s="1">
        <v>0</v>
      </c>
      <c r="AY87">
        <v>2</v>
      </c>
      <c r="AZ87">
        <v>0</v>
      </c>
      <c r="BA87">
        <v>0</v>
      </c>
      <c r="BB87">
        <v>11.5</v>
      </c>
      <c r="BC87">
        <v>0</v>
      </c>
      <c r="BD87">
        <v>0</v>
      </c>
      <c r="BE87">
        <v>6</v>
      </c>
      <c r="BF87">
        <v>0</v>
      </c>
      <c r="BG87">
        <v>70.5</v>
      </c>
      <c r="BH87">
        <v>0</v>
      </c>
      <c r="BI87">
        <v>2.3809523809523808E-2</v>
      </c>
      <c r="BJ87">
        <v>0</v>
      </c>
      <c r="BK87" s="1">
        <v>0</v>
      </c>
      <c r="BL87">
        <v>2.1739130434782608E-2</v>
      </c>
      <c r="BM87">
        <v>0</v>
      </c>
      <c r="BN87">
        <v>0.16666666666666666</v>
      </c>
      <c r="BO87">
        <v>3.1914893617021274E-2</v>
      </c>
      <c r="BP87">
        <v>0</v>
      </c>
    </row>
    <row r="88" spans="1:68" x14ac:dyDescent="0.55000000000000004">
      <c r="A88" t="s">
        <v>127</v>
      </c>
      <c r="B88">
        <v>491</v>
      </c>
      <c r="C88" s="2">
        <v>44551</v>
      </c>
      <c r="D88" s="2">
        <v>44600</v>
      </c>
      <c r="E88" s="2">
        <v>44327</v>
      </c>
      <c r="F88" t="s">
        <v>335</v>
      </c>
      <c r="G88" t="s">
        <v>609</v>
      </c>
      <c r="H88" t="s">
        <v>125</v>
      </c>
      <c r="I88">
        <f t="shared" si="4"/>
        <v>224</v>
      </c>
      <c r="J88">
        <v>7</v>
      </c>
      <c r="K88">
        <v>39</v>
      </c>
      <c r="L88">
        <v>50</v>
      </c>
      <c r="M88">
        <v>8</v>
      </c>
      <c r="N88">
        <v>274</v>
      </c>
      <c r="O88" t="str">
        <f t="shared" si="3"/>
        <v>0208</v>
      </c>
      <c r="P88">
        <v>235</v>
      </c>
      <c r="Q88">
        <v>70.5</v>
      </c>
      <c r="R88" s="1">
        <v>0</v>
      </c>
      <c r="S88" t="s">
        <v>236</v>
      </c>
      <c r="T88" t="s">
        <v>234</v>
      </c>
      <c r="U88" t="s">
        <v>234</v>
      </c>
      <c r="V88" s="14">
        <v>491</v>
      </c>
      <c r="W88" s="14">
        <v>491</v>
      </c>
      <c r="X88" s="14">
        <v>49.2</v>
      </c>
      <c r="Y88" s="14">
        <v>4.2805263157894728</v>
      </c>
      <c r="Z88" s="14">
        <v>27.1</v>
      </c>
      <c r="AA88" s="14">
        <v>20.3</v>
      </c>
      <c r="AB88" t="s">
        <v>242</v>
      </c>
      <c r="AC88" t="s">
        <v>299</v>
      </c>
      <c r="AD88" s="3">
        <v>25.602049999999998</v>
      </c>
      <c r="AE88" s="3">
        <v>-80.397990039999996</v>
      </c>
      <c r="AF88" s="16">
        <v>1</v>
      </c>
      <c r="AG88" s="16">
        <v>3</v>
      </c>
      <c r="AH88" s="1">
        <v>0.01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0.01</v>
      </c>
      <c r="AV88" s="1">
        <v>0</v>
      </c>
      <c r="AW88" s="1">
        <v>0</v>
      </c>
      <c r="AX88" s="1">
        <v>0</v>
      </c>
      <c r="AY88">
        <v>4</v>
      </c>
      <c r="AZ88">
        <v>0</v>
      </c>
      <c r="BA88">
        <v>0</v>
      </c>
      <c r="BB88">
        <v>11.5</v>
      </c>
      <c r="BC88">
        <v>0</v>
      </c>
      <c r="BD88">
        <v>0</v>
      </c>
      <c r="BE88">
        <v>6</v>
      </c>
      <c r="BF88">
        <v>0</v>
      </c>
      <c r="BG88">
        <v>70.5</v>
      </c>
      <c r="BH88">
        <v>0</v>
      </c>
      <c r="BI88">
        <v>0</v>
      </c>
      <c r="BJ88">
        <v>0</v>
      </c>
      <c r="BK88" s="1">
        <v>0</v>
      </c>
      <c r="BL88">
        <v>2.1739130434782608E-2</v>
      </c>
      <c r="BM88">
        <v>0</v>
      </c>
      <c r="BN88">
        <v>0.16666666666666666</v>
      </c>
      <c r="BO88">
        <v>3.1914893617021274E-2</v>
      </c>
      <c r="BP88">
        <v>0</v>
      </c>
    </row>
    <row r="89" spans="1:68" x14ac:dyDescent="0.55000000000000004">
      <c r="A89" t="s">
        <v>128</v>
      </c>
      <c r="B89" t="s">
        <v>230</v>
      </c>
      <c r="C89" s="2">
        <v>44551</v>
      </c>
      <c r="D89" s="2">
        <v>44602</v>
      </c>
      <c r="E89" s="2">
        <v>44327</v>
      </c>
      <c r="F89" t="s">
        <v>335</v>
      </c>
      <c r="G89" t="s">
        <v>609</v>
      </c>
      <c r="H89" t="s">
        <v>125</v>
      </c>
      <c r="I89">
        <f t="shared" si="4"/>
        <v>224</v>
      </c>
      <c r="J89">
        <v>7</v>
      </c>
      <c r="K89">
        <v>41</v>
      </c>
      <c r="L89">
        <v>52</v>
      </c>
      <c r="M89">
        <v>10</v>
      </c>
      <c r="N89">
        <v>276</v>
      </c>
      <c r="O89" t="str">
        <f t="shared" si="3"/>
        <v>0210</v>
      </c>
      <c r="P89">
        <v>235</v>
      </c>
      <c r="Q89">
        <v>58</v>
      </c>
      <c r="R89" s="1">
        <v>0.28999999999999998</v>
      </c>
      <c r="S89" t="s">
        <v>236</v>
      </c>
      <c r="T89" t="s">
        <v>235</v>
      </c>
      <c r="U89" t="s">
        <v>235</v>
      </c>
      <c r="V89" s="14" t="s">
        <v>230</v>
      </c>
      <c r="W89" s="14" t="s">
        <v>230</v>
      </c>
      <c r="X89" s="14">
        <v>55.1</v>
      </c>
      <c r="Y89" s="14">
        <v>6.6241176470588234</v>
      </c>
      <c r="Z89" s="14">
        <v>33.4</v>
      </c>
      <c r="AA89" s="14">
        <v>23.4</v>
      </c>
      <c r="AB89" t="s">
        <v>241</v>
      </c>
      <c r="AC89" t="s">
        <v>255</v>
      </c>
      <c r="AD89" s="3">
        <v>25.616444000000001</v>
      </c>
      <c r="AE89" s="3">
        <v>-80.390439000000001</v>
      </c>
      <c r="AF89" s="16">
        <v>0</v>
      </c>
      <c r="AG89" s="16">
        <v>3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>
        <v>3</v>
      </c>
      <c r="AZ89">
        <v>0</v>
      </c>
      <c r="BA89">
        <v>0</v>
      </c>
      <c r="BB89">
        <v>11.5</v>
      </c>
      <c r="BC89">
        <v>0</v>
      </c>
      <c r="BD89">
        <v>0</v>
      </c>
      <c r="BE89">
        <v>6</v>
      </c>
      <c r="BF89">
        <v>0</v>
      </c>
      <c r="BG89">
        <v>70.5</v>
      </c>
      <c r="BH89">
        <v>0</v>
      </c>
      <c r="BI89">
        <v>0</v>
      </c>
      <c r="BJ89">
        <v>0</v>
      </c>
      <c r="BK89" s="1">
        <v>0</v>
      </c>
      <c r="BL89">
        <v>2.1739130434782608E-2</v>
      </c>
      <c r="BM89">
        <v>0</v>
      </c>
      <c r="BN89">
        <v>0.16666666666666666</v>
      </c>
      <c r="BO89">
        <v>3.1914893617021274E-2</v>
      </c>
      <c r="BP89">
        <v>0</v>
      </c>
    </row>
    <row r="90" spans="1:68" x14ac:dyDescent="0.55000000000000004">
      <c r="A90" t="s">
        <v>129</v>
      </c>
      <c r="B90" t="s">
        <v>231</v>
      </c>
      <c r="C90" s="2">
        <v>44551</v>
      </c>
      <c r="D90" s="2">
        <v>44607</v>
      </c>
      <c r="E90" s="2">
        <v>44327</v>
      </c>
      <c r="F90" t="s">
        <v>335</v>
      </c>
      <c r="G90" t="s">
        <v>609</v>
      </c>
      <c r="H90" t="s">
        <v>125</v>
      </c>
      <c r="I90">
        <f t="shared" si="4"/>
        <v>224</v>
      </c>
      <c r="J90">
        <v>8</v>
      </c>
      <c r="K90">
        <v>46</v>
      </c>
      <c r="L90">
        <v>57</v>
      </c>
      <c r="M90">
        <v>15</v>
      </c>
      <c r="N90">
        <v>281</v>
      </c>
      <c r="O90" t="str">
        <f t="shared" si="3"/>
        <v>0215</v>
      </c>
      <c r="P90">
        <v>235</v>
      </c>
      <c r="Q90">
        <v>60.5</v>
      </c>
      <c r="S90" t="s">
        <v>236</v>
      </c>
      <c r="T90" t="s">
        <v>235</v>
      </c>
      <c r="U90" t="s">
        <v>235</v>
      </c>
      <c r="V90" s="14" t="s">
        <v>231</v>
      </c>
      <c r="W90" s="14" t="s">
        <v>231</v>
      </c>
      <c r="X90" s="14">
        <v>46.9</v>
      </c>
      <c r="Y90" s="14">
        <v>4.1657142857142855</v>
      </c>
      <c r="Z90" s="14">
        <v>27.5</v>
      </c>
      <c r="AA90" s="14">
        <v>20.5</v>
      </c>
      <c r="AB90" t="s">
        <v>242</v>
      </c>
      <c r="AC90" t="s">
        <v>251</v>
      </c>
      <c r="AD90" s="3">
        <v>25.600580000000001</v>
      </c>
      <c r="AE90" s="3">
        <v>-80.400133999999994</v>
      </c>
      <c r="AF90" s="16">
        <v>0</v>
      </c>
      <c r="AG90" s="16">
        <v>2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>
        <v>4</v>
      </c>
      <c r="AZ90">
        <v>0</v>
      </c>
      <c r="BA90">
        <v>0</v>
      </c>
      <c r="BB90">
        <v>11.5</v>
      </c>
      <c r="BC90">
        <v>0</v>
      </c>
      <c r="BD90">
        <v>0</v>
      </c>
      <c r="BE90">
        <v>6</v>
      </c>
      <c r="BF90">
        <v>0</v>
      </c>
      <c r="BG90">
        <v>70.5</v>
      </c>
      <c r="BH90">
        <v>0</v>
      </c>
      <c r="BI90">
        <v>0</v>
      </c>
      <c r="BJ90">
        <v>0</v>
      </c>
      <c r="BK90" s="1">
        <v>0</v>
      </c>
      <c r="BL90">
        <v>2.1739130434782608E-2</v>
      </c>
      <c r="BM90">
        <v>0</v>
      </c>
      <c r="BN90">
        <v>0.16666666666666666</v>
      </c>
      <c r="BO90">
        <v>3.1914893617021274E-2</v>
      </c>
      <c r="BP90">
        <v>0</v>
      </c>
    </row>
    <row r="91" spans="1:68" x14ac:dyDescent="0.55000000000000004">
      <c r="A91" t="s">
        <v>130</v>
      </c>
      <c r="B91">
        <v>606</v>
      </c>
      <c r="C91" s="2">
        <v>44551</v>
      </c>
      <c r="D91" s="2">
        <v>44609</v>
      </c>
      <c r="E91" s="2">
        <v>44327</v>
      </c>
      <c r="F91" t="s">
        <v>335</v>
      </c>
      <c r="G91" t="s">
        <v>609</v>
      </c>
      <c r="H91" t="s">
        <v>125</v>
      </c>
      <c r="I91">
        <f t="shared" si="4"/>
        <v>224</v>
      </c>
      <c r="J91">
        <v>8</v>
      </c>
      <c r="K91">
        <v>48</v>
      </c>
      <c r="L91">
        <v>59</v>
      </c>
      <c r="M91">
        <v>17</v>
      </c>
      <c r="N91">
        <v>283</v>
      </c>
      <c r="O91" t="str">
        <f t="shared" si="3"/>
        <v>0217</v>
      </c>
      <c r="P91">
        <v>235</v>
      </c>
      <c r="Q91">
        <v>74.5</v>
      </c>
      <c r="R91" s="1">
        <v>0.02</v>
      </c>
      <c r="S91" t="s">
        <v>236</v>
      </c>
      <c r="T91" t="s">
        <v>235</v>
      </c>
      <c r="U91" t="s">
        <v>235</v>
      </c>
      <c r="V91" s="14">
        <v>606</v>
      </c>
      <c r="W91" s="14">
        <v>606</v>
      </c>
      <c r="X91" s="14">
        <v>52.4</v>
      </c>
      <c r="Y91" s="14">
        <v>7.5842105263157888</v>
      </c>
      <c r="Z91" s="14">
        <v>32.9</v>
      </c>
      <c r="AA91" s="14">
        <v>25.1</v>
      </c>
      <c r="AB91" t="s">
        <v>241</v>
      </c>
      <c r="AC91" t="s">
        <v>255</v>
      </c>
      <c r="AD91" s="3">
        <v>25.616444000000001</v>
      </c>
      <c r="AE91" s="3">
        <v>-80.390439000000001</v>
      </c>
      <c r="AF91" s="16">
        <v>0</v>
      </c>
      <c r="AG91" s="16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>
        <v>1</v>
      </c>
      <c r="AZ91">
        <v>0</v>
      </c>
      <c r="BA91">
        <v>0</v>
      </c>
      <c r="BB91">
        <v>11.5</v>
      </c>
      <c r="BC91">
        <v>0</v>
      </c>
      <c r="BD91">
        <v>0</v>
      </c>
      <c r="BE91">
        <v>6</v>
      </c>
      <c r="BF91">
        <v>0</v>
      </c>
      <c r="BG91">
        <v>70.5</v>
      </c>
      <c r="BH91">
        <v>0</v>
      </c>
      <c r="BI91">
        <v>0</v>
      </c>
      <c r="BJ91">
        <v>0</v>
      </c>
      <c r="BK91" s="1">
        <v>0</v>
      </c>
      <c r="BL91">
        <v>2.1739130434782608E-2</v>
      </c>
      <c r="BM91">
        <v>0</v>
      </c>
      <c r="BN91">
        <v>0.16666666666666666</v>
      </c>
      <c r="BO91">
        <v>3.1914893617021274E-2</v>
      </c>
      <c r="BP91">
        <v>0</v>
      </c>
    </row>
    <row r="92" spans="1:68" x14ac:dyDescent="0.55000000000000004">
      <c r="A92" t="s">
        <v>131</v>
      </c>
      <c r="B92">
        <v>40</v>
      </c>
      <c r="C92" s="2">
        <v>44551</v>
      </c>
      <c r="D92" s="2">
        <v>44614</v>
      </c>
      <c r="E92" s="2">
        <v>44327</v>
      </c>
      <c r="F92" t="s">
        <v>335</v>
      </c>
      <c r="G92" t="s">
        <v>609</v>
      </c>
      <c r="H92" t="s">
        <v>125</v>
      </c>
      <c r="I92">
        <f t="shared" si="4"/>
        <v>224</v>
      </c>
      <c r="J92">
        <v>9</v>
      </c>
      <c r="K92">
        <v>53</v>
      </c>
      <c r="L92">
        <v>64</v>
      </c>
      <c r="M92">
        <v>22</v>
      </c>
      <c r="N92">
        <v>288</v>
      </c>
      <c r="O92" t="str">
        <f t="shared" si="3"/>
        <v>0222</v>
      </c>
      <c r="P92">
        <v>235</v>
      </c>
      <c r="Q92">
        <v>71.5</v>
      </c>
      <c r="R92" s="1">
        <v>0</v>
      </c>
      <c r="S92" t="s">
        <v>236</v>
      </c>
      <c r="T92" t="s">
        <v>235</v>
      </c>
      <c r="U92" t="s">
        <v>235</v>
      </c>
      <c r="V92" s="14">
        <v>40</v>
      </c>
      <c r="W92" s="14">
        <v>40</v>
      </c>
      <c r="X92" s="14">
        <v>49.5</v>
      </c>
      <c r="Y92" s="14">
        <v>5.4148459400000002</v>
      </c>
      <c r="Z92" s="14">
        <v>29.9</v>
      </c>
      <c r="AA92" s="14">
        <v>21.6</v>
      </c>
      <c r="AB92" t="s">
        <v>240</v>
      </c>
      <c r="AC92" t="s">
        <v>254</v>
      </c>
      <c r="AD92" s="3">
        <v>25.613995970000001</v>
      </c>
      <c r="AE92" s="3">
        <v>-80.406042029999995</v>
      </c>
      <c r="AF92" s="16">
        <v>0</v>
      </c>
      <c r="AG92" s="16">
        <v>6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>
        <v>6</v>
      </c>
      <c r="AZ92">
        <v>0</v>
      </c>
      <c r="BA92">
        <v>0</v>
      </c>
      <c r="BB92">
        <v>11.5</v>
      </c>
      <c r="BC92">
        <v>0</v>
      </c>
      <c r="BD92">
        <v>0</v>
      </c>
      <c r="BE92">
        <v>6</v>
      </c>
      <c r="BF92">
        <v>0</v>
      </c>
      <c r="BG92">
        <v>70.5</v>
      </c>
      <c r="BH92">
        <v>0</v>
      </c>
      <c r="BI92">
        <v>0</v>
      </c>
      <c r="BJ92">
        <v>0</v>
      </c>
      <c r="BK92" s="1">
        <v>0</v>
      </c>
      <c r="BL92">
        <v>2.1739130434782608E-2</v>
      </c>
      <c r="BM92">
        <v>0</v>
      </c>
      <c r="BN92">
        <v>0.16666666666666666</v>
      </c>
      <c r="BO92">
        <v>3.1914893617021274E-2</v>
      </c>
      <c r="BP92">
        <v>0</v>
      </c>
    </row>
    <row r="93" spans="1:68" x14ac:dyDescent="0.55000000000000004">
      <c r="A93" t="s">
        <v>132</v>
      </c>
      <c r="B93">
        <v>454</v>
      </c>
      <c r="C93" s="2">
        <v>44551</v>
      </c>
      <c r="D93" s="2">
        <v>44614</v>
      </c>
      <c r="E93" s="2">
        <v>44327</v>
      </c>
      <c r="F93" t="s">
        <v>335</v>
      </c>
      <c r="G93" t="s">
        <v>609</v>
      </c>
      <c r="H93" t="s">
        <v>125</v>
      </c>
      <c r="I93">
        <f t="shared" si="4"/>
        <v>224</v>
      </c>
      <c r="J93">
        <v>9</v>
      </c>
      <c r="K93">
        <v>53</v>
      </c>
      <c r="L93">
        <v>64</v>
      </c>
      <c r="M93">
        <v>22</v>
      </c>
      <c r="N93">
        <v>288</v>
      </c>
      <c r="O93" t="str">
        <f t="shared" si="3"/>
        <v>0222</v>
      </c>
      <c r="P93">
        <v>235</v>
      </c>
      <c r="Q93">
        <v>71.5</v>
      </c>
      <c r="R93" s="1">
        <v>0</v>
      </c>
      <c r="S93" t="s">
        <v>236</v>
      </c>
      <c r="T93" t="s">
        <v>234</v>
      </c>
      <c r="U93" t="s">
        <v>234</v>
      </c>
      <c r="V93" s="14">
        <v>454</v>
      </c>
      <c r="W93" s="14">
        <v>454</v>
      </c>
      <c r="X93" s="14">
        <v>49.8</v>
      </c>
      <c r="Y93" s="14">
        <v>4.1033333333333344</v>
      </c>
      <c r="Z93" s="14">
        <v>27.8</v>
      </c>
      <c r="AA93" s="14">
        <v>20.7</v>
      </c>
      <c r="AB93" t="s">
        <v>240</v>
      </c>
      <c r="AC93" t="s">
        <v>275</v>
      </c>
      <c r="AD93" s="3">
        <v>25.613045960000001</v>
      </c>
      <c r="AE93" s="3">
        <v>-80.407091030000004</v>
      </c>
      <c r="AF93" s="16">
        <v>0</v>
      </c>
      <c r="AG93" s="16">
        <v>1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>
        <v>3</v>
      </c>
      <c r="AZ93">
        <v>0</v>
      </c>
      <c r="BA93">
        <v>0</v>
      </c>
      <c r="BB93">
        <v>11.5</v>
      </c>
      <c r="BC93">
        <v>0</v>
      </c>
      <c r="BD93">
        <v>0</v>
      </c>
      <c r="BE93">
        <v>6</v>
      </c>
      <c r="BF93">
        <v>0</v>
      </c>
      <c r="BG93">
        <v>70.5</v>
      </c>
      <c r="BH93">
        <v>0</v>
      </c>
      <c r="BI93">
        <v>0</v>
      </c>
      <c r="BJ93">
        <v>0</v>
      </c>
      <c r="BK93" s="1">
        <v>0</v>
      </c>
      <c r="BL93">
        <v>2.1739130434782608E-2</v>
      </c>
      <c r="BM93">
        <v>0</v>
      </c>
      <c r="BN93">
        <v>0.16666666666666666</v>
      </c>
      <c r="BO93">
        <v>3.1914893617021274E-2</v>
      </c>
      <c r="BP93">
        <v>0</v>
      </c>
    </row>
    <row r="94" spans="1:68" x14ac:dyDescent="0.55000000000000004">
      <c r="A94" t="s">
        <v>133</v>
      </c>
      <c r="B94">
        <v>21</v>
      </c>
      <c r="C94" s="2">
        <v>44551</v>
      </c>
      <c r="D94" s="2">
        <v>44616</v>
      </c>
      <c r="E94" s="2">
        <v>44327</v>
      </c>
      <c r="F94" t="s">
        <v>335</v>
      </c>
      <c r="G94" t="s">
        <v>609</v>
      </c>
      <c r="H94" t="s">
        <v>125</v>
      </c>
      <c r="I94">
        <f t="shared" si="4"/>
        <v>224</v>
      </c>
      <c r="J94">
        <v>9</v>
      </c>
      <c r="K94">
        <v>55</v>
      </c>
      <c r="L94">
        <v>66</v>
      </c>
      <c r="M94">
        <v>24</v>
      </c>
      <c r="N94">
        <v>290</v>
      </c>
      <c r="O94" t="str">
        <f t="shared" si="3"/>
        <v>0224</v>
      </c>
      <c r="P94">
        <v>235</v>
      </c>
      <c r="Q94">
        <v>71</v>
      </c>
      <c r="R94" s="1">
        <v>0</v>
      </c>
      <c r="S94" t="s">
        <v>236</v>
      </c>
      <c r="T94" t="s">
        <v>235</v>
      </c>
      <c r="U94" t="s">
        <v>235</v>
      </c>
      <c r="V94" s="14">
        <v>21</v>
      </c>
      <c r="W94" s="14">
        <v>21</v>
      </c>
      <c r="X94" s="14">
        <v>47.7</v>
      </c>
      <c r="Y94" s="14">
        <v>5.5711111111111116</v>
      </c>
      <c r="Z94" s="14">
        <v>31.7</v>
      </c>
      <c r="AA94" s="14">
        <v>21.5</v>
      </c>
      <c r="AB94" t="s">
        <v>240</v>
      </c>
      <c r="AC94" t="s">
        <v>253</v>
      </c>
      <c r="AD94" s="3">
        <v>25.613794970000001</v>
      </c>
      <c r="AE94" s="3">
        <v>-80.406096009999999</v>
      </c>
      <c r="AF94" s="16">
        <v>0</v>
      </c>
      <c r="AG94" s="16">
        <v>2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>
        <v>3</v>
      </c>
      <c r="AZ94">
        <v>1</v>
      </c>
      <c r="BA94">
        <v>0</v>
      </c>
      <c r="BB94">
        <v>11.5</v>
      </c>
      <c r="BC94">
        <v>0</v>
      </c>
      <c r="BD94">
        <v>0</v>
      </c>
      <c r="BE94">
        <v>6</v>
      </c>
      <c r="BF94">
        <v>0</v>
      </c>
      <c r="BG94">
        <v>70.5</v>
      </c>
      <c r="BH94">
        <v>0</v>
      </c>
      <c r="BI94">
        <v>0</v>
      </c>
      <c r="BJ94">
        <v>0</v>
      </c>
      <c r="BK94" s="1">
        <v>0</v>
      </c>
      <c r="BL94">
        <v>2.1739130434782608E-2</v>
      </c>
      <c r="BM94">
        <v>0</v>
      </c>
      <c r="BN94">
        <v>0.16666666666666666</v>
      </c>
      <c r="BO94">
        <v>3.1914893617021274E-2</v>
      </c>
      <c r="BP94">
        <v>0</v>
      </c>
    </row>
    <row r="95" spans="1:68" x14ac:dyDescent="0.55000000000000004">
      <c r="A95" t="s">
        <v>134</v>
      </c>
      <c r="B95">
        <v>40</v>
      </c>
      <c r="C95" s="2">
        <v>44551</v>
      </c>
      <c r="D95" s="2">
        <v>44616</v>
      </c>
      <c r="E95" s="2">
        <v>44327</v>
      </c>
      <c r="F95" t="s">
        <v>335</v>
      </c>
      <c r="G95" t="s">
        <v>609</v>
      </c>
      <c r="H95" t="s">
        <v>125</v>
      </c>
      <c r="I95">
        <f t="shared" si="4"/>
        <v>224</v>
      </c>
      <c r="J95">
        <v>9</v>
      </c>
      <c r="K95">
        <v>55</v>
      </c>
      <c r="L95">
        <v>66</v>
      </c>
      <c r="M95">
        <v>24</v>
      </c>
      <c r="N95">
        <v>290</v>
      </c>
      <c r="O95" t="str">
        <f t="shared" si="3"/>
        <v>0224</v>
      </c>
      <c r="P95">
        <v>235</v>
      </c>
      <c r="Q95">
        <v>71</v>
      </c>
      <c r="R95" s="1">
        <v>0</v>
      </c>
      <c r="S95" t="s">
        <v>236</v>
      </c>
      <c r="T95" t="s">
        <v>235</v>
      </c>
      <c r="U95" t="s">
        <v>235</v>
      </c>
      <c r="V95" s="14">
        <v>40</v>
      </c>
      <c r="W95" s="14">
        <v>40</v>
      </c>
      <c r="X95" s="14">
        <v>49.5</v>
      </c>
      <c r="Y95" s="14">
        <v>5.4148459400000002</v>
      </c>
      <c r="Z95" s="14">
        <v>29.9</v>
      </c>
      <c r="AA95" s="14">
        <v>21.6</v>
      </c>
      <c r="AB95" t="s">
        <v>240</v>
      </c>
      <c r="AC95" t="s">
        <v>254</v>
      </c>
      <c r="AD95" s="3">
        <v>25.613995970000001</v>
      </c>
      <c r="AE95" s="3">
        <v>-80.406042029999995</v>
      </c>
      <c r="AF95" s="16">
        <v>0</v>
      </c>
      <c r="AG95" s="16">
        <v>4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>
        <v>4</v>
      </c>
      <c r="AZ95">
        <v>1</v>
      </c>
      <c r="BA95">
        <v>0</v>
      </c>
      <c r="BB95">
        <v>11.5</v>
      </c>
      <c r="BC95">
        <v>0</v>
      </c>
      <c r="BD95">
        <v>0</v>
      </c>
      <c r="BE95">
        <v>6</v>
      </c>
      <c r="BF95">
        <v>0</v>
      </c>
      <c r="BG95">
        <v>70.5</v>
      </c>
      <c r="BH95">
        <v>0</v>
      </c>
      <c r="BI95">
        <v>0</v>
      </c>
      <c r="BJ95">
        <v>0</v>
      </c>
      <c r="BK95" s="1">
        <v>0</v>
      </c>
      <c r="BL95">
        <v>2.1739130434782608E-2</v>
      </c>
      <c r="BM95">
        <v>0</v>
      </c>
      <c r="BN95">
        <v>0.16666666666666666</v>
      </c>
      <c r="BO95">
        <v>3.1914893617021274E-2</v>
      </c>
      <c r="BP95">
        <v>0</v>
      </c>
    </row>
    <row r="96" spans="1:68" x14ac:dyDescent="0.55000000000000004">
      <c r="A96" t="s">
        <v>135</v>
      </c>
      <c r="B96">
        <v>6000</v>
      </c>
      <c r="C96" s="2">
        <v>44551</v>
      </c>
      <c r="D96" s="2">
        <v>44621</v>
      </c>
      <c r="E96" s="2">
        <v>44327</v>
      </c>
      <c r="F96" t="s">
        <v>335</v>
      </c>
      <c r="G96" t="s">
        <v>609</v>
      </c>
      <c r="H96" t="s">
        <v>136</v>
      </c>
      <c r="I96">
        <f t="shared" si="4"/>
        <v>224</v>
      </c>
      <c r="J96">
        <v>10</v>
      </c>
      <c r="K96">
        <v>60</v>
      </c>
      <c r="L96">
        <v>71</v>
      </c>
      <c r="M96">
        <v>1</v>
      </c>
      <c r="N96">
        <v>295</v>
      </c>
      <c r="O96" t="str">
        <f t="shared" si="3"/>
        <v>0301</v>
      </c>
      <c r="P96">
        <v>235</v>
      </c>
      <c r="Q96">
        <v>72.5</v>
      </c>
      <c r="R96" s="1">
        <v>0</v>
      </c>
      <c r="S96" t="s">
        <v>236</v>
      </c>
      <c r="T96" t="s">
        <v>234</v>
      </c>
      <c r="U96" t="s">
        <v>234</v>
      </c>
      <c r="V96" s="14">
        <v>6000</v>
      </c>
      <c r="W96" s="14">
        <v>6000</v>
      </c>
      <c r="X96" s="14">
        <v>42.8</v>
      </c>
      <c r="Y96" s="14">
        <v>2.7341666666666669</v>
      </c>
      <c r="Z96" s="14">
        <v>23.6</v>
      </c>
      <c r="AA96" s="14">
        <v>17.8</v>
      </c>
      <c r="AB96" t="s">
        <v>240</v>
      </c>
      <c r="AC96" t="s">
        <v>300</v>
      </c>
      <c r="AD96" s="3">
        <v>25.614927999999999</v>
      </c>
      <c r="AE96" s="3">
        <v>-80.405761999999996</v>
      </c>
      <c r="AF96" s="16">
        <v>0</v>
      </c>
      <c r="AG96" s="16">
        <v>1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120</v>
      </c>
      <c r="BH96">
        <v>0</v>
      </c>
      <c r="BI96">
        <v>0</v>
      </c>
      <c r="BJ96">
        <v>0</v>
      </c>
      <c r="BK96" s="1">
        <v>30.400000000000002</v>
      </c>
      <c r="BL96">
        <v>0</v>
      </c>
      <c r="BM96">
        <v>0</v>
      </c>
      <c r="BN96">
        <v>0</v>
      </c>
      <c r="BO96">
        <v>3.3333333333333333E-2</v>
      </c>
      <c r="BP96">
        <v>2.6315789473684209E-2</v>
      </c>
    </row>
    <row r="97" spans="1:68" x14ac:dyDescent="0.55000000000000004">
      <c r="A97" t="s">
        <v>137</v>
      </c>
      <c r="B97">
        <v>589</v>
      </c>
      <c r="C97" s="2">
        <v>44551</v>
      </c>
      <c r="D97" s="2">
        <v>44623</v>
      </c>
      <c r="E97" s="2">
        <v>44327</v>
      </c>
      <c r="F97" t="s">
        <v>335</v>
      </c>
      <c r="G97" t="s">
        <v>609</v>
      </c>
      <c r="H97" t="s">
        <v>136</v>
      </c>
      <c r="I97">
        <f t="shared" si="4"/>
        <v>224</v>
      </c>
      <c r="J97">
        <v>10</v>
      </c>
      <c r="K97">
        <v>62</v>
      </c>
      <c r="L97">
        <v>73</v>
      </c>
      <c r="M97">
        <v>3</v>
      </c>
      <c r="N97">
        <v>297</v>
      </c>
      <c r="O97" t="str">
        <f t="shared" si="3"/>
        <v>0303</v>
      </c>
      <c r="P97">
        <v>235</v>
      </c>
      <c r="Q97">
        <v>70.5</v>
      </c>
      <c r="R97" s="1">
        <v>0.13</v>
      </c>
      <c r="S97" t="s">
        <v>236</v>
      </c>
      <c r="T97" t="s">
        <v>235</v>
      </c>
      <c r="U97" t="s">
        <v>235</v>
      </c>
      <c r="V97" s="14">
        <v>589</v>
      </c>
      <c r="W97" s="14">
        <v>589</v>
      </c>
      <c r="X97" s="14">
        <v>51.1</v>
      </c>
      <c r="Y97" s="14">
        <v>5.242857142857142</v>
      </c>
      <c r="Z97" s="14">
        <v>29.4</v>
      </c>
      <c r="AA97" s="14">
        <v>22.2</v>
      </c>
      <c r="AB97" t="s">
        <v>241</v>
      </c>
      <c r="AC97" t="s">
        <v>301</v>
      </c>
      <c r="AD97" s="3">
        <v>25.621523</v>
      </c>
      <c r="AE97" s="3">
        <v>-80.392624029999993</v>
      </c>
      <c r="AF97" s="16">
        <v>0</v>
      </c>
      <c r="AG97" s="16">
        <v>1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120</v>
      </c>
      <c r="BH97">
        <v>0</v>
      </c>
      <c r="BI97">
        <v>0</v>
      </c>
      <c r="BJ97">
        <v>0</v>
      </c>
      <c r="BK97" s="1">
        <v>30.400000000000002</v>
      </c>
      <c r="BL97">
        <v>0</v>
      </c>
      <c r="BM97">
        <v>0</v>
      </c>
      <c r="BN97">
        <v>0</v>
      </c>
      <c r="BO97">
        <v>3.3333333333333333E-2</v>
      </c>
      <c r="BP97">
        <v>2.6315789473684209E-2</v>
      </c>
    </row>
    <row r="98" spans="1:68" x14ac:dyDescent="0.55000000000000004">
      <c r="A98" t="s">
        <v>138</v>
      </c>
      <c r="B98">
        <v>300</v>
      </c>
      <c r="C98" s="2">
        <v>44551</v>
      </c>
      <c r="D98" s="2">
        <v>44628</v>
      </c>
      <c r="E98" s="2">
        <v>44327</v>
      </c>
      <c r="F98" t="s">
        <v>335</v>
      </c>
      <c r="G98" t="s">
        <v>609</v>
      </c>
      <c r="H98" t="s">
        <v>136</v>
      </c>
      <c r="I98">
        <f t="shared" si="4"/>
        <v>224</v>
      </c>
      <c r="J98">
        <v>11</v>
      </c>
      <c r="K98">
        <v>67</v>
      </c>
      <c r="L98">
        <v>78</v>
      </c>
      <c r="M98">
        <v>8</v>
      </c>
      <c r="N98">
        <v>302</v>
      </c>
      <c r="O98" t="str">
        <f t="shared" si="3"/>
        <v>0308</v>
      </c>
      <c r="P98">
        <v>235</v>
      </c>
      <c r="Q98">
        <v>78.5</v>
      </c>
      <c r="R98" s="1">
        <v>0</v>
      </c>
      <c r="S98" t="s">
        <v>236</v>
      </c>
      <c r="T98" t="s">
        <v>234</v>
      </c>
      <c r="U98" t="s">
        <v>234</v>
      </c>
      <c r="V98" s="14">
        <v>300</v>
      </c>
      <c r="W98" s="14">
        <v>300</v>
      </c>
      <c r="X98" s="14">
        <v>46.5</v>
      </c>
      <c r="Y98" s="14">
        <v>3.3135294117647058</v>
      </c>
      <c r="Z98" s="14">
        <v>26.9</v>
      </c>
      <c r="AA98" s="14">
        <v>19.899999999999999</v>
      </c>
      <c r="AB98" t="s">
        <v>241</v>
      </c>
      <c r="AC98" t="s">
        <v>282</v>
      </c>
      <c r="AD98" s="3">
        <v>25.616636</v>
      </c>
      <c r="AE98" s="3">
        <v>-80.390680000000003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120</v>
      </c>
      <c r="BH98">
        <v>0</v>
      </c>
      <c r="BI98">
        <v>0</v>
      </c>
      <c r="BJ98">
        <v>0</v>
      </c>
      <c r="BK98" s="1">
        <v>30.400000000000002</v>
      </c>
      <c r="BL98">
        <v>0</v>
      </c>
      <c r="BM98">
        <v>0</v>
      </c>
      <c r="BN98">
        <v>0</v>
      </c>
      <c r="BO98">
        <v>3.3333333333333333E-2</v>
      </c>
      <c r="BP98">
        <v>2.6315789473684209E-2</v>
      </c>
    </row>
    <row r="99" spans="1:68" x14ac:dyDescent="0.55000000000000004">
      <c r="A99" t="s">
        <v>139</v>
      </c>
      <c r="B99">
        <v>21</v>
      </c>
      <c r="C99" s="2">
        <v>44551</v>
      </c>
      <c r="D99" s="2">
        <v>44630</v>
      </c>
      <c r="E99" s="2">
        <v>44327</v>
      </c>
      <c r="F99" t="s">
        <v>335</v>
      </c>
      <c r="G99" t="s">
        <v>609</v>
      </c>
      <c r="H99" t="s">
        <v>136</v>
      </c>
      <c r="I99">
        <f t="shared" si="4"/>
        <v>224</v>
      </c>
      <c r="J99">
        <v>11</v>
      </c>
      <c r="K99">
        <v>69</v>
      </c>
      <c r="L99">
        <v>80</v>
      </c>
      <c r="M99">
        <v>10</v>
      </c>
      <c r="N99">
        <v>304</v>
      </c>
      <c r="O99" t="str">
        <f t="shared" si="3"/>
        <v>0310</v>
      </c>
      <c r="P99">
        <v>235</v>
      </c>
      <c r="Q99">
        <v>77.5</v>
      </c>
      <c r="R99" s="1">
        <v>0</v>
      </c>
      <c r="S99" t="s">
        <v>236</v>
      </c>
      <c r="T99" t="s">
        <v>235</v>
      </c>
      <c r="U99" t="s">
        <v>235</v>
      </c>
      <c r="V99" s="14">
        <v>21</v>
      </c>
      <c r="W99" s="14">
        <v>21</v>
      </c>
      <c r="X99" s="14">
        <v>47.7</v>
      </c>
      <c r="Y99" s="14">
        <v>5.5711111111111116</v>
      </c>
      <c r="Z99" s="14">
        <v>31.7</v>
      </c>
      <c r="AA99" s="14">
        <v>21.5</v>
      </c>
      <c r="AB99" t="s">
        <v>240</v>
      </c>
      <c r="AC99" t="s">
        <v>302</v>
      </c>
      <c r="AD99" s="3">
        <v>25.613668000000001</v>
      </c>
      <c r="AE99" s="3">
        <v>-80.406751999999997</v>
      </c>
      <c r="AF99" s="16">
        <v>0</v>
      </c>
      <c r="AG99" s="16">
        <v>2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>
        <v>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120</v>
      </c>
      <c r="BH99">
        <v>0</v>
      </c>
      <c r="BI99">
        <v>0</v>
      </c>
      <c r="BJ99">
        <v>0</v>
      </c>
      <c r="BK99" s="1">
        <v>30.400000000000002</v>
      </c>
      <c r="BL99">
        <v>0</v>
      </c>
      <c r="BM99">
        <v>0</v>
      </c>
      <c r="BN99">
        <v>0</v>
      </c>
      <c r="BO99">
        <v>3.3333333333333333E-2</v>
      </c>
      <c r="BP99">
        <v>2.6315789473684209E-2</v>
      </c>
    </row>
    <row r="100" spans="1:68" x14ac:dyDescent="0.55000000000000004">
      <c r="A100" t="s">
        <v>140</v>
      </c>
      <c r="B100" t="s">
        <v>230</v>
      </c>
      <c r="C100" s="2">
        <v>44551</v>
      </c>
      <c r="D100" s="2">
        <v>44630</v>
      </c>
      <c r="E100" s="2">
        <v>44327</v>
      </c>
      <c r="F100" t="s">
        <v>335</v>
      </c>
      <c r="G100" t="s">
        <v>609</v>
      </c>
      <c r="H100" t="s">
        <v>136</v>
      </c>
      <c r="I100">
        <f t="shared" si="4"/>
        <v>224</v>
      </c>
      <c r="J100">
        <v>11</v>
      </c>
      <c r="K100">
        <v>69</v>
      </c>
      <c r="L100">
        <v>80</v>
      </c>
      <c r="M100">
        <v>10</v>
      </c>
      <c r="N100">
        <v>304</v>
      </c>
      <c r="O100" t="str">
        <f t="shared" si="3"/>
        <v>0310</v>
      </c>
      <c r="P100">
        <v>235</v>
      </c>
      <c r="Q100">
        <v>77.5</v>
      </c>
      <c r="R100" s="1">
        <v>0</v>
      </c>
      <c r="S100" t="s">
        <v>236</v>
      </c>
      <c r="T100" t="s">
        <v>235</v>
      </c>
      <c r="U100" t="s">
        <v>235</v>
      </c>
      <c r="V100" s="14" t="s">
        <v>230</v>
      </c>
      <c r="W100" s="14" t="s">
        <v>230</v>
      </c>
      <c r="X100" s="14">
        <v>55.1</v>
      </c>
      <c r="Y100" s="14">
        <v>6.6241176470588234</v>
      </c>
      <c r="Z100" s="14">
        <v>33.4</v>
      </c>
      <c r="AA100" s="14">
        <v>23.4</v>
      </c>
      <c r="AB100" t="s">
        <v>241</v>
      </c>
      <c r="AC100" t="s">
        <v>282</v>
      </c>
      <c r="AD100" s="3">
        <v>25.616636</v>
      </c>
      <c r="AE100" s="3">
        <v>-80.390680000000003</v>
      </c>
      <c r="AF100" s="16">
        <v>0</v>
      </c>
      <c r="AG100" s="16">
        <v>1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120</v>
      </c>
      <c r="BH100">
        <v>0</v>
      </c>
      <c r="BI100">
        <v>0</v>
      </c>
      <c r="BJ100">
        <v>0</v>
      </c>
      <c r="BK100" s="1">
        <v>30.400000000000002</v>
      </c>
      <c r="BL100">
        <v>0</v>
      </c>
      <c r="BM100">
        <v>0</v>
      </c>
      <c r="BN100">
        <v>0</v>
      </c>
      <c r="BO100">
        <v>3.3333333333333333E-2</v>
      </c>
      <c r="BP100">
        <v>2.6315789473684209E-2</v>
      </c>
    </row>
    <row r="101" spans="1:68" x14ac:dyDescent="0.55000000000000004">
      <c r="A101" t="s">
        <v>141</v>
      </c>
      <c r="B101">
        <v>606</v>
      </c>
      <c r="C101" s="2">
        <v>44551</v>
      </c>
      <c r="D101" s="2">
        <v>44635</v>
      </c>
      <c r="E101" s="2">
        <v>44327</v>
      </c>
      <c r="F101" t="s">
        <v>335</v>
      </c>
      <c r="G101" t="s">
        <v>609</v>
      </c>
      <c r="H101" t="s">
        <v>136</v>
      </c>
      <c r="I101">
        <f t="shared" si="4"/>
        <v>224</v>
      </c>
      <c r="J101">
        <v>12</v>
      </c>
      <c r="K101">
        <v>74</v>
      </c>
      <c r="L101">
        <v>85</v>
      </c>
      <c r="M101">
        <v>15</v>
      </c>
      <c r="N101">
        <v>309</v>
      </c>
      <c r="O101" t="str">
        <f t="shared" si="3"/>
        <v>0315</v>
      </c>
      <c r="P101">
        <v>235</v>
      </c>
      <c r="Q101">
        <v>73</v>
      </c>
      <c r="R101" s="1">
        <v>0.36</v>
      </c>
      <c r="S101" t="s">
        <v>236</v>
      </c>
      <c r="T101" t="s">
        <v>235</v>
      </c>
      <c r="U101" t="s">
        <v>235</v>
      </c>
      <c r="V101" s="14">
        <v>606</v>
      </c>
      <c r="W101" s="14">
        <v>606</v>
      </c>
      <c r="X101" s="14">
        <v>52.4</v>
      </c>
      <c r="Y101" s="14">
        <v>7.5842105263157888</v>
      </c>
      <c r="Z101" s="14">
        <v>32.9</v>
      </c>
      <c r="AA101" s="14">
        <v>25.1</v>
      </c>
      <c r="AB101" t="s">
        <v>241</v>
      </c>
      <c r="AC101" t="s">
        <v>255</v>
      </c>
      <c r="AD101" s="3">
        <v>25.616444000000001</v>
      </c>
      <c r="AE101" s="3">
        <v>-80.390439000000001</v>
      </c>
      <c r="AF101" s="16">
        <v>0</v>
      </c>
      <c r="AG101" s="16">
        <v>1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120</v>
      </c>
      <c r="BH101">
        <v>0</v>
      </c>
      <c r="BI101">
        <v>9.8039215686274508E-3</v>
      </c>
      <c r="BJ101">
        <v>4.9019607843137254E-3</v>
      </c>
      <c r="BK101" s="1">
        <v>30.400000000000002</v>
      </c>
      <c r="BL101">
        <v>0</v>
      </c>
      <c r="BM101">
        <v>0</v>
      </c>
      <c r="BN101">
        <v>0</v>
      </c>
      <c r="BO101">
        <v>3.3333333333333333E-2</v>
      </c>
      <c r="BP101">
        <v>2.6315789473684209E-2</v>
      </c>
    </row>
    <row r="102" spans="1:68" x14ac:dyDescent="0.55000000000000004">
      <c r="A102" t="s">
        <v>142</v>
      </c>
      <c r="B102" t="s">
        <v>231</v>
      </c>
      <c r="C102" s="2">
        <v>44551</v>
      </c>
      <c r="D102" s="2">
        <v>44635</v>
      </c>
      <c r="E102" s="2">
        <v>44327</v>
      </c>
      <c r="F102" t="s">
        <v>335</v>
      </c>
      <c r="G102" t="s">
        <v>609</v>
      </c>
      <c r="H102" t="s">
        <v>136</v>
      </c>
      <c r="I102">
        <f t="shared" si="4"/>
        <v>224</v>
      </c>
      <c r="J102">
        <v>12</v>
      </c>
      <c r="K102">
        <v>74</v>
      </c>
      <c r="L102">
        <v>85</v>
      </c>
      <c r="M102">
        <v>15</v>
      </c>
      <c r="N102">
        <v>309</v>
      </c>
      <c r="O102" t="str">
        <f t="shared" si="3"/>
        <v>0315</v>
      </c>
      <c r="P102">
        <v>235</v>
      </c>
      <c r="Q102">
        <v>73</v>
      </c>
      <c r="R102" s="1">
        <v>0.36</v>
      </c>
      <c r="S102" t="s">
        <v>236</v>
      </c>
      <c r="T102" t="s">
        <v>235</v>
      </c>
      <c r="U102" t="s">
        <v>235</v>
      </c>
      <c r="V102" s="14" t="s">
        <v>231</v>
      </c>
      <c r="W102" s="14" t="s">
        <v>231</v>
      </c>
      <c r="X102" s="14">
        <v>46.9</v>
      </c>
      <c r="Y102" s="14">
        <v>4.1657142857142855</v>
      </c>
      <c r="Z102" s="14">
        <v>27.5</v>
      </c>
      <c r="AA102" s="14">
        <v>20.5</v>
      </c>
      <c r="AB102" t="s">
        <v>242</v>
      </c>
      <c r="AC102" t="s">
        <v>281</v>
      </c>
      <c r="AD102" s="3">
        <v>25.600850000000001</v>
      </c>
      <c r="AE102" s="3">
        <v>-80.399775000000005</v>
      </c>
      <c r="AF102" s="16">
        <v>0</v>
      </c>
      <c r="AG102" s="16">
        <v>3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>
        <v>3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120</v>
      </c>
      <c r="BH102">
        <v>0</v>
      </c>
      <c r="BI102">
        <v>9.8039215686274508E-3</v>
      </c>
      <c r="BJ102">
        <v>4.9019607843137254E-3</v>
      </c>
      <c r="BK102" s="1">
        <v>30.400000000000002</v>
      </c>
      <c r="BL102">
        <v>0</v>
      </c>
      <c r="BM102">
        <v>0</v>
      </c>
      <c r="BN102">
        <v>0</v>
      </c>
      <c r="BO102">
        <v>3.3333333333333333E-2</v>
      </c>
      <c r="BP102">
        <v>2.6315789473684209E-2</v>
      </c>
    </row>
    <row r="103" spans="1:68" x14ac:dyDescent="0.55000000000000004">
      <c r="A103" t="s">
        <v>143</v>
      </c>
      <c r="B103">
        <v>454</v>
      </c>
      <c r="C103" s="2" t="s">
        <v>411</v>
      </c>
      <c r="D103" s="2">
        <v>44642</v>
      </c>
      <c r="E103" s="2">
        <v>44327</v>
      </c>
      <c r="F103" t="s">
        <v>332</v>
      </c>
      <c r="G103" t="s">
        <v>609</v>
      </c>
      <c r="H103" t="s">
        <v>136</v>
      </c>
      <c r="I103">
        <f t="shared" si="4"/>
        <v>313</v>
      </c>
      <c r="J103">
        <v>13</v>
      </c>
      <c r="K103">
        <v>81</v>
      </c>
      <c r="L103">
        <v>3</v>
      </c>
      <c r="M103">
        <v>22</v>
      </c>
      <c r="N103">
        <v>316</v>
      </c>
      <c r="O103" t="str">
        <f t="shared" si="3"/>
        <v>0322</v>
      </c>
      <c r="P103">
        <v>235</v>
      </c>
      <c r="Q103">
        <v>75</v>
      </c>
      <c r="S103" t="s">
        <v>236</v>
      </c>
      <c r="T103" t="s">
        <v>234</v>
      </c>
      <c r="U103" t="s">
        <v>234</v>
      </c>
      <c r="V103" s="14">
        <v>454</v>
      </c>
      <c r="W103" s="14">
        <v>454</v>
      </c>
      <c r="X103" s="14">
        <v>49.8</v>
      </c>
      <c r="Y103" s="14">
        <v>4.1033333333333344</v>
      </c>
      <c r="Z103" s="14">
        <v>27.8</v>
      </c>
      <c r="AA103" s="14">
        <v>20.7</v>
      </c>
      <c r="AB103" t="s">
        <v>240</v>
      </c>
      <c r="AC103" t="s">
        <v>296</v>
      </c>
      <c r="AD103" s="3">
        <v>25.61387401</v>
      </c>
      <c r="AE103" s="3">
        <v>-80.406140010000001</v>
      </c>
      <c r="AF103" s="16">
        <v>0</v>
      </c>
      <c r="AG103" s="16">
        <v>1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120</v>
      </c>
      <c r="BH103">
        <v>0</v>
      </c>
      <c r="BI103">
        <v>0</v>
      </c>
      <c r="BJ103">
        <v>0</v>
      </c>
      <c r="BK103" s="1">
        <v>30.400000000000002</v>
      </c>
      <c r="BL103">
        <v>0</v>
      </c>
      <c r="BM103">
        <v>0</v>
      </c>
      <c r="BN103">
        <v>0</v>
      </c>
      <c r="BO103">
        <v>3.3333333333333333E-2</v>
      </c>
      <c r="BP103">
        <v>2.6315789473684209E-2</v>
      </c>
    </row>
    <row r="104" spans="1:68" x14ac:dyDescent="0.55000000000000004">
      <c r="A104" t="s">
        <v>144</v>
      </c>
      <c r="B104">
        <v>491</v>
      </c>
      <c r="C104" s="2" t="s">
        <v>411</v>
      </c>
      <c r="D104" s="2">
        <v>44642</v>
      </c>
      <c r="E104" s="2">
        <v>44327</v>
      </c>
      <c r="F104" t="s">
        <v>332</v>
      </c>
      <c r="G104" t="s">
        <v>609</v>
      </c>
      <c r="H104" t="s">
        <v>136</v>
      </c>
      <c r="I104">
        <f t="shared" si="4"/>
        <v>313</v>
      </c>
      <c r="J104">
        <v>13</v>
      </c>
      <c r="K104">
        <v>81</v>
      </c>
      <c r="L104">
        <v>3</v>
      </c>
      <c r="M104">
        <v>22</v>
      </c>
      <c r="N104">
        <v>316</v>
      </c>
      <c r="O104" t="str">
        <f t="shared" si="3"/>
        <v>0322</v>
      </c>
      <c r="P104">
        <v>235</v>
      </c>
      <c r="Q104">
        <v>75</v>
      </c>
      <c r="S104" t="s">
        <v>236</v>
      </c>
      <c r="T104" t="s">
        <v>234</v>
      </c>
      <c r="U104" t="s">
        <v>234</v>
      </c>
      <c r="V104" s="14">
        <v>491</v>
      </c>
      <c r="W104" s="14">
        <v>491</v>
      </c>
      <c r="X104" s="14">
        <v>49.2</v>
      </c>
      <c r="Y104" s="14">
        <v>4.2805263157894728</v>
      </c>
      <c r="Z104" s="14">
        <v>27.1</v>
      </c>
      <c r="AA104" s="14">
        <v>20.3</v>
      </c>
      <c r="AB104" t="s">
        <v>242</v>
      </c>
      <c r="AC104" t="s">
        <v>303</v>
      </c>
      <c r="AD104" s="3">
        <v>25.60038904</v>
      </c>
      <c r="AE104" s="3">
        <v>-80.400565970000002</v>
      </c>
      <c r="AF104" s="16">
        <v>1</v>
      </c>
      <c r="AG104" s="16">
        <v>2</v>
      </c>
      <c r="AH104" s="1">
        <v>0.05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0.05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>
        <v>3</v>
      </c>
      <c r="AZ104">
        <v>0</v>
      </c>
      <c r="BA104">
        <v>0</v>
      </c>
      <c r="BB104">
        <v>0</v>
      </c>
      <c r="BC104">
        <v>0</v>
      </c>
      <c r="BD104">
        <v>4</v>
      </c>
      <c r="BE104">
        <v>0</v>
      </c>
      <c r="BF104">
        <v>0</v>
      </c>
      <c r="BG104">
        <v>120</v>
      </c>
      <c r="BH104">
        <v>0</v>
      </c>
      <c r="BI104">
        <v>0</v>
      </c>
      <c r="BJ104">
        <v>0</v>
      </c>
      <c r="BK104" s="1">
        <v>30.400000000000002</v>
      </c>
      <c r="BL104">
        <v>0</v>
      </c>
      <c r="BM104">
        <v>0</v>
      </c>
      <c r="BN104">
        <v>0</v>
      </c>
      <c r="BO104">
        <v>3.3333333333333333E-2</v>
      </c>
      <c r="BP104">
        <v>2.6315789473684209E-2</v>
      </c>
    </row>
    <row r="105" spans="1:68" x14ac:dyDescent="0.55000000000000004">
      <c r="A105" t="s">
        <v>148</v>
      </c>
      <c r="B105">
        <v>300</v>
      </c>
      <c r="C105" s="2" t="s">
        <v>411</v>
      </c>
      <c r="D105" s="2">
        <v>44663</v>
      </c>
      <c r="E105" s="2">
        <v>44327</v>
      </c>
      <c r="F105" t="s">
        <v>332</v>
      </c>
      <c r="G105" t="s">
        <v>609</v>
      </c>
      <c r="H105" t="s">
        <v>147</v>
      </c>
      <c r="I105">
        <f t="shared" si="4"/>
        <v>313</v>
      </c>
      <c r="J105">
        <v>16</v>
      </c>
      <c r="K105">
        <v>102</v>
      </c>
      <c r="L105">
        <v>24</v>
      </c>
      <c r="M105">
        <v>12</v>
      </c>
      <c r="N105">
        <v>337</v>
      </c>
      <c r="O105" t="str">
        <f t="shared" ref="O105:O166" si="5">TEXT(D105,"mmdd")</f>
        <v>0412</v>
      </c>
      <c r="P105">
        <v>325</v>
      </c>
      <c r="Q105">
        <v>70.5</v>
      </c>
      <c r="R105" s="1">
        <v>0</v>
      </c>
      <c r="S105" t="s">
        <v>236</v>
      </c>
      <c r="T105" t="s">
        <v>234</v>
      </c>
      <c r="U105" t="s">
        <v>234</v>
      </c>
      <c r="V105" s="14">
        <v>300</v>
      </c>
      <c r="W105" s="14">
        <v>300</v>
      </c>
      <c r="X105" s="14">
        <v>46.5</v>
      </c>
      <c r="Y105" s="14">
        <v>3.3135294117647058</v>
      </c>
      <c r="Z105" s="14">
        <v>26.9</v>
      </c>
      <c r="AA105" s="14">
        <v>19.899999999999999</v>
      </c>
      <c r="AB105" t="s">
        <v>241</v>
      </c>
      <c r="AC105" t="s">
        <v>249</v>
      </c>
      <c r="AD105" s="3">
        <v>25.616534999999999</v>
      </c>
      <c r="AE105" s="3">
        <v>-80.390473999999998</v>
      </c>
      <c r="AF105" s="16">
        <v>0</v>
      </c>
      <c r="AG105" s="16">
        <v>3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>
        <v>3</v>
      </c>
      <c r="AZ105">
        <v>0</v>
      </c>
      <c r="BA105">
        <v>0</v>
      </c>
      <c r="BB105">
        <v>2.5616438356164384</v>
      </c>
      <c r="BC105">
        <v>0</v>
      </c>
      <c r="BD105">
        <v>0</v>
      </c>
      <c r="BE105">
        <v>1.4615384615384615</v>
      </c>
      <c r="BF105">
        <v>0</v>
      </c>
      <c r="BG105">
        <v>79.285714285714292</v>
      </c>
      <c r="BH105">
        <v>0</v>
      </c>
      <c r="BI105">
        <v>0</v>
      </c>
      <c r="BJ105">
        <v>0</v>
      </c>
      <c r="BK105" s="1">
        <v>0</v>
      </c>
      <c r="BL105">
        <v>5.3475935828877002E-3</v>
      </c>
      <c r="BM105">
        <v>1.4925373134328358E-2</v>
      </c>
      <c r="BN105">
        <v>5.2631578947368418E-2</v>
      </c>
      <c r="BO105">
        <v>2.2522522522522521E-2</v>
      </c>
      <c r="BP105">
        <v>0</v>
      </c>
    </row>
    <row r="106" spans="1:68" x14ac:dyDescent="0.55000000000000004">
      <c r="A106" t="s">
        <v>149</v>
      </c>
      <c r="B106">
        <v>349</v>
      </c>
      <c r="C106" s="2" t="s">
        <v>411</v>
      </c>
      <c r="D106" s="2">
        <v>44663</v>
      </c>
      <c r="E106" s="2">
        <v>44327</v>
      </c>
      <c r="F106" t="s">
        <v>332</v>
      </c>
      <c r="G106" t="s">
        <v>609</v>
      </c>
      <c r="H106" t="s">
        <v>147</v>
      </c>
      <c r="I106">
        <f t="shared" si="4"/>
        <v>313</v>
      </c>
      <c r="J106">
        <v>16</v>
      </c>
      <c r="K106">
        <v>102</v>
      </c>
      <c r="L106">
        <v>24</v>
      </c>
      <c r="M106">
        <v>12</v>
      </c>
      <c r="N106">
        <v>337</v>
      </c>
      <c r="O106" t="str">
        <f t="shared" si="5"/>
        <v>0412</v>
      </c>
      <c r="P106">
        <v>325</v>
      </c>
      <c r="Q106">
        <v>70.5</v>
      </c>
      <c r="R106" s="1">
        <v>0</v>
      </c>
      <c r="S106" t="s">
        <v>236</v>
      </c>
      <c r="T106" t="s">
        <v>235</v>
      </c>
      <c r="U106" t="s">
        <v>235</v>
      </c>
      <c r="V106" s="14">
        <v>349</v>
      </c>
      <c r="W106" s="14">
        <v>349</v>
      </c>
      <c r="X106" s="14">
        <v>50.3</v>
      </c>
      <c r="Y106" s="14">
        <v>4.4509090909090911</v>
      </c>
      <c r="Z106" s="14">
        <v>28.1</v>
      </c>
      <c r="AA106" s="14">
        <v>20</v>
      </c>
      <c r="AB106" t="s">
        <v>241</v>
      </c>
      <c r="AC106" t="s">
        <v>291</v>
      </c>
      <c r="AD106" s="3">
        <v>25.621822000000002</v>
      </c>
      <c r="AE106" s="3">
        <v>-80.392408000000003</v>
      </c>
      <c r="AF106" s="16">
        <v>0</v>
      </c>
      <c r="AG106" s="16">
        <v>2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>
        <v>3</v>
      </c>
      <c r="AZ106">
        <v>0</v>
      </c>
      <c r="BA106">
        <v>0</v>
      </c>
      <c r="BB106">
        <v>2.5616438356164384</v>
      </c>
      <c r="BC106">
        <v>0</v>
      </c>
      <c r="BD106">
        <v>0</v>
      </c>
      <c r="BE106">
        <v>1.4615384615384615</v>
      </c>
      <c r="BF106">
        <v>0</v>
      </c>
      <c r="BG106">
        <v>79.285714285714292</v>
      </c>
      <c r="BH106">
        <v>0</v>
      </c>
      <c r="BI106">
        <v>0</v>
      </c>
      <c r="BJ106">
        <v>0</v>
      </c>
      <c r="BK106" s="1">
        <v>0</v>
      </c>
      <c r="BL106">
        <v>5.3475935828877002E-3</v>
      </c>
      <c r="BM106">
        <v>1.4925373134328358E-2</v>
      </c>
      <c r="BN106">
        <v>5.2631578947368418E-2</v>
      </c>
      <c r="BO106">
        <v>2.2522522522522521E-2</v>
      </c>
      <c r="BP106">
        <v>0</v>
      </c>
    </row>
    <row r="107" spans="1:68" x14ac:dyDescent="0.55000000000000004">
      <c r="A107" t="s">
        <v>150</v>
      </c>
      <c r="B107">
        <v>589</v>
      </c>
      <c r="C107" s="2" t="s">
        <v>411</v>
      </c>
      <c r="D107" s="2">
        <v>44663</v>
      </c>
      <c r="E107" s="2">
        <v>44327</v>
      </c>
      <c r="F107" t="s">
        <v>332</v>
      </c>
      <c r="G107" t="s">
        <v>609</v>
      </c>
      <c r="H107" t="s">
        <v>147</v>
      </c>
      <c r="I107">
        <f t="shared" si="4"/>
        <v>313</v>
      </c>
      <c r="J107">
        <v>16</v>
      </c>
      <c r="K107">
        <v>102</v>
      </c>
      <c r="L107">
        <v>24</v>
      </c>
      <c r="M107">
        <v>12</v>
      </c>
      <c r="N107">
        <v>337</v>
      </c>
      <c r="O107" t="str">
        <f t="shared" si="5"/>
        <v>0412</v>
      </c>
      <c r="P107">
        <v>325</v>
      </c>
      <c r="Q107">
        <v>70.5</v>
      </c>
      <c r="R107" s="1">
        <v>0</v>
      </c>
      <c r="S107" t="s">
        <v>236</v>
      </c>
      <c r="T107" t="s">
        <v>235</v>
      </c>
      <c r="U107" t="s">
        <v>235</v>
      </c>
      <c r="V107" s="14">
        <v>589</v>
      </c>
      <c r="W107" s="14">
        <v>589</v>
      </c>
      <c r="X107" s="14">
        <v>51.1</v>
      </c>
      <c r="Y107" s="14">
        <v>5.242857142857142</v>
      </c>
      <c r="Z107" s="14">
        <v>29.4</v>
      </c>
      <c r="AA107" s="14">
        <v>22.2</v>
      </c>
      <c r="AB107" t="s">
        <v>241</v>
      </c>
      <c r="AC107" t="s">
        <v>258</v>
      </c>
      <c r="AD107" s="3">
        <v>25.621460970000001</v>
      </c>
      <c r="AE107" s="3">
        <v>-80.392425959999997</v>
      </c>
      <c r="AF107" s="16">
        <v>0</v>
      </c>
      <c r="AG107" s="16">
        <v>3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>
        <v>3</v>
      </c>
      <c r="AZ107">
        <v>0</v>
      </c>
      <c r="BA107">
        <v>0</v>
      </c>
      <c r="BB107">
        <v>2.5616438356164384</v>
      </c>
      <c r="BC107">
        <v>0</v>
      </c>
      <c r="BD107">
        <v>0</v>
      </c>
      <c r="BE107">
        <v>1.4615384615384615</v>
      </c>
      <c r="BF107">
        <v>0</v>
      </c>
      <c r="BG107">
        <v>79.285714285714292</v>
      </c>
      <c r="BH107">
        <v>0</v>
      </c>
      <c r="BI107">
        <v>0</v>
      </c>
      <c r="BJ107">
        <v>0</v>
      </c>
      <c r="BK107" s="1">
        <v>0</v>
      </c>
      <c r="BL107">
        <v>5.3475935828877002E-3</v>
      </c>
      <c r="BM107">
        <v>1.4925373134328358E-2</v>
      </c>
      <c r="BN107">
        <v>5.2631578947368418E-2</v>
      </c>
      <c r="BO107">
        <v>2.2522522522522521E-2</v>
      </c>
      <c r="BP107">
        <v>0</v>
      </c>
    </row>
    <row r="108" spans="1:68" x14ac:dyDescent="0.55000000000000004">
      <c r="A108" t="s">
        <v>151</v>
      </c>
      <c r="B108">
        <v>21</v>
      </c>
      <c r="C108" s="2" t="s">
        <v>411</v>
      </c>
      <c r="D108" s="2">
        <v>44670</v>
      </c>
      <c r="E108" s="2">
        <v>44327</v>
      </c>
      <c r="F108" t="s">
        <v>332</v>
      </c>
      <c r="G108" t="s">
        <v>609</v>
      </c>
      <c r="H108" t="s">
        <v>147</v>
      </c>
      <c r="I108">
        <f t="shared" si="4"/>
        <v>313</v>
      </c>
      <c r="J108">
        <v>17</v>
      </c>
      <c r="K108">
        <v>109</v>
      </c>
      <c r="L108">
        <v>31</v>
      </c>
      <c r="M108">
        <v>19</v>
      </c>
      <c r="N108">
        <v>344</v>
      </c>
      <c r="O108" t="str">
        <f t="shared" si="5"/>
        <v>0419</v>
      </c>
      <c r="P108">
        <v>325</v>
      </c>
      <c r="Q108">
        <v>77.5</v>
      </c>
      <c r="R108" s="1">
        <v>0.28999999999999998</v>
      </c>
      <c r="S108" t="s">
        <v>236</v>
      </c>
      <c r="T108" t="s">
        <v>235</v>
      </c>
      <c r="U108" t="s">
        <v>235</v>
      </c>
      <c r="V108" s="14">
        <v>21</v>
      </c>
      <c r="W108" s="14">
        <v>21</v>
      </c>
      <c r="X108" s="14">
        <v>47.7</v>
      </c>
      <c r="Y108" s="14">
        <v>5.5711111111111116</v>
      </c>
      <c r="Z108" s="14">
        <v>31.7</v>
      </c>
      <c r="AA108" s="14">
        <v>21.5</v>
      </c>
      <c r="AB108" t="s">
        <v>240</v>
      </c>
      <c r="AC108" t="s">
        <v>253</v>
      </c>
      <c r="AD108" s="3">
        <v>25.613794970000001</v>
      </c>
      <c r="AE108" s="3">
        <v>-80.406096009999999</v>
      </c>
      <c r="AF108" s="16">
        <v>0</v>
      </c>
      <c r="AG108" s="16">
        <v>3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>
        <v>3</v>
      </c>
      <c r="AZ108">
        <v>0</v>
      </c>
      <c r="BA108">
        <v>0</v>
      </c>
      <c r="BB108">
        <v>2.5616438356164384</v>
      </c>
      <c r="BC108">
        <v>0</v>
      </c>
      <c r="BD108">
        <v>0</v>
      </c>
      <c r="BE108">
        <v>1.4615384615384615</v>
      </c>
      <c r="BF108">
        <v>0</v>
      </c>
      <c r="BG108">
        <v>79.285714285714292</v>
      </c>
      <c r="BH108">
        <v>0</v>
      </c>
      <c r="BI108">
        <v>4.5248868778280547E-3</v>
      </c>
      <c r="BJ108">
        <v>0</v>
      </c>
      <c r="BK108" s="1">
        <v>0</v>
      </c>
      <c r="BL108">
        <v>5.3475935828877002E-3</v>
      </c>
      <c r="BM108">
        <v>1.4925373134328358E-2</v>
      </c>
      <c r="BN108">
        <v>5.2631578947368418E-2</v>
      </c>
      <c r="BO108">
        <v>2.2522522522522521E-2</v>
      </c>
      <c r="BP108">
        <v>0</v>
      </c>
    </row>
    <row r="109" spans="1:68" x14ac:dyDescent="0.55000000000000004">
      <c r="A109" t="s">
        <v>152</v>
      </c>
      <c r="B109">
        <v>349</v>
      </c>
      <c r="C109" s="2" t="s">
        <v>411</v>
      </c>
      <c r="D109" s="2">
        <v>44670</v>
      </c>
      <c r="E109" s="2">
        <v>44327</v>
      </c>
      <c r="F109" t="s">
        <v>332</v>
      </c>
      <c r="G109" t="s">
        <v>609</v>
      </c>
      <c r="H109" t="s">
        <v>147</v>
      </c>
      <c r="I109">
        <f t="shared" si="4"/>
        <v>313</v>
      </c>
      <c r="J109">
        <v>17</v>
      </c>
      <c r="K109">
        <v>109</v>
      </c>
      <c r="L109">
        <v>31</v>
      </c>
      <c r="M109">
        <v>19</v>
      </c>
      <c r="N109">
        <v>344</v>
      </c>
      <c r="O109" t="str">
        <f t="shared" si="5"/>
        <v>0419</v>
      </c>
      <c r="P109">
        <v>325</v>
      </c>
      <c r="Q109">
        <v>77.5</v>
      </c>
      <c r="R109" s="1">
        <v>0.28999999999999998</v>
      </c>
      <c r="S109" t="s">
        <v>236</v>
      </c>
      <c r="T109" t="s">
        <v>235</v>
      </c>
      <c r="U109" t="s">
        <v>235</v>
      </c>
      <c r="V109" s="14">
        <v>349</v>
      </c>
      <c r="W109" s="14">
        <v>349</v>
      </c>
      <c r="X109" s="14">
        <v>50.3</v>
      </c>
      <c r="Y109" s="14">
        <v>4.4509090909090911</v>
      </c>
      <c r="Z109" s="14">
        <v>28.1</v>
      </c>
      <c r="AA109" s="14">
        <v>20</v>
      </c>
      <c r="AB109" t="s">
        <v>241</v>
      </c>
      <c r="AC109" t="s">
        <v>305</v>
      </c>
      <c r="AD109" s="3">
        <v>25.621187979999998</v>
      </c>
      <c r="AE109" s="3">
        <v>-80.392829969999994</v>
      </c>
      <c r="AF109" s="16">
        <v>0</v>
      </c>
      <c r="AG109" s="16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>
        <v>1</v>
      </c>
      <c r="AZ109">
        <v>0</v>
      </c>
      <c r="BA109">
        <v>0</v>
      </c>
      <c r="BB109">
        <v>2.5616438356164384</v>
      </c>
      <c r="BC109">
        <v>0</v>
      </c>
      <c r="BD109">
        <v>0</v>
      </c>
      <c r="BE109">
        <v>1.4615384615384615</v>
      </c>
      <c r="BF109">
        <v>0</v>
      </c>
      <c r="BG109">
        <v>79.285714285714292</v>
      </c>
      <c r="BH109">
        <v>0</v>
      </c>
      <c r="BI109">
        <v>4.5248868778280547E-3</v>
      </c>
      <c r="BJ109">
        <v>0</v>
      </c>
      <c r="BK109" s="1">
        <v>0</v>
      </c>
      <c r="BL109">
        <v>5.3475935828877002E-3</v>
      </c>
      <c r="BM109">
        <v>1.4925373134328358E-2</v>
      </c>
      <c r="BN109">
        <v>5.2631578947368418E-2</v>
      </c>
      <c r="BO109">
        <v>2.2522522522522521E-2</v>
      </c>
      <c r="BP109">
        <v>0</v>
      </c>
    </row>
    <row r="110" spans="1:68" x14ac:dyDescent="0.55000000000000004">
      <c r="A110" t="s">
        <v>153</v>
      </c>
      <c r="B110">
        <v>491</v>
      </c>
      <c r="C110" s="2" t="s">
        <v>411</v>
      </c>
      <c r="D110" s="2">
        <v>44670</v>
      </c>
      <c r="E110" s="2">
        <v>44327</v>
      </c>
      <c r="F110" t="s">
        <v>332</v>
      </c>
      <c r="G110" t="s">
        <v>609</v>
      </c>
      <c r="H110" t="s">
        <v>147</v>
      </c>
      <c r="I110">
        <f t="shared" si="4"/>
        <v>313</v>
      </c>
      <c r="J110">
        <v>17</v>
      </c>
      <c r="K110">
        <v>109</v>
      </c>
      <c r="L110">
        <v>31</v>
      </c>
      <c r="M110">
        <v>19</v>
      </c>
      <c r="N110">
        <v>344</v>
      </c>
      <c r="O110" t="str">
        <f t="shared" si="5"/>
        <v>0419</v>
      </c>
      <c r="P110">
        <v>325</v>
      </c>
      <c r="Q110">
        <v>77.5</v>
      </c>
      <c r="R110" s="1">
        <v>0.28999999999999998</v>
      </c>
      <c r="S110" t="s">
        <v>236</v>
      </c>
      <c r="T110" t="s">
        <v>234</v>
      </c>
      <c r="U110" t="s">
        <v>234</v>
      </c>
      <c r="V110" s="14">
        <v>491</v>
      </c>
      <c r="W110" s="14">
        <v>491</v>
      </c>
      <c r="X110" s="14">
        <v>49.2</v>
      </c>
      <c r="Y110" s="14">
        <v>4.2805263157894728</v>
      </c>
      <c r="Z110" s="14">
        <v>27.1</v>
      </c>
      <c r="AA110" s="14">
        <v>20.3</v>
      </c>
      <c r="AB110" t="s">
        <v>242</v>
      </c>
      <c r="AC110" t="s">
        <v>306</v>
      </c>
      <c r="AD110" s="3"/>
      <c r="AE110" s="3"/>
      <c r="AF110" s="16">
        <v>0</v>
      </c>
      <c r="AG110" s="16">
        <v>2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>
        <v>2</v>
      </c>
      <c r="AZ110">
        <v>0</v>
      </c>
      <c r="BA110">
        <v>0</v>
      </c>
      <c r="BB110">
        <v>2.5616438356164384</v>
      </c>
      <c r="BC110">
        <v>0</v>
      </c>
      <c r="BD110">
        <v>0</v>
      </c>
      <c r="BE110">
        <v>1.4615384615384615</v>
      </c>
      <c r="BF110">
        <v>0</v>
      </c>
      <c r="BG110">
        <v>79.285714285714292</v>
      </c>
      <c r="BH110">
        <v>0</v>
      </c>
      <c r="BI110">
        <v>4.5248868778280547E-3</v>
      </c>
      <c r="BJ110">
        <v>0</v>
      </c>
      <c r="BK110" s="1">
        <v>0</v>
      </c>
      <c r="BL110">
        <v>5.3475935828877002E-3</v>
      </c>
      <c r="BM110">
        <v>1.4925373134328358E-2</v>
      </c>
      <c r="BN110">
        <v>5.2631578947368418E-2</v>
      </c>
      <c r="BO110">
        <v>2.2522522522522521E-2</v>
      </c>
      <c r="BP110">
        <v>0</v>
      </c>
    </row>
    <row r="111" spans="1:68" x14ac:dyDescent="0.55000000000000004">
      <c r="A111" t="s">
        <v>154</v>
      </c>
      <c r="B111">
        <v>606</v>
      </c>
      <c r="C111" s="2" t="s">
        <v>411</v>
      </c>
      <c r="D111" s="2">
        <v>44670</v>
      </c>
      <c r="E111" s="2">
        <v>44327</v>
      </c>
      <c r="F111" t="s">
        <v>332</v>
      </c>
      <c r="G111" t="s">
        <v>609</v>
      </c>
      <c r="H111" t="s">
        <v>147</v>
      </c>
      <c r="I111">
        <f t="shared" si="4"/>
        <v>313</v>
      </c>
      <c r="J111">
        <v>17</v>
      </c>
      <c r="K111">
        <v>109</v>
      </c>
      <c r="L111">
        <v>31</v>
      </c>
      <c r="M111">
        <v>19</v>
      </c>
      <c r="N111">
        <v>344</v>
      </c>
      <c r="O111" t="str">
        <f t="shared" si="5"/>
        <v>0419</v>
      </c>
      <c r="P111">
        <v>325</v>
      </c>
      <c r="Q111">
        <v>77.5</v>
      </c>
      <c r="R111" s="1">
        <v>0.28999999999999998</v>
      </c>
      <c r="S111" t="s">
        <v>236</v>
      </c>
      <c r="T111" t="s">
        <v>235</v>
      </c>
      <c r="U111" t="s">
        <v>235</v>
      </c>
      <c r="V111" s="14">
        <v>606</v>
      </c>
      <c r="W111" s="14">
        <v>606</v>
      </c>
      <c r="X111" s="14">
        <v>52.4</v>
      </c>
      <c r="Y111" s="14">
        <v>7.5842105263157888</v>
      </c>
      <c r="Z111" s="14">
        <v>32.9</v>
      </c>
      <c r="AA111" s="14">
        <v>25.1</v>
      </c>
      <c r="AB111" t="s">
        <v>241</v>
      </c>
      <c r="AC111" t="s">
        <v>307</v>
      </c>
      <c r="AD111" s="3">
        <v>25.616391010000001</v>
      </c>
      <c r="AE111" s="3">
        <v>-80.390301989999998</v>
      </c>
      <c r="AF111" s="16">
        <v>0</v>
      </c>
      <c r="AG111" s="16">
        <v>2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>
        <v>3</v>
      </c>
      <c r="AZ111">
        <v>0</v>
      </c>
      <c r="BA111">
        <v>0</v>
      </c>
      <c r="BB111">
        <v>2.5616438356164384</v>
      </c>
      <c r="BC111">
        <v>0</v>
      </c>
      <c r="BD111">
        <v>0</v>
      </c>
      <c r="BE111">
        <v>1.4615384615384615</v>
      </c>
      <c r="BF111">
        <v>0</v>
      </c>
      <c r="BG111">
        <v>79.285714285714292</v>
      </c>
      <c r="BH111">
        <v>0</v>
      </c>
      <c r="BI111">
        <v>4.5248868778280547E-3</v>
      </c>
      <c r="BJ111">
        <v>0</v>
      </c>
      <c r="BK111" s="1">
        <v>0</v>
      </c>
      <c r="BL111">
        <v>5.3475935828877002E-3</v>
      </c>
      <c r="BM111">
        <v>1.4925373134328358E-2</v>
      </c>
      <c r="BN111">
        <v>5.2631578947368418E-2</v>
      </c>
      <c r="BO111">
        <v>2.2522522522522521E-2</v>
      </c>
      <c r="BP111">
        <v>0</v>
      </c>
    </row>
    <row r="112" spans="1:68" x14ac:dyDescent="0.55000000000000004">
      <c r="A112" t="s">
        <v>155</v>
      </c>
      <c r="B112" t="s">
        <v>231</v>
      </c>
      <c r="C112" s="2" t="s">
        <v>411</v>
      </c>
      <c r="D112" s="2">
        <v>44670</v>
      </c>
      <c r="E112" s="2">
        <v>44327</v>
      </c>
      <c r="F112" t="s">
        <v>332</v>
      </c>
      <c r="G112" t="s">
        <v>609</v>
      </c>
      <c r="H112" t="s">
        <v>147</v>
      </c>
      <c r="I112">
        <f t="shared" si="4"/>
        <v>313</v>
      </c>
      <c r="J112">
        <v>17</v>
      </c>
      <c r="K112">
        <v>109</v>
      </c>
      <c r="L112">
        <v>31</v>
      </c>
      <c r="M112">
        <v>19</v>
      </c>
      <c r="N112">
        <v>344</v>
      </c>
      <c r="O112" t="str">
        <f t="shared" si="5"/>
        <v>0419</v>
      </c>
      <c r="P112">
        <v>325</v>
      </c>
      <c r="Q112">
        <v>77.5</v>
      </c>
      <c r="R112" s="1">
        <v>0.28999999999999998</v>
      </c>
      <c r="S112" t="s">
        <v>236</v>
      </c>
      <c r="T112" t="s">
        <v>235</v>
      </c>
      <c r="U112" t="s">
        <v>235</v>
      </c>
      <c r="V112" s="14" t="s">
        <v>231</v>
      </c>
      <c r="W112" s="14" t="s">
        <v>231</v>
      </c>
      <c r="X112" s="14">
        <v>46.9</v>
      </c>
      <c r="Y112" s="14">
        <v>4.1657142857142855</v>
      </c>
      <c r="Z112" s="14">
        <v>27.5</v>
      </c>
      <c r="AA112" s="14">
        <v>20.5</v>
      </c>
      <c r="AB112" t="s">
        <v>242</v>
      </c>
      <c r="AC112" t="s">
        <v>308</v>
      </c>
      <c r="AD112" s="3"/>
      <c r="AE112" s="3"/>
      <c r="AF112" s="16">
        <v>0</v>
      </c>
      <c r="AG112" s="16">
        <v>1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>
        <v>2</v>
      </c>
      <c r="AZ112">
        <v>0</v>
      </c>
      <c r="BA112">
        <v>0</v>
      </c>
      <c r="BB112">
        <v>2.5616438356164384</v>
      </c>
      <c r="BC112">
        <v>0</v>
      </c>
      <c r="BD112">
        <v>0</v>
      </c>
      <c r="BE112">
        <v>1.4615384615384615</v>
      </c>
      <c r="BF112">
        <v>0</v>
      </c>
      <c r="BG112">
        <v>79.285714285714292</v>
      </c>
      <c r="BH112">
        <v>0</v>
      </c>
      <c r="BI112">
        <v>4.5248868778280547E-3</v>
      </c>
      <c r="BJ112">
        <v>0</v>
      </c>
      <c r="BK112" s="1">
        <v>0</v>
      </c>
      <c r="BL112">
        <v>5.3475935828877002E-3</v>
      </c>
      <c r="BM112">
        <v>1.4925373134328358E-2</v>
      </c>
      <c r="BN112">
        <v>5.2631578947368418E-2</v>
      </c>
      <c r="BO112">
        <v>2.2522522522522521E-2</v>
      </c>
      <c r="BP112">
        <v>0</v>
      </c>
    </row>
    <row r="113" spans="1:68" x14ac:dyDescent="0.55000000000000004">
      <c r="A113" t="s">
        <v>156</v>
      </c>
      <c r="B113" t="s">
        <v>229</v>
      </c>
      <c r="C113" s="2" t="s">
        <v>411</v>
      </c>
      <c r="D113" s="2">
        <v>44670</v>
      </c>
      <c r="E113" s="2">
        <v>44327</v>
      </c>
      <c r="F113" t="s">
        <v>332</v>
      </c>
      <c r="G113" t="s">
        <v>609</v>
      </c>
      <c r="H113" t="s">
        <v>147</v>
      </c>
      <c r="I113">
        <f t="shared" si="4"/>
        <v>313</v>
      </c>
      <c r="J113">
        <v>17</v>
      </c>
      <c r="K113">
        <v>109</v>
      </c>
      <c r="L113">
        <v>31</v>
      </c>
      <c r="M113">
        <v>19</v>
      </c>
      <c r="N113">
        <v>344</v>
      </c>
      <c r="O113" t="str">
        <f t="shared" si="5"/>
        <v>0419</v>
      </c>
      <c r="P113">
        <v>325</v>
      </c>
      <c r="Q113">
        <v>77.5</v>
      </c>
      <c r="R113" s="1">
        <v>0.28999999999999998</v>
      </c>
      <c r="S113" t="s">
        <v>233</v>
      </c>
      <c r="U113" t="s">
        <v>233</v>
      </c>
      <c r="V113" s="14" t="s">
        <v>229</v>
      </c>
      <c r="W113" s="14" t="s">
        <v>229</v>
      </c>
      <c r="X113" s="14">
        <v>33.299999999999997</v>
      </c>
      <c r="Y113" s="14">
        <v>0.67180000000000006</v>
      </c>
      <c r="Z113" s="14">
        <v>17.3</v>
      </c>
      <c r="AA113" s="14">
        <v>12.8</v>
      </c>
      <c r="AB113" t="s">
        <v>240</v>
      </c>
      <c r="AC113" t="s">
        <v>276</v>
      </c>
      <c r="AD113" s="3">
        <v>25.615161000000001</v>
      </c>
      <c r="AE113" s="3">
        <v>-80.402187999999995</v>
      </c>
      <c r="AF113" s="16">
        <v>0</v>
      </c>
      <c r="AG113" s="16">
        <v>1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>
        <v>2</v>
      </c>
      <c r="AZ113">
        <v>0</v>
      </c>
      <c r="BA113">
        <v>0</v>
      </c>
      <c r="BB113">
        <v>2.5616438356164384</v>
      </c>
      <c r="BC113">
        <v>0</v>
      </c>
      <c r="BD113">
        <v>0</v>
      </c>
      <c r="BE113">
        <v>1.4615384615384615</v>
      </c>
      <c r="BF113">
        <v>0</v>
      </c>
      <c r="BG113">
        <v>79.285714285714292</v>
      </c>
      <c r="BH113">
        <v>0</v>
      </c>
      <c r="BI113">
        <v>4.5248868778280547E-3</v>
      </c>
      <c r="BJ113">
        <v>0</v>
      </c>
      <c r="BK113" s="1">
        <v>0</v>
      </c>
      <c r="BL113">
        <v>5.3475935828877002E-3</v>
      </c>
      <c r="BM113">
        <v>1.4925373134328358E-2</v>
      </c>
      <c r="BN113">
        <v>5.2631578947368418E-2</v>
      </c>
      <c r="BO113">
        <v>2.2522522522522521E-2</v>
      </c>
      <c r="BP113">
        <v>0</v>
      </c>
    </row>
    <row r="114" spans="1:68" x14ac:dyDescent="0.55000000000000004">
      <c r="A114" t="s">
        <v>157</v>
      </c>
      <c r="B114">
        <v>40</v>
      </c>
      <c r="C114" s="2" t="s">
        <v>411</v>
      </c>
      <c r="D114" s="2">
        <v>44672</v>
      </c>
      <c r="E114" s="2">
        <v>44327</v>
      </c>
      <c r="F114" t="s">
        <v>332</v>
      </c>
      <c r="G114" t="s">
        <v>609</v>
      </c>
      <c r="H114" t="s">
        <v>147</v>
      </c>
      <c r="I114">
        <f t="shared" si="4"/>
        <v>313</v>
      </c>
      <c r="J114">
        <v>17</v>
      </c>
      <c r="K114">
        <v>111</v>
      </c>
      <c r="L114">
        <v>33</v>
      </c>
      <c r="M114">
        <v>21</v>
      </c>
      <c r="N114">
        <v>346</v>
      </c>
      <c r="O114" t="str">
        <f t="shared" si="5"/>
        <v>0421</v>
      </c>
      <c r="P114">
        <v>325</v>
      </c>
      <c r="Q114">
        <v>77.5</v>
      </c>
      <c r="R114" s="1">
        <v>0</v>
      </c>
      <c r="S114" t="s">
        <v>236</v>
      </c>
      <c r="T114" t="s">
        <v>235</v>
      </c>
      <c r="U114" t="s">
        <v>235</v>
      </c>
      <c r="V114" s="14">
        <v>40</v>
      </c>
      <c r="W114" s="14">
        <v>40</v>
      </c>
      <c r="X114" s="14">
        <v>49.5</v>
      </c>
      <c r="Y114" s="14">
        <v>5.4148459400000002</v>
      </c>
      <c r="Z114" s="14">
        <v>29.9</v>
      </c>
      <c r="AA114" s="14">
        <v>21.6</v>
      </c>
      <c r="AB114" t="s">
        <v>240</v>
      </c>
      <c r="AC114" t="s">
        <v>253</v>
      </c>
      <c r="AD114" s="3">
        <v>25.613794970000001</v>
      </c>
      <c r="AE114" s="3">
        <v>-80.406096009999999</v>
      </c>
      <c r="AF114" s="16">
        <v>0</v>
      </c>
      <c r="AG114" s="16">
        <v>2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>
        <v>6</v>
      </c>
      <c r="AZ114">
        <v>0</v>
      </c>
      <c r="BA114">
        <v>0</v>
      </c>
      <c r="BB114">
        <v>2.5616438356164384</v>
      </c>
      <c r="BC114">
        <v>0</v>
      </c>
      <c r="BD114">
        <v>0</v>
      </c>
      <c r="BE114">
        <v>1.4615384615384615</v>
      </c>
      <c r="BF114">
        <v>0</v>
      </c>
      <c r="BG114">
        <v>79.285714285714292</v>
      </c>
      <c r="BH114">
        <v>0</v>
      </c>
      <c r="BI114">
        <v>4.5248868778280547E-3</v>
      </c>
      <c r="BJ114">
        <v>0</v>
      </c>
      <c r="BK114" s="1">
        <v>0</v>
      </c>
      <c r="BL114">
        <v>5.3475935828877002E-3</v>
      </c>
      <c r="BM114">
        <v>1.4925373134328358E-2</v>
      </c>
      <c r="BN114">
        <v>5.2631578947368418E-2</v>
      </c>
      <c r="BO114">
        <v>2.2522522522522521E-2</v>
      </c>
      <c r="BP114">
        <v>0</v>
      </c>
    </row>
    <row r="115" spans="1:68" x14ac:dyDescent="0.55000000000000004">
      <c r="A115" t="s">
        <v>158</v>
      </c>
      <c r="B115" t="s">
        <v>230</v>
      </c>
      <c r="C115" s="2" t="s">
        <v>411</v>
      </c>
      <c r="D115" s="2">
        <v>44672</v>
      </c>
      <c r="E115" s="2">
        <v>44327</v>
      </c>
      <c r="F115" t="s">
        <v>332</v>
      </c>
      <c r="G115" t="s">
        <v>609</v>
      </c>
      <c r="H115" t="s">
        <v>147</v>
      </c>
      <c r="I115">
        <f t="shared" si="4"/>
        <v>313</v>
      </c>
      <c r="J115">
        <v>17</v>
      </c>
      <c r="K115">
        <v>111</v>
      </c>
      <c r="L115">
        <v>33</v>
      </c>
      <c r="M115">
        <v>21</v>
      </c>
      <c r="N115">
        <v>346</v>
      </c>
      <c r="O115" t="str">
        <f t="shared" si="5"/>
        <v>0421</v>
      </c>
      <c r="P115">
        <v>325</v>
      </c>
      <c r="Q115">
        <v>77.5</v>
      </c>
      <c r="R115" s="1">
        <v>0</v>
      </c>
      <c r="S115" t="s">
        <v>236</v>
      </c>
      <c r="T115" t="s">
        <v>235</v>
      </c>
      <c r="U115" t="s">
        <v>235</v>
      </c>
      <c r="V115" s="14" t="s">
        <v>230</v>
      </c>
      <c r="W115" s="14" t="s">
        <v>230</v>
      </c>
      <c r="X115" s="14">
        <v>55.1</v>
      </c>
      <c r="Y115" s="14">
        <v>6.6241176470588234</v>
      </c>
      <c r="Z115" s="14">
        <v>33.4</v>
      </c>
      <c r="AA115" s="14">
        <v>23.4</v>
      </c>
      <c r="AB115" t="s">
        <v>241</v>
      </c>
      <c r="AC115" t="s">
        <v>278</v>
      </c>
      <c r="AD115" s="3">
        <v>25.620331</v>
      </c>
      <c r="AE115" s="3">
        <v>-80.391169000000005</v>
      </c>
      <c r="AF115" s="16">
        <v>0</v>
      </c>
      <c r="AG115" s="16">
        <v>2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>
        <v>5</v>
      </c>
      <c r="AZ115">
        <v>0</v>
      </c>
      <c r="BA115">
        <v>0</v>
      </c>
      <c r="BB115">
        <v>2.5616438356164384</v>
      </c>
      <c r="BC115">
        <v>0</v>
      </c>
      <c r="BD115">
        <v>0</v>
      </c>
      <c r="BE115">
        <v>1.4615384615384615</v>
      </c>
      <c r="BF115">
        <v>0</v>
      </c>
      <c r="BG115">
        <v>79.285714285714292</v>
      </c>
      <c r="BH115">
        <v>0</v>
      </c>
      <c r="BI115">
        <v>4.5248868778280547E-3</v>
      </c>
      <c r="BJ115">
        <v>0</v>
      </c>
      <c r="BK115" s="1">
        <v>0</v>
      </c>
      <c r="BL115">
        <v>5.3475935828877002E-3</v>
      </c>
      <c r="BM115">
        <v>1.4925373134328358E-2</v>
      </c>
      <c r="BN115">
        <v>5.2631578947368418E-2</v>
      </c>
      <c r="BO115">
        <v>2.2522522522522521E-2</v>
      </c>
      <c r="BP115">
        <v>0</v>
      </c>
    </row>
    <row r="116" spans="1:68" x14ac:dyDescent="0.55000000000000004">
      <c r="A116" t="s">
        <v>159</v>
      </c>
      <c r="B116">
        <v>454</v>
      </c>
      <c r="C116" s="2" t="s">
        <v>411</v>
      </c>
      <c r="D116" s="2">
        <v>44676</v>
      </c>
      <c r="E116" s="2">
        <v>44327</v>
      </c>
      <c r="F116" t="s">
        <v>332</v>
      </c>
      <c r="G116" t="s">
        <v>609</v>
      </c>
      <c r="H116" t="s">
        <v>147</v>
      </c>
      <c r="I116">
        <f t="shared" si="4"/>
        <v>313</v>
      </c>
      <c r="J116">
        <v>18</v>
      </c>
      <c r="K116">
        <v>115</v>
      </c>
      <c r="L116">
        <v>37</v>
      </c>
      <c r="M116">
        <v>25</v>
      </c>
      <c r="N116">
        <v>350</v>
      </c>
      <c r="O116" t="str">
        <f t="shared" si="5"/>
        <v>0425</v>
      </c>
      <c r="P116">
        <v>325</v>
      </c>
      <c r="Q116">
        <v>77.5</v>
      </c>
      <c r="R116" s="1">
        <v>0.11</v>
      </c>
      <c r="S116" t="s">
        <v>236</v>
      </c>
      <c r="T116" t="s">
        <v>234</v>
      </c>
      <c r="U116" t="s">
        <v>234</v>
      </c>
      <c r="V116" s="14">
        <v>454</v>
      </c>
      <c r="W116" s="14">
        <v>454</v>
      </c>
      <c r="X116" s="14">
        <v>49.8</v>
      </c>
      <c r="Y116" s="14">
        <v>4.1033333333333344</v>
      </c>
      <c r="Z116" s="14">
        <v>27.8</v>
      </c>
      <c r="AA116" s="14">
        <v>20.7</v>
      </c>
      <c r="AB116" t="s">
        <v>240</v>
      </c>
      <c r="AC116" t="s">
        <v>275</v>
      </c>
      <c r="AD116" s="3">
        <v>25.613045960000001</v>
      </c>
      <c r="AE116" s="3">
        <v>-80.407091030000004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>
        <v>0</v>
      </c>
      <c r="AZ116">
        <v>0</v>
      </c>
      <c r="BA116">
        <v>0</v>
      </c>
      <c r="BB116">
        <v>2.5616438356164384</v>
      </c>
      <c r="BC116">
        <v>0</v>
      </c>
      <c r="BD116">
        <v>0</v>
      </c>
      <c r="BE116">
        <v>1.4615384615384615</v>
      </c>
      <c r="BF116">
        <v>0</v>
      </c>
      <c r="BG116">
        <v>79.285714285714292</v>
      </c>
      <c r="BH116">
        <v>0</v>
      </c>
      <c r="BI116">
        <v>1.3661202185792349E-2</v>
      </c>
      <c r="BJ116">
        <v>0</v>
      </c>
      <c r="BK116" s="1">
        <v>0</v>
      </c>
      <c r="BL116">
        <v>5.3475935828877002E-3</v>
      </c>
      <c r="BM116">
        <v>1.4925373134328358E-2</v>
      </c>
      <c r="BN116">
        <v>5.2631578947368418E-2</v>
      </c>
      <c r="BO116">
        <v>2.2522522522522521E-2</v>
      </c>
      <c r="BP116">
        <v>0</v>
      </c>
    </row>
    <row r="117" spans="1:68" x14ac:dyDescent="0.55000000000000004">
      <c r="A117" t="s">
        <v>160</v>
      </c>
      <c r="B117">
        <v>454</v>
      </c>
      <c r="C117" s="2" t="s">
        <v>411</v>
      </c>
      <c r="D117" s="2">
        <v>44680</v>
      </c>
      <c r="E117" s="2">
        <v>44327</v>
      </c>
      <c r="F117" t="s">
        <v>332</v>
      </c>
      <c r="G117" t="s">
        <v>609</v>
      </c>
      <c r="H117" t="s">
        <v>147</v>
      </c>
      <c r="I117">
        <f t="shared" si="4"/>
        <v>313</v>
      </c>
      <c r="J117">
        <v>18</v>
      </c>
      <c r="K117">
        <v>119</v>
      </c>
      <c r="L117">
        <v>41</v>
      </c>
      <c r="M117">
        <v>29</v>
      </c>
      <c r="N117">
        <v>354</v>
      </c>
      <c r="O117" t="str">
        <f t="shared" si="5"/>
        <v>0429</v>
      </c>
      <c r="P117">
        <v>325</v>
      </c>
      <c r="Q117">
        <v>77</v>
      </c>
      <c r="R117" s="1">
        <v>1.05</v>
      </c>
      <c r="S117" t="s">
        <v>236</v>
      </c>
      <c r="T117" t="s">
        <v>234</v>
      </c>
      <c r="U117" t="s">
        <v>234</v>
      </c>
      <c r="V117" s="14">
        <v>454</v>
      </c>
      <c r="W117" s="14">
        <v>454</v>
      </c>
      <c r="X117" s="14">
        <v>49.8</v>
      </c>
      <c r="Y117" s="14">
        <v>4.1033333333333344</v>
      </c>
      <c r="Z117" s="14">
        <v>27.8</v>
      </c>
      <c r="AA117" s="14">
        <v>20.7</v>
      </c>
      <c r="AB117" t="s">
        <v>240</v>
      </c>
      <c r="AC117" t="s">
        <v>296</v>
      </c>
      <c r="AD117" s="3">
        <v>25.61387401</v>
      </c>
      <c r="AE117" s="3">
        <v>-80.406140010000001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>
        <v>1</v>
      </c>
      <c r="AZ117">
        <v>1</v>
      </c>
      <c r="BA117">
        <v>0</v>
      </c>
      <c r="BB117">
        <v>2.5616438356164384</v>
      </c>
      <c r="BC117">
        <v>0</v>
      </c>
      <c r="BD117">
        <v>0</v>
      </c>
      <c r="BE117">
        <v>1.4615384615384615</v>
      </c>
      <c r="BF117">
        <v>0</v>
      </c>
      <c r="BG117">
        <v>79.285714285714292</v>
      </c>
      <c r="BH117">
        <v>0</v>
      </c>
      <c r="BI117">
        <v>1.3661202185792349E-2</v>
      </c>
      <c r="BJ117">
        <v>0</v>
      </c>
      <c r="BK117" s="1">
        <v>0</v>
      </c>
      <c r="BL117">
        <v>5.3475935828877002E-3</v>
      </c>
      <c r="BM117">
        <v>1.4925373134328358E-2</v>
      </c>
      <c r="BN117">
        <v>5.2631578947368418E-2</v>
      </c>
      <c r="BO117">
        <v>2.2522522522522521E-2</v>
      </c>
      <c r="BP117">
        <v>0</v>
      </c>
    </row>
    <row r="118" spans="1:68" x14ac:dyDescent="0.55000000000000004">
      <c r="A118" t="s">
        <v>161</v>
      </c>
      <c r="B118">
        <v>300</v>
      </c>
      <c r="C118" s="2" t="s">
        <v>411</v>
      </c>
      <c r="D118" s="2">
        <v>44691</v>
      </c>
      <c r="E118" s="2">
        <v>44327</v>
      </c>
      <c r="F118" t="s">
        <v>332</v>
      </c>
      <c r="G118" t="s">
        <v>609</v>
      </c>
      <c r="H118" t="s">
        <v>9</v>
      </c>
      <c r="I118">
        <f t="shared" si="4"/>
        <v>313</v>
      </c>
      <c r="J118">
        <v>20</v>
      </c>
      <c r="K118">
        <v>130</v>
      </c>
      <c r="L118">
        <v>52</v>
      </c>
      <c r="M118">
        <v>10</v>
      </c>
      <c r="N118">
        <v>365</v>
      </c>
      <c r="O118" t="str">
        <f t="shared" si="5"/>
        <v>0510</v>
      </c>
      <c r="P118">
        <v>325</v>
      </c>
      <c r="Q118">
        <v>76.5</v>
      </c>
      <c r="R118" s="1">
        <v>0</v>
      </c>
      <c r="S118" t="s">
        <v>236</v>
      </c>
      <c r="T118" t="s">
        <v>234</v>
      </c>
      <c r="U118" t="s">
        <v>234</v>
      </c>
      <c r="V118" s="14">
        <v>300</v>
      </c>
      <c r="W118" s="14">
        <v>300</v>
      </c>
      <c r="X118" s="14">
        <v>46.5</v>
      </c>
      <c r="Y118" s="14">
        <v>3.3135294117647058</v>
      </c>
      <c r="Z118" s="14">
        <v>26.9</v>
      </c>
      <c r="AA118" s="14">
        <v>19.899999999999999</v>
      </c>
      <c r="AB118" t="s">
        <v>241</v>
      </c>
      <c r="AC118" t="s">
        <v>249</v>
      </c>
      <c r="AD118" s="3">
        <v>25.616534999999999</v>
      </c>
      <c r="AE118" s="3">
        <v>-80.390473999999998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>
        <v>1</v>
      </c>
      <c r="AZ118">
        <v>1</v>
      </c>
      <c r="BA118">
        <v>0</v>
      </c>
      <c r="BB118">
        <v>9.6875</v>
      </c>
      <c r="BC118">
        <v>0</v>
      </c>
      <c r="BD118">
        <v>0</v>
      </c>
      <c r="BE118">
        <v>1.5714285714285716</v>
      </c>
      <c r="BF118">
        <v>0</v>
      </c>
      <c r="BG118">
        <v>32.25</v>
      </c>
      <c r="BH118">
        <v>0</v>
      </c>
      <c r="BI118">
        <v>0</v>
      </c>
      <c r="BJ118">
        <v>0</v>
      </c>
      <c r="BK118" s="1">
        <v>0</v>
      </c>
      <c r="BL118">
        <v>8.0645161290322578E-2</v>
      </c>
      <c r="BM118">
        <v>6.6666666666666666E-2</v>
      </c>
      <c r="BN118">
        <v>9.0909090909090912E-2</v>
      </c>
      <c r="BO118">
        <v>7.7519379844961239E-3</v>
      </c>
      <c r="BP118">
        <v>0</v>
      </c>
    </row>
    <row r="119" spans="1:68" x14ac:dyDescent="0.55000000000000004">
      <c r="A119" t="s">
        <v>162</v>
      </c>
      <c r="B119">
        <v>615</v>
      </c>
      <c r="C119" s="2" t="s">
        <v>411</v>
      </c>
      <c r="D119" s="2">
        <v>44691</v>
      </c>
      <c r="E119" s="2">
        <v>44327</v>
      </c>
      <c r="F119" t="s">
        <v>332</v>
      </c>
      <c r="G119" t="s">
        <v>609</v>
      </c>
      <c r="H119" t="s">
        <v>9</v>
      </c>
      <c r="I119">
        <f t="shared" si="4"/>
        <v>313</v>
      </c>
      <c r="J119">
        <v>20</v>
      </c>
      <c r="K119">
        <v>130</v>
      </c>
      <c r="L119">
        <v>52</v>
      </c>
      <c r="M119">
        <v>10</v>
      </c>
      <c r="N119">
        <v>365</v>
      </c>
      <c r="O119" t="str">
        <f t="shared" si="5"/>
        <v>0510</v>
      </c>
      <c r="P119">
        <v>325</v>
      </c>
      <c r="Q119">
        <v>76.5</v>
      </c>
      <c r="R119" s="1">
        <v>0</v>
      </c>
      <c r="S119" t="s">
        <v>233</v>
      </c>
      <c r="U119" t="s">
        <v>233</v>
      </c>
      <c r="V119" s="14">
        <v>615</v>
      </c>
      <c r="W119" s="14">
        <v>615</v>
      </c>
      <c r="X119" s="14">
        <v>42.2</v>
      </c>
      <c r="Y119" s="14">
        <v>1.464</v>
      </c>
      <c r="Z119" s="14">
        <v>20.8</v>
      </c>
      <c r="AA119" s="14">
        <v>15</v>
      </c>
      <c r="AB119" t="s">
        <v>240</v>
      </c>
      <c r="AC119" t="s">
        <v>298</v>
      </c>
      <c r="AD119" s="3">
        <v>25.614341970000002</v>
      </c>
      <c r="AE119" s="3">
        <v>-80.407350030000003</v>
      </c>
      <c r="AF119" s="16">
        <v>0</v>
      </c>
      <c r="AG119" s="16">
        <v>4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>
        <v>5</v>
      </c>
      <c r="AZ119">
        <v>1</v>
      </c>
      <c r="BA119">
        <v>0</v>
      </c>
      <c r="BB119">
        <v>9.6875</v>
      </c>
      <c r="BC119">
        <v>0</v>
      </c>
      <c r="BD119">
        <v>0</v>
      </c>
      <c r="BE119">
        <v>1.5714285714285716</v>
      </c>
      <c r="BF119">
        <v>0</v>
      </c>
      <c r="BG119">
        <v>32.25</v>
      </c>
      <c r="BH119">
        <v>0</v>
      </c>
      <c r="BI119">
        <v>0</v>
      </c>
      <c r="BJ119">
        <v>0</v>
      </c>
      <c r="BK119" s="1">
        <v>0</v>
      </c>
      <c r="BL119">
        <v>8.0645161290322578E-2</v>
      </c>
      <c r="BM119">
        <v>6.6666666666666666E-2</v>
      </c>
      <c r="BN119">
        <v>9.0909090909090912E-2</v>
      </c>
      <c r="BO119">
        <v>7.7519379844961239E-3</v>
      </c>
      <c r="BP119">
        <v>0</v>
      </c>
    </row>
    <row r="120" spans="1:68" x14ac:dyDescent="0.55000000000000004">
      <c r="A120" t="s">
        <v>163</v>
      </c>
      <c r="B120">
        <v>6000</v>
      </c>
      <c r="C120" s="2" t="s">
        <v>411</v>
      </c>
      <c r="D120" s="2">
        <v>44691</v>
      </c>
      <c r="E120" s="2">
        <v>44327</v>
      </c>
      <c r="F120" t="s">
        <v>332</v>
      </c>
      <c r="G120" t="s">
        <v>609</v>
      </c>
      <c r="H120" t="s">
        <v>9</v>
      </c>
      <c r="I120">
        <f t="shared" ref="I120:I181" si="6">C120-E120</f>
        <v>313</v>
      </c>
      <c r="J120">
        <v>20</v>
      </c>
      <c r="K120">
        <v>130</v>
      </c>
      <c r="L120">
        <v>52</v>
      </c>
      <c r="M120">
        <v>10</v>
      </c>
      <c r="N120">
        <v>365</v>
      </c>
      <c r="O120" t="str">
        <f t="shared" si="5"/>
        <v>0510</v>
      </c>
      <c r="P120">
        <v>325</v>
      </c>
      <c r="Q120">
        <v>76.5</v>
      </c>
      <c r="R120" s="1">
        <v>0</v>
      </c>
      <c r="S120" t="s">
        <v>236</v>
      </c>
      <c r="T120" t="s">
        <v>234</v>
      </c>
      <c r="U120" t="s">
        <v>234</v>
      </c>
      <c r="V120" s="14">
        <v>6000</v>
      </c>
      <c r="W120" s="14">
        <v>6000</v>
      </c>
      <c r="X120" s="14">
        <v>42.8</v>
      </c>
      <c r="Y120" s="14">
        <v>2.7341666666666669</v>
      </c>
      <c r="Z120" s="14">
        <v>23.6</v>
      </c>
      <c r="AA120" s="14">
        <v>17.8</v>
      </c>
      <c r="AB120" t="s">
        <v>240</v>
      </c>
      <c r="AC120" t="s">
        <v>253</v>
      </c>
      <c r="AD120" s="3">
        <v>25.613794970000001</v>
      </c>
      <c r="AE120" s="3">
        <v>-80.406096009999999</v>
      </c>
      <c r="AF120" s="16">
        <v>0</v>
      </c>
      <c r="AG120" s="16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>
        <v>2</v>
      </c>
      <c r="AZ120">
        <v>1</v>
      </c>
      <c r="BA120">
        <v>0</v>
      </c>
      <c r="BB120">
        <v>9.6875</v>
      </c>
      <c r="BC120">
        <v>0</v>
      </c>
      <c r="BD120">
        <v>0</v>
      </c>
      <c r="BE120">
        <v>1.5714285714285716</v>
      </c>
      <c r="BF120">
        <v>0</v>
      </c>
      <c r="BG120">
        <v>32.25</v>
      </c>
      <c r="BH120">
        <v>0</v>
      </c>
      <c r="BI120">
        <v>0</v>
      </c>
      <c r="BJ120">
        <v>0</v>
      </c>
      <c r="BK120" s="1">
        <v>0</v>
      </c>
      <c r="BL120">
        <v>8.0645161290322578E-2</v>
      </c>
      <c r="BM120">
        <v>6.6666666666666666E-2</v>
      </c>
      <c r="BN120">
        <v>9.0909090909090912E-2</v>
      </c>
      <c r="BO120">
        <v>7.7519379844961239E-3</v>
      </c>
      <c r="BP120">
        <v>0</v>
      </c>
    </row>
    <row r="121" spans="1:68" x14ac:dyDescent="0.55000000000000004">
      <c r="A121" t="s">
        <v>164</v>
      </c>
      <c r="B121" t="s">
        <v>229</v>
      </c>
      <c r="C121" s="2" t="s">
        <v>411</v>
      </c>
      <c r="D121" s="2">
        <v>44691</v>
      </c>
      <c r="E121" s="2">
        <v>44327</v>
      </c>
      <c r="F121" t="s">
        <v>332</v>
      </c>
      <c r="G121" t="s">
        <v>609</v>
      </c>
      <c r="H121" t="s">
        <v>9</v>
      </c>
      <c r="I121">
        <f t="shared" si="6"/>
        <v>313</v>
      </c>
      <c r="J121">
        <v>20</v>
      </c>
      <c r="K121">
        <v>130</v>
      </c>
      <c r="L121">
        <v>52</v>
      </c>
      <c r="M121">
        <v>10</v>
      </c>
      <c r="N121">
        <v>365</v>
      </c>
      <c r="O121" t="str">
        <f t="shared" si="5"/>
        <v>0510</v>
      </c>
      <c r="P121">
        <v>325</v>
      </c>
      <c r="Q121">
        <v>76.5</v>
      </c>
      <c r="R121" s="1">
        <v>0</v>
      </c>
      <c r="S121" t="s">
        <v>233</v>
      </c>
      <c r="U121" t="s">
        <v>233</v>
      </c>
      <c r="V121" s="14" t="s">
        <v>229</v>
      </c>
      <c r="W121" s="14" t="s">
        <v>229</v>
      </c>
      <c r="X121" s="14">
        <v>33.299999999999997</v>
      </c>
      <c r="Y121" s="14">
        <v>0.67180000000000006</v>
      </c>
      <c r="Z121" s="14">
        <v>17.3</v>
      </c>
      <c r="AA121" s="14">
        <v>12.8</v>
      </c>
      <c r="AB121" t="s">
        <v>240</v>
      </c>
      <c r="AC121" t="s">
        <v>276</v>
      </c>
      <c r="AD121" s="3">
        <v>25.615161000000001</v>
      </c>
      <c r="AE121" s="3">
        <v>-80.402187999999995</v>
      </c>
      <c r="AF121" s="16">
        <v>0</v>
      </c>
      <c r="AG121" s="16">
        <v>2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>
        <v>3</v>
      </c>
      <c r="AZ121">
        <v>1</v>
      </c>
      <c r="BA121">
        <v>0</v>
      </c>
      <c r="BB121">
        <v>9.6875</v>
      </c>
      <c r="BC121">
        <v>0</v>
      </c>
      <c r="BD121">
        <v>0</v>
      </c>
      <c r="BE121">
        <v>1.5714285714285716</v>
      </c>
      <c r="BF121">
        <v>0</v>
      </c>
      <c r="BG121">
        <v>32.25</v>
      </c>
      <c r="BH121">
        <v>0</v>
      </c>
      <c r="BI121">
        <v>0</v>
      </c>
      <c r="BJ121">
        <v>0</v>
      </c>
      <c r="BK121" s="1">
        <v>0</v>
      </c>
      <c r="BL121">
        <v>8.0645161290322578E-2</v>
      </c>
      <c r="BM121">
        <v>6.6666666666666666E-2</v>
      </c>
      <c r="BN121">
        <v>9.0909090909090912E-2</v>
      </c>
      <c r="BO121">
        <v>7.7519379844961239E-3</v>
      </c>
      <c r="BP121">
        <v>0</v>
      </c>
    </row>
    <row r="122" spans="1:68" x14ac:dyDescent="0.55000000000000004">
      <c r="A122" t="s">
        <v>165</v>
      </c>
      <c r="B122" t="s">
        <v>230</v>
      </c>
      <c r="C122" s="2" t="s">
        <v>411</v>
      </c>
      <c r="D122" s="2">
        <v>44691</v>
      </c>
      <c r="E122" s="2">
        <v>44327</v>
      </c>
      <c r="F122" t="s">
        <v>332</v>
      </c>
      <c r="G122" t="s">
        <v>609</v>
      </c>
      <c r="H122" t="s">
        <v>9</v>
      </c>
      <c r="I122">
        <f t="shared" si="6"/>
        <v>313</v>
      </c>
      <c r="J122">
        <v>20</v>
      </c>
      <c r="K122">
        <v>130</v>
      </c>
      <c r="L122">
        <v>52</v>
      </c>
      <c r="M122">
        <v>10</v>
      </c>
      <c r="N122">
        <v>365</v>
      </c>
      <c r="O122" t="str">
        <f t="shared" si="5"/>
        <v>0510</v>
      </c>
      <c r="P122">
        <v>325</v>
      </c>
      <c r="Q122">
        <v>76.5</v>
      </c>
      <c r="R122" s="1">
        <v>0</v>
      </c>
      <c r="S122" t="s">
        <v>236</v>
      </c>
      <c r="T122" t="s">
        <v>235</v>
      </c>
      <c r="U122" t="s">
        <v>235</v>
      </c>
      <c r="V122" s="14" t="s">
        <v>230</v>
      </c>
      <c r="W122" s="14" t="s">
        <v>230</v>
      </c>
      <c r="X122" s="14">
        <v>55.1</v>
      </c>
      <c r="Y122" s="14">
        <v>6.6241176470588234</v>
      </c>
      <c r="Z122" s="14">
        <v>33.4</v>
      </c>
      <c r="AA122" s="14">
        <v>23.4</v>
      </c>
      <c r="AB122" t="s">
        <v>241</v>
      </c>
      <c r="AC122" t="s">
        <v>255</v>
      </c>
      <c r="AD122" s="3">
        <v>25.616444000000001</v>
      </c>
      <c r="AE122" s="3">
        <v>-80.390439000000001</v>
      </c>
      <c r="AF122" s="16">
        <v>1</v>
      </c>
      <c r="AG122" s="16">
        <v>3</v>
      </c>
      <c r="AH122" s="1">
        <v>0.01</v>
      </c>
      <c r="AI122" s="1">
        <v>0</v>
      </c>
      <c r="AJ122" s="1">
        <v>0.01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>
        <v>5</v>
      </c>
      <c r="AZ122">
        <v>1</v>
      </c>
      <c r="BA122">
        <v>0</v>
      </c>
      <c r="BB122">
        <v>9.6875</v>
      </c>
      <c r="BC122">
        <v>0</v>
      </c>
      <c r="BD122">
        <v>0</v>
      </c>
      <c r="BE122">
        <v>1.5714285714285716</v>
      </c>
      <c r="BF122">
        <v>0</v>
      </c>
      <c r="BG122">
        <v>32.25</v>
      </c>
      <c r="BH122">
        <v>0</v>
      </c>
      <c r="BI122">
        <v>0</v>
      </c>
      <c r="BJ122">
        <v>0</v>
      </c>
      <c r="BK122" s="1">
        <v>0</v>
      </c>
      <c r="BL122">
        <v>8.0645161290322578E-2</v>
      </c>
      <c r="BM122">
        <v>6.6666666666666666E-2</v>
      </c>
      <c r="BN122">
        <v>9.0909090909090912E-2</v>
      </c>
      <c r="BO122">
        <v>7.7519379844961239E-3</v>
      </c>
      <c r="BP122">
        <v>0</v>
      </c>
    </row>
    <row r="123" spans="1:68" x14ac:dyDescent="0.55000000000000004">
      <c r="A123" t="s">
        <v>166</v>
      </c>
      <c r="B123">
        <v>92</v>
      </c>
      <c r="C123" s="2" t="s">
        <v>411</v>
      </c>
      <c r="D123" s="2">
        <v>44693</v>
      </c>
      <c r="E123" s="2">
        <v>44327</v>
      </c>
      <c r="F123" t="s">
        <v>332</v>
      </c>
      <c r="G123" t="s">
        <v>609</v>
      </c>
      <c r="H123" t="s">
        <v>9</v>
      </c>
      <c r="I123">
        <f t="shared" si="6"/>
        <v>313</v>
      </c>
      <c r="J123">
        <v>20</v>
      </c>
      <c r="K123">
        <v>132</v>
      </c>
      <c r="L123">
        <v>54</v>
      </c>
      <c r="M123">
        <v>12</v>
      </c>
      <c r="N123">
        <v>367</v>
      </c>
      <c r="O123" t="str">
        <f t="shared" si="5"/>
        <v>0512</v>
      </c>
      <c r="P123">
        <v>325</v>
      </c>
      <c r="Q123">
        <v>74.5</v>
      </c>
      <c r="R123" s="1">
        <v>0.01</v>
      </c>
      <c r="S123" t="s">
        <v>233</v>
      </c>
      <c r="U123" t="s">
        <v>233</v>
      </c>
      <c r="W123" s="14">
        <v>92</v>
      </c>
      <c r="X123" s="14">
        <v>30.360115658801675</v>
      </c>
      <c r="Y123" s="14">
        <v>0.70399999999999996</v>
      </c>
      <c r="Z123" s="14">
        <v>15.5</v>
      </c>
      <c r="AA123" s="14">
        <v>11.3</v>
      </c>
      <c r="AB123" t="s">
        <v>240</v>
      </c>
      <c r="AC123" t="s">
        <v>309</v>
      </c>
      <c r="AD123" s="3">
        <v>25.612666999999998</v>
      </c>
      <c r="AE123" s="3">
        <v>-80.403515999999996</v>
      </c>
      <c r="AF123" s="16">
        <v>0</v>
      </c>
      <c r="AG123" s="16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>
        <v>7</v>
      </c>
      <c r="AZ123">
        <v>1</v>
      </c>
      <c r="BA123">
        <v>0</v>
      </c>
      <c r="BB123">
        <v>9.6875</v>
      </c>
      <c r="BC123">
        <v>0</v>
      </c>
      <c r="BD123">
        <v>0</v>
      </c>
      <c r="BE123">
        <v>1.5714285714285716</v>
      </c>
      <c r="BF123">
        <v>0</v>
      </c>
      <c r="BG123">
        <v>32.25</v>
      </c>
      <c r="BH123">
        <v>0</v>
      </c>
      <c r="BI123">
        <v>0</v>
      </c>
      <c r="BJ123">
        <v>0</v>
      </c>
      <c r="BK123" s="1">
        <v>0</v>
      </c>
      <c r="BL123">
        <v>8.0645161290322578E-2</v>
      </c>
      <c r="BM123">
        <v>6.6666666666666666E-2</v>
      </c>
      <c r="BN123">
        <v>9.0909090909090912E-2</v>
      </c>
      <c r="BO123">
        <v>7.7519379844961239E-3</v>
      </c>
      <c r="BP123">
        <v>0</v>
      </c>
    </row>
    <row r="124" spans="1:68" x14ac:dyDescent="0.55000000000000004">
      <c r="A124" t="s">
        <v>167</v>
      </c>
      <c r="B124">
        <v>606</v>
      </c>
      <c r="C124" s="2" t="s">
        <v>411</v>
      </c>
      <c r="D124" s="2">
        <v>44695</v>
      </c>
      <c r="E124" s="2">
        <v>44327</v>
      </c>
      <c r="F124" t="s">
        <v>332</v>
      </c>
      <c r="G124" t="s">
        <v>609</v>
      </c>
      <c r="H124" t="s">
        <v>9</v>
      </c>
      <c r="I124">
        <f t="shared" si="6"/>
        <v>313</v>
      </c>
      <c r="J124">
        <v>20</v>
      </c>
      <c r="K124">
        <v>134</v>
      </c>
      <c r="L124">
        <v>56</v>
      </c>
      <c r="M124">
        <v>14</v>
      </c>
      <c r="N124">
        <v>369</v>
      </c>
      <c r="O124" t="str">
        <f t="shared" si="5"/>
        <v>0514</v>
      </c>
      <c r="P124">
        <v>325</v>
      </c>
      <c r="Q124">
        <v>74.5</v>
      </c>
      <c r="R124" s="1">
        <v>0</v>
      </c>
      <c r="S124" t="s">
        <v>236</v>
      </c>
      <c r="T124" t="s">
        <v>235</v>
      </c>
      <c r="U124" t="s">
        <v>235</v>
      </c>
      <c r="V124" s="14">
        <v>606</v>
      </c>
      <c r="W124" s="14">
        <v>606</v>
      </c>
      <c r="X124" s="14">
        <v>52.4</v>
      </c>
      <c r="Y124" s="14">
        <v>7.5842105263157888</v>
      </c>
      <c r="Z124" s="14">
        <v>32.9</v>
      </c>
      <c r="AA124" s="14">
        <v>25.1</v>
      </c>
      <c r="AB124" t="s">
        <v>241</v>
      </c>
      <c r="AC124" t="s">
        <v>269</v>
      </c>
      <c r="AD124" s="3">
        <v>25.616734000000001</v>
      </c>
      <c r="AE124" s="3">
        <v>-80.390617989999996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>
        <v>1</v>
      </c>
      <c r="AZ124">
        <v>0</v>
      </c>
      <c r="BA124">
        <v>0</v>
      </c>
      <c r="BB124">
        <v>9.6875</v>
      </c>
      <c r="BC124">
        <v>0</v>
      </c>
      <c r="BD124">
        <v>0</v>
      </c>
      <c r="BE124">
        <v>1.5714285714285716</v>
      </c>
      <c r="BF124">
        <v>0</v>
      </c>
      <c r="BG124">
        <v>32.25</v>
      </c>
      <c r="BH124">
        <v>0</v>
      </c>
      <c r="BI124">
        <v>0</v>
      </c>
      <c r="BJ124">
        <v>0</v>
      </c>
      <c r="BK124" s="1">
        <v>0</v>
      </c>
      <c r="BL124">
        <v>8.0645161290322578E-2</v>
      </c>
      <c r="BM124">
        <v>6.6666666666666666E-2</v>
      </c>
      <c r="BN124">
        <v>9.0909090909090912E-2</v>
      </c>
      <c r="BO124">
        <v>7.7519379844961239E-3</v>
      </c>
      <c r="BP124">
        <v>0</v>
      </c>
    </row>
    <row r="125" spans="1:68" x14ac:dyDescent="0.55000000000000004">
      <c r="A125" t="s">
        <v>168</v>
      </c>
      <c r="B125">
        <v>349</v>
      </c>
      <c r="C125" s="2" t="s">
        <v>411</v>
      </c>
      <c r="D125" s="2">
        <v>44698</v>
      </c>
      <c r="E125" s="2">
        <v>44327</v>
      </c>
      <c r="F125" t="s">
        <v>332</v>
      </c>
      <c r="G125" t="s">
        <v>609</v>
      </c>
      <c r="H125" t="s">
        <v>9</v>
      </c>
      <c r="I125">
        <f t="shared" si="6"/>
        <v>313</v>
      </c>
      <c r="J125">
        <v>21</v>
      </c>
      <c r="K125">
        <v>137</v>
      </c>
      <c r="L125">
        <v>59</v>
      </c>
      <c r="M125">
        <v>17</v>
      </c>
      <c r="N125">
        <v>372</v>
      </c>
      <c r="O125" t="str">
        <f t="shared" si="5"/>
        <v>0517</v>
      </c>
      <c r="P125">
        <v>325</v>
      </c>
      <c r="Q125">
        <v>77.5</v>
      </c>
      <c r="R125" s="1">
        <v>0.22</v>
      </c>
      <c r="S125" t="s">
        <v>236</v>
      </c>
      <c r="T125" t="s">
        <v>235</v>
      </c>
      <c r="U125" t="s">
        <v>235</v>
      </c>
      <c r="V125" s="14">
        <v>349</v>
      </c>
      <c r="W125" s="14">
        <v>349</v>
      </c>
      <c r="X125" s="14">
        <v>50.3</v>
      </c>
      <c r="Y125" s="14">
        <v>4.4509090909090911</v>
      </c>
      <c r="Z125" s="14">
        <v>28.1</v>
      </c>
      <c r="AA125" s="14">
        <v>20</v>
      </c>
      <c r="AB125" t="s">
        <v>241</v>
      </c>
      <c r="AC125" t="s">
        <v>269</v>
      </c>
      <c r="AD125" s="3">
        <v>25.616734000000001</v>
      </c>
      <c r="AE125" s="3">
        <v>-80.390617989999996</v>
      </c>
      <c r="AF125" s="16">
        <v>1</v>
      </c>
      <c r="AG125" s="16">
        <v>1</v>
      </c>
      <c r="AH125" s="1">
        <v>0.01</v>
      </c>
      <c r="AI125" s="1">
        <v>0</v>
      </c>
      <c r="AJ125" s="1">
        <v>0</v>
      </c>
      <c r="AK125" s="1">
        <v>0</v>
      </c>
      <c r="AL125" s="1">
        <v>0</v>
      </c>
      <c r="AM125" s="1">
        <v>0.01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>
        <v>2</v>
      </c>
      <c r="AZ125">
        <v>0</v>
      </c>
      <c r="BA125">
        <v>0</v>
      </c>
      <c r="BB125">
        <v>9.6875</v>
      </c>
      <c r="BC125">
        <v>0</v>
      </c>
      <c r="BD125">
        <v>0</v>
      </c>
      <c r="BE125">
        <v>1.5714285714285716</v>
      </c>
      <c r="BF125">
        <v>0</v>
      </c>
      <c r="BG125">
        <v>32.25</v>
      </c>
      <c r="BH125">
        <v>0</v>
      </c>
      <c r="BI125">
        <v>4.329004329004329E-3</v>
      </c>
      <c r="BJ125">
        <v>0</v>
      </c>
      <c r="BK125" s="1">
        <v>0</v>
      </c>
      <c r="BL125">
        <v>8.0645161290322578E-2</v>
      </c>
      <c r="BM125">
        <v>6.6666666666666666E-2</v>
      </c>
      <c r="BN125">
        <v>9.0909090909090912E-2</v>
      </c>
      <c r="BO125">
        <v>7.7519379844961239E-3</v>
      </c>
      <c r="BP125">
        <v>0</v>
      </c>
    </row>
    <row r="126" spans="1:68" x14ac:dyDescent="0.55000000000000004">
      <c r="A126" t="s">
        <v>169</v>
      </c>
      <c r="B126">
        <v>210</v>
      </c>
      <c r="C126" s="2" t="s">
        <v>411</v>
      </c>
      <c r="D126" s="2">
        <v>44705</v>
      </c>
      <c r="E126" s="2">
        <v>44327</v>
      </c>
      <c r="F126" t="s">
        <v>332</v>
      </c>
      <c r="G126" t="s">
        <v>609</v>
      </c>
      <c r="H126" t="s">
        <v>9</v>
      </c>
      <c r="I126">
        <f t="shared" si="6"/>
        <v>313</v>
      </c>
      <c r="J126">
        <v>22</v>
      </c>
      <c r="K126">
        <v>144</v>
      </c>
      <c r="L126">
        <v>66</v>
      </c>
      <c r="M126">
        <v>24</v>
      </c>
      <c r="N126">
        <v>379</v>
      </c>
      <c r="O126" t="str">
        <f t="shared" si="5"/>
        <v>0524</v>
      </c>
      <c r="P126">
        <v>325</v>
      </c>
      <c r="Q126">
        <v>79.5</v>
      </c>
      <c r="R126" s="1">
        <v>0.19</v>
      </c>
      <c r="S126" t="s">
        <v>236</v>
      </c>
      <c r="T126" t="s">
        <v>234</v>
      </c>
      <c r="U126" t="s">
        <v>234</v>
      </c>
      <c r="W126" s="14">
        <v>210</v>
      </c>
      <c r="X126" s="14">
        <v>49.8</v>
      </c>
      <c r="Y126" s="14">
        <v>4.3600000000000003</v>
      </c>
      <c r="Z126" s="14">
        <v>27.9</v>
      </c>
      <c r="AA126" s="14">
        <v>20.3</v>
      </c>
      <c r="AB126" t="s">
        <v>241</v>
      </c>
      <c r="AC126" t="s">
        <v>310</v>
      </c>
      <c r="AD126" s="3"/>
      <c r="AE126" s="3"/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>
        <v>0</v>
      </c>
      <c r="AZ126">
        <v>0</v>
      </c>
      <c r="BA126">
        <v>0</v>
      </c>
      <c r="BB126">
        <v>9.6875</v>
      </c>
      <c r="BC126">
        <v>0</v>
      </c>
      <c r="BD126">
        <v>0</v>
      </c>
      <c r="BE126">
        <v>1.5714285714285716</v>
      </c>
      <c r="BF126">
        <v>0</v>
      </c>
      <c r="BG126">
        <v>32.25</v>
      </c>
      <c r="BH126">
        <v>0</v>
      </c>
      <c r="BI126">
        <v>3.787878787878788E-3</v>
      </c>
      <c r="BJ126">
        <v>0</v>
      </c>
      <c r="BK126" s="1">
        <v>0</v>
      </c>
      <c r="BL126">
        <v>8.0645161290322578E-2</v>
      </c>
      <c r="BM126">
        <v>6.6666666666666666E-2</v>
      </c>
      <c r="BN126">
        <v>9.0909090909090912E-2</v>
      </c>
      <c r="BO126">
        <v>7.7519379844961239E-3</v>
      </c>
      <c r="BP126">
        <v>0</v>
      </c>
    </row>
    <row r="127" spans="1:68" x14ac:dyDescent="0.55000000000000004">
      <c r="A127" t="s">
        <v>170</v>
      </c>
      <c r="B127">
        <v>606</v>
      </c>
      <c r="C127" s="2" t="s">
        <v>411</v>
      </c>
      <c r="D127" s="2">
        <v>44705</v>
      </c>
      <c r="E127" s="2">
        <v>44327</v>
      </c>
      <c r="F127" t="s">
        <v>332</v>
      </c>
      <c r="G127" t="s">
        <v>609</v>
      </c>
      <c r="H127" t="s">
        <v>9</v>
      </c>
      <c r="I127">
        <f t="shared" si="6"/>
        <v>313</v>
      </c>
      <c r="J127">
        <v>22</v>
      </c>
      <c r="K127">
        <v>144</v>
      </c>
      <c r="L127">
        <v>66</v>
      </c>
      <c r="M127">
        <v>24</v>
      </c>
      <c r="N127">
        <v>379</v>
      </c>
      <c r="O127" t="str">
        <f t="shared" si="5"/>
        <v>0524</v>
      </c>
      <c r="P127">
        <v>325</v>
      </c>
      <c r="Q127">
        <v>79.5</v>
      </c>
      <c r="R127" s="1">
        <v>0.19</v>
      </c>
      <c r="S127" t="s">
        <v>236</v>
      </c>
      <c r="T127" t="s">
        <v>235</v>
      </c>
      <c r="U127" t="s">
        <v>235</v>
      </c>
      <c r="V127" s="14">
        <v>606</v>
      </c>
      <c r="W127" s="14">
        <v>606</v>
      </c>
      <c r="X127" s="14">
        <v>52.4</v>
      </c>
      <c r="Y127" s="14">
        <v>7.5842105263157888</v>
      </c>
      <c r="Z127" s="14">
        <v>32.9</v>
      </c>
      <c r="AA127" s="14">
        <v>25.1</v>
      </c>
      <c r="AB127" t="s">
        <v>241</v>
      </c>
      <c r="AC127" t="s">
        <v>259</v>
      </c>
      <c r="AD127" s="3">
        <v>25.616584970000002</v>
      </c>
      <c r="AE127" s="3">
        <v>-80.390300980000006</v>
      </c>
      <c r="AF127" s="16">
        <v>0</v>
      </c>
      <c r="AG127" s="16">
        <v>2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>
        <v>2</v>
      </c>
      <c r="AZ127">
        <v>0</v>
      </c>
      <c r="BA127">
        <v>0</v>
      </c>
      <c r="BB127">
        <v>9.6875</v>
      </c>
      <c r="BC127">
        <v>0</v>
      </c>
      <c r="BD127">
        <v>0</v>
      </c>
      <c r="BE127">
        <v>1.5714285714285716</v>
      </c>
      <c r="BF127">
        <v>0</v>
      </c>
      <c r="BG127">
        <v>32.25</v>
      </c>
      <c r="BH127">
        <v>0</v>
      </c>
      <c r="BI127">
        <v>3.787878787878788E-3</v>
      </c>
      <c r="BJ127">
        <v>0</v>
      </c>
      <c r="BK127" s="1">
        <v>0</v>
      </c>
      <c r="BL127">
        <v>8.0645161290322578E-2</v>
      </c>
      <c r="BM127">
        <v>6.6666666666666666E-2</v>
      </c>
      <c r="BN127">
        <v>9.0909090909090912E-2</v>
      </c>
      <c r="BO127">
        <v>7.7519379844961239E-3</v>
      </c>
      <c r="BP127">
        <v>0</v>
      </c>
    </row>
    <row r="128" spans="1:68" x14ac:dyDescent="0.55000000000000004">
      <c r="A128" t="s">
        <v>171</v>
      </c>
      <c r="B128" t="s">
        <v>231</v>
      </c>
      <c r="C128" s="2" t="s">
        <v>411</v>
      </c>
      <c r="D128" s="2">
        <v>44705</v>
      </c>
      <c r="E128" s="2">
        <v>44327</v>
      </c>
      <c r="F128" t="s">
        <v>332</v>
      </c>
      <c r="G128" t="s">
        <v>609</v>
      </c>
      <c r="H128" t="s">
        <v>9</v>
      </c>
      <c r="I128">
        <f t="shared" si="6"/>
        <v>313</v>
      </c>
      <c r="J128">
        <v>22</v>
      </c>
      <c r="K128">
        <v>144</v>
      </c>
      <c r="L128">
        <v>66</v>
      </c>
      <c r="M128">
        <v>24</v>
      </c>
      <c r="N128">
        <v>379</v>
      </c>
      <c r="O128" t="str">
        <f t="shared" si="5"/>
        <v>0524</v>
      </c>
      <c r="P128">
        <v>325</v>
      </c>
      <c r="Q128">
        <v>79.5</v>
      </c>
      <c r="R128" s="1">
        <v>0.19</v>
      </c>
      <c r="S128" t="s">
        <v>236</v>
      </c>
      <c r="T128" t="s">
        <v>235</v>
      </c>
      <c r="U128" t="s">
        <v>235</v>
      </c>
      <c r="V128" s="14" t="s">
        <v>231</v>
      </c>
      <c r="W128" s="14" t="s">
        <v>231</v>
      </c>
      <c r="X128" s="14">
        <v>46.9</v>
      </c>
      <c r="Y128" s="14">
        <v>4.1657142857142855</v>
      </c>
      <c r="Z128" s="14">
        <v>27.5</v>
      </c>
      <c r="AA128" s="14">
        <v>20.5</v>
      </c>
      <c r="AB128" t="s">
        <v>242</v>
      </c>
      <c r="AC128" t="s">
        <v>290</v>
      </c>
      <c r="AD128" s="3">
        <v>25.600892000000002</v>
      </c>
      <c r="AE128" s="3">
        <v>-80.399327</v>
      </c>
      <c r="AF128" s="16">
        <v>0</v>
      </c>
      <c r="AG128" s="16">
        <v>2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>
        <v>5</v>
      </c>
      <c r="AZ128">
        <v>0</v>
      </c>
      <c r="BA128">
        <v>0</v>
      </c>
      <c r="BB128">
        <v>9.6875</v>
      </c>
      <c r="BC128">
        <v>0</v>
      </c>
      <c r="BD128">
        <v>0</v>
      </c>
      <c r="BE128">
        <v>1.5714285714285716</v>
      </c>
      <c r="BF128">
        <v>0</v>
      </c>
      <c r="BG128">
        <v>32.25</v>
      </c>
      <c r="BH128">
        <v>0</v>
      </c>
      <c r="BI128">
        <v>3.787878787878788E-3</v>
      </c>
      <c r="BJ128">
        <v>0</v>
      </c>
      <c r="BK128" s="1">
        <v>0</v>
      </c>
      <c r="BL128">
        <v>8.0645161290322578E-2</v>
      </c>
      <c r="BM128">
        <v>6.6666666666666666E-2</v>
      </c>
      <c r="BN128">
        <v>9.0909090909090912E-2</v>
      </c>
      <c r="BO128">
        <v>7.7519379844961239E-3</v>
      </c>
      <c r="BP128">
        <v>0</v>
      </c>
    </row>
    <row r="129" spans="1:68" x14ac:dyDescent="0.55000000000000004">
      <c r="A129" t="s">
        <v>172</v>
      </c>
      <c r="B129">
        <v>40</v>
      </c>
      <c r="C129" s="2" t="s">
        <v>411</v>
      </c>
      <c r="D129" s="2">
        <v>44707</v>
      </c>
      <c r="E129" s="2">
        <v>44327</v>
      </c>
      <c r="F129" t="s">
        <v>332</v>
      </c>
      <c r="G129" t="s">
        <v>609</v>
      </c>
      <c r="H129" t="s">
        <v>9</v>
      </c>
      <c r="I129">
        <f t="shared" si="6"/>
        <v>313</v>
      </c>
      <c r="J129">
        <v>22</v>
      </c>
      <c r="K129">
        <v>146</v>
      </c>
      <c r="L129">
        <v>68</v>
      </c>
      <c r="M129">
        <v>26</v>
      </c>
      <c r="N129">
        <v>381</v>
      </c>
      <c r="O129" t="str">
        <f t="shared" si="5"/>
        <v>0526</v>
      </c>
      <c r="P129">
        <v>325</v>
      </c>
      <c r="Q129">
        <v>81</v>
      </c>
      <c r="R129" s="1">
        <v>0.45</v>
      </c>
      <c r="S129" t="s">
        <v>236</v>
      </c>
      <c r="T129" t="s">
        <v>235</v>
      </c>
      <c r="U129" t="s">
        <v>235</v>
      </c>
      <c r="V129" s="14">
        <v>40</v>
      </c>
      <c r="W129" s="14">
        <v>40</v>
      </c>
      <c r="X129" s="14">
        <v>49.5</v>
      </c>
      <c r="Y129" s="14">
        <v>5.4148459400000002</v>
      </c>
      <c r="Z129" s="14">
        <v>29.9</v>
      </c>
      <c r="AA129" s="14">
        <v>21.6</v>
      </c>
      <c r="AB129" t="s">
        <v>240</v>
      </c>
      <c r="AC129" t="s">
        <v>253</v>
      </c>
      <c r="AD129" s="3">
        <v>25.613794970000001</v>
      </c>
      <c r="AE129" s="3">
        <v>-80.406096009999999</v>
      </c>
      <c r="AF129" s="16">
        <v>0</v>
      </c>
      <c r="AG129" s="16">
        <v>6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>
        <v>10</v>
      </c>
      <c r="AZ129">
        <v>0</v>
      </c>
      <c r="BA129">
        <v>0</v>
      </c>
      <c r="BB129">
        <v>9.6875</v>
      </c>
      <c r="BC129">
        <v>0</v>
      </c>
      <c r="BD129">
        <v>0</v>
      </c>
      <c r="BE129">
        <v>1.5714285714285716</v>
      </c>
      <c r="BF129">
        <v>0</v>
      </c>
      <c r="BG129">
        <v>32.25</v>
      </c>
      <c r="BH129">
        <v>0</v>
      </c>
      <c r="BI129">
        <v>3.787878787878788E-3</v>
      </c>
      <c r="BJ129">
        <v>0</v>
      </c>
      <c r="BK129" s="1">
        <v>0</v>
      </c>
      <c r="BL129">
        <v>8.0645161290322578E-2</v>
      </c>
      <c r="BM129">
        <v>6.6666666666666666E-2</v>
      </c>
      <c r="BN129">
        <v>9.0909090909090912E-2</v>
      </c>
      <c r="BO129">
        <v>7.7519379844961239E-3</v>
      </c>
      <c r="BP129">
        <v>0</v>
      </c>
    </row>
    <row r="130" spans="1:68" x14ac:dyDescent="0.55000000000000004">
      <c r="A130" t="s">
        <v>173</v>
      </c>
      <c r="B130">
        <v>491</v>
      </c>
      <c r="C130" s="2" t="s">
        <v>411</v>
      </c>
      <c r="D130" s="2">
        <v>44707</v>
      </c>
      <c r="E130" s="2">
        <v>44327</v>
      </c>
      <c r="F130" t="s">
        <v>332</v>
      </c>
      <c r="G130" t="s">
        <v>609</v>
      </c>
      <c r="H130" t="s">
        <v>9</v>
      </c>
      <c r="I130">
        <f t="shared" si="6"/>
        <v>313</v>
      </c>
      <c r="J130">
        <v>22</v>
      </c>
      <c r="K130">
        <v>146</v>
      </c>
      <c r="L130">
        <v>68</v>
      </c>
      <c r="M130">
        <v>26</v>
      </c>
      <c r="N130">
        <v>381</v>
      </c>
      <c r="O130" t="str">
        <f t="shared" si="5"/>
        <v>0526</v>
      </c>
      <c r="P130">
        <v>325</v>
      </c>
      <c r="Q130">
        <v>81</v>
      </c>
      <c r="R130" s="1">
        <v>0.45</v>
      </c>
      <c r="S130" t="s">
        <v>236</v>
      </c>
      <c r="T130" t="s">
        <v>234</v>
      </c>
      <c r="U130" t="s">
        <v>234</v>
      </c>
      <c r="V130" s="14">
        <v>491</v>
      </c>
      <c r="W130" s="14">
        <v>491</v>
      </c>
      <c r="X130" s="14">
        <v>49.2</v>
      </c>
      <c r="Y130" s="14">
        <v>4.2805263157894728</v>
      </c>
      <c r="Z130" s="14">
        <v>27.1</v>
      </c>
      <c r="AA130" s="14">
        <v>20.3</v>
      </c>
      <c r="AB130" t="s">
        <v>242</v>
      </c>
      <c r="AC130" t="s">
        <v>274</v>
      </c>
      <c r="AD130" s="3">
        <v>25.602768999999999</v>
      </c>
      <c r="AE130" s="3">
        <v>-80.403212999999994</v>
      </c>
      <c r="AF130" s="16">
        <v>0</v>
      </c>
      <c r="AG130" s="16">
        <v>3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>
        <v>3</v>
      </c>
      <c r="AZ130">
        <v>0</v>
      </c>
      <c r="BA130">
        <v>0</v>
      </c>
      <c r="BB130">
        <v>9.6875</v>
      </c>
      <c r="BC130">
        <v>0</v>
      </c>
      <c r="BD130">
        <v>0</v>
      </c>
      <c r="BE130">
        <v>1.5714285714285716</v>
      </c>
      <c r="BF130">
        <v>0</v>
      </c>
      <c r="BG130">
        <v>32.25</v>
      </c>
      <c r="BH130">
        <v>0</v>
      </c>
      <c r="BI130">
        <v>3.787878787878788E-3</v>
      </c>
      <c r="BJ130">
        <v>0</v>
      </c>
      <c r="BK130" s="1">
        <v>0</v>
      </c>
      <c r="BL130">
        <v>8.0645161290322578E-2</v>
      </c>
      <c r="BM130">
        <v>6.6666666666666666E-2</v>
      </c>
      <c r="BN130">
        <v>9.0909090909090912E-2</v>
      </c>
      <c r="BO130">
        <v>7.7519379844961239E-3</v>
      </c>
      <c r="BP130">
        <v>0</v>
      </c>
    </row>
    <row r="131" spans="1:68" x14ac:dyDescent="0.55000000000000004">
      <c r="A131" t="s">
        <v>174</v>
      </c>
      <c r="B131">
        <v>589</v>
      </c>
      <c r="C131" s="2" t="s">
        <v>411</v>
      </c>
      <c r="D131" s="2">
        <v>44707</v>
      </c>
      <c r="E131" s="2">
        <v>44327</v>
      </c>
      <c r="F131" t="s">
        <v>332</v>
      </c>
      <c r="G131" t="s">
        <v>609</v>
      </c>
      <c r="H131" t="s">
        <v>9</v>
      </c>
      <c r="I131">
        <f t="shared" si="6"/>
        <v>313</v>
      </c>
      <c r="J131">
        <v>22</v>
      </c>
      <c r="K131">
        <v>146</v>
      </c>
      <c r="L131">
        <v>68</v>
      </c>
      <c r="M131">
        <v>26</v>
      </c>
      <c r="N131">
        <v>381</v>
      </c>
      <c r="O131" t="str">
        <f t="shared" si="5"/>
        <v>0526</v>
      </c>
      <c r="P131">
        <v>325</v>
      </c>
      <c r="Q131">
        <v>81</v>
      </c>
      <c r="R131" s="1">
        <v>0.45</v>
      </c>
      <c r="S131" t="s">
        <v>236</v>
      </c>
      <c r="T131" t="s">
        <v>235</v>
      </c>
      <c r="U131" t="s">
        <v>235</v>
      </c>
      <c r="V131" s="14">
        <v>589</v>
      </c>
      <c r="W131" s="14">
        <v>589</v>
      </c>
      <c r="X131" s="14">
        <v>51.1</v>
      </c>
      <c r="Y131" s="14">
        <v>5.242857142857142</v>
      </c>
      <c r="Z131" s="14">
        <v>29.4</v>
      </c>
      <c r="AA131" s="14">
        <v>22.2</v>
      </c>
      <c r="AB131" t="s">
        <v>241</v>
      </c>
      <c r="AC131" t="s">
        <v>258</v>
      </c>
      <c r="AD131" s="3">
        <v>25.621460970000001</v>
      </c>
      <c r="AE131" s="3">
        <v>-80.392425959999997</v>
      </c>
      <c r="AF131" s="16">
        <v>0</v>
      </c>
      <c r="AG131" s="16">
        <v>2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>
        <v>2</v>
      </c>
      <c r="AZ131">
        <v>0</v>
      </c>
      <c r="BA131">
        <v>0</v>
      </c>
      <c r="BB131">
        <v>9.6875</v>
      </c>
      <c r="BC131">
        <v>0</v>
      </c>
      <c r="BD131">
        <v>0</v>
      </c>
      <c r="BE131">
        <v>1.5714285714285716</v>
      </c>
      <c r="BF131">
        <v>0</v>
      </c>
      <c r="BG131">
        <v>32.25</v>
      </c>
      <c r="BH131">
        <v>0</v>
      </c>
      <c r="BI131">
        <v>3.787878787878788E-3</v>
      </c>
      <c r="BJ131">
        <v>0</v>
      </c>
      <c r="BK131" s="1">
        <v>0</v>
      </c>
      <c r="BL131">
        <v>8.0645161290322578E-2</v>
      </c>
      <c r="BM131">
        <v>6.6666666666666666E-2</v>
      </c>
      <c r="BN131">
        <v>9.0909090909090912E-2</v>
      </c>
      <c r="BO131">
        <v>7.7519379844961239E-3</v>
      </c>
      <c r="BP131">
        <v>0</v>
      </c>
    </row>
    <row r="132" spans="1:68" x14ac:dyDescent="0.55000000000000004">
      <c r="A132" t="s">
        <v>175</v>
      </c>
      <c r="B132">
        <v>615</v>
      </c>
      <c r="C132" s="2" t="s">
        <v>411</v>
      </c>
      <c r="D132" s="2">
        <v>44707</v>
      </c>
      <c r="E132" s="2">
        <v>44327</v>
      </c>
      <c r="F132" t="s">
        <v>332</v>
      </c>
      <c r="G132" t="s">
        <v>609</v>
      </c>
      <c r="H132" t="s">
        <v>9</v>
      </c>
      <c r="I132">
        <f t="shared" si="6"/>
        <v>313</v>
      </c>
      <c r="J132">
        <v>22</v>
      </c>
      <c r="K132">
        <v>146</v>
      </c>
      <c r="L132">
        <v>68</v>
      </c>
      <c r="M132">
        <v>26</v>
      </c>
      <c r="N132">
        <v>381</v>
      </c>
      <c r="O132" t="str">
        <f t="shared" si="5"/>
        <v>0526</v>
      </c>
      <c r="P132">
        <v>325</v>
      </c>
      <c r="Q132">
        <v>81</v>
      </c>
      <c r="R132" s="1">
        <v>0.45</v>
      </c>
      <c r="S132" t="s">
        <v>233</v>
      </c>
      <c r="U132" t="s">
        <v>233</v>
      </c>
      <c r="V132" s="14">
        <v>615</v>
      </c>
      <c r="W132" s="14">
        <v>615</v>
      </c>
      <c r="X132" s="14">
        <v>42.2</v>
      </c>
      <c r="Y132" s="14">
        <v>1.464</v>
      </c>
      <c r="Z132" s="14">
        <v>20.8</v>
      </c>
      <c r="AA132" s="14">
        <v>15</v>
      </c>
      <c r="AB132" t="s">
        <v>240</v>
      </c>
      <c r="AC132" t="s">
        <v>298</v>
      </c>
      <c r="AD132" s="3">
        <v>25.614341970000002</v>
      </c>
      <c r="AE132" s="3">
        <v>-80.407350030000003</v>
      </c>
      <c r="AF132" s="16">
        <v>0</v>
      </c>
      <c r="AG132" s="16">
        <v>3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>
        <v>3</v>
      </c>
      <c r="AZ132">
        <v>0</v>
      </c>
      <c r="BA132">
        <v>0</v>
      </c>
      <c r="BB132">
        <v>9.6875</v>
      </c>
      <c r="BC132">
        <v>0</v>
      </c>
      <c r="BD132">
        <v>0</v>
      </c>
      <c r="BE132">
        <v>1.5714285714285716</v>
      </c>
      <c r="BF132">
        <v>0</v>
      </c>
      <c r="BG132">
        <v>32.25</v>
      </c>
      <c r="BH132">
        <v>0</v>
      </c>
      <c r="BI132">
        <v>3.787878787878788E-3</v>
      </c>
      <c r="BJ132">
        <v>0</v>
      </c>
      <c r="BK132" s="1">
        <v>0</v>
      </c>
      <c r="BL132">
        <v>8.0645161290322578E-2</v>
      </c>
      <c r="BM132">
        <v>6.6666666666666666E-2</v>
      </c>
      <c r="BN132">
        <v>9.0909090909090912E-2</v>
      </c>
      <c r="BO132">
        <v>7.7519379844961239E-3</v>
      </c>
      <c r="BP132">
        <v>0</v>
      </c>
    </row>
    <row r="133" spans="1:68" x14ac:dyDescent="0.55000000000000004">
      <c r="A133" t="s">
        <v>176</v>
      </c>
      <c r="B133">
        <v>300</v>
      </c>
      <c r="C133" s="2" t="s">
        <v>411</v>
      </c>
      <c r="D133" s="2">
        <v>44714</v>
      </c>
      <c r="E133" s="2">
        <v>44327</v>
      </c>
      <c r="F133" t="s">
        <v>332</v>
      </c>
      <c r="G133" t="s">
        <v>610</v>
      </c>
      <c r="H133" t="s">
        <v>15</v>
      </c>
      <c r="I133">
        <f t="shared" si="6"/>
        <v>313</v>
      </c>
      <c r="J133">
        <v>23</v>
      </c>
      <c r="K133">
        <v>153</v>
      </c>
      <c r="L133">
        <v>75</v>
      </c>
      <c r="M133">
        <v>2</v>
      </c>
      <c r="N133">
        <v>388</v>
      </c>
      <c r="O133" t="str">
        <f t="shared" si="5"/>
        <v>0602</v>
      </c>
      <c r="P133">
        <v>325</v>
      </c>
      <c r="Q133">
        <v>80.5</v>
      </c>
      <c r="S133" t="s">
        <v>236</v>
      </c>
      <c r="T133" t="s">
        <v>234</v>
      </c>
      <c r="U133" t="s">
        <v>234</v>
      </c>
      <c r="V133" s="14">
        <v>300</v>
      </c>
      <c r="W133" s="14">
        <v>300</v>
      </c>
      <c r="X133" s="14">
        <v>46.5</v>
      </c>
      <c r="Y133" s="14">
        <v>3.3135294117647058</v>
      </c>
      <c r="Z133" s="14">
        <v>26.9</v>
      </c>
      <c r="AA133" s="14">
        <v>19.899999999999999</v>
      </c>
      <c r="AB133" t="s">
        <v>241</v>
      </c>
      <c r="AC133" t="s">
        <v>249</v>
      </c>
      <c r="AD133" s="3">
        <v>25.616534999999999</v>
      </c>
      <c r="AE133" s="3">
        <v>-80.390473999999998</v>
      </c>
      <c r="AF133" s="16">
        <v>0</v>
      </c>
      <c r="AG133" s="16">
        <v>2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>
        <v>2</v>
      </c>
      <c r="AZ133">
        <v>1</v>
      </c>
      <c r="BA133">
        <v>0</v>
      </c>
      <c r="BB133">
        <v>18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1.6304347826086956E-2</v>
      </c>
      <c r="BJ133">
        <v>0</v>
      </c>
      <c r="BK133" s="1">
        <v>5.375</v>
      </c>
      <c r="BL133">
        <v>0.32142857142857145</v>
      </c>
      <c r="BM133">
        <v>0.16</v>
      </c>
      <c r="BN133">
        <v>0</v>
      </c>
      <c r="BO133">
        <v>0</v>
      </c>
      <c r="BP133">
        <v>2.3255813953488372E-2</v>
      </c>
    </row>
    <row r="134" spans="1:68" x14ac:dyDescent="0.55000000000000004">
      <c r="A134" t="s">
        <v>177</v>
      </c>
      <c r="B134">
        <v>454</v>
      </c>
      <c r="C134" s="2" t="s">
        <v>411</v>
      </c>
      <c r="D134" s="2">
        <v>44718</v>
      </c>
      <c r="E134" s="2">
        <v>44327</v>
      </c>
      <c r="F134" t="s">
        <v>332</v>
      </c>
      <c r="G134" t="s">
        <v>610</v>
      </c>
      <c r="H134" t="s">
        <v>15</v>
      </c>
      <c r="I134">
        <f t="shared" si="6"/>
        <v>313</v>
      </c>
      <c r="J134">
        <v>24</v>
      </c>
      <c r="K134">
        <v>157</v>
      </c>
      <c r="L134">
        <v>79</v>
      </c>
      <c r="M134">
        <v>6</v>
      </c>
      <c r="N134">
        <v>392</v>
      </c>
      <c r="O134" t="str">
        <f t="shared" si="5"/>
        <v>0606</v>
      </c>
      <c r="P134">
        <v>325</v>
      </c>
      <c r="Q134">
        <v>80</v>
      </c>
      <c r="R134" s="1">
        <v>0.01</v>
      </c>
      <c r="S134" t="s">
        <v>236</v>
      </c>
      <c r="T134" t="s">
        <v>234</v>
      </c>
      <c r="U134" t="s">
        <v>234</v>
      </c>
      <c r="V134" s="14">
        <v>454</v>
      </c>
      <c r="W134" s="14">
        <v>454</v>
      </c>
      <c r="X134" s="14">
        <v>49.8</v>
      </c>
      <c r="Y134" s="14">
        <v>4.1033333333333344</v>
      </c>
      <c r="Z134" s="14">
        <v>27.8</v>
      </c>
      <c r="AA134" s="14">
        <v>20.7</v>
      </c>
      <c r="AB134" t="s">
        <v>240</v>
      </c>
      <c r="AC134" t="s">
        <v>260</v>
      </c>
      <c r="AD134" s="3">
        <v>25.613923969999998</v>
      </c>
      <c r="AE134" s="3">
        <v>-80.407107030000006</v>
      </c>
      <c r="AF134" s="16">
        <v>0</v>
      </c>
      <c r="AG134" s="16">
        <v>6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>
        <v>6</v>
      </c>
      <c r="AZ134">
        <v>1</v>
      </c>
      <c r="BA134">
        <v>0</v>
      </c>
      <c r="BB134">
        <v>18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2.3148148148148147E-3</v>
      </c>
      <c r="BJ134">
        <v>0</v>
      </c>
      <c r="BK134" s="1">
        <v>5.375</v>
      </c>
      <c r="BL134">
        <v>0.32142857142857145</v>
      </c>
      <c r="BM134">
        <v>0.16</v>
      </c>
      <c r="BN134">
        <v>0</v>
      </c>
      <c r="BO134">
        <v>0</v>
      </c>
      <c r="BP134">
        <v>2.3255813953488372E-2</v>
      </c>
    </row>
    <row r="135" spans="1:68" x14ac:dyDescent="0.55000000000000004">
      <c r="A135" t="s">
        <v>178</v>
      </c>
      <c r="B135" t="s">
        <v>230</v>
      </c>
      <c r="C135" s="2" t="s">
        <v>411</v>
      </c>
      <c r="D135" s="2">
        <v>44721</v>
      </c>
      <c r="E135" s="2">
        <v>44327</v>
      </c>
      <c r="F135" t="s">
        <v>332</v>
      </c>
      <c r="G135" t="s">
        <v>610</v>
      </c>
      <c r="H135" t="s">
        <v>15</v>
      </c>
      <c r="I135">
        <f t="shared" si="6"/>
        <v>313</v>
      </c>
      <c r="J135">
        <v>24</v>
      </c>
      <c r="K135">
        <v>160</v>
      </c>
      <c r="L135">
        <v>82</v>
      </c>
      <c r="M135">
        <v>9</v>
      </c>
      <c r="N135">
        <v>395</v>
      </c>
      <c r="O135" t="str">
        <f t="shared" si="5"/>
        <v>0609</v>
      </c>
      <c r="P135">
        <v>325</v>
      </c>
      <c r="Q135">
        <v>81</v>
      </c>
      <c r="R135" s="1">
        <v>0.01</v>
      </c>
      <c r="S135" t="s">
        <v>236</v>
      </c>
      <c r="T135" t="s">
        <v>235</v>
      </c>
      <c r="U135" t="s">
        <v>235</v>
      </c>
      <c r="V135" s="14" t="s">
        <v>230</v>
      </c>
      <c r="W135" s="14" t="s">
        <v>230</v>
      </c>
      <c r="X135" s="14">
        <v>55.1</v>
      </c>
      <c r="Y135" s="14">
        <v>6.6241176470588234</v>
      </c>
      <c r="Z135" s="14">
        <v>33.4</v>
      </c>
      <c r="AA135" s="14">
        <v>23.4</v>
      </c>
      <c r="AB135" t="s">
        <v>241</v>
      </c>
      <c r="AC135" t="s">
        <v>255</v>
      </c>
      <c r="AD135" s="3">
        <v>25.616444000000001</v>
      </c>
      <c r="AE135" s="3">
        <v>-80.390439000000001</v>
      </c>
      <c r="AF135" s="16">
        <v>0</v>
      </c>
      <c r="AG135" s="16">
        <v>2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>
        <v>2</v>
      </c>
      <c r="AZ135">
        <v>0</v>
      </c>
      <c r="BA135">
        <v>0</v>
      </c>
      <c r="BB135">
        <v>18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2.3148148148148147E-3</v>
      </c>
      <c r="BJ135">
        <v>0</v>
      </c>
      <c r="BK135" s="1">
        <v>5.375</v>
      </c>
      <c r="BL135">
        <v>0.32142857142857145</v>
      </c>
      <c r="BM135">
        <v>0.16</v>
      </c>
      <c r="BN135">
        <v>0</v>
      </c>
      <c r="BO135">
        <v>0</v>
      </c>
      <c r="BP135">
        <v>2.3255813953488372E-2</v>
      </c>
    </row>
    <row r="136" spans="1:68" x14ac:dyDescent="0.55000000000000004">
      <c r="A136" t="s">
        <v>179</v>
      </c>
      <c r="B136">
        <v>454</v>
      </c>
      <c r="C136" s="2" t="s">
        <v>411</v>
      </c>
      <c r="D136" s="2">
        <v>44724</v>
      </c>
      <c r="E136" s="2">
        <v>44327</v>
      </c>
      <c r="F136" t="s">
        <v>332</v>
      </c>
      <c r="G136" t="s">
        <v>610</v>
      </c>
      <c r="H136" t="s">
        <v>15</v>
      </c>
      <c r="I136">
        <f t="shared" si="6"/>
        <v>313</v>
      </c>
      <c r="J136">
        <v>25</v>
      </c>
      <c r="K136">
        <v>163</v>
      </c>
      <c r="L136">
        <v>85</v>
      </c>
      <c r="M136">
        <v>12</v>
      </c>
      <c r="N136">
        <v>398</v>
      </c>
      <c r="O136" t="str">
        <f t="shared" si="5"/>
        <v>0612</v>
      </c>
      <c r="P136">
        <v>325</v>
      </c>
      <c r="Q136">
        <v>79</v>
      </c>
      <c r="R136" s="1">
        <v>0.01</v>
      </c>
      <c r="S136" t="s">
        <v>236</v>
      </c>
      <c r="T136" t="s">
        <v>234</v>
      </c>
      <c r="U136" t="s">
        <v>234</v>
      </c>
      <c r="V136" s="14">
        <v>454</v>
      </c>
      <c r="W136" s="14">
        <v>454</v>
      </c>
      <c r="X136" s="14">
        <v>49.8</v>
      </c>
      <c r="Y136" s="14">
        <v>4.1033333333333344</v>
      </c>
      <c r="Z136" s="14">
        <v>27.8</v>
      </c>
      <c r="AA136" s="14">
        <v>20.7</v>
      </c>
      <c r="AB136" t="s">
        <v>240</v>
      </c>
      <c r="AC136" t="s">
        <v>252</v>
      </c>
      <c r="AD136" s="3">
        <v>25.613371000000001</v>
      </c>
      <c r="AE136" s="3">
        <v>-80.407824000000005</v>
      </c>
      <c r="AF136" s="16">
        <v>0</v>
      </c>
      <c r="AG136" s="16">
        <v>3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>
        <v>7</v>
      </c>
      <c r="AZ136">
        <v>0</v>
      </c>
      <c r="BA136">
        <v>0</v>
      </c>
      <c r="BB136">
        <v>18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8.8888888888888889E-3</v>
      </c>
      <c r="BJ136">
        <v>4.4444444444444444E-3</v>
      </c>
      <c r="BK136" s="1">
        <v>5.375</v>
      </c>
      <c r="BL136">
        <v>0.32142857142857145</v>
      </c>
      <c r="BM136">
        <v>0.16</v>
      </c>
      <c r="BN136">
        <v>0</v>
      </c>
      <c r="BO136">
        <v>0</v>
      </c>
      <c r="BP136">
        <v>2.3255813953488372E-2</v>
      </c>
    </row>
    <row r="137" spans="1:68" x14ac:dyDescent="0.55000000000000004">
      <c r="A137" t="s">
        <v>180</v>
      </c>
      <c r="B137">
        <v>349</v>
      </c>
      <c r="C137" s="2" t="s">
        <v>411</v>
      </c>
      <c r="D137" s="2">
        <v>44728</v>
      </c>
      <c r="E137" s="2">
        <v>44327</v>
      </c>
      <c r="F137" t="s">
        <v>332</v>
      </c>
      <c r="G137" t="s">
        <v>610</v>
      </c>
      <c r="H137" t="s">
        <v>15</v>
      </c>
      <c r="I137">
        <f t="shared" si="6"/>
        <v>313</v>
      </c>
      <c r="J137">
        <v>25</v>
      </c>
      <c r="K137">
        <v>167</v>
      </c>
      <c r="L137">
        <v>89</v>
      </c>
      <c r="M137">
        <v>16</v>
      </c>
      <c r="N137">
        <v>402</v>
      </c>
      <c r="O137" t="str">
        <f t="shared" si="5"/>
        <v>0616</v>
      </c>
      <c r="P137">
        <v>325</v>
      </c>
      <c r="Q137">
        <v>82</v>
      </c>
      <c r="R137" s="1">
        <v>0</v>
      </c>
      <c r="S137" t="s">
        <v>236</v>
      </c>
      <c r="T137" t="s">
        <v>235</v>
      </c>
      <c r="U137" t="s">
        <v>235</v>
      </c>
      <c r="V137" s="14">
        <v>349</v>
      </c>
      <c r="W137" s="14">
        <v>349</v>
      </c>
      <c r="X137" s="14">
        <v>50.3</v>
      </c>
      <c r="Y137" s="14">
        <v>4.4509090909090911</v>
      </c>
      <c r="Z137" s="14">
        <v>28.1</v>
      </c>
      <c r="AA137" s="14">
        <v>20</v>
      </c>
      <c r="AB137" t="s">
        <v>241</v>
      </c>
      <c r="AC137" t="s">
        <v>291</v>
      </c>
      <c r="AD137" s="3">
        <v>25.621822000000002</v>
      </c>
      <c r="AE137" s="3">
        <v>-80.392408000000003</v>
      </c>
      <c r="AF137" s="16">
        <v>1</v>
      </c>
      <c r="AG137" s="16">
        <v>1</v>
      </c>
      <c r="AH137" s="1">
        <v>0.02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0.01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>
        <v>2</v>
      </c>
      <c r="AZ137">
        <v>1</v>
      </c>
      <c r="BA137">
        <v>0</v>
      </c>
      <c r="BB137">
        <v>18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8.8888888888888889E-3</v>
      </c>
      <c r="BJ137">
        <v>4.4444444444444444E-3</v>
      </c>
      <c r="BK137" s="1">
        <v>5.375</v>
      </c>
      <c r="BL137">
        <v>0.32142857142857145</v>
      </c>
      <c r="BM137">
        <v>0.16</v>
      </c>
      <c r="BN137">
        <v>0</v>
      </c>
      <c r="BO137">
        <v>0</v>
      </c>
      <c r="BP137">
        <v>2.3255813953488372E-2</v>
      </c>
    </row>
    <row r="138" spans="1:68" x14ac:dyDescent="0.55000000000000004">
      <c r="A138" t="s">
        <v>181</v>
      </c>
      <c r="B138">
        <v>67</v>
      </c>
      <c r="C138" s="2">
        <v>44733</v>
      </c>
      <c r="D138" s="2">
        <v>44742</v>
      </c>
      <c r="E138" s="2">
        <v>44327</v>
      </c>
      <c r="F138" t="s">
        <v>333</v>
      </c>
      <c r="G138" t="s">
        <v>610</v>
      </c>
      <c r="H138" t="s">
        <v>15</v>
      </c>
      <c r="I138">
        <f>C138-E138</f>
        <v>406</v>
      </c>
      <c r="J138">
        <v>27</v>
      </c>
      <c r="K138">
        <v>181</v>
      </c>
      <c r="L138">
        <v>10</v>
      </c>
      <c r="M138">
        <v>30</v>
      </c>
      <c r="N138">
        <v>416</v>
      </c>
      <c r="O138" t="str">
        <f t="shared" si="5"/>
        <v>0630</v>
      </c>
      <c r="P138">
        <v>325</v>
      </c>
      <c r="Q138">
        <v>81.5</v>
      </c>
      <c r="R138" s="1">
        <v>0.33</v>
      </c>
      <c r="S138" t="s">
        <v>233</v>
      </c>
      <c r="U138" t="s">
        <v>233</v>
      </c>
      <c r="W138" s="14">
        <v>67</v>
      </c>
      <c r="X138" s="14">
        <v>20</v>
      </c>
      <c r="Y138" s="14">
        <v>0.153</v>
      </c>
      <c r="Z138" s="14">
        <v>8.8800000000000008</v>
      </c>
      <c r="AA138" s="14">
        <v>7.33</v>
      </c>
      <c r="AB138" t="s">
        <v>240</v>
      </c>
      <c r="AC138" t="s">
        <v>298</v>
      </c>
      <c r="AD138" s="3">
        <v>25.614341970000002</v>
      </c>
      <c r="AE138" s="3">
        <v>-80.407350030000003</v>
      </c>
      <c r="AF138" s="16">
        <v>0</v>
      </c>
      <c r="AG138" s="16">
        <v>1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>
        <v>1</v>
      </c>
      <c r="AZ138">
        <v>0</v>
      </c>
      <c r="BA138">
        <v>0</v>
      </c>
      <c r="BB138">
        <v>18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4.6296296296296294E-3</v>
      </c>
      <c r="BJ138">
        <v>0</v>
      </c>
      <c r="BK138" s="1">
        <v>5.375</v>
      </c>
      <c r="BL138">
        <v>0.32142857142857145</v>
      </c>
      <c r="BM138">
        <v>0.16</v>
      </c>
      <c r="BN138">
        <v>0</v>
      </c>
      <c r="BO138">
        <v>0</v>
      </c>
      <c r="BP138">
        <v>2.3255813953488372E-2</v>
      </c>
    </row>
    <row r="139" spans="1:68" x14ac:dyDescent="0.55000000000000004">
      <c r="A139" t="s">
        <v>182</v>
      </c>
      <c r="B139" t="s">
        <v>231</v>
      </c>
      <c r="C139" s="2">
        <v>44733</v>
      </c>
      <c r="D139" s="2">
        <v>44742</v>
      </c>
      <c r="E139" s="2">
        <v>44327</v>
      </c>
      <c r="F139" t="s">
        <v>333</v>
      </c>
      <c r="G139" t="s">
        <v>610</v>
      </c>
      <c r="H139" t="s">
        <v>15</v>
      </c>
      <c r="I139">
        <f>C139-E139</f>
        <v>406</v>
      </c>
      <c r="J139">
        <v>27</v>
      </c>
      <c r="K139">
        <v>181</v>
      </c>
      <c r="L139">
        <v>10</v>
      </c>
      <c r="M139">
        <v>30</v>
      </c>
      <c r="N139">
        <v>416</v>
      </c>
      <c r="O139" t="str">
        <f t="shared" si="5"/>
        <v>0630</v>
      </c>
      <c r="P139">
        <v>325</v>
      </c>
      <c r="Q139">
        <v>81.5</v>
      </c>
      <c r="R139" s="1">
        <v>0.33</v>
      </c>
      <c r="S139" t="s">
        <v>236</v>
      </c>
      <c r="T139" t="s">
        <v>235</v>
      </c>
      <c r="U139" t="s">
        <v>235</v>
      </c>
      <c r="V139" s="14" t="s">
        <v>231</v>
      </c>
      <c r="W139" s="14" t="s">
        <v>231</v>
      </c>
      <c r="X139" s="14">
        <v>46.9</v>
      </c>
      <c r="Y139" s="14">
        <v>4.1657142857142855</v>
      </c>
      <c r="Z139" s="14">
        <v>27.5</v>
      </c>
      <c r="AA139" s="14">
        <v>20.5</v>
      </c>
      <c r="AB139" t="s">
        <v>242</v>
      </c>
      <c r="AC139" t="s">
        <v>251</v>
      </c>
      <c r="AD139" s="3">
        <v>25.600580000000001</v>
      </c>
      <c r="AE139" s="3">
        <v>-80.400133999999994</v>
      </c>
      <c r="AF139" s="16">
        <v>1</v>
      </c>
      <c r="AG139" s="16">
        <v>5</v>
      </c>
      <c r="AH139" s="1">
        <v>0.1</v>
      </c>
      <c r="AI139" s="1">
        <v>0.1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>
        <v>6</v>
      </c>
      <c r="AZ139">
        <v>0</v>
      </c>
      <c r="BA139">
        <v>96</v>
      </c>
      <c r="BB139">
        <v>18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4.6296296296296294E-3</v>
      </c>
      <c r="BJ139">
        <v>0</v>
      </c>
      <c r="BK139" s="1">
        <v>5.375</v>
      </c>
      <c r="BL139">
        <v>0.32142857142857145</v>
      </c>
      <c r="BM139">
        <v>0.16</v>
      </c>
      <c r="BN139">
        <v>0</v>
      </c>
      <c r="BO139">
        <v>0</v>
      </c>
      <c r="BP139">
        <v>2.3255813953488372E-2</v>
      </c>
    </row>
    <row r="140" spans="1:68" x14ac:dyDescent="0.55000000000000004">
      <c r="A140" t="s">
        <v>183</v>
      </c>
      <c r="B140">
        <v>589</v>
      </c>
      <c r="C140" s="2">
        <v>44733</v>
      </c>
      <c r="D140" s="2">
        <v>44749</v>
      </c>
      <c r="E140" s="2">
        <v>44327</v>
      </c>
      <c r="F140" t="s">
        <v>333</v>
      </c>
      <c r="G140" t="s">
        <v>610</v>
      </c>
      <c r="H140" t="s">
        <v>27</v>
      </c>
      <c r="I140">
        <f t="shared" si="6"/>
        <v>406</v>
      </c>
      <c r="J140">
        <v>28</v>
      </c>
      <c r="K140">
        <v>188</v>
      </c>
      <c r="L140">
        <v>17</v>
      </c>
      <c r="M140">
        <v>7</v>
      </c>
      <c r="N140">
        <v>423</v>
      </c>
      <c r="O140" t="str">
        <f t="shared" si="5"/>
        <v>0707</v>
      </c>
      <c r="P140">
        <v>416</v>
      </c>
      <c r="Q140">
        <v>82.5</v>
      </c>
      <c r="R140" s="1">
        <v>0.17</v>
      </c>
      <c r="S140" t="s">
        <v>236</v>
      </c>
      <c r="T140" t="s">
        <v>235</v>
      </c>
      <c r="U140" t="s">
        <v>235</v>
      </c>
      <c r="V140" s="14">
        <v>589</v>
      </c>
      <c r="W140" s="14">
        <v>589</v>
      </c>
      <c r="X140" s="14">
        <v>51.1</v>
      </c>
      <c r="Y140" s="14">
        <v>5.242857142857142</v>
      </c>
      <c r="Z140" s="14">
        <v>29.4</v>
      </c>
      <c r="AA140" s="14">
        <v>22.2</v>
      </c>
      <c r="AB140" t="s">
        <v>241</v>
      </c>
      <c r="AC140" t="s">
        <v>258</v>
      </c>
      <c r="AD140" s="3">
        <v>25.621460970000001</v>
      </c>
      <c r="AE140" s="3">
        <v>-80.392425959999997</v>
      </c>
      <c r="AF140" s="16">
        <v>0</v>
      </c>
      <c r="AG140" s="16">
        <v>2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>
        <v>2</v>
      </c>
      <c r="AZ140">
        <v>0</v>
      </c>
      <c r="BA140">
        <v>0</v>
      </c>
      <c r="BB140">
        <v>5.6666666666666661</v>
      </c>
      <c r="BC140">
        <v>0</v>
      </c>
      <c r="BD140">
        <v>0</v>
      </c>
      <c r="BE140">
        <v>3.3333333333333339</v>
      </c>
      <c r="BF140">
        <v>0</v>
      </c>
      <c r="BG140">
        <v>24.375</v>
      </c>
      <c r="BH140">
        <v>0</v>
      </c>
      <c r="BI140">
        <v>5.9523809523809521E-3</v>
      </c>
      <c r="BJ140">
        <v>0</v>
      </c>
      <c r="BK140" s="1">
        <v>19.8</v>
      </c>
      <c r="BL140">
        <v>0.11764705882352941</v>
      </c>
      <c r="BM140">
        <v>0.2857142857142857</v>
      </c>
      <c r="BN140">
        <v>0.4</v>
      </c>
      <c r="BO140">
        <v>4.6153846153846156E-2</v>
      </c>
      <c r="BP140">
        <v>9.0909090909090912E-2</v>
      </c>
    </row>
    <row r="141" spans="1:68" x14ac:dyDescent="0.55000000000000004">
      <c r="A141" t="s">
        <v>184</v>
      </c>
      <c r="B141" t="s">
        <v>230</v>
      </c>
      <c r="C141" s="2">
        <v>44733</v>
      </c>
      <c r="D141" s="2">
        <v>44749</v>
      </c>
      <c r="E141" s="2">
        <v>44327</v>
      </c>
      <c r="F141" t="s">
        <v>333</v>
      </c>
      <c r="G141" t="s">
        <v>610</v>
      </c>
      <c r="H141" t="s">
        <v>27</v>
      </c>
      <c r="I141">
        <f t="shared" si="6"/>
        <v>406</v>
      </c>
      <c r="J141">
        <v>28</v>
      </c>
      <c r="K141">
        <v>188</v>
      </c>
      <c r="L141">
        <v>17</v>
      </c>
      <c r="M141">
        <v>7</v>
      </c>
      <c r="N141">
        <v>423</v>
      </c>
      <c r="O141" t="str">
        <f t="shared" si="5"/>
        <v>0707</v>
      </c>
      <c r="P141">
        <v>416</v>
      </c>
      <c r="Q141">
        <v>82.5</v>
      </c>
      <c r="R141" s="1">
        <v>0.17</v>
      </c>
      <c r="S141" t="s">
        <v>236</v>
      </c>
      <c r="T141" t="s">
        <v>235</v>
      </c>
      <c r="U141" t="s">
        <v>235</v>
      </c>
      <c r="V141" s="14" t="s">
        <v>230</v>
      </c>
      <c r="W141" s="14" t="s">
        <v>230</v>
      </c>
      <c r="X141" s="14">
        <v>55.1</v>
      </c>
      <c r="Y141" s="14">
        <v>6.6241176470588234</v>
      </c>
      <c r="Z141" s="14">
        <v>33.4</v>
      </c>
      <c r="AA141" s="14">
        <v>23.4</v>
      </c>
      <c r="AB141" t="s">
        <v>241</v>
      </c>
      <c r="AC141" t="s">
        <v>255</v>
      </c>
      <c r="AD141" s="3">
        <v>25.616444000000001</v>
      </c>
      <c r="AE141" s="3">
        <v>-80.390439000000001</v>
      </c>
      <c r="AF141" s="16">
        <v>1</v>
      </c>
      <c r="AG141" s="16">
        <v>3</v>
      </c>
      <c r="AH141" s="1">
        <v>0.01</v>
      </c>
      <c r="AI141" s="1">
        <v>0</v>
      </c>
      <c r="AJ141" s="1">
        <v>0</v>
      </c>
      <c r="AK141" s="1">
        <v>0</v>
      </c>
      <c r="AL141" s="1">
        <v>0</v>
      </c>
      <c r="AM141" s="1">
        <v>0.01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>
        <v>4</v>
      </c>
      <c r="AZ141">
        <v>0</v>
      </c>
      <c r="BA141">
        <v>0</v>
      </c>
      <c r="BB141">
        <v>5.6666666666666661</v>
      </c>
      <c r="BC141">
        <v>0</v>
      </c>
      <c r="BD141">
        <v>0</v>
      </c>
      <c r="BE141">
        <v>3.3333333333333339</v>
      </c>
      <c r="BF141">
        <v>0</v>
      </c>
      <c r="BG141">
        <v>24.375</v>
      </c>
      <c r="BH141">
        <v>0</v>
      </c>
      <c r="BI141">
        <v>5.9523809523809521E-3</v>
      </c>
      <c r="BJ141">
        <v>0</v>
      </c>
      <c r="BK141" s="1">
        <v>19.8</v>
      </c>
      <c r="BL141">
        <v>0.11764705882352941</v>
      </c>
      <c r="BM141">
        <v>0.2857142857142857</v>
      </c>
      <c r="BN141">
        <v>0.4</v>
      </c>
      <c r="BO141">
        <v>4.6153846153846156E-2</v>
      </c>
      <c r="BP141">
        <v>9.0909090909090912E-2</v>
      </c>
    </row>
    <row r="142" spans="1:68" x14ac:dyDescent="0.55000000000000004">
      <c r="A142" t="s">
        <v>186</v>
      </c>
      <c r="B142">
        <v>606</v>
      </c>
      <c r="C142" s="2">
        <v>44733</v>
      </c>
      <c r="D142" s="2">
        <v>44753</v>
      </c>
      <c r="E142" s="2">
        <v>44327</v>
      </c>
      <c r="F142" t="s">
        <v>333</v>
      </c>
      <c r="G142" t="s">
        <v>610</v>
      </c>
      <c r="H142" t="s">
        <v>27</v>
      </c>
      <c r="I142">
        <f t="shared" si="6"/>
        <v>406</v>
      </c>
      <c r="J142">
        <v>29</v>
      </c>
      <c r="K142">
        <v>192</v>
      </c>
      <c r="L142">
        <v>21</v>
      </c>
      <c r="M142">
        <v>11</v>
      </c>
      <c r="N142">
        <v>427</v>
      </c>
      <c r="O142" t="str">
        <f t="shared" si="5"/>
        <v>0711</v>
      </c>
      <c r="P142">
        <v>416</v>
      </c>
      <c r="Q142">
        <v>84</v>
      </c>
      <c r="R142" s="1">
        <v>0</v>
      </c>
      <c r="S142" t="s">
        <v>236</v>
      </c>
      <c r="T142" t="s">
        <v>235</v>
      </c>
      <c r="U142" t="s">
        <v>235</v>
      </c>
      <c r="V142" s="14">
        <v>606</v>
      </c>
      <c r="W142" s="14">
        <v>606</v>
      </c>
      <c r="X142" s="14">
        <v>52.4</v>
      </c>
      <c r="Y142" s="14">
        <v>7.5842105263157888</v>
      </c>
      <c r="Z142" s="14">
        <v>32.9</v>
      </c>
      <c r="AA142" s="14">
        <v>25.1</v>
      </c>
      <c r="AB142" t="s">
        <v>241</v>
      </c>
      <c r="AC142" t="s">
        <v>259</v>
      </c>
      <c r="AD142" s="3">
        <v>25.616584970000002</v>
      </c>
      <c r="AE142" s="3">
        <v>-80.390300980000006</v>
      </c>
      <c r="AF142" s="16">
        <v>0</v>
      </c>
      <c r="AG142" s="16">
        <v>2</v>
      </c>
      <c r="AH142" s="1">
        <v>0.05</v>
      </c>
      <c r="AI142" s="1">
        <v>0</v>
      </c>
      <c r="AJ142" s="1">
        <v>0</v>
      </c>
      <c r="AK142" s="1">
        <v>0</v>
      </c>
      <c r="AL142" s="1">
        <v>0</v>
      </c>
      <c r="AM142" s="1">
        <v>0.05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>
        <v>4</v>
      </c>
      <c r="AZ142">
        <v>0</v>
      </c>
      <c r="BA142">
        <v>0</v>
      </c>
      <c r="BB142">
        <v>5.6666666666666661</v>
      </c>
      <c r="BC142">
        <v>0</v>
      </c>
      <c r="BD142">
        <v>0</v>
      </c>
      <c r="BE142">
        <v>3.3333333333333339</v>
      </c>
      <c r="BF142">
        <v>0</v>
      </c>
      <c r="BG142">
        <v>24.375</v>
      </c>
      <c r="BH142">
        <v>0</v>
      </c>
      <c r="BI142">
        <v>1.1494252873563218E-2</v>
      </c>
      <c r="BJ142">
        <v>1.1494252873563218E-2</v>
      </c>
      <c r="BK142" s="1">
        <v>19.8</v>
      </c>
      <c r="BL142">
        <v>0.11764705882352941</v>
      </c>
      <c r="BM142">
        <v>0.2857142857142857</v>
      </c>
      <c r="BN142">
        <v>0.4</v>
      </c>
      <c r="BO142">
        <v>4.6153846153846156E-2</v>
      </c>
      <c r="BP142">
        <v>9.0909090909090912E-2</v>
      </c>
    </row>
    <row r="143" spans="1:68" x14ac:dyDescent="0.55000000000000004">
      <c r="A143" t="s">
        <v>187</v>
      </c>
      <c r="B143">
        <v>40</v>
      </c>
      <c r="C143" s="2">
        <v>44733</v>
      </c>
      <c r="D143" s="2">
        <v>44760</v>
      </c>
      <c r="E143" s="2">
        <v>44327</v>
      </c>
      <c r="F143" t="s">
        <v>333</v>
      </c>
      <c r="G143" t="s">
        <v>610</v>
      </c>
      <c r="H143" t="s">
        <v>27</v>
      </c>
      <c r="I143">
        <f t="shared" si="6"/>
        <v>406</v>
      </c>
      <c r="J143">
        <v>30</v>
      </c>
      <c r="K143">
        <v>199</v>
      </c>
      <c r="L143">
        <v>28</v>
      </c>
      <c r="M143">
        <v>18</v>
      </c>
      <c r="N143">
        <v>434</v>
      </c>
      <c r="O143" t="str">
        <f t="shared" si="5"/>
        <v>0718</v>
      </c>
      <c r="P143">
        <v>416</v>
      </c>
      <c r="Q143">
        <v>83</v>
      </c>
      <c r="S143" t="s">
        <v>236</v>
      </c>
      <c r="T143" t="s">
        <v>235</v>
      </c>
      <c r="U143" t="s">
        <v>235</v>
      </c>
      <c r="V143" s="14">
        <v>40</v>
      </c>
      <c r="W143" s="14">
        <v>40</v>
      </c>
      <c r="X143" s="14">
        <v>49.5</v>
      </c>
      <c r="Y143" s="14">
        <v>5.4148459400000002</v>
      </c>
      <c r="Z143" s="14">
        <v>29.9</v>
      </c>
      <c r="AA143" s="14">
        <v>21.6</v>
      </c>
      <c r="AB143" t="s">
        <v>240</v>
      </c>
      <c r="AC143" t="s">
        <v>253</v>
      </c>
      <c r="AD143" s="3">
        <v>25.613794970000001</v>
      </c>
      <c r="AE143" s="3">
        <v>-80.406096009999999</v>
      </c>
      <c r="AF143" s="16">
        <v>0</v>
      </c>
      <c r="AG143" s="16">
        <v>4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>
        <v>4</v>
      </c>
      <c r="AZ143">
        <v>1</v>
      </c>
      <c r="BA143">
        <v>0</v>
      </c>
      <c r="BB143">
        <v>5.6666666666666661</v>
      </c>
      <c r="BC143">
        <v>0</v>
      </c>
      <c r="BD143">
        <v>0</v>
      </c>
      <c r="BE143">
        <v>3.3333333333333339</v>
      </c>
      <c r="BF143">
        <v>0</v>
      </c>
      <c r="BG143">
        <v>24.375</v>
      </c>
      <c r="BH143">
        <v>0</v>
      </c>
      <c r="BI143">
        <v>5.5555555555555558E-3</v>
      </c>
      <c r="BJ143">
        <v>5.5555555555555558E-3</v>
      </c>
      <c r="BK143" s="1">
        <v>19.8</v>
      </c>
      <c r="BL143">
        <v>0.11764705882352941</v>
      </c>
      <c r="BM143">
        <v>0.2857142857142857</v>
      </c>
      <c r="BN143">
        <v>0.4</v>
      </c>
      <c r="BO143">
        <v>4.6153846153846156E-2</v>
      </c>
      <c r="BP143">
        <v>9.0909090909090912E-2</v>
      </c>
    </row>
    <row r="144" spans="1:68" x14ac:dyDescent="0.55000000000000004">
      <c r="A144" t="s">
        <v>188</v>
      </c>
      <c r="B144">
        <v>454</v>
      </c>
      <c r="C144" s="2">
        <v>44733</v>
      </c>
      <c r="D144" s="2">
        <v>44760</v>
      </c>
      <c r="E144" s="2">
        <v>44327</v>
      </c>
      <c r="F144" t="s">
        <v>333</v>
      </c>
      <c r="G144" t="s">
        <v>610</v>
      </c>
      <c r="H144" t="s">
        <v>27</v>
      </c>
      <c r="I144">
        <f t="shared" si="6"/>
        <v>406</v>
      </c>
      <c r="J144">
        <v>30</v>
      </c>
      <c r="K144">
        <v>199</v>
      </c>
      <c r="L144">
        <v>28</v>
      </c>
      <c r="M144">
        <v>18</v>
      </c>
      <c r="N144">
        <v>434</v>
      </c>
      <c r="O144" t="str">
        <f t="shared" si="5"/>
        <v>0718</v>
      </c>
      <c r="P144">
        <v>416</v>
      </c>
      <c r="Q144">
        <v>83</v>
      </c>
      <c r="S144" t="s">
        <v>236</v>
      </c>
      <c r="T144" t="s">
        <v>234</v>
      </c>
      <c r="U144" t="s">
        <v>234</v>
      </c>
      <c r="V144" s="14">
        <v>454</v>
      </c>
      <c r="W144" s="14">
        <v>454</v>
      </c>
      <c r="X144" s="14">
        <v>49.8</v>
      </c>
      <c r="Y144" s="14">
        <v>4.1033333333333344</v>
      </c>
      <c r="Z144" s="14">
        <v>27.8</v>
      </c>
      <c r="AA144" s="14">
        <v>20.7</v>
      </c>
      <c r="AB144" t="s">
        <v>240</v>
      </c>
      <c r="AC144" t="s">
        <v>260</v>
      </c>
      <c r="AD144" s="3">
        <v>25.613923969999998</v>
      </c>
      <c r="AE144" s="3">
        <v>-80.407107030000006</v>
      </c>
      <c r="AF144" s="16">
        <v>0</v>
      </c>
      <c r="AG144" s="16">
        <v>3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>
        <v>5</v>
      </c>
      <c r="AZ144">
        <v>1</v>
      </c>
      <c r="BA144">
        <v>0</v>
      </c>
      <c r="BB144">
        <v>5.6666666666666661</v>
      </c>
      <c r="BC144">
        <v>0</v>
      </c>
      <c r="BD144">
        <v>0</v>
      </c>
      <c r="BE144">
        <v>3.3333333333333339</v>
      </c>
      <c r="BF144">
        <v>0</v>
      </c>
      <c r="BG144">
        <v>24.375</v>
      </c>
      <c r="BH144">
        <v>0</v>
      </c>
      <c r="BI144">
        <v>5.5555555555555558E-3</v>
      </c>
      <c r="BJ144">
        <v>5.5555555555555558E-3</v>
      </c>
      <c r="BK144" s="1">
        <v>19.8</v>
      </c>
      <c r="BL144">
        <v>0.11764705882352941</v>
      </c>
      <c r="BM144">
        <v>0.2857142857142857</v>
      </c>
      <c r="BN144">
        <v>0.4</v>
      </c>
      <c r="BO144">
        <v>4.6153846153846156E-2</v>
      </c>
      <c r="BP144">
        <v>9.0909090909090912E-2</v>
      </c>
    </row>
    <row r="145" spans="1:68" x14ac:dyDescent="0.55000000000000004">
      <c r="A145" t="s">
        <v>189</v>
      </c>
      <c r="B145" t="s">
        <v>229</v>
      </c>
      <c r="C145" s="2">
        <v>44733</v>
      </c>
      <c r="D145" s="2">
        <v>44760</v>
      </c>
      <c r="E145" s="2">
        <v>44327</v>
      </c>
      <c r="F145" t="s">
        <v>333</v>
      </c>
      <c r="G145" t="s">
        <v>610</v>
      </c>
      <c r="H145" t="s">
        <v>27</v>
      </c>
      <c r="I145">
        <f t="shared" si="6"/>
        <v>406</v>
      </c>
      <c r="J145">
        <v>30</v>
      </c>
      <c r="K145">
        <v>199</v>
      </c>
      <c r="L145">
        <v>28</v>
      </c>
      <c r="M145">
        <v>18</v>
      </c>
      <c r="N145">
        <v>434</v>
      </c>
      <c r="O145" t="str">
        <f t="shared" si="5"/>
        <v>0718</v>
      </c>
      <c r="P145">
        <v>416</v>
      </c>
      <c r="Q145">
        <v>83</v>
      </c>
      <c r="S145" t="s">
        <v>233</v>
      </c>
      <c r="U145" t="s">
        <v>233</v>
      </c>
      <c r="V145" s="14" t="s">
        <v>229</v>
      </c>
      <c r="W145" s="14" t="s">
        <v>229</v>
      </c>
      <c r="X145" s="14">
        <v>33.299999999999997</v>
      </c>
      <c r="Y145" s="14">
        <v>0.67180000000000006</v>
      </c>
      <c r="Z145" s="14">
        <v>17.3</v>
      </c>
      <c r="AA145" s="14">
        <v>12.8</v>
      </c>
      <c r="AB145" t="s">
        <v>240</v>
      </c>
      <c r="AC145" t="s">
        <v>276</v>
      </c>
      <c r="AD145" s="3">
        <v>25.615161000000001</v>
      </c>
      <c r="AE145" s="3">
        <v>-80.402187999999995</v>
      </c>
      <c r="AF145" s="16">
        <v>0</v>
      </c>
      <c r="AG145" s="16">
        <v>2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>
        <v>4</v>
      </c>
      <c r="AZ145">
        <v>1</v>
      </c>
      <c r="BA145">
        <v>0</v>
      </c>
      <c r="BB145">
        <v>5.6666666666666661</v>
      </c>
      <c r="BC145">
        <v>0</v>
      </c>
      <c r="BD145">
        <v>0</v>
      </c>
      <c r="BE145">
        <v>3.3333333333333339</v>
      </c>
      <c r="BF145">
        <v>0</v>
      </c>
      <c r="BG145">
        <v>24.375</v>
      </c>
      <c r="BH145">
        <v>0</v>
      </c>
      <c r="BI145">
        <v>5.5555555555555558E-3</v>
      </c>
      <c r="BJ145">
        <v>5.5555555555555558E-3</v>
      </c>
      <c r="BK145" s="1">
        <v>19.8</v>
      </c>
      <c r="BL145">
        <v>0.11764705882352941</v>
      </c>
      <c r="BM145">
        <v>0.2857142857142857</v>
      </c>
      <c r="BN145">
        <v>0.4</v>
      </c>
      <c r="BO145">
        <v>4.6153846153846156E-2</v>
      </c>
      <c r="BP145">
        <v>9.0909090909090912E-2</v>
      </c>
    </row>
    <row r="146" spans="1:68" x14ac:dyDescent="0.55000000000000004">
      <c r="A146" t="s">
        <v>190</v>
      </c>
      <c r="B146">
        <v>21</v>
      </c>
      <c r="C146" s="2">
        <v>44733</v>
      </c>
      <c r="D146" s="2">
        <v>44761</v>
      </c>
      <c r="E146" s="2">
        <v>44327</v>
      </c>
      <c r="F146" t="s">
        <v>333</v>
      </c>
      <c r="G146" t="s">
        <v>610</v>
      </c>
      <c r="H146" t="s">
        <v>27</v>
      </c>
      <c r="I146">
        <f t="shared" si="6"/>
        <v>406</v>
      </c>
      <c r="J146">
        <v>30</v>
      </c>
      <c r="K146">
        <v>200</v>
      </c>
      <c r="L146">
        <v>29</v>
      </c>
      <c r="M146">
        <v>19</v>
      </c>
      <c r="N146">
        <v>435</v>
      </c>
      <c r="O146" t="str">
        <f t="shared" si="5"/>
        <v>0719</v>
      </c>
      <c r="P146">
        <v>416</v>
      </c>
      <c r="Q146">
        <v>82.5</v>
      </c>
      <c r="R146" s="1">
        <v>0</v>
      </c>
      <c r="S146" t="s">
        <v>236</v>
      </c>
      <c r="T146" t="s">
        <v>235</v>
      </c>
      <c r="U146" t="s">
        <v>235</v>
      </c>
      <c r="V146" s="14">
        <v>21</v>
      </c>
      <c r="W146" s="14">
        <v>21</v>
      </c>
      <c r="X146" s="14">
        <v>47.7</v>
      </c>
      <c r="Y146" s="14">
        <v>5.5711111111111116</v>
      </c>
      <c r="Z146" s="14">
        <v>31.7</v>
      </c>
      <c r="AA146" s="14">
        <v>21.5</v>
      </c>
      <c r="AB146" t="s">
        <v>240</v>
      </c>
      <c r="AC146" t="s">
        <v>311</v>
      </c>
      <c r="AD146" s="3">
        <v>25.61220702</v>
      </c>
      <c r="AE146" s="3">
        <v>-80.406457020000005</v>
      </c>
      <c r="AF146" s="16">
        <v>0</v>
      </c>
      <c r="AG146" s="16">
        <v>2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>
        <v>2</v>
      </c>
      <c r="AZ146">
        <v>1</v>
      </c>
      <c r="BA146">
        <v>0</v>
      </c>
      <c r="BB146">
        <v>5.6666666666666661</v>
      </c>
      <c r="BC146">
        <v>0</v>
      </c>
      <c r="BD146">
        <v>0</v>
      </c>
      <c r="BE146">
        <v>3.3333333333333339</v>
      </c>
      <c r="BF146">
        <v>0</v>
      </c>
      <c r="BG146">
        <v>24.375</v>
      </c>
      <c r="BH146">
        <v>0</v>
      </c>
      <c r="BI146">
        <v>5.5555555555555558E-3</v>
      </c>
      <c r="BJ146">
        <v>5.5555555555555558E-3</v>
      </c>
      <c r="BK146" s="1">
        <v>19.8</v>
      </c>
      <c r="BL146">
        <v>0.11764705882352941</v>
      </c>
      <c r="BM146">
        <v>0.2857142857142857</v>
      </c>
      <c r="BN146">
        <v>0.4</v>
      </c>
      <c r="BO146">
        <v>4.6153846153846156E-2</v>
      </c>
      <c r="BP146">
        <v>9.0909090909090912E-2</v>
      </c>
    </row>
    <row r="147" spans="1:68" x14ac:dyDescent="0.55000000000000004">
      <c r="A147" t="s">
        <v>191</v>
      </c>
      <c r="B147">
        <v>40</v>
      </c>
      <c r="C147" s="2">
        <v>44733</v>
      </c>
      <c r="D147" s="2">
        <v>44761</v>
      </c>
      <c r="E147" s="2">
        <v>44327</v>
      </c>
      <c r="F147" t="s">
        <v>333</v>
      </c>
      <c r="G147" t="s">
        <v>610</v>
      </c>
      <c r="H147" t="s">
        <v>27</v>
      </c>
      <c r="I147">
        <f t="shared" si="6"/>
        <v>406</v>
      </c>
      <c r="J147">
        <v>30</v>
      </c>
      <c r="K147">
        <v>200</v>
      </c>
      <c r="L147">
        <v>29</v>
      </c>
      <c r="M147">
        <v>19</v>
      </c>
      <c r="N147">
        <v>435</v>
      </c>
      <c r="O147" t="str">
        <f t="shared" si="5"/>
        <v>0719</v>
      </c>
      <c r="P147">
        <v>416</v>
      </c>
      <c r="Q147">
        <v>82.5</v>
      </c>
      <c r="R147" s="1">
        <v>0</v>
      </c>
      <c r="S147" t="s">
        <v>236</v>
      </c>
      <c r="T147" t="s">
        <v>235</v>
      </c>
      <c r="U147" t="s">
        <v>235</v>
      </c>
      <c r="V147" s="14">
        <v>40</v>
      </c>
      <c r="W147" s="14">
        <v>40</v>
      </c>
      <c r="X147" s="14">
        <v>49.5</v>
      </c>
      <c r="Y147" s="14">
        <v>5.4148459400000002</v>
      </c>
      <c r="Z147" s="14">
        <v>29.9</v>
      </c>
      <c r="AA147" s="14">
        <v>21.6</v>
      </c>
      <c r="AB147" t="s">
        <v>240</v>
      </c>
      <c r="AC147" t="s">
        <v>254</v>
      </c>
      <c r="AD147" s="3">
        <v>25.613995970000001</v>
      </c>
      <c r="AE147" s="3">
        <v>-80.406042029999995</v>
      </c>
      <c r="AF147" s="16">
        <v>0</v>
      </c>
      <c r="AG147" s="16">
        <v>3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>
        <v>3</v>
      </c>
      <c r="AZ147">
        <v>1</v>
      </c>
      <c r="BA147">
        <v>0</v>
      </c>
      <c r="BB147">
        <v>5.6666666666666661</v>
      </c>
      <c r="BC147">
        <v>0</v>
      </c>
      <c r="BD147">
        <v>0</v>
      </c>
      <c r="BE147">
        <v>3.3333333333333339</v>
      </c>
      <c r="BF147">
        <v>0</v>
      </c>
      <c r="BG147">
        <v>24.375</v>
      </c>
      <c r="BH147">
        <v>0</v>
      </c>
      <c r="BI147">
        <v>5.5555555555555558E-3</v>
      </c>
      <c r="BJ147">
        <v>5.5555555555555558E-3</v>
      </c>
      <c r="BK147" s="1">
        <v>19.8</v>
      </c>
      <c r="BL147">
        <v>0.11764705882352941</v>
      </c>
      <c r="BM147">
        <v>0.2857142857142857</v>
      </c>
      <c r="BN147">
        <v>0.4</v>
      </c>
      <c r="BO147">
        <v>4.6153846153846156E-2</v>
      </c>
      <c r="BP147">
        <v>9.0909090909090912E-2</v>
      </c>
    </row>
    <row r="148" spans="1:68" x14ac:dyDescent="0.55000000000000004">
      <c r="A148" t="s">
        <v>192</v>
      </c>
      <c r="B148">
        <v>491</v>
      </c>
      <c r="C148" s="2">
        <v>44733</v>
      </c>
      <c r="D148" s="2">
        <v>44761</v>
      </c>
      <c r="E148" s="2">
        <v>44327</v>
      </c>
      <c r="F148" t="s">
        <v>333</v>
      </c>
      <c r="G148" t="s">
        <v>610</v>
      </c>
      <c r="H148" t="s">
        <v>27</v>
      </c>
      <c r="I148">
        <f t="shared" si="6"/>
        <v>406</v>
      </c>
      <c r="J148">
        <v>30</v>
      </c>
      <c r="K148">
        <v>200</v>
      </c>
      <c r="L148">
        <v>29</v>
      </c>
      <c r="M148">
        <v>19</v>
      </c>
      <c r="N148">
        <v>435</v>
      </c>
      <c r="O148" t="str">
        <f t="shared" si="5"/>
        <v>0719</v>
      </c>
      <c r="P148">
        <v>416</v>
      </c>
      <c r="Q148">
        <v>82.5</v>
      </c>
      <c r="R148" s="1">
        <v>0</v>
      </c>
      <c r="S148" t="s">
        <v>236</v>
      </c>
      <c r="T148" t="s">
        <v>234</v>
      </c>
      <c r="U148" t="s">
        <v>234</v>
      </c>
      <c r="V148" s="14">
        <v>491</v>
      </c>
      <c r="W148" s="14">
        <v>491</v>
      </c>
      <c r="X148" s="14">
        <v>49.2</v>
      </c>
      <c r="Y148" s="14">
        <v>4.2805263157894728</v>
      </c>
      <c r="Z148" s="14">
        <v>27.1</v>
      </c>
      <c r="AA148" s="14">
        <v>20.3</v>
      </c>
      <c r="AB148" t="s">
        <v>242</v>
      </c>
      <c r="AC148" t="s">
        <v>312</v>
      </c>
      <c r="AD148" s="3">
        <v>25.60760703</v>
      </c>
      <c r="AE148" s="3">
        <v>-80.391023000000004</v>
      </c>
      <c r="AF148" s="16">
        <v>1</v>
      </c>
      <c r="AG148" s="16">
        <v>1</v>
      </c>
      <c r="AH148" s="1">
        <v>0.15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0.15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>
        <v>2</v>
      </c>
      <c r="AZ148">
        <v>1</v>
      </c>
      <c r="BA148">
        <v>0</v>
      </c>
      <c r="BB148">
        <v>5.6666666666666661</v>
      </c>
      <c r="BC148">
        <v>0</v>
      </c>
      <c r="BD148">
        <v>20</v>
      </c>
      <c r="BE148">
        <v>3.3333333333333339</v>
      </c>
      <c r="BF148">
        <v>0</v>
      </c>
      <c r="BG148">
        <v>24.375</v>
      </c>
      <c r="BH148">
        <v>0</v>
      </c>
      <c r="BI148">
        <v>5.5555555555555558E-3</v>
      </c>
      <c r="BJ148">
        <v>5.5555555555555558E-3</v>
      </c>
      <c r="BK148" s="1">
        <v>19.8</v>
      </c>
      <c r="BL148">
        <v>0.11764705882352941</v>
      </c>
      <c r="BM148">
        <v>0.2857142857142857</v>
      </c>
      <c r="BN148">
        <v>0.4</v>
      </c>
      <c r="BO148">
        <v>4.6153846153846156E-2</v>
      </c>
      <c r="BP148">
        <v>9.0909090909090912E-2</v>
      </c>
    </row>
    <row r="149" spans="1:68" x14ac:dyDescent="0.55000000000000004">
      <c r="A149" t="s">
        <v>193</v>
      </c>
      <c r="B149">
        <v>300</v>
      </c>
      <c r="C149" s="2">
        <v>44733</v>
      </c>
      <c r="D149" s="2">
        <v>44762</v>
      </c>
      <c r="E149" s="2">
        <v>44327</v>
      </c>
      <c r="F149" t="s">
        <v>333</v>
      </c>
      <c r="G149" t="s">
        <v>610</v>
      </c>
      <c r="H149" t="s">
        <v>27</v>
      </c>
      <c r="I149">
        <f t="shared" si="6"/>
        <v>406</v>
      </c>
      <c r="J149">
        <v>30</v>
      </c>
      <c r="K149">
        <v>201</v>
      </c>
      <c r="L149">
        <v>30</v>
      </c>
      <c r="M149">
        <v>20</v>
      </c>
      <c r="N149">
        <v>436</v>
      </c>
      <c r="O149" t="str">
        <f t="shared" si="5"/>
        <v>0720</v>
      </c>
      <c r="P149">
        <v>416</v>
      </c>
      <c r="Q149">
        <v>83</v>
      </c>
      <c r="R149" s="1">
        <v>0.04</v>
      </c>
      <c r="S149" t="s">
        <v>236</v>
      </c>
      <c r="T149" t="s">
        <v>234</v>
      </c>
      <c r="U149" t="s">
        <v>234</v>
      </c>
      <c r="V149" s="14">
        <v>300</v>
      </c>
      <c r="W149" s="14">
        <v>300</v>
      </c>
      <c r="X149" s="14">
        <v>46.5</v>
      </c>
      <c r="Y149" s="14">
        <v>3.3135294117647058</v>
      </c>
      <c r="Z149" s="14">
        <v>26.9</v>
      </c>
      <c r="AA149" s="14">
        <v>19.899999999999999</v>
      </c>
      <c r="AB149" t="s">
        <v>241</v>
      </c>
      <c r="AC149" t="s">
        <v>310</v>
      </c>
      <c r="AD149" s="3"/>
      <c r="AE149" s="3"/>
      <c r="AF149" s="16">
        <v>0</v>
      </c>
      <c r="AG149" s="16">
        <v>2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>
        <v>2</v>
      </c>
      <c r="AZ149">
        <v>1</v>
      </c>
      <c r="BA149">
        <v>0</v>
      </c>
      <c r="BB149">
        <v>5.6666666666666661</v>
      </c>
      <c r="BC149">
        <v>0</v>
      </c>
      <c r="BD149">
        <v>0</v>
      </c>
      <c r="BE149">
        <v>3.3333333333333339</v>
      </c>
      <c r="BF149">
        <v>0</v>
      </c>
      <c r="BG149">
        <v>24.375</v>
      </c>
      <c r="BH149">
        <v>0</v>
      </c>
      <c r="BI149">
        <v>5.5555555555555558E-3</v>
      </c>
      <c r="BJ149">
        <v>5.5555555555555558E-3</v>
      </c>
      <c r="BK149" s="1">
        <v>19.8</v>
      </c>
      <c r="BL149">
        <v>0.11764705882352941</v>
      </c>
      <c r="BM149">
        <v>0.2857142857142857</v>
      </c>
      <c r="BN149">
        <v>0.4</v>
      </c>
      <c r="BO149">
        <v>4.6153846153846156E-2</v>
      </c>
      <c r="BP149">
        <v>9.0909090909090912E-2</v>
      </c>
    </row>
    <row r="150" spans="1:68" x14ac:dyDescent="0.55000000000000004">
      <c r="A150" t="s">
        <v>194</v>
      </c>
      <c r="B150">
        <v>491</v>
      </c>
      <c r="C150" s="2">
        <v>44733</v>
      </c>
      <c r="D150" s="2">
        <v>44762</v>
      </c>
      <c r="E150" s="2">
        <v>44327</v>
      </c>
      <c r="F150" t="s">
        <v>333</v>
      </c>
      <c r="G150" t="s">
        <v>610</v>
      </c>
      <c r="H150" t="s">
        <v>27</v>
      </c>
      <c r="I150">
        <f t="shared" si="6"/>
        <v>406</v>
      </c>
      <c r="J150">
        <v>30</v>
      </c>
      <c r="K150">
        <v>201</v>
      </c>
      <c r="L150">
        <v>30</v>
      </c>
      <c r="M150">
        <v>20</v>
      </c>
      <c r="N150">
        <v>436</v>
      </c>
      <c r="O150" t="str">
        <f t="shared" si="5"/>
        <v>0720</v>
      </c>
      <c r="P150">
        <v>416</v>
      </c>
      <c r="Q150">
        <v>83</v>
      </c>
      <c r="R150" s="1">
        <v>0.04</v>
      </c>
      <c r="S150" t="s">
        <v>236</v>
      </c>
      <c r="T150" t="s">
        <v>234</v>
      </c>
      <c r="U150" t="s">
        <v>234</v>
      </c>
      <c r="V150" s="14">
        <v>491</v>
      </c>
      <c r="W150" s="14">
        <v>491</v>
      </c>
      <c r="X150" s="14">
        <v>49.2</v>
      </c>
      <c r="Y150" s="14">
        <v>4.2805263157894728</v>
      </c>
      <c r="Z150" s="14">
        <v>27.1</v>
      </c>
      <c r="AA150" s="14">
        <v>20.3</v>
      </c>
      <c r="AB150" t="s">
        <v>242</v>
      </c>
      <c r="AC150" t="s">
        <v>313</v>
      </c>
      <c r="AD150" s="3">
        <v>25.606898000000001</v>
      </c>
      <c r="AE150" s="3">
        <v>-80.39099702</v>
      </c>
      <c r="AF150" s="16">
        <v>0</v>
      </c>
      <c r="AG150" s="16">
        <v>1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>
        <v>1</v>
      </c>
      <c r="AZ150">
        <v>1</v>
      </c>
      <c r="BA150">
        <v>0</v>
      </c>
      <c r="BB150">
        <v>5.6666666666666661</v>
      </c>
      <c r="BC150">
        <v>0</v>
      </c>
      <c r="BD150">
        <v>0</v>
      </c>
      <c r="BE150">
        <v>3.3333333333333339</v>
      </c>
      <c r="BF150">
        <v>0</v>
      </c>
      <c r="BG150">
        <v>24.375</v>
      </c>
      <c r="BH150">
        <v>0</v>
      </c>
      <c r="BI150">
        <v>5.5555555555555558E-3</v>
      </c>
      <c r="BJ150">
        <v>5.5555555555555558E-3</v>
      </c>
      <c r="BK150" s="1">
        <v>19.8</v>
      </c>
      <c r="BL150">
        <v>0.11764705882352941</v>
      </c>
      <c r="BM150">
        <v>0.2857142857142857</v>
      </c>
      <c r="BN150">
        <v>0.4</v>
      </c>
      <c r="BO150">
        <v>4.6153846153846156E-2</v>
      </c>
      <c r="BP150">
        <v>9.0909090909090912E-2</v>
      </c>
    </row>
    <row r="151" spans="1:68" x14ac:dyDescent="0.55000000000000004">
      <c r="A151" t="s">
        <v>195</v>
      </c>
      <c r="B151">
        <v>491</v>
      </c>
      <c r="C151" s="2">
        <v>44733</v>
      </c>
      <c r="D151" s="2">
        <v>44762</v>
      </c>
      <c r="E151" s="2">
        <v>44327</v>
      </c>
      <c r="F151" t="s">
        <v>333</v>
      </c>
      <c r="G151" t="s">
        <v>610</v>
      </c>
      <c r="H151" t="s">
        <v>27</v>
      </c>
      <c r="I151">
        <f t="shared" si="6"/>
        <v>406</v>
      </c>
      <c r="J151">
        <v>30</v>
      </c>
      <c r="K151">
        <v>201</v>
      </c>
      <c r="L151">
        <v>30</v>
      </c>
      <c r="M151">
        <v>20</v>
      </c>
      <c r="N151">
        <v>436</v>
      </c>
      <c r="O151" t="str">
        <f t="shared" si="5"/>
        <v>0720</v>
      </c>
      <c r="P151">
        <v>416</v>
      </c>
      <c r="Q151">
        <v>83</v>
      </c>
      <c r="R151" s="1">
        <v>0.04</v>
      </c>
      <c r="S151" t="s">
        <v>236</v>
      </c>
      <c r="T151" t="s">
        <v>234</v>
      </c>
      <c r="U151" t="s">
        <v>234</v>
      </c>
      <c r="V151" s="14">
        <v>491</v>
      </c>
      <c r="W151" s="14">
        <v>491</v>
      </c>
      <c r="X151" s="14">
        <v>49.2</v>
      </c>
      <c r="Y151" s="14">
        <v>4.2805263157894728</v>
      </c>
      <c r="Z151" s="14">
        <v>27.1</v>
      </c>
      <c r="AA151" s="14">
        <v>20.3</v>
      </c>
      <c r="AB151" t="s">
        <v>242</v>
      </c>
      <c r="AC151" t="s">
        <v>314</v>
      </c>
      <c r="AD151" s="3">
        <v>25.60760703</v>
      </c>
      <c r="AE151" s="3">
        <v>-80.391023000000004</v>
      </c>
      <c r="AF151" s="16">
        <v>2</v>
      </c>
      <c r="AG151" s="16">
        <v>2</v>
      </c>
      <c r="AH151" s="1">
        <v>0.25</v>
      </c>
      <c r="AI151" s="1">
        <v>0</v>
      </c>
      <c r="AJ151" s="1">
        <v>0</v>
      </c>
      <c r="AK151" s="1">
        <v>0.05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0.2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>
        <v>4</v>
      </c>
      <c r="AZ151">
        <v>1</v>
      </c>
      <c r="BA151">
        <v>0</v>
      </c>
      <c r="BB151">
        <v>5.6666666666666661</v>
      </c>
      <c r="BC151">
        <v>4</v>
      </c>
      <c r="BD151">
        <v>47</v>
      </c>
      <c r="BE151">
        <v>3.3333333333333339</v>
      </c>
      <c r="BF151">
        <v>0</v>
      </c>
      <c r="BG151">
        <v>24.375</v>
      </c>
      <c r="BH151">
        <v>0</v>
      </c>
      <c r="BI151">
        <v>5.5555555555555558E-3</v>
      </c>
      <c r="BJ151">
        <v>5.5555555555555558E-3</v>
      </c>
      <c r="BK151" s="1">
        <v>19.8</v>
      </c>
      <c r="BL151">
        <v>0.11764705882352941</v>
      </c>
      <c r="BM151">
        <v>0.2857142857142857</v>
      </c>
      <c r="BN151">
        <v>0.4</v>
      </c>
      <c r="BO151">
        <v>4.6153846153846156E-2</v>
      </c>
      <c r="BP151">
        <v>9.0909090909090912E-2</v>
      </c>
    </row>
    <row r="152" spans="1:68" x14ac:dyDescent="0.55000000000000004">
      <c r="A152" t="s">
        <v>197</v>
      </c>
      <c r="B152">
        <v>300</v>
      </c>
      <c r="C152" s="2">
        <v>44733</v>
      </c>
      <c r="D152" s="2">
        <v>44763</v>
      </c>
      <c r="E152" s="2">
        <v>44327</v>
      </c>
      <c r="F152" t="s">
        <v>333</v>
      </c>
      <c r="G152" t="s">
        <v>610</v>
      </c>
      <c r="H152" t="s">
        <v>27</v>
      </c>
      <c r="I152">
        <f t="shared" si="6"/>
        <v>406</v>
      </c>
      <c r="J152">
        <v>30</v>
      </c>
      <c r="K152">
        <v>202</v>
      </c>
      <c r="L152">
        <v>31</v>
      </c>
      <c r="M152">
        <v>21</v>
      </c>
      <c r="N152">
        <v>437</v>
      </c>
      <c r="O152" t="str">
        <f t="shared" si="5"/>
        <v>0721</v>
      </c>
      <c r="P152">
        <v>416</v>
      </c>
      <c r="Q152">
        <v>83</v>
      </c>
      <c r="S152" t="s">
        <v>236</v>
      </c>
      <c r="T152" t="s">
        <v>234</v>
      </c>
      <c r="U152" t="s">
        <v>234</v>
      </c>
      <c r="V152" s="14">
        <v>300</v>
      </c>
      <c r="W152" s="14">
        <v>300</v>
      </c>
      <c r="X152" s="14">
        <v>46.5</v>
      </c>
      <c r="Y152" s="14">
        <v>3.3135294117647058</v>
      </c>
      <c r="Z152" s="14">
        <v>26.9</v>
      </c>
      <c r="AA152" s="14">
        <v>19.899999999999999</v>
      </c>
      <c r="AB152" t="s">
        <v>241</v>
      </c>
      <c r="AC152" t="s">
        <v>249</v>
      </c>
      <c r="AD152" s="3">
        <v>25.616534999999999</v>
      </c>
      <c r="AE152" s="3">
        <v>-80.390473999999998</v>
      </c>
      <c r="AF152" s="16">
        <v>0</v>
      </c>
      <c r="AG152" s="16">
        <v>2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>
        <v>2</v>
      </c>
      <c r="AZ152">
        <v>1</v>
      </c>
      <c r="BA152">
        <v>0</v>
      </c>
      <c r="BB152">
        <v>5.6666666666666661</v>
      </c>
      <c r="BC152">
        <v>0</v>
      </c>
      <c r="BD152">
        <v>0</v>
      </c>
      <c r="BE152">
        <v>3.3333333333333339</v>
      </c>
      <c r="BF152">
        <v>0</v>
      </c>
      <c r="BG152">
        <v>24.375</v>
      </c>
      <c r="BH152">
        <v>0</v>
      </c>
      <c r="BI152">
        <v>5.5555555555555558E-3</v>
      </c>
      <c r="BJ152">
        <v>5.5555555555555558E-3</v>
      </c>
      <c r="BK152" s="1">
        <v>19.8</v>
      </c>
      <c r="BL152">
        <v>0.11764705882352941</v>
      </c>
      <c r="BM152">
        <v>0.2857142857142857</v>
      </c>
      <c r="BN152">
        <v>0.4</v>
      </c>
      <c r="BO152">
        <v>4.6153846153846156E-2</v>
      </c>
      <c r="BP152">
        <v>9.0909090909090912E-2</v>
      </c>
    </row>
    <row r="153" spans="1:68" x14ac:dyDescent="0.55000000000000004">
      <c r="A153" t="s">
        <v>198</v>
      </c>
      <c r="B153">
        <v>6000</v>
      </c>
      <c r="C153" s="2">
        <v>44733</v>
      </c>
      <c r="D153" s="2">
        <v>44763</v>
      </c>
      <c r="E153" s="2">
        <v>44327</v>
      </c>
      <c r="F153" t="s">
        <v>333</v>
      </c>
      <c r="G153" t="s">
        <v>610</v>
      </c>
      <c r="H153" t="s">
        <v>27</v>
      </c>
      <c r="I153">
        <f t="shared" si="6"/>
        <v>406</v>
      </c>
      <c r="J153">
        <v>30</v>
      </c>
      <c r="K153">
        <v>202</v>
      </c>
      <c r="L153">
        <v>31</v>
      </c>
      <c r="M153">
        <v>21</v>
      </c>
      <c r="N153">
        <v>437</v>
      </c>
      <c r="O153" t="str">
        <f t="shared" si="5"/>
        <v>0721</v>
      </c>
      <c r="P153">
        <v>416</v>
      </c>
      <c r="Q153">
        <v>83</v>
      </c>
      <c r="S153" t="s">
        <v>236</v>
      </c>
      <c r="T153" t="s">
        <v>234</v>
      </c>
      <c r="U153" t="s">
        <v>234</v>
      </c>
      <c r="V153" s="14">
        <v>6000</v>
      </c>
      <c r="W153" s="14">
        <v>6000</v>
      </c>
      <c r="X153" s="14">
        <v>42.8</v>
      </c>
      <c r="Y153" s="14">
        <v>2.7341666666666669</v>
      </c>
      <c r="Z153" s="14">
        <v>23.6</v>
      </c>
      <c r="AA153" s="14">
        <v>17.8</v>
      </c>
      <c r="AB153" t="s">
        <v>240</v>
      </c>
      <c r="AC153" t="s">
        <v>283</v>
      </c>
      <c r="AD153" s="3">
        <v>25.614700970000001</v>
      </c>
      <c r="AE153" s="3">
        <v>-80.406765980000003</v>
      </c>
      <c r="AF153" s="16">
        <v>0</v>
      </c>
      <c r="AG153" s="16">
        <v>2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>
        <v>3</v>
      </c>
      <c r="AZ153">
        <v>1</v>
      </c>
      <c r="BA153">
        <v>0</v>
      </c>
      <c r="BB153">
        <v>5.6666666666666661</v>
      </c>
      <c r="BC153">
        <v>0</v>
      </c>
      <c r="BD153">
        <v>0</v>
      </c>
      <c r="BE153">
        <v>3.3333333333333339</v>
      </c>
      <c r="BF153">
        <v>0</v>
      </c>
      <c r="BG153">
        <v>24.375</v>
      </c>
      <c r="BH153">
        <v>0</v>
      </c>
      <c r="BI153">
        <v>5.5555555555555558E-3</v>
      </c>
      <c r="BJ153">
        <v>5.5555555555555558E-3</v>
      </c>
      <c r="BK153" s="1">
        <v>19.8</v>
      </c>
      <c r="BL153">
        <v>0.11764705882352941</v>
      </c>
      <c r="BM153">
        <v>0.2857142857142857</v>
      </c>
      <c r="BN153">
        <v>0.4</v>
      </c>
      <c r="BO153">
        <v>4.6153846153846156E-2</v>
      </c>
      <c r="BP153">
        <v>9.0909090909090912E-2</v>
      </c>
    </row>
    <row r="154" spans="1:68" x14ac:dyDescent="0.55000000000000004">
      <c r="A154" t="s">
        <v>199</v>
      </c>
      <c r="B154">
        <v>21</v>
      </c>
      <c r="C154" s="2">
        <v>44733</v>
      </c>
      <c r="D154" s="2">
        <v>44782</v>
      </c>
      <c r="E154" s="2">
        <v>44327</v>
      </c>
      <c r="F154" t="s">
        <v>333</v>
      </c>
      <c r="G154" t="s">
        <v>610</v>
      </c>
      <c r="H154" t="s">
        <v>45</v>
      </c>
      <c r="I154">
        <f t="shared" si="6"/>
        <v>406</v>
      </c>
      <c r="J154">
        <v>33</v>
      </c>
      <c r="K154">
        <v>221</v>
      </c>
      <c r="L154">
        <v>50</v>
      </c>
      <c r="M154">
        <v>9</v>
      </c>
      <c r="N154">
        <v>456</v>
      </c>
      <c r="O154" t="str">
        <f t="shared" si="5"/>
        <v>0809</v>
      </c>
      <c r="P154">
        <v>416</v>
      </c>
      <c r="Q154">
        <v>83.5</v>
      </c>
      <c r="S154" t="s">
        <v>236</v>
      </c>
      <c r="T154" t="s">
        <v>235</v>
      </c>
      <c r="U154" t="s">
        <v>235</v>
      </c>
      <c r="V154" s="14">
        <v>21</v>
      </c>
      <c r="W154" s="14">
        <v>21</v>
      </c>
      <c r="X154" s="14">
        <v>47.7</v>
      </c>
      <c r="Y154" s="14">
        <v>5.5711111111111116</v>
      </c>
      <c r="Z154" s="14">
        <v>31.7</v>
      </c>
      <c r="AA154" s="14">
        <v>21.5</v>
      </c>
      <c r="AB154" t="s">
        <v>240</v>
      </c>
      <c r="AC154" t="s">
        <v>275</v>
      </c>
      <c r="AD154" s="3">
        <v>25.613045960000001</v>
      </c>
      <c r="AE154" s="3">
        <v>-80.407091030000004</v>
      </c>
      <c r="AF154" s="16">
        <v>0</v>
      </c>
      <c r="AG154" s="16">
        <v>3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>
        <v>5</v>
      </c>
      <c r="AZ154">
        <v>1</v>
      </c>
      <c r="BA154">
        <v>0</v>
      </c>
      <c r="BB154">
        <v>8</v>
      </c>
      <c r="BC154">
        <v>0</v>
      </c>
      <c r="BD154">
        <v>0</v>
      </c>
      <c r="BE154">
        <v>3.3333333333333339</v>
      </c>
      <c r="BF154">
        <v>0</v>
      </c>
      <c r="BG154">
        <v>11.555555555555557</v>
      </c>
      <c r="BH154">
        <v>0</v>
      </c>
      <c r="BI154">
        <v>6.0606060606060606E-3</v>
      </c>
      <c r="BJ154">
        <v>6.0606060606060606E-3</v>
      </c>
      <c r="BK154" s="1">
        <v>20</v>
      </c>
      <c r="BL154">
        <v>0.125</v>
      </c>
      <c r="BM154">
        <v>0.1111111111111111</v>
      </c>
      <c r="BN154">
        <v>0.4</v>
      </c>
      <c r="BO154">
        <v>3.8461538461538464E-2</v>
      </c>
      <c r="BP154">
        <v>0.1</v>
      </c>
    </row>
    <row r="155" spans="1:68" x14ac:dyDescent="0.55000000000000004">
      <c r="A155" t="s">
        <v>200</v>
      </c>
      <c r="B155" t="s">
        <v>230</v>
      </c>
      <c r="C155" s="2">
        <v>44733</v>
      </c>
      <c r="D155" s="2">
        <v>44785</v>
      </c>
      <c r="E155" s="2">
        <v>44327</v>
      </c>
      <c r="F155" t="s">
        <v>333</v>
      </c>
      <c r="G155" t="s">
        <v>610</v>
      </c>
      <c r="H155" t="s">
        <v>45</v>
      </c>
      <c r="I155">
        <f t="shared" si="6"/>
        <v>406</v>
      </c>
      <c r="J155">
        <v>33</v>
      </c>
      <c r="K155">
        <v>224</v>
      </c>
      <c r="L155">
        <v>53</v>
      </c>
      <c r="M155">
        <v>12</v>
      </c>
      <c r="N155">
        <v>459</v>
      </c>
      <c r="O155" t="str">
        <f t="shared" si="5"/>
        <v>0812</v>
      </c>
      <c r="P155">
        <v>416</v>
      </c>
      <c r="Q155">
        <v>81.5</v>
      </c>
      <c r="R155" s="1">
        <v>0.09</v>
      </c>
      <c r="S155" t="s">
        <v>236</v>
      </c>
      <c r="T155" t="s">
        <v>235</v>
      </c>
      <c r="U155" t="s">
        <v>235</v>
      </c>
      <c r="V155" s="14" t="s">
        <v>230</v>
      </c>
      <c r="W155" s="14" t="s">
        <v>230</v>
      </c>
      <c r="X155" s="14">
        <v>55.1</v>
      </c>
      <c r="Y155" s="14">
        <v>6.6241176470588234</v>
      </c>
      <c r="Z155" s="14">
        <v>33.4</v>
      </c>
      <c r="AA155" s="14">
        <v>23.4</v>
      </c>
      <c r="AB155" t="s">
        <v>241</v>
      </c>
      <c r="AC155" t="s">
        <v>270</v>
      </c>
      <c r="AD155" s="3">
        <v>25.616564</v>
      </c>
      <c r="AE155" s="3">
        <v>-80.390597999999997</v>
      </c>
      <c r="AF155" s="16">
        <v>0</v>
      </c>
      <c r="AG155" s="16">
        <v>1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>
        <v>1</v>
      </c>
      <c r="AZ155">
        <v>1</v>
      </c>
      <c r="BA155">
        <v>0</v>
      </c>
      <c r="BB155">
        <v>8</v>
      </c>
      <c r="BC155">
        <v>0</v>
      </c>
      <c r="BD155">
        <v>0</v>
      </c>
      <c r="BE155">
        <v>3.3333333333333339</v>
      </c>
      <c r="BF155">
        <v>0</v>
      </c>
      <c r="BG155">
        <v>11.555555555555557</v>
      </c>
      <c r="BH155">
        <v>0</v>
      </c>
      <c r="BI155">
        <v>6.0606060606060606E-3</v>
      </c>
      <c r="BJ155">
        <v>6.0606060606060606E-3</v>
      </c>
      <c r="BK155" s="1">
        <v>20</v>
      </c>
      <c r="BL155">
        <v>0.125</v>
      </c>
      <c r="BM155">
        <v>0.1111111111111111</v>
      </c>
      <c r="BN155">
        <v>0.4</v>
      </c>
      <c r="BO155">
        <v>3.8461538461538464E-2</v>
      </c>
      <c r="BP155">
        <v>0.1</v>
      </c>
    </row>
    <row r="156" spans="1:68" x14ac:dyDescent="0.55000000000000004">
      <c r="A156" t="s">
        <v>201</v>
      </c>
      <c r="B156">
        <v>59</v>
      </c>
      <c r="C156" s="2">
        <v>44733</v>
      </c>
      <c r="D156" s="2">
        <v>44788</v>
      </c>
      <c r="E156" s="2">
        <v>44327</v>
      </c>
      <c r="F156" t="s">
        <v>333</v>
      </c>
      <c r="G156" t="s">
        <v>610</v>
      </c>
      <c r="H156" t="s">
        <v>45</v>
      </c>
      <c r="I156">
        <f t="shared" si="6"/>
        <v>406</v>
      </c>
      <c r="J156">
        <v>34</v>
      </c>
      <c r="K156">
        <v>227</v>
      </c>
      <c r="L156">
        <v>56</v>
      </c>
      <c r="M156">
        <v>15</v>
      </c>
      <c r="N156">
        <v>462</v>
      </c>
      <c r="O156" t="str">
        <f t="shared" si="5"/>
        <v>0815</v>
      </c>
      <c r="P156">
        <v>416</v>
      </c>
      <c r="Q156">
        <v>80.5</v>
      </c>
      <c r="R156" s="1">
        <v>0.75</v>
      </c>
      <c r="S156" t="s">
        <v>233</v>
      </c>
      <c r="U156" t="s">
        <v>233</v>
      </c>
      <c r="W156" s="14">
        <v>59</v>
      </c>
      <c r="X156" s="14">
        <v>25.7419297821932</v>
      </c>
      <c r="Y156" s="14">
        <v>0.33900000000000002</v>
      </c>
      <c r="Z156" s="14">
        <v>11.99</v>
      </c>
      <c r="AA156" s="14">
        <v>8.92</v>
      </c>
      <c r="AB156" t="s">
        <v>242</v>
      </c>
      <c r="AC156" t="s">
        <v>315</v>
      </c>
      <c r="AD156" s="3">
        <v>25.61187</v>
      </c>
      <c r="AE156" s="3">
        <v>-80.392864000000003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>
        <v>0</v>
      </c>
      <c r="AZ156">
        <v>0</v>
      </c>
      <c r="BA156">
        <v>0</v>
      </c>
      <c r="BB156">
        <v>8</v>
      </c>
      <c r="BC156">
        <v>0</v>
      </c>
      <c r="BD156">
        <v>0</v>
      </c>
      <c r="BE156">
        <v>3.3333333333333339</v>
      </c>
      <c r="BF156">
        <v>0</v>
      </c>
      <c r="BG156">
        <v>11.555555555555557</v>
      </c>
      <c r="BH156">
        <v>0</v>
      </c>
      <c r="BI156">
        <v>0</v>
      </c>
      <c r="BJ156">
        <v>0</v>
      </c>
      <c r="BK156" s="1">
        <v>20</v>
      </c>
      <c r="BL156">
        <v>0.125</v>
      </c>
      <c r="BM156">
        <v>0.1111111111111111</v>
      </c>
      <c r="BN156">
        <v>0.4</v>
      </c>
      <c r="BO156">
        <v>3.8461538461538464E-2</v>
      </c>
      <c r="BP156">
        <v>0.1</v>
      </c>
    </row>
    <row r="157" spans="1:68" x14ac:dyDescent="0.55000000000000004">
      <c r="A157" t="s">
        <v>202</v>
      </c>
      <c r="B157">
        <v>454</v>
      </c>
      <c r="C157" s="2">
        <v>44733</v>
      </c>
      <c r="D157" s="2">
        <v>44793</v>
      </c>
      <c r="E157" s="2">
        <v>44327</v>
      </c>
      <c r="F157" t="s">
        <v>333</v>
      </c>
      <c r="G157" t="s">
        <v>610</v>
      </c>
      <c r="H157" t="s">
        <v>45</v>
      </c>
      <c r="I157">
        <f t="shared" si="6"/>
        <v>406</v>
      </c>
      <c r="J157">
        <v>34</v>
      </c>
      <c r="K157">
        <v>232</v>
      </c>
      <c r="L157">
        <v>61</v>
      </c>
      <c r="M157">
        <v>20</v>
      </c>
      <c r="N157">
        <v>467</v>
      </c>
      <c r="O157" t="str">
        <f t="shared" si="5"/>
        <v>0820</v>
      </c>
      <c r="P157">
        <v>416</v>
      </c>
      <c r="Q157">
        <v>85</v>
      </c>
      <c r="R157" s="1">
        <v>0</v>
      </c>
      <c r="S157" t="s">
        <v>236</v>
      </c>
      <c r="T157" t="s">
        <v>234</v>
      </c>
      <c r="U157" t="s">
        <v>234</v>
      </c>
      <c r="V157" s="14">
        <v>454</v>
      </c>
      <c r="W157" s="14">
        <v>454</v>
      </c>
      <c r="X157" s="14">
        <v>49.8</v>
      </c>
      <c r="Y157" s="14">
        <v>4.1033333333333344</v>
      </c>
      <c r="Z157" s="14">
        <v>27.8</v>
      </c>
      <c r="AA157" s="14">
        <v>20.7</v>
      </c>
      <c r="AB157" t="s">
        <v>240</v>
      </c>
      <c r="AC157" t="s">
        <v>316</v>
      </c>
      <c r="AD157" s="3">
        <v>25.612995000000002</v>
      </c>
      <c r="AE157" s="3">
        <v>-80.407240979999997</v>
      </c>
      <c r="AF157" s="16">
        <v>1</v>
      </c>
      <c r="AG157" s="16">
        <v>2</v>
      </c>
      <c r="AH157" s="1">
        <v>0.2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0.2</v>
      </c>
      <c r="AX157" s="1">
        <v>0</v>
      </c>
      <c r="AY157">
        <v>3</v>
      </c>
      <c r="AZ157">
        <v>0</v>
      </c>
      <c r="BA157">
        <v>0</v>
      </c>
      <c r="BB157">
        <v>8</v>
      </c>
      <c r="BC157">
        <v>0</v>
      </c>
      <c r="BD157">
        <v>0</v>
      </c>
      <c r="BE157">
        <v>3.3333333333333339</v>
      </c>
      <c r="BF157">
        <v>0</v>
      </c>
      <c r="BG157">
        <v>11.555555555555557</v>
      </c>
      <c r="BH157">
        <v>1</v>
      </c>
      <c r="BI157">
        <v>0</v>
      </c>
      <c r="BJ157">
        <v>0</v>
      </c>
      <c r="BK157" s="1">
        <v>20</v>
      </c>
      <c r="BL157">
        <v>0.125</v>
      </c>
      <c r="BM157">
        <v>0.1111111111111111</v>
      </c>
      <c r="BN157">
        <v>0.4</v>
      </c>
      <c r="BO157">
        <v>3.8461538461538464E-2</v>
      </c>
      <c r="BP157">
        <v>0.1</v>
      </c>
    </row>
    <row r="158" spans="1:68" x14ac:dyDescent="0.55000000000000004">
      <c r="A158" t="s">
        <v>203</v>
      </c>
      <c r="B158" t="s">
        <v>231</v>
      </c>
      <c r="C158" s="2">
        <v>44733</v>
      </c>
      <c r="D158" s="2">
        <v>44794</v>
      </c>
      <c r="E158" s="2">
        <v>44327</v>
      </c>
      <c r="F158" t="s">
        <v>333</v>
      </c>
      <c r="G158" t="s">
        <v>610</v>
      </c>
      <c r="H158" t="s">
        <v>45</v>
      </c>
      <c r="I158">
        <f t="shared" si="6"/>
        <v>406</v>
      </c>
      <c r="J158">
        <v>35</v>
      </c>
      <c r="K158">
        <v>233</v>
      </c>
      <c r="L158">
        <v>62</v>
      </c>
      <c r="M158">
        <v>21</v>
      </c>
      <c r="N158">
        <v>468</v>
      </c>
      <c r="O158" t="str">
        <f t="shared" si="5"/>
        <v>0821</v>
      </c>
      <c r="P158">
        <v>416</v>
      </c>
      <c r="Q158">
        <v>85</v>
      </c>
      <c r="R158" s="1">
        <v>0.05</v>
      </c>
      <c r="S158" t="s">
        <v>236</v>
      </c>
      <c r="T158" t="s">
        <v>235</v>
      </c>
      <c r="U158" t="s">
        <v>235</v>
      </c>
      <c r="V158" s="14" t="s">
        <v>231</v>
      </c>
      <c r="W158" s="14" t="s">
        <v>231</v>
      </c>
      <c r="X158" s="14">
        <v>46.9</v>
      </c>
      <c r="Y158" s="14">
        <v>4.1657142857142855</v>
      </c>
      <c r="Z158" s="14">
        <v>27.5</v>
      </c>
      <c r="AA158" s="14">
        <v>20.5</v>
      </c>
      <c r="AB158" t="s">
        <v>242</v>
      </c>
      <c r="AC158" t="s">
        <v>251</v>
      </c>
      <c r="AD158" s="3">
        <v>25.600580000000001</v>
      </c>
      <c r="AE158" s="3">
        <v>-80.400133999999994</v>
      </c>
      <c r="AF158" s="16">
        <v>1</v>
      </c>
      <c r="AG158" s="16">
        <v>3</v>
      </c>
      <c r="AH158" s="1">
        <v>0.05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0.05</v>
      </c>
      <c r="AW158" s="1">
        <v>0</v>
      </c>
      <c r="AX158" s="1">
        <v>0</v>
      </c>
      <c r="AY158">
        <v>7</v>
      </c>
      <c r="AZ158">
        <v>0</v>
      </c>
      <c r="BA158">
        <v>0</v>
      </c>
      <c r="BB158">
        <v>8</v>
      </c>
      <c r="BC158">
        <v>0</v>
      </c>
      <c r="BD158">
        <v>0</v>
      </c>
      <c r="BE158">
        <v>3.3333333333333339</v>
      </c>
      <c r="BF158">
        <v>3</v>
      </c>
      <c r="BG158">
        <v>11.555555555555557</v>
      </c>
      <c r="BH158">
        <v>0</v>
      </c>
      <c r="BI158">
        <v>4.7619047619047623E-3</v>
      </c>
      <c r="BJ158">
        <v>4.7619047619047623E-3</v>
      </c>
      <c r="BK158" s="1">
        <v>20</v>
      </c>
      <c r="BL158">
        <v>0.125</v>
      </c>
      <c r="BM158">
        <v>0.1111111111111111</v>
      </c>
      <c r="BN158">
        <v>0.4</v>
      </c>
      <c r="BO158">
        <v>3.8461538461538464E-2</v>
      </c>
      <c r="BP158">
        <v>0.1</v>
      </c>
    </row>
    <row r="159" spans="1:68" x14ac:dyDescent="0.55000000000000004">
      <c r="A159" t="s">
        <v>204</v>
      </c>
      <c r="B159">
        <v>9</v>
      </c>
      <c r="C159" s="2">
        <v>44733</v>
      </c>
      <c r="D159" s="2">
        <v>44797</v>
      </c>
      <c r="E159" s="2">
        <v>44327</v>
      </c>
      <c r="F159" t="s">
        <v>333</v>
      </c>
      <c r="G159" t="s">
        <v>610</v>
      </c>
      <c r="H159" t="s">
        <v>45</v>
      </c>
      <c r="I159">
        <f t="shared" si="6"/>
        <v>406</v>
      </c>
      <c r="J159">
        <v>35</v>
      </c>
      <c r="K159">
        <v>236</v>
      </c>
      <c r="L159">
        <v>65</v>
      </c>
      <c r="M159">
        <v>24</v>
      </c>
      <c r="N159">
        <v>471</v>
      </c>
      <c r="O159" t="str">
        <f t="shared" si="5"/>
        <v>0824</v>
      </c>
      <c r="P159">
        <v>416</v>
      </c>
      <c r="Q159">
        <v>83.5</v>
      </c>
      <c r="R159" s="1">
        <v>0</v>
      </c>
      <c r="S159" t="s">
        <v>233</v>
      </c>
      <c r="U159" t="s">
        <v>233</v>
      </c>
      <c r="W159" s="14">
        <v>9</v>
      </c>
      <c r="X159" s="14">
        <v>30.7</v>
      </c>
      <c r="Y159" s="14">
        <v>0.68799999999999994</v>
      </c>
      <c r="Z159" s="14">
        <v>15</v>
      </c>
      <c r="AA159" s="14">
        <v>11.4</v>
      </c>
      <c r="AB159" t="s">
        <v>240</v>
      </c>
      <c r="AC159" t="s">
        <v>317</v>
      </c>
      <c r="AD159" s="3">
        <v>25.61233</v>
      </c>
      <c r="AE159" s="3">
        <v>-80.406589999999994</v>
      </c>
      <c r="AF159" s="16">
        <v>0</v>
      </c>
      <c r="AG159" s="16">
        <v>1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>
        <v>1</v>
      </c>
      <c r="AZ159">
        <v>1</v>
      </c>
      <c r="BA159">
        <v>0</v>
      </c>
      <c r="BB159">
        <v>8</v>
      </c>
      <c r="BC159">
        <v>0</v>
      </c>
      <c r="BD159">
        <v>0</v>
      </c>
      <c r="BE159">
        <v>3.3333333333333339</v>
      </c>
      <c r="BF159">
        <v>0</v>
      </c>
      <c r="BG159">
        <v>11.555555555555557</v>
      </c>
      <c r="BH159">
        <v>0</v>
      </c>
      <c r="BI159">
        <v>4.7619047619047623E-3</v>
      </c>
      <c r="BJ159">
        <v>4.7619047619047623E-3</v>
      </c>
      <c r="BK159" s="1">
        <v>20</v>
      </c>
      <c r="BL159">
        <v>0.125</v>
      </c>
      <c r="BM159">
        <v>0.1111111111111111</v>
      </c>
      <c r="BN159">
        <v>0.4</v>
      </c>
      <c r="BO159">
        <v>3.8461538461538464E-2</v>
      </c>
      <c r="BP159">
        <v>0.1</v>
      </c>
    </row>
    <row r="160" spans="1:68" x14ac:dyDescent="0.55000000000000004">
      <c r="A160" t="s">
        <v>205</v>
      </c>
      <c r="B160">
        <v>21</v>
      </c>
      <c r="C160" s="2">
        <v>44733</v>
      </c>
      <c r="D160" s="2">
        <v>44797</v>
      </c>
      <c r="E160" s="2">
        <v>44327</v>
      </c>
      <c r="F160" t="s">
        <v>333</v>
      </c>
      <c r="G160" t="s">
        <v>610</v>
      </c>
      <c r="H160" t="s">
        <v>45</v>
      </c>
      <c r="I160">
        <f t="shared" si="6"/>
        <v>406</v>
      </c>
      <c r="J160">
        <v>35</v>
      </c>
      <c r="K160">
        <v>236</v>
      </c>
      <c r="L160">
        <v>65</v>
      </c>
      <c r="M160">
        <v>24</v>
      </c>
      <c r="N160">
        <v>471</v>
      </c>
      <c r="O160" t="str">
        <f t="shared" si="5"/>
        <v>0824</v>
      </c>
      <c r="P160">
        <v>416</v>
      </c>
      <c r="Q160">
        <v>83.5</v>
      </c>
      <c r="R160" s="1">
        <v>0</v>
      </c>
      <c r="S160" t="s">
        <v>236</v>
      </c>
      <c r="T160" t="s">
        <v>235</v>
      </c>
      <c r="U160" t="s">
        <v>235</v>
      </c>
      <c r="V160" s="14">
        <v>21</v>
      </c>
      <c r="W160" s="14">
        <v>21</v>
      </c>
      <c r="X160" s="14">
        <v>47.7</v>
      </c>
      <c r="Y160" s="14">
        <v>5.5711111111111116</v>
      </c>
      <c r="Z160" s="14">
        <v>31.7</v>
      </c>
      <c r="AA160" s="14">
        <v>21.5</v>
      </c>
      <c r="AB160" t="s">
        <v>240</v>
      </c>
      <c r="AC160" t="s">
        <v>253</v>
      </c>
      <c r="AD160" s="3">
        <v>25.613794970000001</v>
      </c>
      <c r="AE160" s="3">
        <v>-80.406096009999999</v>
      </c>
      <c r="AF160" s="16">
        <v>0</v>
      </c>
      <c r="AG160" s="16">
        <v>5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>
        <v>6</v>
      </c>
      <c r="AZ160">
        <v>1</v>
      </c>
      <c r="BA160">
        <v>0</v>
      </c>
      <c r="BB160">
        <v>8</v>
      </c>
      <c r="BC160">
        <v>0</v>
      </c>
      <c r="BD160">
        <v>0</v>
      </c>
      <c r="BE160">
        <v>3.3333333333333339</v>
      </c>
      <c r="BF160">
        <v>0</v>
      </c>
      <c r="BG160">
        <v>11.555555555555557</v>
      </c>
      <c r="BH160">
        <v>0</v>
      </c>
      <c r="BI160">
        <v>4.7619047619047623E-3</v>
      </c>
      <c r="BJ160">
        <v>4.7619047619047623E-3</v>
      </c>
      <c r="BK160" s="1">
        <v>20</v>
      </c>
      <c r="BL160">
        <v>0.125</v>
      </c>
      <c r="BM160">
        <v>0.1111111111111111</v>
      </c>
      <c r="BN160">
        <v>0.4</v>
      </c>
      <c r="BO160">
        <v>3.8461538461538464E-2</v>
      </c>
      <c r="BP160">
        <v>0.1</v>
      </c>
    </row>
    <row r="161" spans="1:68" x14ac:dyDescent="0.55000000000000004">
      <c r="A161" t="s">
        <v>206</v>
      </c>
      <c r="B161">
        <v>606</v>
      </c>
      <c r="C161" s="2">
        <v>44733</v>
      </c>
      <c r="D161" s="2">
        <v>44797</v>
      </c>
      <c r="E161" s="2">
        <v>44327</v>
      </c>
      <c r="F161" t="s">
        <v>333</v>
      </c>
      <c r="G161" t="s">
        <v>610</v>
      </c>
      <c r="H161" t="s">
        <v>45</v>
      </c>
      <c r="I161">
        <f t="shared" si="6"/>
        <v>406</v>
      </c>
      <c r="J161">
        <v>35</v>
      </c>
      <c r="K161">
        <v>236</v>
      </c>
      <c r="L161">
        <v>65</v>
      </c>
      <c r="M161">
        <v>24</v>
      </c>
      <c r="N161">
        <v>471</v>
      </c>
      <c r="O161" t="str">
        <f t="shared" si="5"/>
        <v>0824</v>
      </c>
      <c r="P161">
        <v>416</v>
      </c>
      <c r="Q161">
        <v>83.5</v>
      </c>
      <c r="R161" s="1">
        <v>0</v>
      </c>
      <c r="S161" t="s">
        <v>236</v>
      </c>
      <c r="T161" t="s">
        <v>235</v>
      </c>
      <c r="U161" t="s">
        <v>235</v>
      </c>
      <c r="V161" s="14">
        <v>606</v>
      </c>
      <c r="W161" s="14">
        <v>606</v>
      </c>
      <c r="X161" s="14">
        <v>52.4</v>
      </c>
      <c r="Y161" s="14">
        <v>7.5842105263157888</v>
      </c>
      <c r="Z161" s="14">
        <v>32.9</v>
      </c>
      <c r="AA161" s="14">
        <v>25.1</v>
      </c>
      <c r="AB161" t="s">
        <v>241</v>
      </c>
      <c r="AC161" t="s">
        <v>269</v>
      </c>
      <c r="AD161" s="3">
        <v>25.616734000000001</v>
      </c>
      <c r="AE161" s="3">
        <v>-80.390617989999996</v>
      </c>
      <c r="AF161" s="16">
        <v>0</v>
      </c>
      <c r="AG161" s="16">
        <v>4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>
        <v>4</v>
      </c>
      <c r="AZ161">
        <v>1</v>
      </c>
      <c r="BA161">
        <v>0</v>
      </c>
      <c r="BB161">
        <v>8</v>
      </c>
      <c r="BC161">
        <v>0</v>
      </c>
      <c r="BD161">
        <v>0</v>
      </c>
      <c r="BE161">
        <v>3.3333333333333339</v>
      </c>
      <c r="BF161">
        <v>0</v>
      </c>
      <c r="BG161">
        <v>11.555555555555557</v>
      </c>
      <c r="BH161">
        <v>0</v>
      </c>
      <c r="BI161">
        <v>4.7619047619047623E-3</v>
      </c>
      <c r="BJ161">
        <v>4.7619047619047623E-3</v>
      </c>
      <c r="BK161" s="1">
        <v>20</v>
      </c>
      <c r="BL161">
        <v>0.125</v>
      </c>
      <c r="BM161">
        <v>0.1111111111111111</v>
      </c>
      <c r="BN161">
        <v>0.4</v>
      </c>
      <c r="BO161">
        <v>3.8461538461538464E-2</v>
      </c>
      <c r="BP161">
        <v>0.1</v>
      </c>
    </row>
    <row r="162" spans="1:68" x14ac:dyDescent="0.55000000000000004">
      <c r="A162" t="s">
        <v>207</v>
      </c>
      <c r="B162">
        <v>60</v>
      </c>
      <c r="C162" s="2">
        <v>44733</v>
      </c>
      <c r="D162" s="2">
        <v>44799</v>
      </c>
      <c r="E162" s="2">
        <v>44327</v>
      </c>
      <c r="F162" t="s">
        <v>333</v>
      </c>
      <c r="G162" t="s">
        <v>610</v>
      </c>
      <c r="H162" t="s">
        <v>45</v>
      </c>
      <c r="I162">
        <f t="shared" si="6"/>
        <v>406</v>
      </c>
      <c r="J162">
        <v>35</v>
      </c>
      <c r="K162">
        <v>238</v>
      </c>
      <c r="L162">
        <v>67</v>
      </c>
      <c r="M162">
        <v>26</v>
      </c>
      <c r="N162">
        <v>473</v>
      </c>
      <c r="O162" t="str">
        <f t="shared" si="5"/>
        <v>0826</v>
      </c>
      <c r="P162">
        <v>416</v>
      </c>
      <c r="Q162">
        <v>84</v>
      </c>
      <c r="R162" s="1">
        <v>0</v>
      </c>
      <c r="S162" t="s">
        <v>233</v>
      </c>
      <c r="U162" t="s">
        <v>233</v>
      </c>
      <c r="W162" s="14">
        <v>60</v>
      </c>
      <c r="X162" s="14">
        <v>28</v>
      </c>
      <c r="Y162" s="14">
        <v>0.57650000000000001</v>
      </c>
      <c r="Z162" s="14">
        <v>14.6</v>
      </c>
      <c r="AA162" s="14">
        <v>10.9</v>
      </c>
      <c r="AB162" t="s">
        <v>240</v>
      </c>
      <c r="AC162" t="s">
        <v>243</v>
      </c>
      <c r="AD162" s="3"/>
      <c r="AE162" s="3"/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>
        <v>0</v>
      </c>
      <c r="AZ162">
        <v>0</v>
      </c>
      <c r="BA162">
        <v>0</v>
      </c>
      <c r="BB162">
        <v>8</v>
      </c>
      <c r="BC162">
        <v>0</v>
      </c>
      <c r="BD162">
        <v>0</v>
      </c>
      <c r="BE162">
        <v>3.3333333333333339</v>
      </c>
      <c r="BF162">
        <v>0</v>
      </c>
      <c r="BG162">
        <v>11.555555555555557</v>
      </c>
      <c r="BH162">
        <v>0</v>
      </c>
      <c r="BI162">
        <v>4.7619047619047623E-3</v>
      </c>
      <c r="BJ162">
        <v>4.7619047619047623E-3</v>
      </c>
      <c r="BK162" s="1">
        <v>20</v>
      </c>
      <c r="BL162">
        <v>0.125</v>
      </c>
      <c r="BM162">
        <v>0.1111111111111111</v>
      </c>
      <c r="BN162">
        <v>0.4</v>
      </c>
      <c r="BO162">
        <v>3.8461538461538464E-2</v>
      </c>
      <c r="BP162">
        <v>0.1</v>
      </c>
    </row>
    <row r="163" spans="1:68" x14ac:dyDescent="0.55000000000000004">
      <c r="A163" t="s">
        <v>208</v>
      </c>
      <c r="B163">
        <v>93</v>
      </c>
      <c r="C163" s="2">
        <v>44733</v>
      </c>
      <c r="D163" s="2">
        <v>44799</v>
      </c>
      <c r="E163" s="2">
        <v>44327</v>
      </c>
      <c r="F163" t="s">
        <v>333</v>
      </c>
      <c r="G163" t="s">
        <v>610</v>
      </c>
      <c r="H163" t="s">
        <v>45</v>
      </c>
      <c r="I163">
        <f t="shared" si="6"/>
        <v>406</v>
      </c>
      <c r="J163">
        <v>35</v>
      </c>
      <c r="K163">
        <v>238</v>
      </c>
      <c r="L163">
        <v>67</v>
      </c>
      <c r="M163">
        <v>26</v>
      </c>
      <c r="N163">
        <v>473</v>
      </c>
      <c r="O163" t="str">
        <f t="shared" si="5"/>
        <v>0826</v>
      </c>
      <c r="P163">
        <v>416</v>
      </c>
      <c r="Q163">
        <v>84</v>
      </c>
      <c r="R163" s="1">
        <v>0</v>
      </c>
      <c r="S163" t="s">
        <v>233</v>
      </c>
      <c r="U163" t="s">
        <v>233</v>
      </c>
      <c r="W163" s="14">
        <v>93</v>
      </c>
      <c r="X163" s="14">
        <v>35</v>
      </c>
      <c r="Y163" s="14">
        <v>0.95799999999999996</v>
      </c>
      <c r="Z163" s="14">
        <v>16.7</v>
      </c>
      <c r="AA163" s="14">
        <v>12.8</v>
      </c>
      <c r="AB163" t="s">
        <v>240</v>
      </c>
      <c r="AC163" t="s">
        <v>243</v>
      </c>
      <c r="AD163" s="3"/>
      <c r="AE163" s="3"/>
      <c r="AF163" s="16">
        <v>0</v>
      </c>
      <c r="AG163" s="16">
        <v>1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>
        <v>1</v>
      </c>
      <c r="AZ163">
        <v>0</v>
      </c>
      <c r="BA163">
        <v>0</v>
      </c>
      <c r="BB163">
        <v>8</v>
      </c>
      <c r="BC163">
        <v>0</v>
      </c>
      <c r="BD163">
        <v>0</v>
      </c>
      <c r="BE163">
        <v>3.3333333333333339</v>
      </c>
      <c r="BF163">
        <v>0</v>
      </c>
      <c r="BG163">
        <v>11.555555555555557</v>
      </c>
      <c r="BH163">
        <v>0</v>
      </c>
      <c r="BI163">
        <v>4.7619047619047623E-3</v>
      </c>
      <c r="BJ163">
        <v>4.7619047619047623E-3</v>
      </c>
      <c r="BK163" s="1">
        <v>20</v>
      </c>
      <c r="BL163">
        <v>0.125</v>
      </c>
      <c r="BM163">
        <v>0.1111111111111111</v>
      </c>
      <c r="BN163">
        <v>0.4</v>
      </c>
      <c r="BO163">
        <v>3.8461538461538464E-2</v>
      </c>
      <c r="BP163">
        <v>0.1</v>
      </c>
    </row>
    <row r="164" spans="1:68" x14ac:dyDescent="0.55000000000000004">
      <c r="A164" t="s">
        <v>209</v>
      </c>
      <c r="B164">
        <v>615</v>
      </c>
      <c r="C164" s="2">
        <v>44733</v>
      </c>
      <c r="D164" s="2">
        <v>44799</v>
      </c>
      <c r="E164" s="2">
        <v>44327</v>
      </c>
      <c r="F164" t="s">
        <v>333</v>
      </c>
      <c r="G164" t="s">
        <v>610</v>
      </c>
      <c r="H164" t="s">
        <v>45</v>
      </c>
      <c r="I164">
        <f t="shared" si="6"/>
        <v>406</v>
      </c>
      <c r="J164">
        <v>35</v>
      </c>
      <c r="K164">
        <v>238</v>
      </c>
      <c r="L164">
        <v>67</v>
      </c>
      <c r="M164">
        <v>26</v>
      </c>
      <c r="N164">
        <v>473</v>
      </c>
      <c r="O164" t="str">
        <f t="shared" si="5"/>
        <v>0826</v>
      </c>
      <c r="P164">
        <v>416</v>
      </c>
      <c r="Q164">
        <v>84</v>
      </c>
      <c r="R164" s="1">
        <v>0</v>
      </c>
      <c r="S164" t="s">
        <v>233</v>
      </c>
      <c r="U164" t="s">
        <v>233</v>
      </c>
      <c r="V164" s="14">
        <v>615</v>
      </c>
      <c r="W164" s="14">
        <v>615</v>
      </c>
      <c r="X164" s="14">
        <v>42.2</v>
      </c>
      <c r="Y164" s="14">
        <v>1.464</v>
      </c>
      <c r="Z164" s="14">
        <v>20.8</v>
      </c>
      <c r="AA164" s="14">
        <v>15</v>
      </c>
      <c r="AB164" t="s">
        <v>240</v>
      </c>
      <c r="AC164" t="s">
        <v>298</v>
      </c>
      <c r="AD164" s="3">
        <v>25.614341970000002</v>
      </c>
      <c r="AE164" s="3">
        <v>-80.407350030000003</v>
      </c>
      <c r="AF164" s="16">
        <v>1</v>
      </c>
      <c r="AG164" s="16">
        <v>0</v>
      </c>
      <c r="AH164" s="1">
        <v>0.79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0.79</v>
      </c>
      <c r="AX164" s="1">
        <v>0</v>
      </c>
      <c r="AY164">
        <v>1</v>
      </c>
      <c r="AZ164">
        <v>0</v>
      </c>
      <c r="BA164">
        <v>0</v>
      </c>
      <c r="BB164">
        <v>8</v>
      </c>
      <c r="BC164">
        <v>0</v>
      </c>
      <c r="BD164">
        <v>0</v>
      </c>
      <c r="BE164">
        <v>3.3333333333333339</v>
      </c>
      <c r="BF164">
        <v>0</v>
      </c>
      <c r="BG164">
        <v>11.555555555555557</v>
      </c>
      <c r="BH164">
        <v>7</v>
      </c>
      <c r="BI164">
        <v>4.7619047619047623E-3</v>
      </c>
      <c r="BJ164">
        <v>4.7619047619047623E-3</v>
      </c>
      <c r="BK164" s="1">
        <v>20</v>
      </c>
      <c r="BL164">
        <v>0.125</v>
      </c>
      <c r="BM164">
        <v>0.1111111111111111</v>
      </c>
      <c r="BN164">
        <v>0.4</v>
      </c>
      <c r="BO164">
        <v>3.8461538461538464E-2</v>
      </c>
      <c r="BP164">
        <v>0.1</v>
      </c>
    </row>
    <row r="165" spans="1:68" x14ac:dyDescent="0.55000000000000004">
      <c r="A165" t="s">
        <v>210</v>
      </c>
      <c r="B165">
        <v>300</v>
      </c>
      <c r="C165" s="2">
        <v>44733</v>
      </c>
      <c r="D165" s="2">
        <v>44803</v>
      </c>
      <c r="E165" s="2">
        <v>44327</v>
      </c>
      <c r="F165" t="s">
        <v>333</v>
      </c>
      <c r="G165" t="s">
        <v>610</v>
      </c>
      <c r="H165" t="s">
        <v>45</v>
      </c>
      <c r="I165">
        <f t="shared" si="6"/>
        <v>406</v>
      </c>
      <c r="J165">
        <v>36</v>
      </c>
      <c r="K165">
        <v>242</v>
      </c>
      <c r="L165">
        <v>71</v>
      </c>
      <c r="M165">
        <v>30</v>
      </c>
      <c r="N165">
        <v>477</v>
      </c>
      <c r="O165" t="str">
        <f t="shared" si="5"/>
        <v>0830</v>
      </c>
      <c r="P165">
        <v>416</v>
      </c>
      <c r="Q165">
        <v>81.5</v>
      </c>
      <c r="R165" s="1">
        <v>0.03</v>
      </c>
      <c r="S165" t="s">
        <v>236</v>
      </c>
      <c r="T165" t="s">
        <v>234</v>
      </c>
      <c r="U165" t="s">
        <v>234</v>
      </c>
      <c r="V165" s="14">
        <v>300</v>
      </c>
      <c r="W165" s="14">
        <v>300</v>
      </c>
      <c r="X165" s="14">
        <v>46.5</v>
      </c>
      <c r="Y165" s="14">
        <v>3.3135294117647058</v>
      </c>
      <c r="Z165" s="14">
        <v>26.9</v>
      </c>
      <c r="AA165" s="14">
        <v>19.899999999999999</v>
      </c>
      <c r="AB165" t="s">
        <v>241</v>
      </c>
      <c r="AC165" t="s">
        <v>318</v>
      </c>
      <c r="AD165" s="3"/>
      <c r="AE165" s="3"/>
      <c r="AF165" s="16">
        <v>0</v>
      </c>
      <c r="AG165" s="16">
        <v>3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>
        <v>3</v>
      </c>
      <c r="AZ165">
        <v>0</v>
      </c>
      <c r="BA165">
        <v>0</v>
      </c>
      <c r="BB165">
        <v>8</v>
      </c>
      <c r="BC165">
        <v>0</v>
      </c>
      <c r="BD165">
        <v>0</v>
      </c>
      <c r="BE165">
        <v>3.3333333333333339</v>
      </c>
      <c r="BF165">
        <v>0</v>
      </c>
      <c r="BG165">
        <v>11.555555555555557</v>
      </c>
      <c r="BH165">
        <v>0</v>
      </c>
      <c r="BI165">
        <v>0</v>
      </c>
      <c r="BJ165">
        <v>0</v>
      </c>
      <c r="BK165" s="1">
        <v>20</v>
      </c>
      <c r="BL165">
        <v>0.125</v>
      </c>
      <c r="BM165">
        <v>0.1111111111111111</v>
      </c>
      <c r="BN165">
        <v>0.4</v>
      </c>
      <c r="BO165">
        <v>3.8461538461538464E-2</v>
      </c>
      <c r="BP165">
        <v>0.1</v>
      </c>
    </row>
    <row r="166" spans="1:68" x14ac:dyDescent="0.55000000000000004">
      <c r="A166" t="s">
        <v>211</v>
      </c>
      <c r="B166">
        <v>589</v>
      </c>
      <c r="C166" s="2">
        <v>44733</v>
      </c>
      <c r="D166" s="2">
        <v>44803</v>
      </c>
      <c r="E166" s="2">
        <v>44327</v>
      </c>
      <c r="F166" t="s">
        <v>333</v>
      </c>
      <c r="G166" t="s">
        <v>610</v>
      </c>
      <c r="H166" t="s">
        <v>45</v>
      </c>
      <c r="I166">
        <f t="shared" si="6"/>
        <v>406</v>
      </c>
      <c r="J166">
        <v>36</v>
      </c>
      <c r="K166">
        <v>242</v>
      </c>
      <c r="L166">
        <v>71</v>
      </c>
      <c r="M166">
        <v>30</v>
      </c>
      <c r="N166">
        <v>477</v>
      </c>
      <c r="O166" t="str">
        <f t="shared" si="5"/>
        <v>0830</v>
      </c>
      <c r="P166">
        <v>416</v>
      </c>
      <c r="Q166">
        <v>81.5</v>
      </c>
      <c r="R166" s="1">
        <v>0.03</v>
      </c>
      <c r="S166" t="s">
        <v>236</v>
      </c>
      <c r="T166" t="s">
        <v>235</v>
      </c>
      <c r="U166" t="s">
        <v>235</v>
      </c>
      <c r="V166" s="14">
        <v>589</v>
      </c>
      <c r="W166" s="14">
        <v>589</v>
      </c>
      <c r="X166" s="14">
        <v>51.1</v>
      </c>
      <c r="Y166" s="14">
        <v>5.242857142857142</v>
      </c>
      <c r="Z166" s="14">
        <v>29.4</v>
      </c>
      <c r="AA166" s="14">
        <v>22.2</v>
      </c>
      <c r="AB166" t="s">
        <v>241</v>
      </c>
      <c r="AC166" t="s">
        <v>259</v>
      </c>
      <c r="AD166" s="3">
        <v>25.616584970000002</v>
      </c>
      <c r="AE166" s="3">
        <v>-80.390300980000006</v>
      </c>
      <c r="AF166" s="16">
        <v>0</v>
      </c>
      <c r="AG166" s="16">
        <v>2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>
        <v>2</v>
      </c>
      <c r="AZ166">
        <v>0</v>
      </c>
      <c r="BA166">
        <v>0</v>
      </c>
      <c r="BB166">
        <v>8</v>
      </c>
      <c r="BC166">
        <v>0</v>
      </c>
      <c r="BD166">
        <v>0</v>
      </c>
      <c r="BE166">
        <v>3.3333333333333339</v>
      </c>
      <c r="BF166">
        <v>0</v>
      </c>
      <c r="BG166">
        <v>11.555555555555557</v>
      </c>
      <c r="BH166">
        <v>0</v>
      </c>
      <c r="BI166">
        <v>0</v>
      </c>
      <c r="BJ166">
        <v>0</v>
      </c>
      <c r="BK166" s="1">
        <v>20</v>
      </c>
      <c r="BL166">
        <v>0.125</v>
      </c>
      <c r="BM166">
        <v>0.1111111111111111</v>
      </c>
      <c r="BN166">
        <v>0.4</v>
      </c>
      <c r="BO166">
        <v>3.8461538461538464E-2</v>
      </c>
      <c r="BP166">
        <v>0.1</v>
      </c>
    </row>
    <row r="167" spans="1:68" x14ac:dyDescent="0.55000000000000004">
      <c r="A167" t="s">
        <v>212</v>
      </c>
      <c r="B167" t="s">
        <v>231</v>
      </c>
      <c r="C167" s="2">
        <v>44733</v>
      </c>
      <c r="D167" s="2">
        <v>44803</v>
      </c>
      <c r="E167" s="2">
        <v>44327</v>
      </c>
      <c r="F167" t="s">
        <v>333</v>
      </c>
      <c r="G167" t="s">
        <v>610</v>
      </c>
      <c r="H167" t="s">
        <v>45</v>
      </c>
      <c r="I167">
        <f t="shared" si="6"/>
        <v>406</v>
      </c>
      <c r="J167">
        <v>36</v>
      </c>
      <c r="K167">
        <v>242</v>
      </c>
      <c r="L167">
        <v>71</v>
      </c>
      <c r="M167">
        <v>30</v>
      </c>
      <c r="N167">
        <v>477</v>
      </c>
      <c r="O167" t="str">
        <f t="shared" ref="O167:O181" si="7">TEXT(D167,"mmdd")</f>
        <v>0830</v>
      </c>
      <c r="P167">
        <v>416</v>
      </c>
      <c r="Q167">
        <v>81.5</v>
      </c>
      <c r="R167" s="1">
        <v>0.03</v>
      </c>
      <c r="S167" t="s">
        <v>236</v>
      </c>
      <c r="T167" t="s">
        <v>235</v>
      </c>
      <c r="U167" t="s">
        <v>235</v>
      </c>
      <c r="V167" s="14" t="s">
        <v>231</v>
      </c>
      <c r="W167" s="14" t="s">
        <v>231</v>
      </c>
      <c r="X167" s="14">
        <v>46.9</v>
      </c>
      <c r="Y167" s="14">
        <v>4.1657142857142855</v>
      </c>
      <c r="Z167" s="14">
        <v>27.5</v>
      </c>
      <c r="AA167" s="14">
        <v>20.5</v>
      </c>
      <c r="AB167" t="s">
        <v>242</v>
      </c>
      <c r="AC167" t="s">
        <v>318</v>
      </c>
      <c r="AD167" s="3"/>
      <c r="AE167" s="3"/>
      <c r="AF167" s="16">
        <v>0</v>
      </c>
      <c r="AG167" s="16">
        <v>3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>
        <v>4</v>
      </c>
      <c r="AZ167">
        <v>0</v>
      </c>
      <c r="BA167">
        <v>0</v>
      </c>
      <c r="BB167">
        <v>8</v>
      </c>
      <c r="BC167">
        <v>0</v>
      </c>
      <c r="BD167">
        <v>0</v>
      </c>
      <c r="BE167">
        <v>3.3333333333333339</v>
      </c>
      <c r="BF167">
        <v>0</v>
      </c>
      <c r="BG167">
        <v>11.555555555555557</v>
      </c>
      <c r="BH167">
        <v>0</v>
      </c>
      <c r="BI167">
        <v>0</v>
      </c>
      <c r="BJ167">
        <v>0</v>
      </c>
      <c r="BK167" s="1">
        <v>20</v>
      </c>
      <c r="BL167">
        <v>0.125</v>
      </c>
      <c r="BM167">
        <v>0.1111111111111111</v>
      </c>
      <c r="BN167">
        <v>0.4</v>
      </c>
      <c r="BO167">
        <v>3.8461538461538464E-2</v>
      </c>
      <c r="BP167">
        <v>0.1</v>
      </c>
    </row>
    <row r="168" spans="1:68" x14ac:dyDescent="0.55000000000000004">
      <c r="A168" t="s">
        <v>213</v>
      </c>
      <c r="B168">
        <v>32</v>
      </c>
      <c r="C168" s="2">
        <v>44733</v>
      </c>
      <c r="D168" s="2">
        <v>44810</v>
      </c>
      <c r="E168" s="2">
        <v>44327</v>
      </c>
      <c r="F168" t="s">
        <v>333</v>
      </c>
      <c r="G168" t="s">
        <v>610</v>
      </c>
      <c r="H168" t="s">
        <v>63</v>
      </c>
      <c r="I168">
        <f t="shared" si="6"/>
        <v>406</v>
      </c>
      <c r="J168">
        <v>37</v>
      </c>
      <c r="K168">
        <v>249</v>
      </c>
      <c r="L168">
        <v>78</v>
      </c>
      <c r="M168">
        <v>6</v>
      </c>
      <c r="N168">
        <v>484</v>
      </c>
      <c r="O168" t="str">
        <f t="shared" si="7"/>
        <v>0906</v>
      </c>
      <c r="P168">
        <v>416</v>
      </c>
      <c r="Q168">
        <v>83</v>
      </c>
      <c r="R168" s="1">
        <v>0.01</v>
      </c>
      <c r="S168" t="s">
        <v>233</v>
      </c>
      <c r="U168" t="s">
        <v>233</v>
      </c>
      <c r="W168" s="14">
        <v>32</v>
      </c>
      <c r="X168" s="14">
        <v>31.136281352349314</v>
      </c>
      <c r="Y168" s="14">
        <v>0.74399999999999999</v>
      </c>
      <c r="Z168" s="14">
        <v>14.7</v>
      </c>
      <c r="AA168" s="14">
        <v>11.7</v>
      </c>
      <c r="AB168" t="s">
        <v>240</v>
      </c>
      <c r="AC168" t="s">
        <v>319</v>
      </c>
      <c r="AD168" s="3">
        <v>25.613964030000002</v>
      </c>
      <c r="AE168" s="3">
        <v>-80.407471979999997</v>
      </c>
      <c r="AF168" s="16">
        <v>1</v>
      </c>
      <c r="AG168" s="16">
        <v>1</v>
      </c>
      <c r="AH168" s="1">
        <v>0.5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0.5</v>
      </c>
      <c r="AX168" s="1">
        <v>0</v>
      </c>
      <c r="AY168">
        <v>3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</v>
      </c>
      <c r="BF168">
        <v>0</v>
      </c>
      <c r="BG168">
        <v>68.333333333333343</v>
      </c>
      <c r="BH168">
        <v>11</v>
      </c>
      <c r="BI168">
        <v>2.7027027027027029E-3</v>
      </c>
      <c r="BJ168">
        <v>2.7027027027027029E-3</v>
      </c>
      <c r="BK168" s="1">
        <v>33</v>
      </c>
      <c r="BL168">
        <v>0</v>
      </c>
      <c r="BM168">
        <v>0</v>
      </c>
      <c r="BN168">
        <v>0.33333333333333331</v>
      </c>
      <c r="BO168">
        <v>6.097560975609756E-2</v>
      </c>
      <c r="BP168">
        <v>3.0303030303030304E-2</v>
      </c>
    </row>
    <row r="169" spans="1:68" x14ac:dyDescent="0.55000000000000004">
      <c r="A169" t="s">
        <v>214</v>
      </c>
      <c r="B169">
        <v>40</v>
      </c>
      <c r="C169" s="2">
        <v>44733</v>
      </c>
      <c r="D169" s="2">
        <v>44810</v>
      </c>
      <c r="E169" s="2">
        <v>44327</v>
      </c>
      <c r="F169" t="s">
        <v>333</v>
      </c>
      <c r="G169" t="s">
        <v>610</v>
      </c>
      <c r="H169" t="s">
        <v>63</v>
      </c>
      <c r="I169">
        <f t="shared" si="6"/>
        <v>406</v>
      </c>
      <c r="J169">
        <v>37</v>
      </c>
      <c r="K169">
        <v>249</v>
      </c>
      <c r="L169">
        <v>78</v>
      </c>
      <c r="M169">
        <v>6</v>
      </c>
      <c r="N169">
        <v>484</v>
      </c>
      <c r="O169" t="str">
        <f t="shared" si="7"/>
        <v>0906</v>
      </c>
      <c r="P169">
        <v>416</v>
      </c>
      <c r="Q169">
        <v>83</v>
      </c>
      <c r="R169" s="1">
        <v>0.01</v>
      </c>
      <c r="S169" t="s">
        <v>236</v>
      </c>
      <c r="T169" t="s">
        <v>235</v>
      </c>
      <c r="U169" t="s">
        <v>235</v>
      </c>
      <c r="V169" s="14">
        <v>40</v>
      </c>
      <c r="W169" s="14">
        <v>40</v>
      </c>
      <c r="X169" s="14">
        <v>49.5</v>
      </c>
      <c r="Y169" s="14">
        <v>5.4148459400000002</v>
      </c>
      <c r="Z169" s="14">
        <v>29.9</v>
      </c>
      <c r="AA169" s="14">
        <v>21.6</v>
      </c>
      <c r="AB169" t="s">
        <v>240</v>
      </c>
      <c r="AC169" t="s">
        <v>214</v>
      </c>
      <c r="AD169" s="3">
        <v>25.61455102</v>
      </c>
      <c r="AE169" s="3">
        <v>-80.406958000000003</v>
      </c>
      <c r="AF169" s="16">
        <v>2</v>
      </c>
      <c r="AG169" s="16">
        <v>0</v>
      </c>
      <c r="AH169" s="1">
        <v>0.9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0.1</v>
      </c>
      <c r="AW169" s="1">
        <v>0.8</v>
      </c>
      <c r="AX169" s="1">
        <v>0</v>
      </c>
      <c r="AY169">
        <v>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3</v>
      </c>
      <c r="BF169">
        <v>5</v>
      </c>
      <c r="BG169">
        <v>68.333333333333343</v>
      </c>
      <c r="BH169">
        <v>49</v>
      </c>
      <c r="BI169">
        <v>2.7027027027027029E-3</v>
      </c>
      <c r="BJ169">
        <v>2.7027027027027029E-3</v>
      </c>
      <c r="BK169" s="1">
        <v>33</v>
      </c>
      <c r="BL169">
        <v>0</v>
      </c>
      <c r="BM169">
        <v>0</v>
      </c>
      <c r="BN169">
        <v>0.33333333333333331</v>
      </c>
      <c r="BO169">
        <v>6.097560975609756E-2</v>
      </c>
      <c r="BP169">
        <v>3.0303030303030304E-2</v>
      </c>
    </row>
    <row r="170" spans="1:68" x14ac:dyDescent="0.55000000000000004">
      <c r="A170" t="s">
        <v>215</v>
      </c>
      <c r="B170">
        <v>40</v>
      </c>
      <c r="C170" s="2">
        <v>44733</v>
      </c>
      <c r="D170" s="2">
        <v>44812</v>
      </c>
      <c r="E170" s="2">
        <v>44327</v>
      </c>
      <c r="F170" t="s">
        <v>333</v>
      </c>
      <c r="G170" t="s">
        <v>610</v>
      </c>
      <c r="H170" t="s">
        <v>63</v>
      </c>
      <c r="I170">
        <f t="shared" si="6"/>
        <v>406</v>
      </c>
      <c r="J170">
        <v>37</v>
      </c>
      <c r="K170">
        <v>251</v>
      </c>
      <c r="L170">
        <v>80</v>
      </c>
      <c r="M170">
        <v>8</v>
      </c>
      <c r="N170">
        <v>486</v>
      </c>
      <c r="O170" t="str">
        <f t="shared" si="7"/>
        <v>0908</v>
      </c>
      <c r="P170">
        <v>416</v>
      </c>
      <c r="Q170">
        <v>82.5</v>
      </c>
      <c r="R170" s="1">
        <v>0.06</v>
      </c>
      <c r="S170" t="s">
        <v>236</v>
      </c>
      <c r="T170" t="s">
        <v>235</v>
      </c>
      <c r="U170" t="s">
        <v>235</v>
      </c>
      <c r="V170" s="14">
        <v>40</v>
      </c>
      <c r="W170" s="14">
        <v>40</v>
      </c>
      <c r="X170" s="14">
        <v>49.5</v>
      </c>
      <c r="Y170" s="14">
        <v>5.4148459400000002</v>
      </c>
      <c r="Z170" s="14">
        <v>29.9</v>
      </c>
      <c r="AA170" s="14">
        <v>21.6</v>
      </c>
      <c r="AB170" t="s">
        <v>240</v>
      </c>
      <c r="AC170" t="s">
        <v>215</v>
      </c>
      <c r="AD170" s="3">
        <v>25.61455102</v>
      </c>
      <c r="AE170" s="3">
        <v>-80.406958000000003</v>
      </c>
      <c r="AF170" s="16">
        <v>1</v>
      </c>
      <c r="AG170" s="16">
        <v>2</v>
      </c>
      <c r="AH170" s="1">
        <v>0.05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0.05</v>
      </c>
      <c r="AX170" s="1">
        <v>0</v>
      </c>
      <c r="AY170">
        <v>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3</v>
      </c>
      <c r="BF170">
        <v>0</v>
      </c>
      <c r="BG170">
        <v>68.333333333333343</v>
      </c>
      <c r="BH170">
        <v>2</v>
      </c>
      <c r="BI170">
        <v>2.7027027027027029E-3</v>
      </c>
      <c r="BJ170">
        <v>2.7027027027027029E-3</v>
      </c>
      <c r="BK170" s="1">
        <v>33</v>
      </c>
      <c r="BL170">
        <v>0</v>
      </c>
      <c r="BM170">
        <v>0</v>
      </c>
      <c r="BN170">
        <v>0.33333333333333331</v>
      </c>
      <c r="BO170">
        <v>6.097560975609756E-2</v>
      </c>
      <c r="BP170">
        <v>3.0303030303030304E-2</v>
      </c>
    </row>
    <row r="171" spans="1:68" x14ac:dyDescent="0.55000000000000004">
      <c r="A171" t="s">
        <v>216</v>
      </c>
      <c r="B171" t="s">
        <v>230</v>
      </c>
      <c r="C171" s="2">
        <v>44733</v>
      </c>
      <c r="D171" s="2">
        <v>44818</v>
      </c>
      <c r="E171" s="2">
        <v>44327</v>
      </c>
      <c r="F171" t="s">
        <v>333</v>
      </c>
      <c r="G171" t="s">
        <v>610</v>
      </c>
      <c r="H171" t="s">
        <v>63</v>
      </c>
      <c r="I171">
        <f t="shared" si="6"/>
        <v>406</v>
      </c>
      <c r="J171">
        <v>38</v>
      </c>
      <c r="K171">
        <v>257</v>
      </c>
      <c r="L171">
        <v>86</v>
      </c>
      <c r="M171">
        <v>14</v>
      </c>
      <c r="N171">
        <v>492</v>
      </c>
      <c r="O171" t="str">
        <f t="shared" si="7"/>
        <v>0914</v>
      </c>
      <c r="P171">
        <v>416</v>
      </c>
      <c r="Q171">
        <v>82.5</v>
      </c>
      <c r="R171" s="1">
        <v>0.08</v>
      </c>
      <c r="S171" t="s">
        <v>236</v>
      </c>
      <c r="T171" t="s">
        <v>235</v>
      </c>
      <c r="U171" t="s">
        <v>235</v>
      </c>
      <c r="V171" s="14" t="s">
        <v>230</v>
      </c>
      <c r="W171" s="14" t="s">
        <v>230</v>
      </c>
      <c r="X171" s="14">
        <v>55.1</v>
      </c>
      <c r="Y171" s="14">
        <v>6.6241176470588234</v>
      </c>
      <c r="Z171" s="14">
        <v>33.4</v>
      </c>
      <c r="AA171" s="14">
        <v>23.4</v>
      </c>
      <c r="AB171" t="s">
        <v>241</v>
      </c>
      <c r="AC171" t="s">
        <v>259</v>
      </c>
      <c r="AD171" s="3">
        <v>25.616584970000002</v>
      </c>
      <c r="AE171" s="3">
        <v>-80.390300980000006</v>
      </c>
      <c r="AF171" s="16">
        <v>1</v>
      </c>
      <c r="AG171" s="16">
        <v>3</v>
      </c>
      <c r="AH171" s="1">
        <v>0.01</v>
      </c>
      <c r="AI171" s="1">
        <v>0</v>
      </c>
      <c r="AJ171" s="1">
        <v>0</v>
      </c>
      <c r="AK171" s="1">
        <v>0</v>
      </c>
      <c r="AL171" s="1">
        <v>0</v>
      </c>
      <c r="AM171" s="1">
        <v>0.01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>
        <v>5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3</v>
      </c>
      <c r="BF171">
        <v>0</v>
      </c>
      <c r="BG171">
        <v>68.333333333333343</v>
      </c>
      <c r="BH171">
        <v>0</v>
      </c>
      <c r="BI171">
        <v>0</v>
      </c>
      <c r="BJ171">
        <v>0</v>
      </c>
      <c r="BK171" s="1">
        <v>33</v>
      </c>
      <c r="BL171">
        <v>0</v>
      </c>
      <c r="BM171">
        <v>0</v>
      </c>
      <c r="BN171">
        <v>0.33333333333333331</v>
      </c>
      <c r="BO171">
        <v>6.097560975609756E-2</v>
      </c>
      <c r="BP171">
        <v>3.0303030303030304E-2</v>
      </c>
    </row>
    <row r="172" spans="1:68" x14ac:dyDescent="0.55000000000000004">
      <c r="A172" t="s">
        <v>217</v>
      </c>
      <c r="B172">
        <v>606</v>
      </c>
      <c r="C172" s="2">
        <v>44733</v>
      </c>
      <c r="D172" s="2">
        <v>44825</v>
      </c>
      <c r="E172" s="2">
        <v>44327</v>
      </c>
      <c r="F172" t="s">
        <v>333</v>
      </c>
      <c r="G172" t="s">
        <v>610</v>
      </c>
      <c r="H172" t="s">
        <v>63</v>
      </c>
      <c r="I172">
        <f t="shared" si="6"/>
        <v>406</v>
      </c>
      <c r="J172">
        <v>39</v>
      </c>
      <c r="K172">
        <v>264</v>
      </c>
      <c r="L172">
        <v>93</v>
      </c>
      <c r="M172">
        <v>21</v>
      </c>
      <c r="N172">
        <v>499</v>
      </c>
      <c r="O172" t="str">
        <f t="shared" si="7"/>
        <v>0921</v>
      </c>
      <c r="P172">
        <v>416</v>
      </c>
      <c r="Q172">
        <v>83</v>
      </c>
      <c r="S172" t="s">
        <v>236</v>
      </c>
      <c r="T172" t="s">
        <v>235</v>
      </c>
      <c r="U172" t="s">
        <v>235</v>
      </c>
      <c r="V172" s="14">
        <v>606</v>
      </c>
      <c r="W172" s="14">
        <v>606</v>
      </c>
      <c r="X172" s="14">
        <v>52.4</v>
      </c>
      <c r="Y172" s="14">
        <v>7.5842105263157888</v>
      </c>
      <c r="Z172" s="14">
        <v>32.9</v>
      </c>
      <c r="AA172" s="14">
        <v>25.1</v>
      </c>
      <c r="AB172" t="s">
        <v>241</v>
      </c>
      <c r="AC172" t="s">
        <v>259</v>
      </c>
      <c r="AD172" s="3">
        <v>25.616584970000002</v>
      </c>
      <c r="AE172" s="3">
        <v>-80.390300980000006</v>
      </c>
      <c r="AF172" s="16">
        <v>1</v>
      </c>
      <c r="AG172" s="16">
        <v>1</v>
      </c>
      <c r="AH172" s="1">
        <v>0.01</v>
      </c>
      <c r="AI172" s="1">
        <v>0</v>
      </c>
      <c r="AJ172" s="1">
        <v>0</v>
      </c>
      <c r="AK172" s="1">
        <v>0</v>
      </c>
      <c r="AL172" s="1">
        <v>0</v>
      </c>
      <c r="AM172" s="1">
        <v>0.01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>
        <v>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3</v>
      </c>
      <c r="BF172">
        <v>0</v>
      </c>
      <c r="BG172">
        <v>68.333333333333343</v>
      </c>
      <c r="BH172">
        <v>0</v>
      </c>
      <c r="BI172">
        <v>0</v>
      </c>
      <c r="BJ172">
        <v>0</v>
      </c>
      <c r="BK172" s="1">
        <v>33</v>
      </c>
      <c r="BL172">
        <v>0</v>
      </c>
      <c r="BM172">
        <v>0</v>
      </c>
      <c r="BN172">
        <v>0.33333333333333331</v>
      </c>
      <c r="BO172">
        <v>6.097560975609756E-2</v>
      </c>
      <c r="BP172">
        <v>3.0303030303030304E-2</v>
      </c>
    </row>
    <row r="173" spans="1:68" x14ac:dyDescent="0.55000000000000004">
      <c r="A173" t="s">
        <v>218</v>
      </c>
      <c r="B173" t="s">
        <v>231</v>
      </c>
      <c r="C173" s="2">
        <v>44733</v>
      </c>
      <c r="D173" s="2">
        <v>44825</v>
      </c>
      <c r="E173" s="2">
        <v>44327</v>
      </c>
      <c r="F173" t="s">
        <v>333</v>
      </c>
      <c r="G173" t="s">
        <v>610</v>
      </c>
      <c r="H173" t="s">
        <v>63</v>
      </c>
      <c r="I173">
        <f t="shared" si="6"/>
        <v>406</v>
      </c>
      <c r="J173">
        <v>39</v>
      </c>
      <c r="K173">
        <v>264</v>
      </c>
      <c r="L173">
        <v>93</v>
      </c>
      <c r="M173">
        <v>21</v>
      </c>
      <c r="N173">
        <v>499</v>
      </c>
      <c r="O173" t="str">
        <f t="shared" si="7"/>
        <v>0921</v>
      </c>
      <c r="P173">
        <v>416</v>
      </c>
      <c r="Q173">
        <v>83</v>
      </c>
      <c r="S173" t="s">
        <v>236</v>
      </c>
      <c r="T173" t="s">
        <v>235</v>
      </c>
      <c r="U173" t="s">
        <v>235</v>
      </c>
      <c r="V173" s="14" t="s">
        <v>231</v>
      </c>
      <c r="W173" s="14" t="s">
        <v>231</v>
      </c>
      <c r="X173" s="14">
        <v>46.9</v>
      </c>
      <c r="Y173" s="14">
        <v>4.1657142857142855</v>
      </c>
      <c r="Z173" s="14">
        <v>27.5</v>
      </c>
      <c r="AA173" s="14">
        <v>20.5</v>
      </c>
      <c r="AB173" t="s">
        <v>242</v>
      </c>
      <c r="AC173" t="s">
        <v>251</v>
      </c>
      <c r="AD173" s="3">
        <v>25.600580000000001</v>
      </c>
      <c r="AE173" s="3">
        <v>-80.400133999999994</v>
      </c>
      <c r="AF173" s="16">
        <v>1</v>
      </c>
      <c r="AG173" s="16">
        <v>3</v>
      </c>
      <c r="AH173" s="1">
        <v>0.05</v>
      </c>
      <c r="AI173" s="1">
        <v>0.05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>
        <v>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3</v>
      </c>
      <c r="BF173">
        <v>0</v>
      </c>
      <c r="BG173">
        <v>68.333333333333343</v>
      </c>
      <c r="BH173">
        <v>0</v>
      </c>
      <c r="BI173">
        <v>0</v>
      </c>
      <c r="BJ173">
        <v>0</v>
      </c>
      <c r="BK173" s="1">
        <v>33</v>
      </c>
      <c r="BL173">
        <v>0</v>
      </c>
      <c r="BM173">
        <v>0</v>
      </c>
      <c r="BN173">
        <v>0.33333333333333331</v>
      </c>
      <c r="BO173">
        <v>6.097560975609756E-2</v>
      </c>
      <c r="BP173">
        <v>3.0303030303030304E-2</v>
      </c>
    </row>
    <row r="174" spans="1:68" x14ac:dyDescent="0.55000000000000004">
      <c r="A174" t="s">
        <v>219</v>
      </c>
      <c r="B174">
        <v>21</v>
      </c>
      <c r="C174" s="2" t="s">
        <v>412</v>
      </c>
      <c r="D174" s="2">
        <v>44826</v>
      </c>
      <c r="E174" s="2">
        <v>44327</v>
      </c>
      <c r="F174" t="s">
        <v>334</v>
      </c>
      <c r="G174" t="s">
        <v>610</v>
      </c>
      <c r="H174" t="s">
        <v>63</v>
      </c>
      <c r="I174">
        <f t="shared" si="6"/>
        <v>499</v>
      </c>
      <c r="J174">
        <v>39</v>
      </c>
      <c r="K174">
        <v>265</v>
      </c>
      <c r="L174">
        <v>1</v>
      </c>
      <c r="M174">
        <v>22</v>
      </c>
      <c r="N174">
        <v>500</v>
      </c>
      <c r="O174" t="str">
        <f t="shared" si="7"/>
        <v>0922</v>
      </c>
      <c r="P174">
        <v>416</v>
      </c>
      <c r="Q174">
        <v>83</v>
      </c>
      <c r="R174" s="1">
        <v>0</v>
      </c>
      <c r="S174" t="s">
        <v>236</v>
      </c>
      <c r="T174" t="s">
        <v>235</v>
      </c>
      <c r="U174" t="s">
        <v>235</v>
      </c>
      <c r="V174" s="14">
        <v>21</v>
      </c>
      <c r="W174" s="14">
        <v>21</v>
      </c>
      <c r="X174" s="14">
        <v>47.7</v>
      </c>
      <c r="Y174" s="14">
        <v>5.5711111111111116</v>
      </c>
      <c r="Z174" s="14">
        <v>31.7</v>
      </c>
      <c r="AA174" s="14">
        <v>21.5</v>
      </c>
      <c r="AB174" t="s">
        <v>240</v>
      </c>
      <c r="AC174" t="s">
        <v>260</v>
      </c>
      <c r="AD174" s="3">
        <v>25.613923969999998</v>
      </c>
      <c r="AE174" s="3">
        <v>-80.407107030000006</v>
      </c>
      <c r="AF174" s="16">
        <v>0</v>
      </c>
      <c r="AG174" s="16">
        <v>2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>
        <v>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</v>
      </c>
      <c r="BF174">
        <v>0</v>
      </c>
      <c r="BG174">
        <v>68.333333333333343</v>
      </c>
      <c r="BH174">
        <v>0</v>
      </c>
      <c r="BI174">
        <v>0</v>
      </c>
      <c r="BJ174">
        <v>0</v>
      </c>
      <c r="BK174" s="1">
        <v>33</v>
      </c>
      <c r="BL174">
        <v>0</v>
      </c>
      <c r="BM174">
        <v>0</v>
      </c>
      <c r="BN174">
        <v>0.33333333333333331</v>
      </c>
      <c r="BO174">
        <v>6.097560975609756E-2</v>
      </c>
      <c r="BP174">
        <v>3.0303030303030304E-2</v>
      </c>
    </row>
    <row r="175" spans="1:68" x14ac:dyDescent="0.55000000000000004">
      <c r="A175" t="s">
        <v>220</v>
      </c>
      <c r="B175" t="s">
        <v>231</v>
      </c>
      <c r="C175" s="2" t="s">
        <v>412</v>
      </c>
      <c r="D175" s="2">
        <v>44839</v>
      </c>
      <c r="E175" s="2">
        <v>44327</v>
      </c>
      <c r="F175" t="s">
        <v>334</v>
      </c>
      <c r="G175" t="s">
        <v>610</v>
      </c>
      <c r="H175" t="s">
        <v>75</v>
      </c>
      <c r="I175">
        <f t="shared" si="6"/>
        <v>499</v>
      </c>
      <c r="J175">
        <v>41</v>
      </c>
      <c r="K175">
        <v>278</v>
      </c>
      <c r="L175">
        <v>14</v>
      </c>
      <c r="M175">
        <v>5</v>
      </c>
      <c r="N175">
        <v>513</v>
      </c>
      <c r="O175" t="str">
        <f t="shared" si="7"/>
        <v>1005</v>
      </c>
      <c r="P175">
        <v>508</v>
      </c>
      <c r="Q175">
        <v>78.5</v>
      </c>
      <c r="R175" s="1">
        <v>0</v>
      </c>
      <c r="S175" t="s">
        <v>236</v>
      </c>
      <c r="T175" t="s">
        <v>235</v>
      </c>
      <c r="U175" t="s">
        <v>235</v>
      </c>
      <c r="V175" s="14" t="s">
        <v>231</v>
      </c>
      <c r="W175" s="14" t="s">
        <v>231</v>
      </c>
      <c r="X175" s="14">
        <v>46.9</v>
      </c>
      <c r="Y175" s="14">
        <v>4.1657142857142855</v>
      </c>
      <c r="Z175" s="14">
        <v>27.5</v>
      </c>
      <c r="AA175" s="14">
        <v>20.5</v>
      </c>
      <c r="AB175" t="s">
        <v>242</v>
      </c>
      <c r="AC175" t="s">
        <v>251</v>
      </c>
      <c r="AD175" s="3">
        <v>25.600580000000001</v>
      </c>
      <c r="AE175" s="3">
        <v>-80.400133999999994</v>
      </c>
      <c r="AF175" s="16">
        <v>1</v>
      </c>
      <c r="AG175" s="16">
        <v>3</v>
      </c>
      <c r="AH175" s="1">
        <v>0.1</v>
      </c>
      <c r="AI175" s="1">
        <v>0</v>
      </c>
      <c r="AJ175" s="1">
        <v>0</v>
      </c>
      <c r="AK175" s="1">
        <v>0</v>
      </c>
      <c r="AL175" s="1">
        <v>0.1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>
        <v>5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8</v>
      </c>
      <c r="BF175">
        <v>0</v>
      </c>
      <c r="BG175">
        <v>89.166666666666657</v>
      </c>
      <c r="BH175">
        <v>0</v>
      </c>
      <c r="BI175">
        <v>0</v>
      </c>
      <c r="BJ175">
        <v>0</v>
      </c>
      <c r="BK175" s="1">
        <v>39</v>
      </c>
      <c r="BL175">
        <v>0</v>
      </c>
      <c r="BM175">
        <v>0</v>
      </c>
      <c r="BN175">
        <v>0.375</v>
      </c>
      <c r="BO175">
        <v>4.6728971962616821E-2</v>
      </c>
      <c r="BP175">
        <v>2.5000000000000001E-2</v>
      </c>
    </row>
    <row r="176" spans="1:68" x14ac:dyDescent="0.55000000000000004">
      <c r="A176" t="s">
        <v>221</v>
      </c>
      <c r="B176">
        <v>40</v>
      </c>
      <c r="C176" s="2" t="s">
        <v>412</v>
      </c>
      <c r="D176" s="2">
        <v>44840</v>
      </c>
      <c r="E176" s="2">
        <v>44327</v>
      </c>
      <c r="F176" t="s">
        <v>334</v>
      </c>
      <c r="G176" t="s">
        <v>610</v>
      </c>
      <c r="H176" t="s">
        <v>75</v>
      </c>
      <c r="I176">
        <f t="shared" si="6"/>
        <v>499</v>
      </c>
      <c r="J176">
        <v>41</v>
      </c>
      <c r="K176">
        <v>279</v>
      </c>
      <c r="L176">
        <v>15</v>
      </c>
      <c r="M176">
        <v>6</v>
      </c>
      <c r="N176">
        <v>514</v>
      </c>
      <c r="O176" t="str">
        <f t="shared" si="7"/>
        <v>1006</v>
      </c>
      <c r="P176">
        <v>508</v>
      </c>
      <c r="Q176">
        <v>76</v>
      </c>
      <c r="R176" s="1">
        <v>0</v>
      </c>
      <c r="S176" t="s">
        <v>236</v>
      </c>
      <c r="T176" t="s">
        <v>235</v>
      </c>
      <c r="U176" t="s">
        <v>235</v>
      </c>
      <c r="V176" s="14">
        <v>40</v>
      </c>
      <c r="W176" s="14">
        <v>40</v>
      </c>
      <c r="X176" s="14">
        <v>49.5</v>
      </c>
      <c r="Y176" s="14">
        <v>5.4148459400000002</v>
      </c>
      <c r="Z176" s="14">
        <v>29.9</v>
      </c>
      <c r="AA176" s="14">
        <v>21.6</v>
      </c>
      <c r="AB176" t="s">
        <v>240</v>
      </c>
      <c r="AC176" t="s">
        <v>253</v>
      </c>
      <c r="AD176" s="3">
        <v>25.613794970000001</v>
      </c>
      <c r="AE176" s="3">
        <v>-80.406096009999999</v>
      </c>
      <c r="AF176" s="16">
        <v>1</v>
      </c>
      <c r="AG176" s="16">
        <v>2</v>
      </c>
      <c r="AH176" s="1">
        <v>0.05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0.05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>
        <v>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8</v>
      </c>
      <c r="BF176">
        <v>0</v>
      </c>
      <c r="BG176">
        <v>89.166666666666657</v>
      </c>
      <c r="BH176">
        <v>0</v>
      </c>
      <c r="BI176">
        <v>0</v>
      </c>
      <c r="BJ176">
        <v>0</v>
      </c>
      <c r="BK176" s="1">
        <v>39</v>
      </c>
      <c r="BL176">
        <v>0</v>
      </c>
      <c r="BM176">
        <v>0</v>
      </c>
      <c r="BN176">
        <v>0.375</v>
      </c>
      <c r="BO176">
        <v>4.6728971962616821E-2</v>
      </c>
      <c r="BP176">
        <v>2.5000000000000001E-2</v>
      </c>
    </row>
    <row r="177" spans="1:68" x14ac:dyDescent="0.55000000000000004">
      <c r="A177" t="s">
        <v>222</v>
      </c>
      <c r="B177">
        <v>615</v>
      </c>
      <c r="C177" s="2" t="s">
        <v>412</v>
      </c>
      <c r="D177" s="2">
        <v>44845</v>
      </c>
      <c r="E177" s="2">
        <v>44327</v>
      </c>
      <c r="F177" t="s">
        <v>334</v>
      </c>
      <c r="G177" t="s">
        <v>610</v>
      </c>
      <c r="H177" t="s">
        <v>75</v>
      </c>
      <c r="I177">
        <f t="shared" si="6"/>
        <v>499</v>
      </c>
      <c r="J177">
        <v>42</v>
      </c>
      <c r="K177">
        <v>284</v>
      </c>
      <c r="L177">
        <v>20</v>
      </c>
      <c r="M177">
        <v>11</v>
      </c>
      <c r="N177">
        <v>519</v>
      </c>
      <c r="O177" t="str">
        <f t="shared" si="7"/>
        <v>1011</v>
      </c>
      <c r="P177">
        <v>508</v>
      </c>
      <c r="Q177">
        <v>80.5</v>
      </c>
      <c r="R177" s="1">
        <v>0.01</v>
      </c>
      <c r="S177" t="s">
        <v>233</v>
      </c>
      <c r="U177" t="s">
        <v>233</v>
      </c>
      <c r="V177" s="14">
        <v>615</v>
      </c>
      <c r="W177" s="14">
        <v>615</v>
      </c>
      <c r="X177" s="14">
        <v>42.2</v>
      </c>
      <c r="Y177" s="14">
        <v>1.464</v>
      </c>
      <c r="Z177" s="14">
        <v>20.8</v>
      </c>
      <c r="AA177" s="14">
        <v>15</v>
      </c>
      <c r="AB177" t="s">
        <v>240</v>
      </c>
      <c r="AC177" t="s">
        <v>298</v>
      </c>
      <c r="AD177" s="3">
        <v>25.614341970000002</v>
      </c>
      <c r="AE177" s="3">
        <v>-80.407350030000003</v>
      </c>
      <c r="AF177" s="16">
        <v>1</v>
      </c>
      <c r="AG177" s="16">
        <v>0</v>
      </c>
      <c r="AH177" s="1">
        <v>0.99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0.99</v>
      </c>
      <c r="AX177" s="1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8</v>
      </c>
      <c r="BF177">
        <v>0</v>
      </c>
      <c r="BG177">
        <v>89.166666666666657</v>
      </c>
      <c r="BH177">
        <v>5</v>
      </c>
      <c r="BI177">
        <v>1.5873015873015873E-3</v>
      </c>
      <c r="BJ177">
        <v>1.5873015873015873E-3</v>
      </c>
      <c r="BK177" s="1">
        <v>39</v>
      </c>
      <c r="BL177">
        <v>0</v>
      </c>
      <c r="BM177">
        <v>0</v>
      </c>
      <c r="BN177">
        <v>0.375</v>
      </c>
      <c r="BO177">
        <v>4.6728971962616821E-2</v>
      </c>
      <c r="BP177">
        <v>2.5000000000000001E-2</v>
      </c>
    </row>
    <row r="178" spans="1:68" x14ac:dyDescent="0.55000000000000004">
      <c r="A178" t="s">
        <v>223</v>
      </c>
      <c r="B178">
        <v>491</v>
      </c>
      <c r="C178" s="2" t="s">
        <v>412</v>
      </c>
      <c r="D178" s="2">
        <v>44859</v>
      </c>
      <c r="E178" s="2">
        <v>44327</v>
      </c>
      <c r="F178" t="s">
        <v>334</v>
      </c>
      <c r="G178" t="s">
        <v>610</v>
      </c>
      <c r="H178" t="s">
        <v>75</v>
      </c>
      <c r="I178">
        <f t="shared" si="6"/>
        <v>499</v>
      </c>
      <c r="J178">
        <v>44</v>
      </c>
      <c r="K178">
        <v>298</v>
      </c>
      <c r="L178">
        <v>34</v>
      </c>
      <c r="M178">
        <v>25</v>
      </c>
      <c r="N178">
        <v>533</v>
      </c>
      <c r="O178" t="str">
        <f t="shared" si="7"/>
        <v>1025</v>
      </c>
      <c r="P178">
        <v>508</v>
      </c>
      <c r="Q178">
        <v>73</v>
      </c>
      <c r="R178" s="1">
        <v>0</v>
      </c>
      <c r="S178" t="s">
        <v>236</v>
      </c>
      <c r="T178" t="s">
        <v>234</v>
      </c>
      <c r="U178" t="s">
        <v>234</v>
      </c>
      <c r="V178" s="14">
        <v>491</v>
      </c>
      <c r="W178" s="14">
        <v>491</v>
      </c>
      <c r="X178" s="14">
        <v>49.2</v>
      </c>
      <c r="Y178" s="14">
        <v>4.2805263157894728</v>
      </c>
      <c r="Z178" s="14">
        <v>27.1</v>
      </c>
      <c r="AA178" s="14">
        <v>20.3</v>
      </c>
      <c r="AB178" t="s">
        <v>242</v>
      </c>
      <c r="AC178" t="s">
        <v>320</v>
      </c>
      <c r="AD178" s="3">
        <v>25.600892000000002</v>
      </c>
      <c r="AE178" s="3">
        <v>-80.399327</v>
      </c>
      <c r="AF178" s="16">
        <v>0</v>
      </c>
      <c r="AG178" s="16">
        <v>2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>
        <v>3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8</v>
      </c>
      <c r="BF178">
        <v>0</v>
      </c>
      <c r="BG178">
        <v>89.166666666666657</v>
      </c>
      <c r="BH178">
        <v>0</v>
      </c>
      <c r="BI178">
        <v>0</v>
      </c>
      <c r="BJ178">
        <v>0</v>
      </c>
      <c r="BK178" s="1">
        <v>39</v>
      </c>
      <c r="BL178">
        <v>0</v>
      </c>
      <c r="BM178">
        <v>0</v>
      </c>
      <c r="BN178">
        <v>0.375</v>
      </c>
      <c r="BO178">
        <v>4.6728971962616821E-2</v>
      </c>
      <c r="BP178">
        <v>2.5000000000000001E-2</v>
      </c>
    </row>
    <row r="179" spans="1:68" x14ac:dyDescent="0.55000000000000004">
      <c r="A179" t="s">
        <v>224</v>
      </c>
      <c r="B179">
        <v>92</v>
      </c>
      <c r="C179" s="2" t="s">
        <v>412</v>
      </c>
      <c r="D179" s="2">
        <v>44867</v>
      </c>
      <c r="E179" s="2">
        <v>44327</v>
      </c>
      <c r="F179" t="s">
        <v>334</v>
      </c>
      <c r="G179" t="s">
        <v>610</v>
      </c>
      <c r="H179" t="s">
        <v>90</v>
      </c>
      <c r="I179">
        <f t="shared" si="6"/>
        <v>499</v>
      </c>
      <c r="J179">
        <v>45</v>
      </c>
      <c r="K179">
        <v>306</v>
      </c>
      <c r="L179">
        <v>42</v>
      </c>
      <c r="M179">
        <v>2</v>
      </c>
      <c r="N179">
        <v>541</v>
      </c>
      <c r="O179" t="str">
        <f t="shared" si="7"/>
        <v>1102</v>
      </c>
      <c r="P179">
        <v>508</v>
      </c>
      <c r="Q179">
        <v>80.5</v>
      </c>
      <c r="R179" s="1">
        <v>0.01</v>
      </c>
      <c r="S179" t="s">
        <v>233</v>
      </c>
      <c r="U179" t="s">
        <v>233</v>
      </c>
      <c r="W179" s="14">
        <v>92</v>
      </c>
      <c r="X179" s="14">
        <v>30.360115658801675</v>
      </c>
      <c r="Y179" s="14">
        <v>0.70399999999999996</v>
      </c>
      <c r="Z179" s="14">
        <v>15.5</v>
      </c>
      <c r="AA179" s="14">
        <v>11.3</v>
      </c>
      <c r="AB179" t="s">
        <v>240</v>
      </c>
      <c r="AC179" t="s">
        <v>309</v>
      </c>
      <c r="AD179" s="3">
        <v>25.612666999999998</v>
      </c>
      <c r="AE179" s="3">
        <v>-80.403515999999996</v>
      </c>
      <c r="AF179" s="16">
        <v>1</v>
      </c>
      <c r="AG179" s="16">
        <v>0</v>
      </c>
      <c r="AH179" s="1">
        <v>0.6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0.6</v>
      </c>
      <c r="AW179" s="1">
        <v>0</v>
      </c>
      <c r="AX179" s="1">
        <v>0</v>
      </c>
      <c r="AY179">
        <v>2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3.5</v>
      </c>
      <c r="BF179">
        <v>6</v>
      </c>
      <c r="BG179">
        <v>144</v>
      </c>
      <c r="BH179">
        <v>0</v>
      </c>
      <c r="BI179">
        <v>7.4074074074074077E-3</v>
      </c>
      <c r="BJ179">
        <v>7.4074074074074077E-3</v>
      </c>
      <c r="BK179" s="1">
        <v>63</v>
      </c>
      <c r="BL179">
        <v>0</v>
      </c>
      <c r="BM179">
        <v>0</v>
      </c>
      <c r="BN179">
        <v>0.42857142857142855</v>
      </c>
      <c r="BO179">
        <v>5.113636363636364E-2</v>
      </c>
      <c r="BP179">
        <v>3.1746031746031744E-2</v>
      </c>
    </row>
    <row r="180" spans="1:68" x14ac:dyDescent="0.55000000000000004">
      <c r="A180" t="s">
        <v>225</v>
      </c>
      <c r="B180">
        <v>589</v>
      </c>
      <c r="C180" s="2" t="s">
        <v>412</v>
      </c>
      <c r="D180" s="2">
        <v>44874</v>
      </c>
      <c r="E180" s="2">
        <v>44327</v>
      </c>
      <c r="F180" t="s">
        <v>334</v>
      </c>
      <c r="G180" t="s">
        <v>610</v>
      </c>
      <c r="H180" t="s">
        <v>90</v>
      </c>
      <c r="I180">
        <f t="shared" si="6"/>
        <v>499</v>
      </c>
      <c r="J180">
        <v>46</v>
      </c>
      <c r="K180">
        <v>313</v>
      </c>
      <c r="L180">
        <v>49</v>
      </c>
      <c r="M180">
        <v>9</v>
      </c>
      <c r="N180">
        <v>548</v>
      </c>
      <c r="O180" t="str">
        <f t="shared" si="7"/>
        <v>1109</v>
      </c>
      <c r="P180">
        <v>508</v>
      </c>
      <c r="Q180">
        <v>78.5</v>
      </c>
      <c r="R180" s="1">
        <v>0.36</v>
      </c>
      <c r="S180" t="s">
        <v>236</v>
      </c>
      <c r="T180" t="s">
        <v>235</v>
      </c>
      <c r="U180" t="s">
        <v>235</v>
      </c>
      <c r="V180" s="14">
        <v>589</v>
      </c>
      <c r="W180" s="14">
        <v>589</v>
      </c>
      <c r="X180" s="14">
        <v>51.1</v>
      </c>
      <c r="Y180" s="14">
        <v>5.242857142857142</v>
      </c>
      <c r="Z180" s="14">
        <v>29.4</v>
      </c>
      <c r="AA180" s="14">
        <v>22.2</v>
      </c>
      <c r="AB180" t="s">
        <v>241</v>
      </c>
      <c r="AC180" t="s">
        <v>270</v>
      </c>
      <c r="AD180" s="3">
        <v>25.616564</v>
      </c>
      <c r="AE180" s="3">
        <v>-80.390597999999997</v>
      </c>
      <c r="AF180" s="16">
        <v>1</v>
      </c>
      <c r="AG180" s="16">
        <v>2</v>
      </c>
      <c r="AH180" s="1">
        <v>0.01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0.01</v>
      </c>
      <c r="AY180">
        <v>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3.5</v>
      </c>
      <c r="BF180">
        <v>0</v>
      </c>
      <c r="BG180">
        <v>144</v>
      </c>
      <c r="BH180">
        <v>0</v>
      </c>
      <c r="BI180">
        <v>0</v>
      </c>
      <c r="BJ180">
        <v>0</v>
      </c>
      <c r="BK180" s="1">
        <v>63</v>
      </c>
      <c r="BL180">
        <v>0</v>
      </c>
      <c r="BM180">
        <v>0</v>
      </c>
      <c r="BN180">
        <v>0.42857142857142855</v>
      </c>
      <c r="BO180">
        <v>5.113636363636364E-2</v>
      </c>
      <c r="BP180">
        <v>3.1746031746031744E-2</v>
      </c>
    </row>
    <row r="181" spans="1:68" x14ac:dyDescent="0.55000000000000004">
      <c r="A181" t="s">
        <v>226</v>
      </c>
      <c r="B181" t="s">
        <v>230</v>
      </c>
      <c r="C181" s="2" t="s">
        <v>412</v>
      </c>
      <c r="D181" s="2">
        <v>44874</v>
      </c>
      <c r="E181" s="2">
        <v>44327</v>
      </c>
      <c r="F181" t="s">
        <v>334</v>
      </c>
      <c r="G181" t="s">
        <v>610</v>
      </c>
      <c r="H181" t="s">
        <v>90</v>
      </c>
      <c r="I181">
        <f t="shared" si="6"/>
        <v>499</v>
      </c>
      <c r="J181">
        <v>46</v>
      </c>
      <c r="K181">
        <v>313</v>
      </c>
      <c r="L181">
        <v>49</v>
      </c>
      <c r="M181">
        <v>9</v>
      </c>
      <c r="N181">
        <v>548</v>
      </c>
      <c r="O181" t="str">
        <f t="shared" si="7"/>
        <v>1109</v>
      </c>
      <c r="P181">
        <v>508</v>
      </c>
      <c r="Q181">
        <v>78.5</v>
      </c>
      <c r="R181" s="1">
        <v>0.36</v>
      </c>
      <c r="S181" t="s">
        <v>236</v>
      </c>
      <c r="T181" t="s">
        <v>235</v>
      </c>
      <c r="U181" t="s">
        <v>235</v>
      </c>
      <c r="V181" s="14" t="s">
        <v>230</v>
      </c>
      <c r="W181" s="14" t="s">
        <v>230</v>
      </c>
      <c r="X181" s="14">
        <v>55.1</v>
      </c>
      <c r="Y181" s="14">
        <v>6.6241176470588234</v>
      </c>
      <c r="Z181" s="14">
        <v>33.4</v>
      </c>
      <c r="AA181" s="14">
        <v>23.4</v>
      </c>
      <c r="AB181" t="s">
        <v>241</v>
      </c>
      <c r="AC181" t="s">
        <v>282</v>
      </c>
      <c r="AD181" s="3">
        <v>25.616636</v>
      </c>
      <c r="AE181" s="3">
        <v>-80.390680000000003</v>
      </c>
      <c r="AF181" s="16">
        <v>1</v>
      </c>
      <c r="AG181" s="16">
        <v>3</v>
      </c>
      <c r="AH181" s="1">
        <v>0.01</v>
      </c>
      <c r="AI181" s="1">
        <v>0</v>
      </c>
      <c r="AJ181" s="1">
        <v>0</v>
      </c>
      <c r="AK181" s="1">
        <v>0</v>
      </c>
      <c r="AL181" s="1">
        <v>0</v>
      </c>
      <c r="AM181" s="1">
        <v>0.01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>
        <v>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3.5</v>
      </c>
      <c r="BF181">
        <v>0</v>
      </c>
      <c r="BG181">
        <v>144</v>
      </c>
      <c r="BH181">
        <v>0</v>
      </c>
      <c r="BI181">
        <v>0</v>
      </c>
      <c r="BJ181">
        <v>0</v>
      </c>
      <c r="BK181" s="1">
        <v>63</v>
      </c>
      <c r="BL181">
        <v>0</v>
      </c>
      <c r="BM181">
        <v>0</v>
      </c>
      <c r="BN181">
        <v>0.42857142857142855</v>
      </c>
      <c r="BO181">
        <v>5.113636363636364E-2</v>
      </c>
      <c r="BP181">
        <v>3.1746031746031744E-2</v>
      </c>
    </row>
  </sheetData>
  <autoFilter ref="A1:BK181" xr:uid="{49B9770D-5526-4B95-A297-9E447A23F860}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1375A-8B80-45FF-AE3C-B8F957527865}">
  <dimension ref="A1:V181"/>
  <sheetViews>
    <sheetView workbookViewId="0"/>
  </sheetViews>
  <sheetFormatPr defaultRowHeight="14.4" x14ac:dyDescent="0.55000000000000004"/>
  <cols>
    <col min="1" max="1" width="18.41796875" bestFit="1" customWidth="1"/>
    <col min="2" max="2" width="10.15625" bestFit="1" customWidth="1"/>
    <col min="3" max="3" width="7.3671875" bestFit="1" customWidth="1"/>
    <col min="4" max="4" width="5.9453125" bestFit="1" customWidth="1"/>
    <col min="5" max="5" width="7.83984375" style="14" bestFit="1" customWidth="1"/>
    <col min="6" max="6" width="4.734375" bestFit="1" customWidth="1"/>
    <col min="7" max="7" width="6.15625" style="1" bestFit="1" customWidth="1"/>
    <col min="8" max="8" width="5.15625" style="1" bestFit="1" customWidth="1"/>
    <col min="9" max="11" width="6.15625" style="1" bestFit="1" customWidth="1"/>
    <col min="12" max="15" width="5.15625" style="1" bestFit="1" customWidth="1"/>
    <col min="16" max="17" width="6.15625" style="1" bestFit="1" customWidth="1"/>
    <col min="18" max="19" width="5.15625" style="1" bestFit="1" customWidth="1"/>
    <col min="20" max="21" width="6.15625" style="1" bestFit="1" customWidth="1"/>
    <col min="22" max="22" width="5.15625" style="1" bestFit="1" customWidth="1"/>
  </cols>
  <sheetData>
    <row r="1" spans="1:22" x14ac:dyDescent="0.55000000000000004">
      <c r="A1" t="s">
        <v>2</v>
      </c>
      <c r="B1" t="s">
        <v>3</v>
      </c>
      <c r="C1" t="s">
        <v>331</v>
      </c>
      <c r="D1" t="s">
        <v>4</v>
      </c>
      <c r="E1" s="13" t="s">
        <v>228</v>
      </c>
      <c r="F1" t="s">
        <v>239</v>
      </c>
      <c r="G1" s="1" t="s">
        <v>322</v>
      </c>
      <c r="H1" s="1" t="s">
        <v>345</v>
      </c>
      <c r="I1" s="1" t="s">
        <v>324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326</v>
      </c>
      <c r="R1" s="1" t="s">
        <v>353</v>
      </c>
      <c r="S1" s="1" t="s">
        <v>354</v>
      </c>
      <c r="T1" s="1" t="s">
        <v>328</v>
      </c>
      <c r="U1" s="1" t="s">
        <v>330</v>
      </c>
      <c r="V1" s="1" t="s">
        <v>355</v>
      </c>
    </row>
    <row r="2" spans="1:22" x14ac:dyDescent="0.55000000000000004">
      <c r="A2" t="s">
        <v>8</v>
      </c>
      <c r="B2" s="2">
        <v>44327</v>
      </c>
      <c r="C2" t="s">
        <v>332</v>
      </c>
      <c r="D2" t="s">
        <v>9</v>
      </c>
      <c r="E2" s="14" t="s">
        <v>229</v>
      </c>
      <c r="F2" t="s">
        <v>240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</row>
    <row r="3" spans="1:22" x14ac:dyDescent="0.55000000000000004">
      <c r="A3" t="s">
        <v>10</v>
      </c>
      <c r="B3" s="2">
        <v>44329</v>
      </c>
      <c r="C3" t="s">
        <v>332</v>
      </c>
      <c r="D3" t="s">
        <v>9</v>
      </c>
      <c r="E3" s="14">
        <v>490</v>
      </c>
      <c r="F3" t="s">
        <v>241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</row>
    <row r="4" spans="1:22" x14ac:dyDescent="0.55000000000000004">
      <c r="A4" t="s">
        <v>11</v>
      </c>
      <c r="B4" s="2">
        <v>44334</v>
      </c>
      <c r="C4" t="s">
        <v>332</v>
      </c>
      <c r="D4" t="s">
        <v>9</v>
      </c>
      <c r="E4" s="14">
        <v>300</v>
      </c>
      <c r="F4" t="s">
        <v>241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</row>
    <row r="5" spans="1:22" x14ac:dyDescent="0.55000000000000004">
      <c r="A5" t="s">
        <v>12</v>
      </c>
      <c r="B5" s="2">
        <v>44334</v>
      </c>
      <c r="C5" t="s">
        <v>332</v>
      </c>
      <c r="D5" t="s">
        <v>9</v>
      </c>
      <c r="E5" s="14">
        <v>491</v>
      </c>
      <c r="F5" t="s">
        <v>242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</row>
    <row r="6" spans="1:22" x14ac:dyDescent="0.55000000000000004">
      <c r="A6" t="s">
        <v>13</v>
      </c>
      <c r="B6" s="2">
        <v>44343</v>
      </c>
      <c r="C6" t="s">
        <v>332</v>
      </c>
      <c r="D6" t="s">
        <v>9</v>
      </c>
      <c r="E6" s="14">
        <v>454</v>
      </c>
      <c r="F6" t="s">
        <v>240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</row>
    <row r="7" spans="1:22" x14ac:dyDescent="0.55000000000000004">
      <c r="A7" t="s">
        <v>14</v>
      </c>
      <c r="B7" s="2">
        <v>44355</v>
      </c>
      <c r="C7" t="s">
        <v>332</v>
      </c>
      <c r="D7" t="s">
        <v>15</v>
      </c>
      <c r="E7" s="14">
        <v>21</v>
      </c>
      <c r="F7" t="s">
        <v>240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</row>
    <row r="8" spans="1:22" x14ac:dyDescent="0.55000000000000004">
      <c r="A8" t="s">
        <v>16</v>
      </c>
      <c r="B8" s="2">
        <v>44355</v>
      </c>
      <c r="C8" t="s">
        <v>332</v>
      </c>
      <c r="D8" t="s">
        <v>15</v>
      </c>
      <c r="E8" s="14">
        <v>40</v>
      </c>
      <c r="F8" t="s">
        <v>240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10</v>
      </c>
      <c r="Q8" s="16">
        <v>0</v>
      </c>
      <c r="R8" s="16">
        <v>0</v>
      </c>
      <c r="S8" s="16">
        <v>0</v>
      </c>
      <c r="T8" s="16">
        <v>0</v>
      </c>
      <c r="U8" s="16">
        <v>10</v>
      </c>
      <c r="V8" s="16">
        <v>0</v>
      </c>
    </row>
    <row r="9" spans="1:22" x14ac:dyDescent="0.55000000000000004">
      <c r="A9" t="s">
        <v>17</v>
      </c>
      <c r="B9" s="2">
        <v>44355</v>
      </c>
      <c r="C9" t="s">
        <v>332</v>
      </c>
      <c r="D9" t="s">
        <v>15</v>
      </c>
      <c r="E9" s="14" t="s">
        <v>230</v>
      </c>
      <c r="F9" t="s">
        <v>241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</row>
    <row r="10" spans="1:22" x14ac:dyDescent="0.55000000000000004">
      <c r="A10" t="s">
        <v>18</v>
      </c>
      <c r="B10" s="2">
        <v>44357</v>
      </c>
      <c r="C10" t="s">
        <v>332</v>
      </c>
      <c r="D10" t="s">
        <v>15</v>
      </c>
      <c r="E10" s="14">
        <v>300</v>
      </c>
      <c r="F10" t="s">
        <v>241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</row>
    <row r="11" spans="1:22" x14ac:dyDescent="0.55000000000000004">
      <c r="A11" t="s">
        <v>19</v>
      </c>
      <c r="B11" s="2">
        <v>44357</v>
      </c>
      <c r="C11" t="s">
        <v>332</v>
      </c>
      <c r="D11" t="s">
        <v>15</v>
      </c>
      <c r="E11" s="14" t="s">
        <v>231</v>
      </c>
      <c r="F11" t="s">
        <v>242</v>
      </c>
      <c r="G11" s="16">
        <v>15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</row>
    <row r="12" spans="1:22" x14ac:dyDescent="0.55000000000000004">
      <c r="A12" t="s">
        <v>20</v>
      </c>
      <c r="B12" s="2">
        <v>44362</v>
      </c>
      <c r="C12" t="s">
        <v>332</v>
      </c>
      <c r="D12" t="s">
        <v>15</v>
      </c>
      <c r="E12" s="14">
        <v>300</v>
      </c>
      <c r="F12" t="s">
        <v>241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</row>
    <row r="13" spans="1:22" x14ac:dyDescent="0.55000000000000004">
      <c r="A13" t="s">
        <v>21</v>
      </c>
      <c r="B13" s="2">
        <v>44362</v>
      </c>
      <c r="C13" t="s">
        <v>332</v>
      </c>
      <c r="D13" t="s">
        <v>15</v>
      </c>
      <c r="E13" s="14">
        <v>491</v>
      </c>
      <c r="F13" t="s">
        <v>242</v>
      </c>
      <c r="G13" s="16">
        <v>5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15</v>
      </c>
      <c r="V13" s="16">
        <v>0</v>
      </c>
    </row>
    <row r="14" spans="1:22" x14ac:dyDescent="0.55000000000000004">
      <c r="A14" t="s">
        <v>22</v>
      </c>
      <c r="B14" s="2">
        <v>44362</v>
      </c>
      <c r="C14" t="s">
        <v>332</v>
      </c>
      <c r="D14" t="s">
        <v>15</v>
      </c>
      <c r="E14" s="14">
        <v>589</v>
      </c>
      <c r="F14" t="s">
        <v>241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</row>
    <row r="15" spans="1:22" x14ac:dyDescent="0.55000000000000004">
      <c r="A15" t="s">
        <v>23</v>
      </c>
      <c r="B15" s="2">
        <v>44364</v>
      </c>
      <c r="C15" t="s">
        <v>332</v>
      </c>
      <c r="D15" t="s">
        <v>15</v>
      </c>
      <c r="E15" s="14">
        <v>490</v>
      </c>
      <c r="F15" t="s">
        <v>241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1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</row>
    <row r="16" spans="1:22" x14ac:dyDescent="0.55000000000000004">
      <c r="A16" t="s">
        <v>24</v>
      </c>
      <c r="B16" s="2">
        <v>44371</v>
      </c>
      <c r="C16" t="s">
        <v>333</v>
      </c>
      <c r="D16" t="s">
        <v>15</v>
      </c>
      <c r="E16" s="14">
        <v>40</v>
      </c>
      <c r="F16" t="s">
        <v>240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</row>
    <row r="17" spans="1:22" x14ac:dyDescent="0.55000000000000004">
      <c r="A17" t="s">
        <v>25</v>
      </c>
      <c r="B17" s="2">
        <v>44371</v>
      </c>
      <c r="C17" t="s">
        <v>333</v>
      </c>
      <c r="D17" t="s">
        <v>15</v>
      </c>
      <c r="E17" s="14">
        <v>454</v>
      </c>
      <c r="F17" t="s">
        <v>240</v>
      </c>
      <c r="G17" s="16">
        <v>1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</row>
    <row r="18" spans="1:22" x14ac:dyDescent="0.55000000000000004">
      <c r="A18" t="s">
        <v>26</v>
      </c>
      <c r="B18" s="2">
        <v>44378</v>
      </c>
      <c r="C18" t="s">
        <v>333</v>
      </c>
      <c r="D18" t="s">
        <v>27</v>
      </c>
      <c r="E18" s="14" t="s">
        <v>231</v>
      </c>
      <c r="F18" t="s">
        <v>242</v>
      </c>
      <c r="G18" s="16">
        <v>48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</row>
    <row r="19" spans="1:22" x14ac:dyDescent="0.55000000000000004">
      <c r="A19" t="s">
        <v>36</v>
      </c>
      <c r="B19" s="2">
        <v>44385</v>
      </c>
      <c r="C19" t="s">
        <v>333</v>
      </c>
      <c r="D19" t="s">
        <v>27</v>
      </c>
      <c r="E19" s="14">
        <v>21</v>
      </c>
      <c r="F19" t="s">
        <v>240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1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</row>
    <row r="20" spans="1:22" x14ac:dyDescent="0.55000000000000004">
      <c r="A20" t="s">
        <v>37</v>
      </c>
      <c r="B20" s="2">
        <v>44385</v>
      </c>
      <c r="C20" t="s">
        <v>333</v>
      </c>
      <c r="D20" t="s">
        <v>27</v>
      </c>
      <c r="E20" s="14">
        <v>606</v>
      </c>
      <c r="F20" t="s">
        <v>241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</row>
    <row r="21" spans="1:22" x14ac:dyDescent="0.55000000000000004">
      <c r="A21" t="s">
        <v>38</v>
      </c>
      <c r="B21" s="2">
        <v>44385</v>
      </c>
      <c r="C21" t="s">
        <v>333</v>
      </c>
      <c r="D21" t="s">
        <v>27</v>
      </c>
      <c r="E21" s="14">
        <v>6000</v>
      </c>
      <c r="F21" t="s">
        <v>240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15</v>
      </c>
      <c r="V21" s="16">
        <v>0</v>
      </c>
    </row>
    <row r="22" spans="1:22" x14ac:dyDescent="0.55000000000000004">
      <c r="A22" t="s">
        <v>39</v>
      </c>
      <c r="B22" s="2">
        <v>44390</v>
      </c>
      <c r="C22" t="s">
        <v>333</v>
      </c>
      <c r="D22" t="s">
        <v>27</v>
      </c>
      <c r="E22" s="14" t="s">
        <v>231</v>
      </c>
      <c r="F22" t="s">
        <v>242</v>
      </c>
      <c r="G22" s="16">
        <v>25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</row>
    <row r="23" spans="1:22" x14ac:dyDescent="0.55000000000000004">
      <c r="A23" t="s">
        <v>40</v>
      </c>
      <c r="B23" s="2">
        <v>44390</v>
      </c>
      <c r="C23" t="s">
        <v>333</v>
      </c>
      <c r="D23" t="s">
        <v>27</v>
      </c>
      <c r="E23" s="14" t="s">
        <v>230</v>
      </c>
      <c r="F23" t="s">
        <v>241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</row>
    <row r="24" spans="1:22" x14ac:dyDescent="0.55000000000000004">
      <c r="A24" t="s">
        <v>41</v>
      </c>
      <c r="B24" s="2">
        <v>44392</v>
      </c>
      <c r="C24" t="s">
        <v>333</v>
      </c>
      <c r="D24" t="s">
        <v>27</v>
      </c>
      <c r="E24" s="14">
        <v>589</v>
      </c>
      <c r="F24" t="s">
        <v>241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</row>
    <row r="25" spans="1:22" x14ac:dyDescent="0.55000000000000004">
      <c r="A25" t="s">
        <v>42</v>
      </c>
      <c r="B25" s="2">
        <v>44397</v>
      </c>
      <c r="C25" t="s">
        <v>333</v>
      </c>
      <c r="D25" t="s">
        <v>27</v>
      </c>
      <c r="E25" s="14">
        <v>300</v>
      </c>
      <c r="F25" t="s">
        <v>241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</row>
    <row r="26" spans="1:22" x14ac:dyDescent="0.55000000000000004">
      <c r="A26" t="s">
        <v>43</v>
      </c>
      <c r="B26" s="2">
        <v>44404</v>
      </c>
      <c r="C26" t="s">
        <v>333</v>
      </c>
      <c r="D26" t="s">
        <v>27</v>
      </c>
      <c r="E26" s="14">
        <v>40</v>
      </c>
      <c r="F26" t="s">
        <v>240</v>
      </c>
      <c r="G26" s="16">
        <v>0</v>
      </c>
      <c r="H26" s="16">
        <v>0</v>
      </c>
      <c r="I26" s="16">
        <v>15</v>
      </c>
      <c r="J26" s="16">
        <v>0</v>
      </c>
      <c r="K26" s="16">
        <v>0</v>
      </c>
      <c r="L26" s="16">
        <v>0</v>
      </c>
      <c r="M26" s="16">
        <v>0</v>
      </c>
      <c r="N26" s="16">
        <v>5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1</v>
      </c>
    </row>
    <row r="27" spans="1:22" x14ac:dyDescent="0.55000000000000004">
      <c r="A27" t="s">
        <v>48</v>
      </c>
      <c r="B27" s="2">
        <v>44413</v>
      </c>
      <c r="C27" t="s">
        <v>333</v>
      </c>
      <c r="D27" t="s">
        <v>45</v>
      </c>
      <c r="E27" s="14">
        <v>40</v>
      </c>
      <c r="F27" t="s">
        <v>240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5</v>
      </c>
      <c r="N27" s="16">
        <v>0</v>
      </c>
      <c r="O27" s="16">
        <v>1</v>
      </c>
      <c r="P27" s="16">
        <v>0</v>
      </c>
      <c r="Q27" s="16">
        <v>30</v>
      </c>
      <c r="R27" s="16">
        <v>1</v>
      </c>
      <c r="S27" s="16">
        <v>0</v>
      </c>
      <c r="T27" s="16">
        <v>0</v>
      </c>
      <c r="U27" s="16">
        <v>20</v>
      </c>
      <c r="V27" s="16">
        <v>0</v>
      </c>
    </row>
    <row r="28" spans="1:22" x14ac:dyDescent="0.55000000000000004">
      <c r="A28" t="s">
        <v>49</v>
      </c>
      <c r="B28" s="2">
        <v>44413</v>
      </c>
      <c r="C28" t="s">
        <v>333</v>
      </c>
      <c r="D28" t="s">
        <v>45</v>
      </c>
      <c r="E28" s="14">
        <v>606</v>
      </c>
      <c r="F28" t="s">
        <v>241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</row>
    <row r="29" spans="1:22" x14ac:dyDescent="0.55000000000000004">
      <c r="A29" t="s">
        <v>51</v>
      </c>
      <c r="B29" s="2">
        <v>44418</v>
      </c>
      <c r="C29" t="s">
        <v>333</v>
      </c>
      <c r="D29" t="s">
        <v>45</v>
      </c>
      <c r="E29" s="14">
        <v>21</v>
      </c>
      <c r="F29" t="s">
        <v>240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1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5</v>
      </c>
      <c r="U29" s="16">
        <v>5</v>
      </c>
      <c r="V29" s="16">
        <v>0</v>
      </c>
    </row>
    <row r="30" spans="1:22" x14ac:dyDescent="0.55000000000000004">
      <c r="A30" t="s">
        <v>52</v>
      </c>
      <c r="B30" s="2">
        <v>44420</v>
      </c>
      <c r="C30" t="s">
        <v>333</v>
      </c>
      <c r="D30" t="s">
        <v>45</v>
      </c>
      <c r="E30" s="14">
        <v>589</v>
      </c>
      <c r="F30" t="s">
        <v>241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1</v>
      </c>
      <c r="V30" s="16">
        <v>0</v>
      </c>
    </row>
    <row r="31" spans="1:22" x14ac:dyDescent="0.55000000000000004">
      <c r="A31" t="s">
        <v>53</v>
      </c>
      <c r="B31" s="2">
        <v>44420</v>
      </c>
      <c r="C31" t="s">
        <v>333</v>
      </c>
      <c r="D31" t="s">
        <v>45</v>
      </c>
      <c r="E31" s="14" t="s">
        <v>230</v>
      </c>
      <c r="F31" t="s">
        <v>241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</row>
    <row r="32" spans="1:22" x14ac:dyDescent="0.55000000000000004">
      <c r="A32" t="s">
        <v>54</v>
      </c>
      <c r="B32" s="2">
        <v>44425</v>
      </c>
      <c r="C32" t="s">
        <v>333</v>
      </c>
      <c r="D32" t="s">
        <v>45</v>
      </c>
      <c r="E32" s="14" t="s">
        <v>231</v>
      </c>
      <c r="F32" t="s">
        <v>242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59</v>
      </c>
      <c r="V32" s="16">
        <v>0</v>
      </c>
    </row>
    <row r="33" spans="1:22" x14ac:dyDescent="0.55000000000000004">
      <c r="A33" t="s">
        <v>55</v>
      </c>
      <c r="B33" s="2">
        <v>44427</v>
      </c>
      <c r="C33" t="s">
        <v>333</v>
      </c>
      <c r="D33" t="s">
        <v>45</v>
      </c>
      <c r="E33" s="14">
        <v>300</v>
      </c>
      <c r="F33" t="s">
        <v>241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</row>
    <row r="34" spans="1:22" x14ac:dyDescent="0.55000000000000004">
      <c r="A34" t="s">
        <v>56</v>
      </c>
      <c r="B34" s="2">
        <v>44432</v>
      </c>
      <c r="C34" t="s">
        <v>333</v>
      </c>
      <c r="D34" t="s">
        <v>45</v>
      </c>
      <c r="E34" s="14" t="s">
        <v>229</v>
      </c>
      <c r="F34" t="s">
        <v>240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10</v>
      </c>
      <c r="U34" s="16">
        <v>0</v>
      </c>
      <c r="V34" s="16">
        <v>0</v>
      </c>
    </row>
    <row r="35" spans="1:22" x14ac:dyDescent="0.55000000000000004">
      <c r="A35" t="s">
        <v>57</v>
      </c>
      <c r="B35" s="2">
        <v>44434</v>
      </c>
      <c r="C35" t="s">
        <v>333</v>
      </c>
      <c r="D35" t="s">
        <v>45</v>
      </c>
      <c r="E35" s="14">
        <v>40</v>
      </c>
      <c r="F35" t="s">
        <v>240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5</v>
      </c>
      <c r="U35" s="16">
        <v>55.000000000000007</v>
      </c>
      <c r="V35" s="16">
        <v>0</v>
      </c>
    </row>
    <row r="36" spans="1:22" x14ac:dyDescent="0.55000000000000004">
      <c r="A36" t="s">
        <v>58</v>
      </c>
      <c r="B36" s="2">
        <v>44434</v>
      </c>
      <c r="C36" t="s">
        <v>333</v>
      </c>
      <c r="D36" t="s">
        <v>45</v>
      </c>
      <c r="E36" s="14">
        <v>454</v>
      </c>
      <c r="F36" t="s">
        <v>240</v>
      </c>
      <c r="G36" s="16">
        <v>0</v>
      </c>
      <c r="H36" s="16">
        <v>1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75</v>
      </c>
      <c r="V36" s="16">
        <v>0</v>
      </c>
    </row>
    <row r="37" spans="1:22" x14ac:dyDescent="0.55000000000000004">
      <c r="A37" t="s">
        <v>59</v>
      </c>
      <c r="B37" s="2">
        <v>44434</v>
      </c>
      <c r="C37" t="s">
        <v>333</v>
      </c>
      <c r="D37" t="s">
        <v>45</v>
      </c>
      <c r="E37" s="14">
        <v>490</v>
      </c>
      <c r="F37" t="s">
        <v>241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</row>
    <row r="38" spans="1:22" x14ac:dyDescent="0.55000000000000004">
      <c r="A38" t="s">
        <v>60</v>
      </c>
      <c r="B38" s="2">
        <v>44434</v>
      </c>
      <c r="C38" t="s">
        <v>333</v>
      </c>
      <c r="D38" t="s">
        <v>45</v>
      </c>
      <c r="E38" s="14" t="s">
        <v>229</v>
      </c>
      <c r="F38" t="s">
        <v>240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</row>
    <row r="39" spans="1:22" x14ac:dyDescent="0.55000000000000004">
      <c r="A39" t="s">
        <v>61</v>
      </c>
      <c r="B39" s="2">
        <v>44439</v>
      </c>
      <c r="C39" t="s">
        <v>333</v>
      </c>
      <c r="D39" t="s">
        <v>45</v>
      </c>
      <c r="E39" s="14">
        <v>6000</v>
      </c>
      <c r="F39" t="s">
        <v>240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20</v>
      </c>
      <c r="U39" s="16">
        <v>49</v>
      </c>
      <c r="V39" s="16">
        <v>0</v>
      </c>
    </row>
    <row r="40" spans="1:22" x14ac:dyDescent="0.55000000000000004">
      <c r="A40" t="s">
        <v>62</v>
      </c>
      <c r="B40" s="2">
        <v>44441</v>
      </c>
      <c r="C40" t="s">
        <v>333</v>
      </c>
      <c r="D40" t="s">
        <v>63</v>
      </c>
      <c r="E40" s="14">
        <v>606</v>
      </c>
      <c r="F40" t="s">
        <v>241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</row>
    <row r="41" spans="1:22" x14ac:dyDescent="0.55000000000000004">
      <c r="A41" t="s">
        <v>64</v>
      </c>
      <c r="B41" s="2">
        <v>44446</v>
      </c>
      <c r="C41" t="s">
        <v>333</v>
      </c>
      <c r="D41" t="s">
        <v>63</v>
      </c>
      <c r="E41" s="14">
        <v>21</v>
      </c>
      <c r="F41" t="s">
        <v>240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99</v>
      </c>
      <c r="V41" s="16">
        <v>0</v>
      </c>
    </row>
    <row r="42" spans="1:22" x14ac:dyDescent="0.55000000000000004">
      <c r="A42" t="s">
        <v>65</v>
      </c>
      <c r="B42" s="2">
        <v>44446</v>
      </c>
      <c r="C42" t="s">
        <v>333</v>
      </c>
      <c r="D42" t="s">
        <v>63</v>
      </c>
      <c r="E42" s="14" t="s">
        <v>230</v>
      </c>
      <c r="F42" t="s">
        <v>241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</row>
    <row r="43" spans="1:22" x14ac:dyDescent="0.55000000000000004">
      <c r="A43" t="s">
        <v>66</v>
      </c>
      <c r="B43" s="2">
        <v>44448</v>
      </c>
      <c r="C43" t="s">
        <v>333</v>
      </c>
      <c r="D43" t="s">
        <v>63</v>
      </c>
      <c r="E43" s="14">
        <v>589</v>
      </c>
      <c r="F43" t="s">
        <v>241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</row>
    <row r="44" spans="1:22" x14ac:dyDescent="0.55000000000000004">
      <c r="A44" t="s">
        <v>67</v>
      </c>
      <c r="B44" s="2">
        <v>44453</v>
      </c>
      <c r="C44" t="s">
        <v>333</v>
      </c>
      <c r="D44" t="s">
        <v>63</v>
      </c>
      <c r="E44" s="14">
        <v>349</v>
      </c>
      <c r="F44" t="s">
        <v>241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10</v>
      </c>
      <c r="R44" s="16">
        <v>0</v>
      </c>
      <c r="S44" s="16">
        <v>0</v>
      </c>
      <c r="T44" s="16">
        <v>20</v>
      </c>
      <c r="U44" s="16">
        <v>25</v>
      </c>
      <c r="V44" s="16">
        <v>0</v>
      </c>
    </row>
    <row r="45" spans="1:22" x14ac:dyDescent="0.55000000000000004">
      <c r="A45" t="s">
        <v>68</v>
      </c>
      <c r="B45" s="2">
        <v>44453</v>
      </c>
      <c r="C45" t="s">
        <v>333</v>
      </c>
      <c r="D45" t="s">
        <v>63</v>
      </c>
      <c r="E45" s="14">
        <v>615</v>
      </c>
      <c r="F45" t="s">
        <v>240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10</v>
      </c>
      <c r="U45" s="16">
        <v>64</v>
      </c>
      <c r="V45" s="16">
        <v>0</v>
      </c>
    </row>
    <row r="46" spans="1:22" x14ac:dyDescent="0.55000000000000004">
      <c r="A46" t="s">
        <v>69</v>
      </c>
      <c r="B46" s="2">
        <v>44453</v>
      </c>
      <c r="C46" t="s">
        <v>333</v>
      </c>
      <c r="D46" t="s">
        <v>63</v>
      </c>
      <c r="E46" s="14" t="s">
        <v>231</v>
      </c>
      <c r="F46" t="s">
        <v>242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95</v>
      </c>
      <c r="V46" s="16">
        <v>0</v>
      </c>
    </row>
    <row r="47" spans="1:22" x14ac:dyDescent="0.55000000000000004">
      <c r="A47" t="s">
        <v>70</v>
      </c>
      <c r="B47" s="2">
        <v>44453</v>
      </c>
      <c r="C47" t="s">
        <v>333</v>
      </c>
      <c r="D47" t="s">
        <v>63</v>
      </c>
      <c r="E47" s="14" t="s">
        <v>229</v>
      </c>
      <c r="F47" t="s">
        <v>240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5</v>
      </c>
      <c r="U47" s="16">
        <v>0</v>
      </c>
      <c r="V47" s="16">
        <v>0</v>
      </c>
    </row>
    <row r="48" spans="1:22" x14ac:dyDescent="0.55000000000000004">
      <c r="A48" t="s">
        <v>71</v>
      </c>
      <c r="B48" s="2">
        <v>44460</v>
      </c>
      <c r="C48" t="s">
        <v>333</v>
      </c>
      <c r="D48" t="s">
        <v>63</v>
      </c>
      <c r="E48" s="14">
        <v>300</v>
      </c>
      <c r="F48" t="s">
        <v>241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</row>
    <row r="49" spans="1:22" x14ac:dyDescent="0.55000000000000004">
      <c r="A49" t="s">
        <v>72</v>
      </c>
      <c r="B49" s="2">
        <v>44467</v>
      </c>
      <c r="C49" t="s">
        <v>334</v>
      </c>
      <c r="D49" t="s">
        <v>63</v>
      </c>
      <c r="E49" s="14">
        <v>40</v>
      </c>
      <c r="F49" t="s">
        <v>240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5</v>
      </c>
      <c r="U49" s="16">
        <v>39</v>
      </c>
      <c r="V49" s="16">
        <v>0</v>
      </c>
    </row>
    <row r="50" spans="1:22" x14ac:dyDescent="0.55000000000000004">
      <c r="A50" t="s">
        <v>73</v>
      </c>
      <c r="B50" s="2">
        <v>44467</v>
      </c>
      <c r="C50" t="s">
        <v>334</v>
      </c>
      <c r="D50" t="s">
        <v>63</v>
      </c>
      <c r="E50" s="14">
        <v>454</v>
      </c>
      <c r="F50" t="s">
        <v>240</v>
      </c>
      <c r="G50" s="16">
        <v>0</v>
      </c>
      <c r="H50" s="16">
        <v>0</v>
      </c>
      <c r="I50" s="16">
        <v>0</v>
      </c>
      <c r="J50" s="16">
        <v>1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94</v>
      </c>
      <c r="V50" s="16">
        <v>0</v>
      </c>
    </row>
    <row r="51" spans="1:22" x14ac:dyDescent="0.55000000000000004">
      <c r="A51" t="s">
        <v>74</v>
      </c>
      <c r="B51" s="2">
        <v>44476</v>
      </c>
      <c r="C51" t="s">
        <v>334</v>
      </c>
      <c r="D51" t="s">
        <v>75</v>
      </c>
      <c r="E51" s="14">
        <v>21</v>
      </c>
      <c r="F51" t="s">
        <v>240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5</v>
      </c>
      <c r="V51" s="16">
        <v>0</v>
      </c>
    </row>
    <row r="52" spans="1:22" x14ac:dyDescent="0.55000000000000004">
      <c r="A52" t="s">
        <v>76</v>
      </c>
      <c r="B52" s="2">
        <v>44476</v>
      </c>
      <c r="C52" t="s">
        <v>334</v>
      </c>
      <c r="D52" t="s">
        <v>75</v>
      </c>
      <c r="E52" s="14">
        <v>79</v>
      </c>
      <c r="F52" t="s">
        <v>240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1</v>
      </c>
      <c r="U52" s="16">
        <v>5</v>
      </c>
      <c r="V52" s="16">
        <v>0</v>
      </c>
    </row>
    <row r="53" spans="1:22" x14ac:dyDescent="0.55000000000000004">
      <c r="A53" t="s">
        <v>77</v>
      </c>
      <c r="B53" s="2">
        <v>44476</v>
      </c>
      <c r="C53" t="s">
        <v>334</v>
      </c>
      <c r="D53" t="s">
        <v>75</v>
      </c>
      <c r="E53" s="14">
        <v>606</v>
      </c>
      <c r="F53" t="s">
        <v>241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</row>
    <row r="54" spans="1:22" x14ac:dyDescent="0.55000000000000004">
      <c r="A54" t="s">
        <v>79</v>
      </c>
      <c r="B54" s="2">
        <v>44481</v>
      </c>
      <c r="C54" t="s">
        <v>334</v>
      </c>
      <c r="D54" t="s">
        <v>75</v>
      </c>
      <c r="E54" s="14">
        <v>40</v>
      </c>
      <c r="F54" t="s">
        <v>240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</row>
    <row r="55" spans="1:22" x14ac:dyDescent="0.55000000000000004">
      <c r="A55" t="s">
        <v>80</v>
      </c>
      <c r="B55" s="2">
        <v>44481</v>
      </c>
      <c r="C55" t="s">
        <v>334</v>
      </c>
      <c r="D55" t="s">
        <v>75</v>
      </c>
      <c r="E55" s="14">
        <v>589</v>
      </c>
      <c r="F55" t="s">
        <v>241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</row>
    <row r="56" spans="1:22" x14ac:dyDescent="0.55000000000000004">
      <c r="A56" t="s">
        <v>81</v>
      </c>
      <c r="B56" s="2">
        <v>44481</v>
      </c>
      <c r="C56" t="s">
        <v>334</v>
      </c>
      <c r="D56" t="s">
        <v>75</v>
      </c>
      <c r="E56" s="14" t="s">
        <v>230</v>
      </c>
      <c r="F56" t="s">
        <v>241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</row>
    <row r="57" spans="1:22" x14ac:dyDescent="0.55000000000000004">
      <c r="A57" t="s">
        <v>82</v>
      </c>
      <c r="B57" s="2">
        <v>44483</v>
      </c>
      <c r="C57" t="s">
        <v>334</v>
      </c>
      <c r="D57" t="s">
        <v>75</v>
      </c>
      <c r="E57" s="14" t="s">
        <v>231</v>
      </c>
      <c r="F57" t="s">
        <v>242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1</v>
      </c>
      <c r="S57" s="16">
        <v>0</v>
      </c>
      <c r="T57" s="16">
        <v>0</v>
      </c>
      <c r="U57" s="16">
        <v>80</v>
      </c>
      <c r="V57" s="16">
        <v>0</v>
      </c>
    </row>
    <row r="58" spans="1:22" x14ac:dyDescent="0.55000000000000004">
      <c r="A58" t="s">
        <v>85</v>
      </c>
      <c r="B58" s="2">
        <v>44488</v>
      </c>
      <c r="C58" t="s">
        <v>334</v>
      </c>
      <c r="D58" t="s">
        <v>75</v>
      </c>
      <c r="E58" s="14">
        <v>300</v>
      </c>
      <c r="F58" t="s">
        <v>241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1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</row>
    <row r="59" spans="1:22" x14ac:dyDescent="0.55000000000000004">
      <c r="A59" t="s">
        <v>86</v>
      </c>
      <c r="B59" s="2">
        <v>44488</v>
      </c>
      <c r="C59" t="s">
        <v>334</v>
      </c>
      <c r="D59" t="s">
        <v>75</v>
      </c>
      <c r="E59" s="14">
        <v>349</v>
      </c>
      <c r="F59" t="s">
        <v>241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</row>
    <row r="60" spans="1:22" x14ac:dyDescent="0.55000000000000004">
      <c r="A60" t="s">
        <v>87</v>
      </c>
      <c r="B60" s="2">
        <v>44490</v>
      </c>
      <c r="C60" t="s">
        <v>334</v>
      </c>
      <c r="D60" t="s">
        <v>75</v>
      </c>
      <c r="E60" s="14">
        <v>40</v>
      </c>
      <c r="F60" t="s">
        <v>240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10</v>
      </c>
      <c r="R60" s="16">
        <v>0</v>
      </c>
      <c r="S60" s="16">
        <v>5</v>
      </c>
      <c r="T60" s="16">
        <v>0</v>
      </c>
      <c r="U60" s="16">
        <v>0</v>
      </c>
      <c r="V60" s="16">
        <v>0</v>
      </c>
    </row>
    <row r="61" spans="1:22" x14ac:dyDescent="0.55000000000000004">
      <c r="A61" t="s">
        <v>88</v>
      </c>
      <c r="B61" s="2">
        <v>44490</v>
      </c>
      <c r="C61" t="s">
        <v>334</v>
      </c>
      <c r="D61" t="s">
        <v>75</v>
      </c>
      <c r="E61" s="14">
        <v>454</v>
      </c>
      <c r="F61" t="s">
        <v>240</v>
      </c>
      <c r="G61" s="16">
        <v>0</v>
      </c>
      <c r="H61" s="16">
        <v>0</v>
      </c>
      <c r="I61" s="16">
        <v>0</v>
      </c>
      <c r="J61" s="16">
        <v>25</v>
      </c>
      <c r="K61" s="16">
        <v>0</v>
      </c>
      <c r="L61" s="16">
        <v>0</v>
      </c>
      <c r="M61" s="16">
        <v>1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1</v>
      </c>
      <c r="U61" s="16">
        <v>42</v>
      </c>
      <c r="V61" s="16">
        <v>0</v>
      </c>
    </row>
    <row r="62" spans="1:22" x14ac:dyDescent="0.55000000000000004">
      <c r="A62" t="s">
        <v>89</v>
      </c>
      <c r="B62" s="2">
        <v>44502</v>
      </c>
      <c r="C62" t="s">
        <v>334</v>
      </c>
      <c r="D62" t="s">
        <v>90</v>
      </c>
      <c r="E62" s="14">
        <v>21</v>
      </c>
      <c r="F62" t="s">
        <v>240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10</v>
      </c>
      <c r="U62" s="16">
        <v>49</v>
      </c>
      <c r="V62" s="16">
        <v>0</v>
      </c>
    </row>
    <row r="63" spans="1:22" x14ac:dyDescent="0.55000000000000004">
      <c r="A63" t="s">
        <v>91</v>
      </c>
      <c r="B63" s="2">
        <v>44502</v>
      </c>
      <c r="C63" t="s">
        <v>334</v>
      </c>
      <c r="D63" t="s">
        <v>90</v>
      </c>
      <c r="E63" s="14">
        <v>606</v>
      </c>
      <c r="F63" t="s">
        <v>241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</row>
    <row r="64" spans="1:22" x14ac:dyDescent="0.55000000000000004">
      <c r="A64" t="s">
        <v>93</v>
      </c>
      <c r="B64" s="2">
        <v>44509</v>
      </c>
      <c r="C64" t="s">
        <v>334</v>
      </c>
      <c r="D64" t="s">
        <v>90</v>
      </c>
      <c r="E64" s="14">
        <v>210</v>
      </c>
      <c r="F64" t="s">
        <v>241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5</v>
      </c>
      <c r="U64" s="16">
        <v>0</v>
      </c>
      <c r="V64" s="16">
        <v>0</v>
      </c>
    </row>
    <row r="65" spans="1:22" x14ac:dyDescent="0.55000000000000004">
      <c r="A65" t="s">
        <v>94</v>
      </c>
      <c r="B65" s="2">
        <v>44509</v>
      </c>
      <c r="C65" t="s">
        <v>334</v>
      </c>
      <c r="D65" t="s">
        <v>90</v>
      </c>
      <c r="E65" s="14">
        <v>490</v>
      </c>
      <c r="F65" t="s">
        <v>241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10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</row>
    <row r="66" spans="1:22" x14ac:dyDescent="0.55000000000000004">
      <c r="A66" t="s">
        <v>95</v>
      </c>
      <c r="B66" s="2">
        <v>44509</v>
      </c>
      <c r="C66" t="s">
        <v>334</v>
      </c>
      <c r="D66" t="s">
        <v>90</v>
      </c>
      <c r="E66" s="14" t="s">
        <v>230</v>
      </c>
      <c r="F66" t="s">
        <v>241</v>
      </c>
      <c r="G66" s="16">
        <v>0</v>
      </c>
      <c r="H66" s="16">
        <v>0</v>
      </c>
      <c r="I66" s="16">
        <v>0</v>
      </c>
      <c r="J66" s="16">
        <v>0</v>
      </c>
      <c r="K66" s="16">
        <v>20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</row>
    <row r="67" spans="1:22" x14ac:dyDescent="0.55000000000000004">
      <c r="A67" t="s">
        <v>96</v>
      </c>
      <c r="B67" s="2">
        <v>44511</v>
      </c>
      <c r="C67" t="s">
        <v>334</v>
      </c>
      <c r="D67" t="s">
        <v>90</v>
      </c>
      <c r="E67" s="14">
        <v>589</v>
      </c>
      <c r="F67" t="s">
        <v>241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1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</row>
    <row r="68" spans="1:22" x14ac:dyDescent="0.55000000000000004">
      <c r="A68" t="s">
        <v>97</v>
      </c>
      <c r="B68" s="2">
        <v>44511</v>
      </c>
      <c r="C68" t="s">
        <v>334</v>
      </c>
      <c r="D68" t="s">
        <v>90</v>
      </c>
      <c r="E68" s="14" t="s">
        <v>231</v>
      </c>
      <c r="F68" t="s">
        <v>242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40</v>
      </c>
      <c r="V68" s="16">
        <v>0</v>
      </c>
    </row>
    <row r="69" spans="1:22" x14ac:dyDescent="0.55000000000000004">
      <c r="A69" t="s">
        <v>98</v>
      </c>
      <c r="B69" s="2">
        <v>44516</v>
      </c>
      <c r="C69" t="s">
        <v>334</v>
      </c>
      <c r="D69" t="s">
        <v>90</v>
      </c>
      <c r="E69" s="14">
        <v>349</v>
      </c>
      <c r="F69" t="s">
        <v>241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</row>
    <row r="70" spans="1:22" x14ac:dyDescent="0.55000000000000004">
      <c r="A70" t="s">
        <v>99</v>
      </c>
      <c r="B70" s="2">
        <v>44516</v>
      </c>
      <c r="C70" t="s">
        <v>334</v>
      </c>
      <c r="D70" t="s">
        <v>90</v>
      </c>
      <c r="E70" s="14">
        <v>490</v>
      </c>
      <c r="F70" t="s">
        <v>241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1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</row>
    <row r="71" spans="1:22" x14ac:dyDescent="0.55000000000000004">
      <c r="A71" t="s">
        <v>102</v>
      </c>
      <c r="B71" s="2">
        <v>44522</v>
      </c>
      <c r="C71" t="s">
        <v>334</v>
      </c>
      <c r="D71" t="s">
        <v>90</v>
      </c>
      <c r="E71" s="14">
        <v>40</v>
      </c>
      <c r="F71" t="s">
        <v>240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</row>
    <row r="72" spans="1:22" x14ac:dyDescent="0.55000000000000004">
      <c r="A72" t="s">
        <v>103</v>
      </c>
      <c r="B72" s="2">
        <v>44532</v>
      </c>
      <c r="C72" t="s">
        <v>334</v>
      </c>
      <c r="D72" t="s">
        <v>104</v>
      </c>
      <c r="E72" s="14">
        <v>21</v>
      </c>
      <c r="F72" t="s">
        <v>240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</row>
    <row r="73" spans="1:22" x14ac:dyDescent="0.55000000000000004">
      <c r="A73" t="s">
        <v>106</v>
      </c>
      <c r="B73" s="2">
        <v>44537</v>
      </c>
      <c r="C73" t="s">
        <v>334</v>
      </c>
      <c r="D73" t="s">
        <v>104</v>
      </c>
      <c r="E73" s="14">
        <v>606</v>
      </c>
      <c r="F73" t="s">
        <v>241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</row>
    <row r="74" spans="1:22" x14ac:dyDescent="0.55000000000000004">
      <c r="A74" t="s">
        <v>107</v>
      </c>
      <c r="B74" s="2">
        <v>44537</v>
      </c>
      <c r="C74" t="s">
        <v>334</v>
      </c>
      <c r="D74" t="s">
        <v>104</v>
      </c>
      <c r="E74" s="14" t="s">
        <v>230</v>
      </c>
      <c r="F74" t="s">
        <v>241</v>
      </c>
      <c r="G74" s="16">
        <v>0</v>
      </c>
      <c r="H74" s="16">
        <v>0</v>
      </c>
      <c r="I74" s="16">
        <v>0</v>
      </c>
      <c r="J74" s="16">
        <v>0</v>
      </c>
      <c r="K74" s="16">
        <v>1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</row>
    <row r="75" spans="1:22" x14ac:dyDescent="0.55000000000000004">
      <c r="A75" t="s">
        <v>110</v>
      </c>
      <c r="B75" s="2">
        <v>44551</v>
      </c>
      <c r="C75" t="s">
        <v>335</v>
      </c>
      <c r="D75" t="s">
        <v>104</v>
      </c>
      <c r="E75" s="14">
        <v>21</v>
      </c>
      <c r="F75" t="s">
        <v>240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</row>
    <row r="76" spans="1:22" x14ac:dyDescent="0.55000000000000004">
      <c r="A76" t="s">
        <v>111</v>
      </c>
      <c r="B76" s="2">
        <v>44551</v>
      </c>
      <c r="C76" t="s">
        <v>335</v>
      </c>
      <c r="D76" t="s">
        <v>104</v>
      </c>
      <c r="E76" s="14">
        <v>589</v>
      </c>
      <c r="F76" t="s">
        <v>241</v>
      </c>
      <c r="G76" s="16">
        <v>0</v>
      </c>
      <c r="H76" s="16">
        <v>1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</row>
    <row r="77" spans="1:22" x14ac:dyDescent="0.55000000000000004">
      <c r="A77" t="s">
        <v>112</v>
      </c>
      <c r="B77" s="2">
        <v>44551</v>
      </c>
      <c r="C77" t="s">
        <v>335</v>
      </c>
      <c r="D77" t="s">
        <v>104</v>
      </c>
      <c r="E77" s="14" t="s">
        <v>231</v>
      </c>
      <c r="F77" t="s">
        <v>242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57.999999999999993</v>
      </c>
      <c r="V77" s="16">
        <v>0</v>
      </c>
    </row>
    <row r="78" spans="1:22" x14ac:dyDescent="0.55000000000000004">
      <c r="A78" t="s">
        <v>113</v>
      </c>
      <c r="B78" s="2">
        <v>44553</v>
      </c>
      <c r="C78" t="s">
        <v>335</v>
      </c>
      <c r="D78" t="s">
        <v>104</v>
      </c>
      <c r="E78" s="14">
        <v>300</v>
      </c>
      <c r="F78" t="s">
        <v>241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</row>
    <row r="79" spans="1:22" x14ac:dyDescent="0.55000000000000004">
      <c r="A79" t="s">
        <v>114</v>
      </c>
      <c r="B79" s="2">
        <v>44579</v>
      </c>
      <c r="C79" t="s">
        <v>335</v>
      </c>
      <c r="D79" t="s">
        <v>115</v>
      </c>
      <c r="E79" s="14">
        <v>606</v>
      </c>
      <c r="F79" t="s">
        <v>241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</row>
    <row r="80" spans="1:22" x14ac:dyDescent="0.55000000000000004">
      <c r="A80" t="s">
        <v>116</v>
      </c>
      <c r="B80" s="2">
        <v>44579</v>
      </c>
      <c r="C80" t="s">
        <v>335</v>
      </c>
      <c r="D80" t="s">
        <v>115</v>
      </c>
      <c r="E80" s="14" t="s">
        <v>230</v>
      </c>
      <c r="F80" t="s">
        <v>241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</row>
    <row r="81" spans="1:22" x14ac:dyDescent="0.55000000000000004">
      <c r="A81" t="s">
        <v>117</v>
      </c>
      <c r="B81" s="2">
        <v>44581</v>
      </c>
      <c r="C81" t="s">
        <v>335</v>
      </c>
      <c r="D81" t="s">
        <v>115</v>
      </c>
      <c r="E81" s="14" t="s">
        <v>231</v>
      </c>
      <c r="F81" t="s">
        <v>242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10</v>
      </c>
      <c r="V81" s="16">
        <v>0</v>
      </c>
    </row>
    <row r="82" spans="1:22" x14ac:dyDescent="0.55000000000000004">
      <c r="A82" t="s">
        <v>120</v>
      </c>
      <c r="B82" s="2">
        <v>44586</v>
      </c>
      <c r="C82" t="s">
        <v>335</v>
      </c>
      <c r="D82" t="s">
        <v>115</v>
      </c>
      <c r="E82" s="14">
        <v>40</v>
      </c>
      <c r="F82" t="s">
        <v>240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</row>
    <row r="83" spans="1:22" x14ac:dyDescent="0.55000000000000004">
      <c r="A83" t="s">
        <v>121</v>
      </c>
      <c r="B83" s="2">
        <v>44586</v>
      </c>
      <c r="C83" t="s">
        <v>335</v>
      </c>
      <c r="D83" t="s">
        <v>115</v>
      </c>
      <c r="E83" s="14">
        <v>454</v>
      </c>
      <c r="F83" t="s">
        <v>240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</row>
    <row r="84" spans="1:22" x14ac:dyDescent="0.55000000000000004">
      <c r="A84" t="s">
        <v>122</v>
      </c>
      <c r="B84" s="2">
        <v>44588</v>
      </c>
      <c r="C84" t="s">
        <v>335</v>
      </c>
      <c r="D84" t="s">
        <v>115</v>
      </c>
      <c r="E84" s="14">
        <v>300</v>
      </c>
      <c r="F84" t="s">
        <v>241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</row>
    <row r="85" spans="1:22" x14ac:dyDescent="0.55000000000000004">
      <c r="A85" t="s">
        <v>123</v>
      </c>
      <c r="B85" s="2">
        <v>44588</v>
      </c>
      <c r="C85" t="s">
        <v>335</v>
      </c>
      <c r="D85" t="s">
        <v>115</v>
      </c>
      <c r="E85" s="14">
        <v>589</v>
      </c>
      <c r="F85" t="s">
        <v>241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</row>
    <row r="86" spans="1:22" x14ac:dyDescent="0.55000000000000004">
      <c r="A86" t="s">
        <v>124</v>
      </c>
      <c r="B86" s="2">
        <v>44595</v>
      </c>
      <c r="C86" t="s">
        <v>335</v>
      </c>
      <c r="D86" t="s">
        <v>125</v>
      </c>
      <c r="E86" s="14">
        <v>21</v>
      </c>
      <c r="F86" t="s">
        <v>240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</row>
    <row r="87" spans="1:22" x14ac:dyDescent="0.55000000000000004">
      <c r="A87" t="s">
        <v>126</v>
      </c>
      <c r="B87" s="2">
        <v>44595</v>
      </c>
      <c r="C87" t="s">
        <v>335</v>
      </c>
      <c r="D87" t="s">
        <v>125</v>
      </c>
      <c r="E87" s="14">
        <v>494</v>
      </c>
      <c r="F87" t="s">
        <v>240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1</v>
      </c>
      <c r="T87" s="16">
        <v>0</v>
      </c>
      <c r="U87" s="16">
        <v>0</v>
      </c>
      <c r="V87" s="16">
        <v>0</v>
      </c>
    </row>
    <row r="88" spans="1:22" x14ac:dyDescent="0.55000000000000004">
      <c r="A88" t="s">
        <v>127</v>
      </c>
      <c r="B88" s="2">
        <v>44600</v>
      </c>
      <c r="C88" t="s">
        <v>335</v>
      </c>
      <c r="D88" t="s">
        <v>125</v>
      </c>
      <c r="E88" s="14">
        <v>491</v>
      </c>
      <c r="F88" t="s">
        <v>242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1</v>
      </c>
      <c r="T88" s="16">
        <v>0</v>
      </c>
      <c r="U88" s="16">
        <v>0</v>
      </c>
      <c r="V88" s="16">
        <v>0</v>
      </c>
    </row>
    <row r="89" spans="1:22" x14ac:dyDescent="0.55000000000000004">
      <c r="A89" t="s">
        <v>128</v>
      </c>
      <c r="B89" s="2">
        <v>44602</v>
      </c>
      <c r="C89" t="s">
        <v>335</v>
      </c>
      <c r="D89" t="s">
        <v>125</v>
      </c>
      <c r="E89" s="14" t="s">
        <v>230</v>
      </c>
      <c r="F89" t="s">
        <v>241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</row>
    <row r="90" spans="1:22" x14ac:dyDescent="0.55000000000000004">
      <c r="A90" t="s">
        <v>129</v>
      </c>
      <c r="B90" s="2">
        <v>44607</v>
      </c>
      <c r="C90" t="s">
        <v>335</v>
      </c>
      <c r="D90" t="s">
        <v>125</v>
      </c>
      <c r="E90" s="14" t="s">
        <v>231</v>
      </c>
      <c r="F90" t="s">
        <v>242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</row>
    <row r="91" spans="1:22" x14ac:dyDescent="0.55000000000000004">
      <c r="A91" t="s">
        <v>130</v>
      </c>
      <c r="B91" s="2">
        <v>44609</v>
      </c>
      <c r="C91" t="s">
        <v>335</v>
      </c>
      <c r="D91" t="s">
        <v>125</v>
      </c>
      <c r="E91" s="14">
        <v>606</v>
      </c>
      <c r="F91" t="s">
        <v>241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</row>
    <row r="92" spans="1:22" x14ac:dyDescent="0.55000000000000004">
      <c r="A92" t="s">
        <v>131</v>
      </c>
      <c r="B92" s="2">
        <v>44614</v>
      </c>
      <c r="C92" t="s">
        <v>335</v>
      </c>
      <c r="D92" t="s">
        <v>125</v>
      </c>
      <c r="E92" s="14">
        <v>40</v>
      </c>
      <c r="F92" t="s">
        <v>240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</row>
    <row r="93" spans="1:22" x14ac:dyDescent="0.55000000000000004">
      <c r="A93" t="s">
        <v>132</v>
      </c>
      <c r="B93" s="2">
        <v>44614</v>
      </c>
      <c r="C93" t="s">
        <v>335</v>
      </c>
      <c r="D93" t="s">
        <v>125</v>
      </c>
      <c r="E93" s="14">
        <v>454</v>
      </c>
      <c r="F93" t="s">
        <v>240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</row>
    <row r="94" spans="1:22" x14ac:dyDescent="0.55000000000000004">
      <c r="A94" t="s">
        <v>133</v>
      </c>
      <c r="B94" s="2">
        <v>44616</v>
      </c>
      <c r="C94" t="s">
        <v>335</v>
      </c>
      <c r="D94" t="s">
        <v>125</v>
      </c>
      <c r="E94" s="14">
        <v>21</v>
      </c>
      <c r="F94" t="s">
        <v>240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</row>
    <row r="95" spans="1:22" x14ac:dyDescent="0.55000000000000004">
      <c r="A95" t="s">
        <v>134</v>
      </c>
      <c r="B95" s="2">
        <v>44616</v>
      </c>
      <c r="C95" t="s">
        <v>335</v>
      </c>
      <c r="D95" t="s">
        <v>125</v>
      </c>
      <c r="E95" s="14">
        <v>40</v>
      </c>
      <c r="F95" t="s">
        <v>240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</row>
    <row r="96" spans="1:22" x14ac:dyDescent="0.55000000000000004">
      <c r="A96" t="s">
        <v>135</v>
      </c>
      <c r="B96" s="2">
        <v>44621</v>
      </c>
      <c r="C96" t="s">
        <v>335</v>
      </c>
      <c r="D96" t="s">
        <v>136</v>
      </c>
      <c r="E96" s="14">
        <v>6000</v>
      </c>
      <c r="F96" t="s">
        <v>240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</row>
    <row r="97" spans="1:22" x14ac:dyDescent="0.55000000000000004">
      <c r="A97" t="s">
        <v>137</v>
      </c>
      <c r="B97" s="2">
        <v>44623</v>
      </c>
      <c r="C97" t="s">
        <v>335</v>
      </c>
      <c r="D97" t="s">
        <v>136</v>
      </c>
      <c r="E97" s="14">
        <v>589</v>
      </c>
      <c r="F97" t="s">
        <v>241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</row>
    <row r="98" spans="1:22" x14ac:dyDescent="0.55000000000000004">
      <c r="A98" t="s">
        <v>138</v>
      </c>
      <c r="B98" s="2">
        <v>44628</v>
      </c>
      <c r="C98" t="s">
        <v>335</v>
      </c>
      <c r="D98" t="s">
        <v>136</v>
      </c>
      <c r="E98" s="14">
        <v>300</v>
      </c>
      <c r="F98" t="s">
        <v>241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</row>
    <row r="99" spans="1:22" x14ac:dyDescent="0.55000000000000004">
      <c r="A99" t="s">
        <v>139</v>
      </c>
      <c r="B99" s="2">
        <v>44630</v>
      </c>
      <c r="C99" t="s">
        <v>335</v>
      </c>
      <c r="D99" t="s">
        <v>136</v>
      </c>
      <c r="E99" s="14">
        <v>21</v>
      </c>
      <c r="F99" t="s">
        <v>240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</row>
    <row r="100" spans="1:22" x14ac:dyDescent="0.55000000000000004">
      <c r="A100" t="s">
        <v>140</v>
      </c>
      <c r="B100" s="2">
        <v>44630</v>
      </c>
      <c r="C100" t="s">
        <v>335</v>
      </c>
      <c r="D100" t="s">
        <v>136</v>
      </c>
      <c r="E100" s="14" t="s">
        <v>230</v>
      </c>
      <c r="F100" t="s">
        <v>241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</row>
    <row r="101" spans="1:22" x14ac:dyDescent="0.55000000000000004">
      <c r="A101" t="s">
        <v>141</v>
      </c>
      <c r="B101" s="2">
        <v>44635</v>
      </c>
      <c r="C101" t="s">
        <v>335</v>
      </c>
      <c r="D101" t="s">
        <v>136</v>
      </c>
      <c r="E101" s="14">
        <v>606</v>
      </c>
      <c r="F101" t="s">
        <v>241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</row>
    <row r="102" spans="1:22" x14ac:dyDescent="0.55000000000000004">
      <c r="A102" t="s">
        <v>142</v>
      </c>
      <c r="B102" s="2">
        <v>44635</v>
      </c>
      <c r="C102" t="s">
        <v>335</v>
      </c>
      <c r="D102" t="s">
        <v>136</v>
      </c>
      <c r="E102" s="14" t="s">
        <v>231</v>
      </c>
      <c r="F102" t="s">
        <v>242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</row>
    <row r="103" spans="1:22" x14ac:dyDescent="0.55000000000000004">
      <c r="A103" t="s">
        <v>143</v>
      </c>
      <c r="B103" s="2">
        <v>44642</v>
      </c>
      <c r="C103" t="s">
        <v>332</v>
      </c>
      <c r="D103" t="s">
        <v>136</v>
      </c>
      <c r="E103" s="14">
        <v>454</v>
      </c>
      <c r="F103" t="s">
        <v>240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</row>
    <row r="104" spans="1:22" x14ac:dyDescent="0.55000000000000004">
      <c r="A104" t="s">
        <v>144</v>
      </c>
      <c r="B104" s="2">
        <v>44642</v>
      </c>
      <c r="C104" t="s">
        <v>332</v>
      </c>
      <c r="D104" t="s">
        <v>136</v>
      </c>
      <c r="E104" s="14">
        <v>491</v>
      </c>
      <c r="F104" t="s">
        <v>242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5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</row>
    <row r="105" spans="1:22" x14ac:dyDescent="0.55000000000000004">
      <c r="A105" t="s">
        <v>148</v>
      </c>
      <c r="B105" s="2">
        <v>44663</v>
      </c>
      <c r="C105" t="s">
        <v>332</v>
      </c>
      <c r="D105" t="s">
        <v>147</v>
      </c>
      <c r="E105" s="14">
        <v>300</v>
      </c>
      <c r="F105" t="s">
        <v>241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</row>
    <row r="106" spans="1:22" x14ac:dyDescent="0.55000000000000004">
      <c r="A106" t="s">
        <v>149</v>
      </c>
      <c r="B106" s="2">
        <v>44663</v>
      </c>
      <c r="C106" t="s">
        <v>332</v>
      </c>
      <c r="D106" t="s">
        <v>147</v>
      </c>
      <c r="E106" s="14">
        <v>349</v>
      </c>
      <c r="F106" t="s">
        <v>241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</row>
    <row r="107" spans="1:22" x14ac:dyDescent="0.55000000000000004">
      <c r="A107" t="s">
        <v>150</v>
      </c>
      <c r="B107" s="2">
        <v>44663</v>
      </c>
      <c r="C107" t="s">
        <v>332</v>
      </c>
      <c r="D107" t="s">
        <v>147</v>
      </c>
      <c r="E107" s="14">
        <v>589</v>
      </c>
      <c r="F107" t="s">
        <v>241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</row>
    <row r="108" spans="1:22" x14ac:dyDescent="0.55000000000000004">
      <c r="A108" t="s">
        <v>151</v>
      </c>
      <c r="B108" s="2">
        <v>44670</v>
      </c>
      <c r="C108" t="s">
        <v>332</v>
      </c>
      <c r="D108" t="s">
        <v>147</v>
      </c>
      <c r="E108" s="14">
        <v>21</v>
      </c>
      <c r="F108" t="s">
        <v>240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</row>
    <row r="109" spans="1:22" x14ac:dyDescent="0.55000000000000004">
      <c r="A109" t="s">
        <v>152</v>
      </c>
      <c r="B109" s="2">
        <v>44670</v>
      </c>
      <c r="C109" t="s">
        <v>332</v>
      </c>
      <c r="D109" t="s">
        <v>147</v>
      </c>
      <c r="E109" s="14">
        <v>349</v>
      </c>
      <c r="F109" t="s">
        <v>241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</row>
    <row r="110" spans="1:22" x14ac:dyDescent="0.55000000000000004">
      <c r="A110" t="s">
        <v>153</v>
      </c>
      <c r="B110" s="2">
        <v>44670</v>
      </c>
      <c r="C110" t="s">
        <v>332</v>
      </c>
      <c r="D110" t="s">
        <v>147</v>
      </c>
      <c r="E110" s="14">
        <v>491</v>
      </c>
      <c r="F110" t="s">
        <v>242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</row>
    <row r="111" spans="1:22" x14ac:dyDescent="0.55000000000000004">
      <c r="A111" t="s">
        <v>154</v>
      </c>
      <c r="B111" s="2">
        <v>44670</v>
      </c>
      <c r="C111" t="s">
        <v>332</v>
      </c>
      <c r="D111" t="s">
        <v>147</v>
      </c>
      <c r="E111" s="14">
        <v>606</v>
      </c>
      <c r="F111" t="s">
        <v>241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</row>
    <row r="112" spans="1:22" x14ac:dyDescent="0.55000000000000004">
      <c r="A112" t="s">
        <v>155</v>
      </c>
      <c r="B112" s="2">
        <v>44670</v>
      </c>
      <c r="C112" t="s">
        <v>332</v>
      </c>
      <c r="D112" t="s">
        <v>147</v>
      </c>
      <c r="E112" s="14" t="s">
        <v>231</v>
      </c>
      <c r="F112" t="s">
        <v>242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</row>
    <row r="113" spans="1:22" x14ac:dyDescent="0.55000000000000004">
      <c r="A113" t="s">
        <v>156</v>
      </c>
      <c r="B113" s="2">
        <v>44670</v>
      </c>
      <c r="C113" t="s">
        <v>332</v>
      </c>
      <c r="D113" t="s">
        <v>147</v>
      </c>
      <c r="E113" s="14" t="s">
        <v>229</v>
      </c>
      <c r="F113" t="s">
        <v>240</v>
      </c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</row>
    <row r="114" spans="1:22" x14ac:dyDescent="0.55000000000000004">
      <c r="A114" t="s">
        <v>157</v>
      </c>
      <c r="B114" s="2">
        <v>44672</v>
      </c>
      <c r="C114" t="s">
        <v>332</v>
      </c>
      <c r="D114" t="s">
        <v>147</v>
      </c>
      <c r="E114" s="14">
        <v>40</v>
      </c>
      <c r="F114" t="s">
        <v>240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</row>
    <row r="115" spans="1:22" x14ac:dyDescent="0.55000000000000004">
      <c r="A115" t="s">
        <v>158</v>
      </c>
      <c r="B115" s="2">
        <v>44672</v>
      </c>
      <c r="C115" t="s">
        <v>332</v>
      </c>
      <c r="D115" t="s">
        <v>147</v>
      </c>
      <c r="E115" s="14" t="s">
        <v>230</v>
      </c>
      <c r="F115" t="s">
        <v>241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</row>
    <row r="116" spans="1:22" x14ac:dyDescent="0.55000000000000004">
      <c r="A116" t="s">
        <v>159</v>
      </c>
      <c r="B116" s="2">
        <v>44676</v>
      </c>
      <c r="C116" t="s">
        <v>332</v>
      </c>
      <c r="D116" t="s">
        <v>147</v>
      </c>
      <c r="E116" s="14">
        <v>454</v>
      </c>
      <c r="F116" t="s">
        <v>240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</row>
    <row r="117" spans="1:22" x14ac:dyDescent="0.55000000000000004">
      <c r="A117" t="s">
        <v>160</v>
      </c>
      <c r="B117" s="2">
        <v>44680</v>
      </c>
      <c r="C117" t="s">
        <v>332</v>
      </c>
      <c r="D117" t="s">
        <v>147</v>
      </c>
      <c r="E117" s="14">
        <v>454</v>
      </c>
      <c r="F117" t="s">
        <v>240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</row>
    <row r="118" spans="1:22" x14ac:dyDescent="0.55000000000000004">
      <c r="A118" t="s">
        <v>161</v>
      </c>
      <c r="B118" s="2">
        <v>44691</v>
      </c>
      <c r="C118" t="s">
        <v>332</v>
      </c>
      <c r="D118" t="s">
        <v>9</v>
      </c>
      <c r="E118" s="14">
        <v>300</v>
      </c>
      <c r="F118" t="s">
        <v>241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</row>
    <row r="119" spans="1:22" x14ac:dyDescent="0.55000000000000004">
      <c r="A119" t="s">
        <v>162</v>
      </c>
      <c r="B119" s="2">
        <v>44691</v>
      </c>
      <c r="C119" t="s">
        <v>332</v>
      </c>
      <c r="D119" t="s">
        <v>9</v>
      </c>
      <c r="E119" s="14">
        <v>615</v>
      </c>
      <c r="F119" t="s">
        <v>240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</row>
    <row r="120" spans="1:22" x14ac:dyDescent="0.55000000000000004">
      <c r="A120" t="s">
        <v>163</v>
      </c>
      <c r="B120" s="2">
        <v>44691</v>
      </c>
      <c r="C120" t="s">
        <v>332</v>
      </c>
      <c r="D120" t="s">
        <v>9</v>
      </c>
      <c r="E120" s="14">
        <v>6000</v>
      </c>
      <c r="F120" t="s">
        <v>240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</row>
    <row r="121" spans="1:22" x14ac:dyDescent="0.55000000000000004">
      <c r="A121" t="s">
        <v>164</v>
      </c>
      <c r="B121" s="2">
        <v>44691</v>
      </c>
      <c r="C121" t="s">
        <v>332</v>
      </c>
      <c r="D121" t="s">
        <v>9</v>
      </c>
      <c r="E121" s="14" t="s">
        <v>229</v>
      </c>
      <c r="F121" t="s">
        <v>240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</row>
    <row r="122" spans="1:22" x14ac:dyDescent="0.55000000000000004">
      <c r="A122" t="s">
        <v>165</v>
      </c>
      <c r="B122" s="2">
        <v>44691</v>
      </c>
      <c r="C122" t="s">
        <v>332</v>
      </c>
      <c r="D122" t="s">
        <v>9</v>
      </c>
      <c r="E122" s="14" t="s">
        <v>230</v>
      </c>
      <c r="F122" t="s">
        <v>241</v>
      </c>
      <c r="G122" s="16">
        <v>0</v>
      </c>
      <c r="H122" s="16">
        <v>1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</row>
    <row r="123" spans="1:22" x14ac:dyDescent="0.55000000000000004">
      <c r="A123" t="s">
        <v>166</v>
      </c>
      <c r="B123" s="2">
        <v>44693</v>
      </c>
      <c r="C123" t="s">
        <v>332</v>
      </c>
      <c r="D123" t="s">
        <v>9</v>
      </c>
      <c r="E123" s="14">
        <v>92</v>
      </c>
      <c r="F123" t="s">
        <v>240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</row>
    <row r="124" spans="1:22" x14ac:dyDescent="0.55000000000000004">
      <c r="A124" t="s">
        <v>167</v>
      </c>
      <c r="B124" s="2">
        <v>44695</v>
      </c>
      <c r="C124" t="s">
        <v>332</v>
      </c>
      <c r="D124" t="s">
        <v>9</v>
      </c>
      <c r="E124" s="14">
        <v>606</v>
      </c>
      <c r="F124" t="s">
        <v>241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</row>
    <row r="125" spans="1:22" x14ac:dyDescent="0.55000000000000004">
      <c r="A125" t="s">
        <v>168</v>
      </c>
      <c r="B125" s="2">
        <v>44698</v>
      </c>
      <c r="C125" t="s">
        <v>332</v>
      </c>
      <c r="D125" t="s">
        <v>9</v>
      </c>
      <c r="E125" s="14">
        <v>349</v>
      </c>
      <c r="F125" t="s">
        <v>241</v>
      </c>
      <c r="G125" s="16">
        <v>0</v>
      </c>
      <c r="H125" s="16">
        <v>0</v>
      </c>
      <c r="I125" s="16">
        <v>0</v>
      </c>
      <c r="J125" s="16">
        <v>0</v>
      </c>
      <c r="K125" s="16">
        <v>1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</row>
    <row r="126" spans="1:22" x14ac:dyDescent="0.55000000000000004">
      <c r="A126" t="s">
        <v>169</v>
      </c>
      <c r="B126" s="2">
        <v>44705</v>
      </c>
      <c r="C126" t="s">
        <v>332</v>
      </c>
      <c r="D126" t="s">
        <v>9</v>
      </c>
      <c r="E126" s="14">
        <v>210</v>
      </c>
      <c r="F126" t="s">
        <v>241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</row>
    <row r="127" spans="1:22" x14ac:dyDescent="0.55000000000000004">
      <c r="A127" t="s">
        <v>170</v>
      </c>
      <c r="B127" s="2">
        <v>44705</v>
      </c>
      <c r="C127" t="s">
        <v>332</v>
      </c>
      <c r="D127" t="s">
        <v>9</v>
      </c>
      <c r="E127" s="14">
        <v>606</v>
      </c>
      <c r="F127" t="s">
        <v>241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</row>
    <row r="128" spans="1:22" x14ac:dyDescent="0.55000000000000004">
      <c r="A128" t="s">
        <v>171</v>
      </c>
      <c r="B128" s="2">
        <v>44705</v>
      </c>
      <c r="C128" t="s">
        <v>332</v>
      </c>
      <c r="D128" t="s">
        <v>9</v>
      </c>
      <c r="E128" s="14" t="s">
        <v>231</v>
      </c>
      <c r="F128" t="s">
        <v>242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</row>
    <row r="129" spans="1:22" x14ac:dyDescent="0.55000000000000004">
      <c r="A129" t="s">
        <v>172</v>
      </c>
      <c r="B129" s="2">
        <v>44707</v>
      </c>
      <c r="C129" t="s">
        <v>332</v>
      </c>
      <c r="D129" t="s">
        <v>9</v>
      </c>
      <c r="E129" s="14">
        <v>40</v>
      </c>
      <c r="F129" t="s">
        <v>240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</row>
    <row r="130" spans="1:22" x14ac:dyDescent="0.55000000000000004">
      <c r="A130" t="s">
        <v>173</v>
      </c>
      <c r="B130" s="2">
        <v>44707</v>
      </c>
      <c r="C130" t="s">
        <v>332</v>
      </c>
      <c r="D130" t="s">
        <v>9</v>
      </c>
      <c r="E130" s="14">
        <v>491</v>
      </c>
      <c r="F130" t="s">
        <v>242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</row>
    <row r="131" spans="1:22" x14ac:dyDescent="0.55000000000000004">
      <c r="A131" t="s">
        <v>174</v>
      </c>
      <c r="B131" s="2">
        <v>44707</v>
      </c>
      <c r="C131" t="s">
        <v>332</v>
      </c>
      <c r="D131" t="s">
        <v>9</v>
      </c>
      <c r="E131" s="14">
        <v>589</v>
      </c>
      <c r="F131" t="s">
        <v>241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</row>
    <row r="132" spans="1:22" x14ac:dyDescent="0.55000000000000004">
      <c r="A132" t="s">
        <v>175</v>
      </c>
      <c r="B132" s="2">
        <v>44707</v>
      </c>
      <c r="C132" t="s">
        <v>332</v>
      </c>
      <c r="D132" t="s">
        <v>9</v>
      </c>
      <c r="E132" s="14">
        <v>615</v>
      </c>
      <c r="F132" t="s">
        <v>240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</row>
    <row r="133" spans="1:22" x14ac:dyDescent="0.55000000000000004">
      <c r="A133" t="s">
        <v>176</v>
      </c>
      <c r="B133" s="2">
        <v>44714</v>
      </c>
      <c r="C133" t="s">
        <v>332</v>
      </c>
      <c r="D133" t="s">
        <v>15</v>
      </c>
      <c r="E133" s="14">
        <v>300</v>
      </c>
      <c r="F133" t="s">
        <v>241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</row>
    <row r="134" spans="1:22" x14ac:dyDescent="0.55000000000000004">
      <c r="A134" t="s">
        <v>177</v>
      </c>
      <c r="B134" s="2">
        <v>44718</v>
      </c>
      <c r="C134" t="s">
        <v>332</v>
      </c>
      <c r="D134" t="s">
        <v>15</v>
      </c>
      <c r="E134" s="14">
        <v>454</v>
      </c>
      <c r="F134" t="s">
        <v>240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</row>
    <row r="135" spans="1:22" x14ac:dyDescent="0.55000000000000004">
      <c r="A135" t="s">
        <v>178</v>
      </c>
      <c r="B135" s="2">
        <v>44721</v>
      </c>
      <c r="C135" t="s">
        <v>332</v>
      </c>
      <c r="D135" t="s">
        <v>15</v>
      </c>
      <c r="E135" s="14" t="s">
        <v>230</v>
      </c>
      <c r="F135" t="s">
        <v>241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</row>
    <row r="136" spans="1:22" x14ac:dyDescent="0.55000000000000004">
      <c r="A136" t="s">
        <v>179</v>
      </c>
      <c r="B136" s="2">
        <v>44724</v>
      </c>
      <c r="C136" t="s">
        <v>332</v>
      </c>
      <c r="D136" t="s">
        <v>15</v>
      </c>
      <c r="E136" s="14">
        <v>454</v>
      </c>
      <c r="F136" t="s">
        <v>240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</row>
    <row r="137" spans="1:22" x14ac:dyDescent="0.55000000000000004">
      <c r="A137" t="s">
        <v>180</v>
      </c>
      <c r="B137" s="2">
        <v>44728</v>
      </c>
      <c r="C137" t="s">
        <v>332</v>
      </c>
      <c r="D137" t="s">
        <v>15</v>
      </c>
      <c r="E137" s="14">
        <v>349</v>
      </c>
      <c r="F137" t="s">
        <v>241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1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</row>
    <row r="138" spans="1:22" x14ac:dyDescent="0.55000000000000004">
      <c r="A138" t="s">
        <v>181</v>
      </c>
      <c r="B138" s="2">
        <v>44742</v>
      </c>
      <c r="C138" t="s">
        <v>333</v>
      </c>
      <c r="D138" t="s">
        <v>15</v>
      </c>
      <c r="E138" s="14">
        <v>67</v>
      </c>
      <c r="F138" t="s">
        <v>240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</row>
    <row r="139" spans="1:22" x14ac:dyDescent="0.55000000000000004">
      <c r="A139" t="s">
        <v>182</v>
      </c>
      <c r="B139" s="2">
        <v>44742</v>
      </c>
      <c r="C139" t="s">
        <v>333</v>
      </c>
      <c r="D139" t="s">
        <v>15</v>
      </c>
      <c r="E139" s="14" t="s">
        <v>231</v>
      </c>
      <c r="F139" t="s">
        <v>242</v>
      </c>
      <c r="G139" s="16">
        <v>10</v>
      </c>
      <c r="H139" s="16">
        <v>0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</row>
    <row r="140" spans="1:22" x14ac:dyDescent="0.55000000000000004">
      <c r="A140" t="s">
        <v>183</v>
      </c>
      <c r="B140" s="2">
        <v>44749</v>
      </c>
      <c r="C140" t="s">
        <v>333</v>
      </c>
      <c r="D140" t="s">
        <v>27</v>
      </c>
      <c r="E140" s="14">
        <v>589</v>
      </c>
      <c r="F140" t="s">
        <v>241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</row>
    <row r="141" spans="1:22" x14ac:dyDescent="0.55000000000000004">
      <c r="A141" t="s">
        <v>184</v>
      </c>
      <c r="B141" s="2">
        <v>44749</v>
      </c>
      <c r="C141" t="s">
        <v>333</v>
      </c>
      <c r="D141" t="s">
        <v>27</v>
      </c>
      <c r="E141" s="14" t="s">
        <v>230</v>
      </c>
      <c r="F141" t="s">
        <v>241</v>
      </c>
      <c r="G141" s="16">
        <v>0</v>
      </c>
      <c r="H141" s="16">
        <v>0</v>
      </c>
      <c r="I141" s="16">
        <v>0</v>
      </c>
      <c r="J141" s="16">
        <v>0</v>
      </c>
      <c r="K141" s="16">
        <v>1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</row>
    <row r="142" spans="1:22" x14ac:dyDescent="0.55000000000000004">
      <c r="A142" t="s">
        <v>186</v>
      </c>
      <c r="B142" s="2">
        <v>44753</v>
      </c>
      <c r="C142" t="s">
        <v>333</v>
      </c>
      <c r="D142" t="s">
        <v>27</v>
      </c>
      <c r="E142" s="14">
        <v>606</v>
      </c>
      <c r="F142" t="s">
        <v>241</v>
      </c>
      <c r="G142" s="16">
        <v>0</v>
      </c>
      <c r="H142" s="16">
        <v>0</v>
      </c>
      <c r="I142" s="16">
        <v>0</v>
      </c>
      <c r="J142" s="16">
        <v>0</v>
      </c>
      <c r="K142" s="16">
        <v>5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</row>
    <row r="143" spans="1:22" x14ac:dyDescent="0.55000000000000004">
      <c r="A143" t="s">
        <v>187</v>
      </c>
      <c r="B143" s="2">
        <v>44760</v>
      </c>
      <c r="C143" t="s">
        <v>333</v>
      </c>
      <c r="D143" t="s">
        <v>27</v>
      </c>
      <c r="E143" s="14">
        <v>40</v>
      </c>
      <c r="F143" t="s">
        <v>240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</row>
    <row r="144" spans="1:22" x14ac:dyDescent="0.55000000000000004">
      <c r="A144" t="s">
        <v>188</v>
      </c>
      <c r="B144" s="2">
        <v>44760</v>
      </c>
      <c r="C144" t="s">
        <v>333</v>
      </c>
      <c r="D144" t="s">
        <v>27</v>
      </c>
      <c r="E144" s="14">
        <v>454</v>
      </c>
      <c r="F144" t="s">
        <v>240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</row>
    <row r="145" spans="1:22" x14ac:dyDescent="0.55000000000000004">
      <c r="A145" t="s">
        <v>189</v>
      </c>
      <c r="B145" s="2">
        <v>44760</v>
      </c>
      <c r="C145" t="s">
        <v>333</v>
      </c>
      <c r="D145" t="s">
        <v>27</v>
      </c>
      <c r="E145" s="14" t="s">
        <v>229</v>
      </c>
      <c r="F145" t="s">
        <v>240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</row>
    <row r="146" spans="1:22" x14ac:dyDescent="0.55000000000000004">
      <c r="A146" t="s">
        <v>190</v>
      </c>
      <c r="B146" s="2">
        <v>44761</v>
      </c>
      <c r="C146" t="s">
        <v>333</v>
      </c>
      <c r="D146" t="s">
        <v>27</v>
      </c>
      <c r="E146" s="14">
        <v>21</v>
      </c>
      <c r="F146" t="s">
        <v>240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</row>
    <row r="147" spans="1:22" x14ac:dyDescent="0.55000000000000004">
      <c r="A147" t="s">
        <v>191</v>
      </c>
      <c r="B147" s="2">
        <v>44761</v>
      </c>
      <c r="C147" t="s">
        <v>333</v>
      </c>
      <c r="D147" t="s">
        <v>27</v>
      </c>
      <c r="E147" s="14">
        <v>40</v>
      </c>
      <c r="F147" t="s">
        <v>240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</row>
    <row r="148" spans="1:22" x14ac:dyDescent="0.55000000000000004">
      <c r="A148" t="s">
        <v>192</v>
      </c>
      <c r="B148" s="2">
        <v>44761</v>
      </c>
      <c r="C148" t="s">
        <v>333</v>
      </c>
      <c r="D148" t="s">
        <v>27</v>
      </c>
      <c r="E148" s="14">
        <v>491</v>
      </c>
      <c r="F148" t="s">
        <v>242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15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</row>
    <row r="149" spans="1:22" x14ac:dyDescent="0.55000000000000004">
      <c r="A149" t="s">
        <v>193</v>
      </c>
      <c r="B149" s="2">
        <v>44762</v>
      </c>
      <c r="C149" t="s">
        <v>333</v>
      </c>
      <c r="D149" t="s">
        <v>27</v>
      </c>
      <c r="E149" s="14">
        <v>300</v>
      </c>
      <c r="F149" t="s">
        <v>241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</row>
    <row r="150" spans="1:22" x14ac:dyDescent="0.55000000000000004">
      <c r="A150" t="s">
        <v>194</v>
      </c>
      <c r="B150" s="2">
        <v>44762</v>
      </c>
      <c r="C150" t="s">
        <v>333</v>
      </c>
      <c r="D150" t="s">
        <v>27</v>
      </c>
      <c r="E150" s="14">
        <v>491</v>
      </c>
      <c r="F150" t="s">
        <v>242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</row>
    <row r="151" spans="1:22" x14ac:dyDescent="0.55000000000000004">
      <c r="A151" t="s">
        <v>195</v>
      </c>
      <c r="B151" s="2">
        <v>44762</v>
      </c>
      <c r="C151" t="s">
        <v>333</v>
      </c>
      <c r="D151" t="s">
        <v>27</v>
      </c>
      <c r="E151" s="14">
        <v>491</v>
      </c>
      <c r="F151" t="s">
        <v>242</v>
      </c>
      <c r="G151" s="16">
        <v>0</v>
      </c>
      <c r="H151" s="16">
        <v>0</v>
      </c>
      <c r="I151" s="16">
        <v>5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20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</row>
    <row r="152" spans="1:22" x14ac:dyDescent="0.55000000000000004">
      <c r="A152" t="s">
        <v>197</v>
      </c>
      <c r="B152" s="2">
        <v>44763</v>
      </c>
      <c r="C152" t="s">
        <v>333</v>
      </c>
      <c r="D152" t="s">
        <v>27</v>
      </c>
      <c r="E152" s="14">
        <v>300</v>
      </c>
      <c r="F152" t="s">
        <v>241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</row>
    <row r="153" spans="1:22" x14ac:dyDescent="0.55000000000000004">
      <c r="A153" t="s">
        <v>198</v>
      </c>
      <c r="B153" s="2">
        <v>44763</v>
      </c>
      <c r="C153" t="s">
        <v>333</v>
      </c>
      <c r="D153" t="s">
        <v>27</v>
      </c>
      <c r="E153" s="14">
        <v>6000</v>
      </c>
      <c r="F153" t="s">
        <v>240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</row>
    <row r="154" spans="1:22" x14ac:dyDescent="0.55000000000000004">
      <c r="A154" t="s">
        <v>199</v>
      </c>
      <c r="B154" s="2">
        <v>44782</v>
      </c>
      <c r="C154" t="s">
        <v>333</v>
      </c>
      <c r="D154" t="s">
        <v>45</v>
      </c>
      <c r="E154" s="14">
        <v>21</v>
      </c>
      <c r="F154" t="s">
        <v>240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</row>
    <row r="155" spans="1:22" x14ac:dyDescent="0.55000000000000004">
      <c r="A155" t="s">
        <v>200</v>
      </c>
      <c r="B155" s="2">
        <v>44785</v>
      </c>
      <c r="C155" t="s">
        <v>333</v>
      </c>
      <c r="D155" t="s">
        <v>45</v>
      </c>
      <c r="E155" s="14" t="s">
        <v>230</v>
      </c>
      <c r="F155" t="s">
        <v>241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</row>
    <row r="156" spans="1:22" x14ac:dyDescent="0.55000000000000004">
      <c r="A156" t="s">
        <v>201</v>
      </c>
      <c r="B156" s="2">
        <v>44788</v>
      </c>
      <c r="C156" t="s">
        <v>333</v>
      </c>
      <c r="D156" t="s">
        <v>45</v>
      </c>
      <c r="E156" s="14">
        <v>59</v>
      </c>
      <c r="F156" t="s">
        <v>242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</row>
    <row r="157" spans="1:22" x14ac:dyDescent="0.55000000000000004">
      <c r="A157" t="s">
        <v>202</v>
      </c>
      <c r="B157" s="2">
        <v>44793</v>
      </c>
      <c r="C157" t="s">
        <v>333</v>
      </c>
      <c r="D157" t="s">
        <v>45</v>
      </c>
      <c r="E157" s="14">
        <v>454</v>
      </c>
      <c r="F157" t="s">
        <v>240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20</v>
      </c>
      <c r="V157" s="16">
        <v>0</v>
      </c>
    </row>
    <row r="158" spans="1:22" x14ac:dyDescent="0.55000000000000004">
      <c r="A158" t="s">
        <v>203</v>
      </c>
      <c r="B158" s="2">
        <v>44794</v>
      </c>
      <c r="C158" t="s">
        <v>333</v>
      </c>
      <c r="D158" t="s">
        <v>45</v>
      </c>
      <c r="E158" s="14" t="s">
        <v>231</v>
      </c>
      <c r="F158" t="s">
        <v>242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5</v>
      </c>
      <c r="U158" s="16">
        <v>0</v>
      </c>
      <c r="V158" s="16">
        <v>0</v>
      </c>
    </row>
    <row r="159" spans="1:22" x14ac:dyDescent="0.55000000000000004">
      <c r="A159" t="s">
        <v>204</v>
      </c>
      <c r="B159" s="2">
        <v>44797</v>
      </c>
      <c r="C159" t="s">
        <v>333</v>
      </c>
      <c r="D159" t="s">
        <v>45</v>
      </c>
      <c r="E159" s="14">
        <v>9</v>
      </c>
      <c r="F159" t="s">
        <v>240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</row>
    <row r="160" spans="1:22" x14ac:dyDescent="0.55000000000000004">
      <c r="A160" t="s">
        <v>205</v>
      </c>
      <c r="B160" s="2">
        <v>44797</v>
      </c>
      <c r="C160" t="s">
        <v>333</v>
      </c>
      <c r="D160" t="s">
        <v>45</v>
      </c>
      <c r="E160" s="14">
        <v>21</v>
      </c>
      <c r="F160" t="s">
        <v>240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</row>
    <row r="161" spans="1:22" x14ac:dyDescent="0.55000000000000004">
      <c r="A161" t="s">
        <v>206</v>
      </c>
      <c r="B161" s="2">
        <v>44797</v>
      </c>
      <c r="C161" t="s">
        <v>333</v>
      </c>
      <c r="D161" t="s">
        <v>45</v>
      </c>
      <c r="E161" s="14">
        <v>606</v>
      </c>
      <c r="F161" t="s">
        <v>241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</row>
    <row r="162" spans="1:22" x14ac:dyDescent="0.55000000000000004">
      <c r="A162" t="s">
        <v>207</v>
      </c>
      <c r="B162" s="2">
        <v>44799</v>
      </c>
      <c r="C162" t="s">
        <v>333</v>
      </c>
      <c r="D162" t="s">
        <v>45</v>
      </c>
      <c r="E162" s="14">
        <v>60</v>
      </c>
      <c r="F162" t="s">
        <v>240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</row>
    <row r="163" spans="1:22" x14ac:dyDescent="0.55000000000000004">
      <c r="A163" t="s">
        <v>208</v>
      </c>
      <c r="B163" s="2">
        <v>44799</v>
      </c>
      <c r="C163" t="s">
        <v>333</v>
      </c>
      <c r="D163" t="s">
        <v>45</v>
      </c>
      <c r="E163" s="14">
        <v>93</v>
      </c>
      <c r="F163" t="s">
        <v>240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</row>
    <row r="164" spans="1:22" x14ac:dyDescent="0.55000000000000004">
      <c r="A164" t="s">
        <v>209</v>
      </c>
      <c r="B164" s="2">
        <v>44799</v>
      </c>
      <c r="C164" t="s">
        <v>333</v>
      </c>
      <c r="D164" t="s">
        <v>45</v>
      </c>
      <c r="E164" s="14">
        <v>615</v>
      </c>
      <c r="F164" t="s">
        <v>240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79</v>
      </c>
      <c r="V164" s="16">
        <v>0</v>
      </c>
    </row>
    <row r="165" spans="1:22" x14ac:dyDescent="0.55000000000000004">
      <c r="A165" t="s">
        <v>210</v>
      </c>
      <c r="B165" s="2">
        <v>44803</v>
      </c>
      <c r="C165" t="s">
        <v>333</v>
      </c>
      <c r="D165" t="s">
        <v>45</v>
      </c>
      <c r="E165" s="14">
        <v>300</v>
      </c>
      <c r="F165" t="s">
        <v>241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</row>
    <row r="166" spans="1:22" x14ac:dyDescent="0.55000000000000004">
      <c r="A166" t="s">
        <v>211</v>
      </c>
      <c r="B166" s="2">
        <v>44803</v>
      </c>
      <c r="C166" t="s">
        <v>333</v>
      </c>
      <c r="D166" t="s">
        <v>45</v>
      </c>
      <c r="E166" s="14">
        <v>589</v>
      </c>
      <c r="F166" t="s">
        <v>241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</row>
    <row r="167" spans="1:22" x14ac:dyDescent="0.55000000000000004">
      <c r="A167" t="s">
        <v>212</v>
      </c>
      <c r="B167" s="2">
        <v>44803</v>
      </c>
      <c r="C167" t="s">
        <v>333</v>
      </c>
      <c r="D167" t="s">
        <v>45</v>
      </c>
      <c r="E167" s="14" t="s">
        <v>231</v>
      </c>
      <c r="F167" t="s">
        <v>242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</row>
    <row r="168" spans="1:22" x14ac:dyDescent="0.55000000000000004">
      <c r="A168" t="s">
        <v>213</v>
      </c>
      <c r="B168" s="2">
        <v>44810</v>
      </c>
      <c r="C168" t="s">
        <v>333</v>
      </c>
      <c r="D168" t="s">
        <v>63</v>
      </c>
      <c r="E168" s="14">
        <v>32</v>
      </c>
      <c r="F168" t="s">
        <v>240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0</v>
      </c>
      <c r="O168" s="16">
        <v>0</v>
      </c>
      <c r="P168" s="16">
        <v>0</v>
      </c>
      <c r="Q168" s="16">
        <v>0</v>
      </c>
      <c r="R168" s="16">
        <v>0</v>
      </c>
      <c r="S168" s="16">
        <v>0</v>
      </c>
      <c r="T168" s="16">
        <v>0</v>
      </c>
      <c r="U168" s="16">
        <v>50</v>
      </c>
      <c r="V168" s="16">
        <v>0</v>
      </c>
    </row>
    <row r="169" spans="1:22" x14ac:dyDescent="0.55000000000000004">
      <c r="A169" t="s">
        <v>214</v>
      </c>
      <c r="B169" s="2">
        <v>44810</v>
      </c>
      <c r="C169" t="s">
        <v>333</v>
      </c>
      <c r="D169" t="s">
        <v>63</v>
      </c>
      <c r="E169" s="14">
        <v>40</v>
      </c>
      <c r="F169" t="s">
        <v>240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</v>
      </c>
      <c r="O169" s="16">
        <v>0</v>
      </c>
      <c r="P169" s="16">
        <v>0</v>
      </c>
      <c r="Q169" s="16">
        <v>0</v>
      </c>
      <c r="R169" s="16">
        <v>0</v>
      </c>
      <c r="S169" s="16">
        <v>0</v>
      </c>
      <c r="T169" s="16">
        <v>10</v>
      </c>
      <c r="U169" s="16">
        <v>80</v>
      </c>
      <c r="V169" s="16">
        <v>0</v>
      </c>
    </row>
    <row r="170" spans="1:22" x14ac:dyDescent="0.55000000000000004">
      <c r="A170" t="s">
        <v>215</v>
      </c>
      <c r="B170" s="2">
        <v>44812</v>
      </c>
      <c r="C170" t="s">
        <v>333</v>
      </c>
      <c r="D170" t="s">
        <v>63</v>
      </c>
      <c r="E170" s="14">
        <v>40</v>
      </c>
      <c r="F170" t="s">
        <v>240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0</v>
      </c>
      <c r="O170" s="16">
        <v>0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5</v>
      </c>
      <c r="V170" s="16">
        <v>0</v>
      </c>
    </row>
    <row r="171" spans="1:22" x14ac:dyDescent="0.55000000000000004">
      <c r="A171" t="s">
        <v>216</v>
      </c>
      <c r="B171" s="2">
        <v>44818</v>
      </c>
      <c r="C171" t="s">
        <v>333</v>
      </c>
      <c r="D171" t="s">
        <v>63</v>
      </c>
      <c r="E171" s="14" t="s">
        <v>230</v>
      </c>
      <c r="F171" t="s">
        <v>241</v>
      </c>
      <c r="G171" s="16">
        <v>0</v>
      </c>
      <c r="H171" s="16">
        <v>0</v>
      </c>
      <c r="I171" s="16">
        <v>0</v>
      </c>
      <c r="J171" s="16">
        <v>0</v>
      </c>
      <c r="K171" s="16">
        <v>1</v>
      </c>
      <c r="L171" s="16">
        <v>0</v>
      </c>
      <c r="M171" s="16">
        <v>0</v>
      </c>
      <c r="N171" s="16">
        <v>0</v>
      </c>
      <c r="O171" s="16">
        <v>0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</row>
    <row r="172" spans="1:22" x14ac:dyDescent="0.55000000000000004">
      <c r="A172" t="s">
        <v>217</v>
      </c>
      <c r="B172" s="2">
        <v>44825</v>
      </c>
      <c r="C172" t="s">
        <v>333</v>
      </c>
      <c r="D172" t="s">
        <v>63</v>
      </c>
      <c r="E172" s="14">
        <v>606</v>
      </c>
      <c r="F172" t="s">
        <v>241</v>
      </c>
      <c r="G172" s="16">
        <v>0</v>
      </c>
      <c r="H172" s="16">
        <v>0</v>
      </c>
      <c r="I172" s="16">
        <v>0</v>
      </c>
      <c r="J172" s="16">
        <v>0</v>
      </c>
      <c r="K172" s="16">
        <v>1</v>
      </c>
      <c r="L172" s="16">
        <v>0</v>
      </c>
      <c r="M172" s="16">
        <v>0</v>
      </c>
      <c r="N172" s="16">
        <v>0</v>
      </c>
      <c r="O172" s="16">
        <v>0</v>
      </c>
      <c r="P172" s="16">
        <v>0</v>
      </c>
      <c r="Q172" s="16">
        <v>0</v>
      </c>
      <c r="R172" s="16">
        <v>0</v>
      </c>
      <c r="S172" s="16">
        <v>0</v>
      </c>
      <c r="T172" s="16">
        <v>0</v>
      </c>
      <c r="U172" s="16">
        <v>0</v>
      </c>
      <c r="V172" s="16">
        <v>0</v>
      </c>
    </row>
    <row r="173" spans="1:22" x14ac:dyDescent="0.55000000000000004">
      <c r="A173" t="s">
        <v>218</v>
      </c>
      <c r="B173" s="2">
        <v>44825</v>
      </c>
      <c r="C173" t="s">
        <v>333</v>
      </c>
      <c r="D173" t="s">
        <v>63</v>
      </c>
      <c r="E173" s="14" t="s">
        <v>231</v>
      </c>
      <c r="F173" t="s">
        <v>242</v>
      </c>
      <c r="G173" s="16">
        <v>5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0</v>
      </c>
      <c r="P173" s="16">
        <v>0</v>
      </c>
      <c r="Q173" s="16">
        <v>0</v>
      </c>
      <c r="R173" s="16">
        <v>0</v>
      </c>
      <c r="S173" s="16">
        <v>0</v>
      </c>
      <c r="T173" s="16">
        <v>0</v>
      </c>
      <c r="U173" s="16">
        <v>0</v>
      </c>
      <c r="V173" s="16">
        <v>0</v>
      </c>
    </row>
    <row r="174" spans="1:22" x14ac:dyDescent="0.55000000000000004">
      <c r="A174" t="s">
        <v>219</v>
      </c>
      <c r="B174" s="2">
        <v>44826</v>
      </c>
      <c r="C174" t="s">
        <v>334</v>
      </c>
      <c r="D174" t="s">
        <v>63</v>
      </c>
      <c r="E174" s="14">
        <v>21</v>
      </c>
      <c r="F174" t="s">
        <v>240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U174" s="16">
        <v>0</v>
      </c>
      <c r="V174" s="16">
        <v>0</v>
      </c>
    </row>
    <row r="175" spans="1:22" x14ac:dyDescent="0.55000000000000004">
      <c r="A175" t="s">
        <v>220</v>
      </c>
      <c r="B175" s="2">
        <v>44839</v>
      </c>
      <c r="C175" t="s">
        <v>334</v>
      </c>
      <c r="D175" t="s">
        <v>75</v>
      </c>
      <c r="E175" s="14" t="s">
        <v>231</v>
      </c>
      <c r="F175" t="s">
        <v>242</v>
      </c>
      <c r="G175" s="16">
        <v>0</v>
      </c>
      <c r="H175" s="16">
        <v>0</v>
      </c>
      <c r="I175" s="16">
        <v>0</v>
      </c>
      <c r="J175" s="16">
        <v>10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  <c r="T175" s="16">
        <v>0</v>
      </c>
      <c r="U175" s="16">
        <v>0</v>
      </c>
      <c r="V175" s="16">
        <v>0</v>
      </c>
    </row>
    <row r="176" spans="1:22" x14ac:dyDescent="0.55000000000000004">
      <c r="A176" t="s">
        <v>221</v>
      </c>
      <c r="B176" s="2">
        <v>44840</v>
      </c>
      <c r="C176" t="s">
        <v>334</v>
      </c>
      <c r="D176" t="s">
        <v>75</v>
      </c>
      <c r="E176" s="14">
        <v>40</v>
      </c>
      <c r="F176" t="s">
        <v>240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5</v>
      </c>
      <c r="Q176" s="16">
        <v>0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</row>
    <row r="177" spans="1:22" x14ac:dyDescent="0.55000000000000004">
      <c r="A177" t="s">
        <v>222</v>
      </c>
      <c r="B177" s="2">
        <v>44845</v>
      </c>
      <c r="C177" t="s">
        <v>334</v>
      </c>
      <c r="D177" t="s">
        <v>75</v>
      </c>
      <c r="E177" s="14">
        <v>615</v>
      </c>
      <c r="F177" t="s">
        <v>240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0</v>
      </c>
      <c r="Q177" s="16">
        <v>0</v>
      </c>
      <c r="R177" s="16">
        <v>0</v>
      </c>
      <c r="S177" s="16">
        <v>0</v>
      </c>
      <c r="T177" s="16">
        <v>0</v>
      </c>
      <c r="U177" s="16">
        <v>99</v>
      </c>
      <c r="V177" s="16">
        <v>0</v>
      </c>
    </row>
    <row r="178" spans="1:22" x14ac:dyDescent="0.55000000000000004">
      <c r="A178" t="s">
        <v>223</v>
      </c>
      <c r="B178" s="2">
        <v>44859</v>
      </c>
      <c r="C178" t="s">
        <v>334</v>
      </c>
      <c r="D178" t="s">
        <v>75</v>
      </c>
      <c r="E178" s="14">
        <v>491</v>
      </c>
      <c r="F178" t="s">
        <v>242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0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</row>
    <row r="179" spans="1:22" x14ac:dyDescent="0.55000000000000004">
      <c r="A179" t="s">
        <v>224</v>
      </c>
      <c r="B179" s="2">
        <v>44867</v>
      </c>
      <c r="C179" t="s">
        <v>334</v>
      </c>
      <c r="D179" t="s">
        <v>90</v>
      </c>
      <c r="E179" s="14">
        <v>92</v>
      </c>
      <c r="F179" t="s">
        <v>240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0</v>
      </c>
      <c r="Q179" s="16">
        <v>0</v>
      </c>
      <c r="R179" s="16">
        <v>0</v>
      </c>
      <c r="S179" s="16">
        <v>0</v>
      </c>
      <c r="T179" s="16">
        <v>60</v>
      </c>
      <c r="U179" s="16">
        <v>0</v>
      </c>
      <c r="V179" s="16">
        <v>0</v>
      </c>
    </row>
    <row r="180" spans="1:22" x14ac:dyDescent="0.55000000000000004">
      <c r="A180" t="s">
        <v>225</v>
      </c>
      <c r="B180" s="2">
        <v>44874</v>
      </c>
      <c r="C180" t="s">
        <v>334</v>
      </c>
      <c r="D180" t="s">
        <v>90</v>
      </c>
      <c r="E180" s="14">
        <v>589</v>
      </c>
      <c r="F180" t="s">
        <v>241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0</v>
      </c>
      <c r="R180" s="16">
        <v>0</v>
      </c>
      <c r="S180" s="16">
        <v>0</v>
      </c>
      <c r="T180" s="16">
        <v>0</v>
      </c>
      <c r="U180" s="16">
        <v>0</v>
      </c>
      <c r="V180" s="16">
        <v>1</v>
      </c>
    </row>
    <row r="181" spans="1:22" x14ac:dyDescent="0.55000000000000004">
      <c r="A181" t="s">
        <v>226</v>
      </c>
      <c r="B181" s="2">
        <v>44874</v>
      </c>
      <c r="C181" t="s">
        <v>334</v>
      </c>
      <c r="D181" t="s">
        <v>90</v>
      </c>
      <c r="E181" s="14" t="s">
        <v>230</v>
      </c>
      <c r="F181" t="s">
        <v>241</v>
      </c>
      <c r="G181" s="16">
        <v>0</v>
      </c>
      <c r="H181" s="16">
        <v>0</v>
      </c>
      <c r="I181" s="16">
        <v>0</v>
      </c>
      <c r="J181" s="16">
        <v>0</v>
      </c>
      <c r="K181" s="16">
        <v>1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0</v>
      </c>
      <c r="S181" s="16">
        <v>0</v>
      </c>
      <c r="T181" s="16">
        <v>0</v>
      </c>
      <c r="U181" s="16">
        <v>0</v>
      </c>
      <c r="V181" s="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38DE2-170F-4F17-95F1-F46E3138CDD5}">
  <dimension ref="A1:F48"/>
  <sheetViews>
    <sheetView workbookViewId="0">
      <selection activeCell="A2" sqref="A2:F2"/>
      <pivotSelection pane="bottomRight" showHeader="1" extendable="1" axis="axisRow" max="47" activeRow="1" previousRow="1" click="1" r:id="rId1">
        <pivotArea dataOnly="0" fieldPosition="0">
          <references count="1">
            <reference field="8" count="1">
              <x v="0"/>
            </reference>
          </references>
        </pivotArea>
      </pivotSelection>
    </sheetView>
  </sheetViews>
  <sheetFormatPr defaultRowHeight="14.4" x14ac:dyDescent="0.55000000000000004"/>
  <cols>
    <col min="1" max="1" width="12.05078125" bestFit="1" customWidth="1"/>
    <col min="2" max="2" width="12.20703125" bestFit="1" customWidth="1"/>
    <col min="3" max="3" width="12.41796875" bestFit="1" customWidth="1"/>
    <col min="4" max="4" width="12.734375" bestFit="1" customWidth="1"/>
    <col min="5" max="5" width="12.5234375" bestFit="1" customWidth="1"/>
    <col min="6" max="6" width="12.15625" bestFit="1" customWidth="1"/>
  </cols>
  <sheetData>
    <row r="1" spans="1:6" x14ac:dyDescent="0.55000000000000004">
      <c r="A1" s="15" t="s">
        <v>435</v>
      </c>
      <c r="B1" t="s">
        <v>522</v>
      </c>
      <c r="C1" t="s">
        <v>523</v>
      </c>
      <c r="D1" t="s">
        <v>524</v>
      </c>
      <c r="E1" t="s">
        <v>525</v>
      </c>
      <c r="F1" t="s">
        <v>526</v>
      </c>
    </row>
    <row r="2" spans="1:6" x14ac:dyDescent="0.55000000000000004">
      <c r="A2" s="13">
        <v>4</v>
      </c>
      <c r="B2">
        <v>0</v>
      </c>
      <c r="C2">
        <v>0</v>
      </c>
      <c r="D2">
        <v>0</v>
      </c>
      <c r="E2">
        <v>0</v>
      </c>
      <c r="F2">
        <v>1.3333333333333333</v>
      </c>
    </row>
    <row r="3" spans="1:6" x14ac:dyDescent="0.55000000000000004">
      <c r="A3" s="13">
        <v>5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55000000000000004">
      <c r="A4" s="13">
        <v>6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55000000000000004">
      <c r="A5" s="13">
        <v>7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55000000000000004">
      <c r="A6" s="13">
        <v>8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55000000000000004">
      <c r="A7" s="13">
        <v>9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3">
        <v>10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3">
        <v>11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55000000000000004">
      <c r="A10" s="13">
        <v>12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55000000000000004">
      <c r="A11" s="13">
        <v>13</v>
      </c>
      <c r="B11">
        <v>0</v>
      </c>
      <c r="C11">
        <v>0</v>
      </c>
      <c r="D11">
        <v>2</v>
      </c>
      <c r="E11">
        <v>0</v>
      </c>
      <c r="F11">
        <v>0</v>
      </c>
    </row>
    <row r="12" spans="1:6" x14ac:dyDescent="0.55000000000000004">
      <c r="A12" s="13">
        <v>16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55000000000000004">
      <c r="A13" s="13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55000000000000004">
      <c r="A14" s="13">
        <v>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55000000000000004">
      <c r="A15" s="13">
        <v>20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55000000000000004">
      <c r="A16" s="13">
        <v>21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55000000000000004">
      <c r="A17" s="13">
        <v>22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55000000000000004">
      <c r="A18" s="13">
        <v>23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55000000000000004">
      <c r="A19" s="13">
        <v>24</v>
      </c>
      <c r="B19">
        <v>11.428571428571429</v>
      </c>
      <c r="C19">
        <v>0</v>
      </c>
      <c r="D19">
        <v>0</v>
      </c>
      <c r="E19">
        <v>0</v>
      </c>
      <c r="F19">
        <v>0.5714285714285714</v>
      </c>
    </row>
    <row r="20" spans="1:6" x14ac:dyDescent="0.55000000000000004">
      <c r="A20" s="13">
        <v>25</v>
      </c>
      <c r="B20">
        <v>0.16666666666666666</v>
      </c>
      <c r="C20">
        <v>0</v>
      </c>
      <c r="D20">
        <v>0</v>
      </c>
      <c r="E20">
        <v>0</v>
      </c>
      <c r="F20">
        <v>0.66666666666666663</v>
      </c>
    </row>
    <row r="21" spans="1:6" x14ac:dyDescent="0.55000000000000004">
      <c r="A21" s="13">
        <v>26</v>
      </c>
      <c r="B21">
        <v>0.5</v>
      </c>
      <c r="C21">
        <v>0</v>
      </c>
      <c r="D21">
        <v>0</v>
      </c>
      <c r="E21">
        <v>0</v>
      </c>
      <c r="F21">
        <v>0</v>
      </c>
    </row>
    <row r="22" spans="1:6" x14ac:dyDescent="0.55000000000000004">
      <c r="A22" s="13">
        <v>27</v>
      </c>
      <c r="B22">
        <v>150</v>
      </c>
      <c r="C22">
        <v>0</v>
      </c>
      <c r="D22">
        <v>0</v>
      </c>
      <c r="E22">
        <v>0</v>
      </c>
      <c r="F22">
        <v>0</v>
      </c>
    </row>
    <row r="23" spans="1:6" x14ac:dyDescent="0.55000000000000004">
      <c r="A23" s="13">
        <v>28</v>
      </c>
      <c r="B23">
        <v>0</v>
      </c>
      <c r="C23">
        <v>0</v>
      </c>
      <c r="D23">
        <v>0.4</v>
      </c>
      <c r="E23">
        <v>0</v>
      </c>
      <c r="F23">
        <v>1</v>
      </c>
    </row>
    <row r="24" spans="1:6" x14ac:dyDescent="0.55000000000000004">
      <c r="A24" s="13">
        <v>29</v>
      </c>
      <c r="B24">
        <v>7.5</v>
      </c>
      <c r="C24">
        <v>0</v>
      </c>
      <c r="D24">
        <v>0</v>
      </c>
      <c r="E24">
        <v>0</v>
      </c>
      <c r="F24">
        <v>0</v>
      </c>
    </row>
    <row r="25" spans="1:6" x14ac:dyDescent="0.55000000000000004">
      <c r="A25" s="13">
        <v>30</v>
      </c>
      <c r="B25">
        <v>0</v>
      </c>
      <c r="C25">
        <v>0.33333333333333331</v>
      </c>
      <c r="D25">
        <v>5.583333333333333</v>
      </c>
      <c r="E25">
        <v>0</v>
      </c>
      <c r="F25">
        <v>0</v>
      </c>
    </row>
    <row r="26" spans="1:6" x14ac:dyDescent="0.55000000000000004">
      <c r="A26" s="13">
        <v>31</v>
      </c>
      <c r="B26">
        <v>0</v>
      </c>
      <c r="C26">
        <v>31</v>
      </c>
      <c r="D26">
        <v>0</v>
      </c>
      <c r="E26">
        <v>0</v>
      </c>
      <c r="F26">
        <v>0</v>
      </c>
    </row>
    <row r="27" spans="1:6" x14ac:dyDescent="0.55000000000000004">
      <c r="A27" s="13">
        <v>32</v>
      </c>
      <c r="B27">
        <v>0</v>
      </c>
      <c r="C27">
        <v>0</v>
      </c>
      <c r="D27">
        <v>30</v>
      </c>
      <c r="E27">
        <v>0</v>
      </c>
      <c r="F27">
        <v>1.5</v>
      </c>
    </row>
    <row r="28" spans="1:6" x14ac:dyDescent="0.55000000000000004">
      <c r="A28" s="13">
        <v>33</v>
      </c>
      <c r="B28">
        <v>0</v>
      </c>
      <c r="C28">
        <v>0</v>
      </c>
      <c r="D28">
        <v>0</v>
      </c>
      <c r="E28">
        <v>1.4</v>
      </c>
      <c r="F28">
        <v>0.6</v>
      </c>
    </row>
    <row r="29" spans="1:6" x14ac:dyDescent="0.55000000000000004">
      <c r="A29" s="13">
        <v>34</v>
      </c>
      <c r="B29">
        <v>0</v>
      </c>
      <c r="C29">
        <v>0</v>
      </c>
      <c r="D29">
        <v>0</v>
      </c>
      <c r="E29">
        <v>0</v>
      </c>
      <c r="F29">
        <v>6.5</v>
      </c>
    </row>
    <row r="30" spans="1:6" x14ac:dyDescent="0.55000000000000004">
      <c r="A30" s="13">
        <v>35</v>
      </c>
      <c r="B30">
        <v>0</v>
      </c>
      <c r="C30">
        <v>0</v>
      </c>
      <c r="D30">
        <v>0</v>
      </c>
      <c r="E30">
        <v>0.66666666666666663</v>
      </c>
      <c r="F30">
        <v>5.75</v>
      </c>
    </row>
    <row r="31" spans="1:6" x14ac:dyDescent="0.55000000000000004">
      <c r="A31" s="13">
        <v>36</v>
      </c>
      <c r="B31">
        <v>0</v>
      </c>
      <c r="C31">
        <v>0</v>
      </c>
      <c r="D31">
        <v>0</v>
      </c>
      <c r="E31">
        <v>0.4</v>
      </c>
      <c r="F31">
        <v>2.4</v>
      </c>
    </row>
    <row r="32" spans="1:6" x14ac:dyDescent="0.55000000000000004">
      <c r="A32" s="13">
        <v>37</v>
      </c>
      <c r="B32">
        <v>0</v>
      </c>
      <c r="C32">
        <v>0</v>
      </c>
      <c r="D32">
        <v>0</v>
      </c>
      <c r="E32">
        <v>0.83333333333333337</v>
      </c>
      <c r="F32">
        <v>15.5</v>
      </c>
    </row>
    <row r="33" spans="1:6" x14ac:dyDescent="0.55000000000000004">
      <c r="A33" s="13">
        <v>38</v>
      </c>
      <c r="B33">
        <v>0</v>
      </c>
      <c r="C33">
        <v>0</v>
      </c>
      <c r="D33">
        <v>2.6</v>
      </c>
      <c r="E33">
        <v>2.2000000000000002</v>
      </c>
      <c r="F33">
        <v>13.6</v>
      </c>
    </row>
    <row r="34" spans="1:6" x14ac:dyDescent="0.55000000000000004">
      <c r="A34" s="13">
        <v>39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55000000000000004">
      <c r="A35" s="13">
        <v>40</v>
      </c>
      <c r="B35">
        <v>0</v>
      </c>
      <c r="C35">
        <v>0</v>
      </c>
      <c r="D35">
        <v>0</v>
      </c>
      <c r="E35">
        <v>1.5</v>
      </c>
      <c r="F35">
        <v>16</v>
      </c>
    </row>
    <row r="36" spans="1:6" x14ac:dyDescent="0.55000000000000004">
      <c r="A36" s="13">
        <v>41</v>
      </c>
      <c r="B36">
        <v>0</v>
      </c>
      <c r="C36">
        <v>0</v>
      </c>
      <c r="D36">
        <v>0</v>
      </c>
      <c r="E36">
        <v>0.2</v>
      </c>
      <c r="F36">
        <v>1.2</v>
      </c>
    </row>
    <row r="37" spans="1:6" x14ac:dyDescent="0.55000000000000004">
      <c r="A37" s="13">
        <v>42</v>
      </c>
      <c r="B37">
        <v>0</v>
      </c>
      <c r="C37">
        <v>0</v>
      </c>
      <c r="D37">
        <v>0</v>
      </c>
      <c r="E37">
        <v>0</v>
      </c>
      <c r="F37">
        <v>15.6</v>
      </c>
    </row>
    <row r="38" spans="1:6" x14ac:dyDescent="0.55000000000000004">
      <c r="A38" s="13">
        <v>43</v>
      </c>
      <c r="B38">
        <v>0</v>
      </c>
      <c r="C38">
        <v>0</v>
      </c>
      <c r="D38">
        <v>19.5</v>
      </c>
      <c r="E38">
        <v>0.25</v>
      </c>
      <c r="F38">
        <v>2.75</v>
      </c>
    </row>
    <row r="39" spans="1:6" x14ac:dyDescent="0.55000000000000004">
      <c r="A39" s="13">
        <v>44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55000000000000004">
      <c r="A40" s="13">
        <v>45</v>
      </c>
      <c r="B40">
        <v>0</v>
      </c>
      <c r="C40">
        <v>0</v>
      </c>
      <c r="D40">
        <v>0</v>
      </c>
      <c r="E40">
        <v>6</v>
      </c>
      <c r="F40">
        <v>7</v>
      </c>
    </row>
    <row r="41" spans="1:6" x14ac:dyDescent="0.55000000000000004">
      <c r="A41" s="13">
        <v>46</v>
      </c>
      <c r="B41">
        <v>0</v>
      </c>
      <c r="C41">
        <v>0</v>
      </c>
      <c r="D41">
        <v>3.4285714285714284</v>
      </c>
      <c r="E41">
        <v>0.42857142857142855</v>
      </c>
      <c r="F41">
        <v>2.5714285714285716</v>
      </c>
    </row>
    <row r="42" spans="1:6" x14ac:dyDescent="0.55000000000000004">
      <c r="A42" s="13">
        <v>47</v>
      </c>
      <c r="B42">
        <v>0</v>
      </c>
      <c r="C42">
        <v>0</v>
      </c>
      <c r="D42">
        <v>4.5</v>
      </c>
      <c r="E42">
        <v>0</v>
      </c>
      <c r="F42">
        <v>0</v>
      </c>
    </row>
    <row r="43" spans="1:6" x14ac:dyDescent="0.55000000000000004">
      <c r="A43" s="13">
        <v>48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55000000000000004">
      <c r="A44" s="13">
        <v>49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55000000000000004">
      <c r="A45" s="13">
        <v>50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55000000000000004">
      <c r="A46" s="13">
        <v>52</v>
      </c>
      <c r="B46">
        <v>0</v>
      </c>
      <c r="C46">
        <v>0</v>
      </c>
      <c r="D46">
        <v>0</v>
      </c>
      <c r="E46">
        <v>0</v>
      </c>
      <c r="F46">
        <v>4.5</v>
      </c>
    </row>
    <row r="47" spans="1:6" x14ac:dyDescent="0.55000000000000004">
      <c r="A47" s="13" t="s">
        <v>438</v>
      </c>
    </row>
    <row r="48" spans="1:6" x14ac:dyDescent="0.55000000000000004">
      <c r="A48" s="13" t="s">
        <v>436</v>
      </c>
      <c r="B48">
        <v>3.1222222222222222</v>
      </c>
      <c r="C48">
        <v>0.19444444444444445</v>
      </c>
      <c r="D48">
        <v>1.4277777777777778</v>
      </c>
      <c r="E48">
        <v>0.32777777777777778</v>
      </c>
      <c r="F48">
        <v>2.6388888888888888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61F5-7858-46E3-9B3A-7BBBBD182979}">
  <dimension ref="A1:AX208"/>
  <sheetViews>
    <sheetView topLeftCell="F1" workbookViewId="0">
      <selection activeCell="Y1" sqref="Y1"/>
    </sheetView>
  </sheetViews>
  <sheetFormatPr defaultRowHeight="14.4" x14ac:dyDescent="0.55000000000000004"/>
  <cols>
    <col min="1" max="1" width="18.41796875" bestFit="1" customWidth="1"/>
    <col min="2" max="2" width="10.15625" bestFit="1" customWidth="1"/>
    <col min="3" max="3" width="7.3671875" bestFit="1" customWidth="1"/>
    <col min="4" max="4" width="5.9453125" bestFit="1" customWidth="1"/>
    <col min="5" max="5" width="4.3125" bestFit="1" customWidth="1"/>
    <col min="6" max="6" width="4.83984375" bestFit="1" customWidth="1"/>
    <col min="7" max="7" width="7.83984375" style="14" bestFit="1" customWidth="1"/>
    <col min="8" max="8" width="4.734375" bestFit="1" customWidth="1"/>
    <col min="9" max="9" width="8.20703125" bestFit="1" customWidth="1"/>
    <col min="10" max="15" width="4.15625" bestFit="1" customWidth="1"/>
    <col min="16" max="16" width="4.26171875" bestFit="1" customWidth="1"/>
    <col min="17" max="25" width="4.15625" bestFit="1" customWidth="1"/>
    <col min="26" max="26" width="3.68359375" bestFit="1" customWidth="1"/>
    <col min="27" max="30" width="4.15625" bestFit="1" customWidth="1"/>
    <col min="31" max="32" width="4.15625" customWidth="1"/>
    <col min="33" max="33" width="7.62890625" bestFit="1" customWidth="1"/>
    <col min="34" max="34" width="7.41796875" bestFit="1" customWidth="1"/>
    <col min="35" max="36" width="2.1015625" bestFit="1" customWidth="1"/>
    <col min="37" max="37" width="2.47265625" bestFit="1" customWidth="1"/>
    <col min="38" max="38" width="2.3125" bestFit="1" customWidth="1"/>
    <col min="39" max="39" width="1.9453125" bestFit="1" customWidth="1"/>
    <col min="40" max="40" width="2.89453125" bestFit="1" customWidth="1"/>
    <col min="41" max="41" width="3.26171875" bestFit="1" customWidth="1"/>
    <col min="42" max="42" width="3.1015625" bestFit="1" customWidth="1"/>
    <col min="43" max="43" width="2.9453125" bestFit="1" customWidth="1"/>
    <col min="44" max="45" width="2.68359375" bestFit="1" customWidth="1"/>
    <col min="46" max="46" width="3.05078125" bestFit="1" customWidth="1"/>
    <col min="47" max="47" width="2.68359375" bestFit="1" customWidth="1"/>
    <col min="48" max="48" width="2.41796875" bestFit="1" customWidth="1"/>
    <col min="49" max="49" width="2.1015625" bestFit="1" customWidth="1"/>
    <col min="50" max="50" width="3.15625" bestFit="1" customWidth="1"/>
  </cols>
  <sheetData>
    <row r="1" spans="1:50" x14ac:dyDescent="0.55000000000000004">
      <c r="A1" t="s">
        <v>2</v>
      </c>
      <c r="B1" t="s">
        <v>3</v>
      </c>
      <c r="C1" t="s">
        <v>331</v>
      </c>
      <c r="D1" t="s">
        <v>4</v>
      </c>
      <c r="E1" t="s">
        <v>416</v>
      </c>
      <c r="F1" t="s">
        <v>344</v>
      </c>
      <c r="G1" s="13" t="s">
        <v>228</v>
      </c>
      <c r="H1" t="s">
        <v>239</v>
      </c>
      <c r="I1" t="s">
        <v>1</v>
      </c>
      <c r="J1" t="s">
        <v>322</v>
      </c>
      <c r="K1" t="s">
        <v>345</v>
      </c>
      <c r="L1" t="s">
        <v>324</v>
      </c>
      <c r="M1" t="s">
        <v>346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326</v>
      </c>
      <c r="U1" t="s">
        <v>353</v>
      </c>
      <c r="V1" t="s">
        <v>354</v>
      </c>
      <c r="W1" t="s">
        <v>328</v>
      </c>
      <c r="X1" t="s">
        <v>330</v>
      </c>
      <c r="Y1" t="s">
        <v>355</v>
      </c>
      <c r="Z1" t="s">
        <v>321</v>
      </c>
      <c r="AA1" t="s">
        <v>323</v>
      </c>
      <c r="AB1" t="s">
        <v>325</v>
      </c>
      <c r="AC1" t="s">
        <v>327</v>
      </c>
      <c r="AD1" t="s">
        <v>329</v>
      </c>
      <c r="AG1" t="s">
        <v>417</v>
      </c>
      <c r="AH1" t="s">
        <v>418</v>
      </c>
      <c r="AI1" t="s">
        <v>419</v>
      </c>
      <c r="AJ1" t="s">
        <v>420</v>
      </c>
      <c r="AK1" t="s">
        <v>421</v>
      </c>
      <c r="AL1" t="s">
        <v>422</v>
      </c>
      <c r="AM1" t="s">
        <v>423</v>
      </c>
      <c r="AN1" t="s">
        <v>424</v>
      </c>
      <c r="AO1" t="s">
        <v>425</v>
      </c>
      <c r="AP1" t="s">
        <v>426</v>
      </c>
      <c r="AQ1" t="s">
        <v>427</v>
      </c>
      <c r="AR1" t="s">
        <v>428</v>
      </c>
      <c r="AS1" t="s">
        <v>429</v>
      </c>
      <c r="AT1" t="s">
        <v>430</v>
      </c>
      <c r="AU1" t="s">
        <v>431</v>
      </c>
      <c r="AV1" t="s">
        <v>432</v>
      </c>
      <c r="AW1" t="s">
        <v>433</v>
      </c>
      <c r="AX1" t="s">
        <v>434</v>
      </c>
    </row>
    <row r="2" spans="1:50" x14ac:dyDescent="0.55000000000000004">
      <c r="A2" t="s">
        <v>8</v>
      </c>
      <c r="B2" s="2">
        <v>44327</v>
      </c>
      <c r="C2" t="s">
        <v>332</v>
      </c>
      <c r="D2" t="s">
        <v>9</v>
      </c>
      <c r="E2">
        <v>5</v>
      </c>
      <c r="F2">
        <v>20</v>
      </c>
      <c r="G2" s="14" t="s">
        <v>229</v>
      </c>
      <c r="H2" t="s">
        <v>240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6">
        <v>0</v>
      </c>
      <c r="AA2" s="16">
        <v>0</v>
      </c>
      <c r="AB2" s="16">
        <v>0</v>
      </c>
      <c r="AC2" s="16">
        <v>0</v>
      </c>
      <c r="AD2" s="16">
        <v>0</v>
      </c>
      <c r="AE2" s="1"/>
      <c r="AF2" s="1"/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55000000000000004">
      <c r="A3" t="s">
        <v>10</v>
      </c>
      <c r="B3" s="2">
        <v>44329</v>
      </c>
      <c r="C3" t="s">
        <v>332</v>
      </c>
      <c r="D3" t="s">
        <v>9</v>
      </c>
      <c r="E3">
        <v>5</v>
      </c>
      <c r="F3">
        <v>20</v>
      </c>
      <c r="G3" s="14">
        <v>490</v>
      </c>
      <c r="H3" t="s">
        <v>241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"/>
      <c r="AF3" s="1"/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55000000000000004">
      <c r="A4" t="s">
        <v>11</v>
      </c>
      <c r="B4" s="2">
        <v>44334</v>
      </c>
      <c r="C4" t="s">
        <v>332</v>
      </c>
      <c r="D4" t="s">
        <v>9</v>
      </c>
      <c r="E4">
        <v>5</v>
      </c>
      <c r="F4">
        <v>21</v>
      </c>
      <c r="G4" s="14">
        <v>300</v>
      </c>
      <c r="H4" t="s">
        <v>241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6">
        <v>0</v>
      </c>
      <c r="AA4" s="16">
        <v>0</v>
      </c>
      <c r="AB4" s="16">
        <v>0</v>
      </c>
      <c r="AC4" s="16">
        <v>0</v>
      </c>
      <c r="AD4" s="16">
        <v>0</v>
      </c>
      <c r="AE4" s="1"/>
      <c r="AF4" s="1"/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55000000000000004">
      <c r="A5" t="s">
        <v>12</v>
      </c>
      <c r="B5" s="2">
        <v>44334</v>
      </c>
      <c r="C5" t="s">
        <v>332</v>
      </c>
      <c r="D5" t="s">
        <v>9</v>
      </c>
      <c r="E5">
        <v>5</v>
      </c>
      <c r="F5">
        <v>21</v>
      </c>
      <c r="G5" s="14">
        <v>491</v>
      </c>
      <c r="H5" t="s">
        <v>242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"/>
      <c r="AF5" s="1"/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55000000000000004">
      <c r="A6" t="s">
        <v>13</v>
      </c>
      <c r="B6" s="2">
        <v>44343</v>
      </c>
      <c r="C6" t="s">
        <v>332</v>
      </c>
      <c r="D6" t="s">
        <v>9</v>
      </c>
      <c r="E6">
        <v>5</v>
      </c>
      <c r="F6">
        <v>22</v>
      </c>
      <c r="G6" s="14">
        <v>454</v>
      </c>
      <c r="H6" t="s">
        <v>240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"/>
      <c r="AF6" s="1"/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55000000000000004">
      <c r="A7" t="s">
        <v>14</v>
      </c>
      <c r="B7" s="2">
        <v>44355</v>
      </c>
      <c r="C7" t="s">
        <v>332</v>
      </c>
      <c r="D7" t="s">
        <v>15</v>
      </c>
      <c r="E7">
        <v>6</v>
      </c>
      <c r="F7">
        <v>24</v>
      </c>
      <c r="G7" s="14">
        <v>21</v>
      </c>
      <c r="H7" t="s">
        <v>240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"/>
      <c r="AF7" s="1"/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55000000000000004">
      <c r="A8" t="s">
        <v>16</v>
      </c>
      <c r="B8" s="2">
        <v>44355</v>
      </c>
      <c r="C8" t="s">
        <v>332</v>
      </c>
      <c r="D8" t="s">
        <v>15</v>
      </c>
      <c r="E8">
        <v>6</v>
      </c>
      <c r="F8">
        <v>24</v>
      </c>
      <c r="G8" s="14">
        <v>40</v>
      </c>
      <c r="H8" t="s">
        <v>240</v>
      </c>
      <c r="I8" s="1">
        <v>0.2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0.1</v>
      </c>
      <c r="T8" s="1">
        <v>0</v>
      </c>
      <c r="U8" s="1">
        <v>0</v>
      </c>
      <c r="V8" s="1">
        <v>0</v>
      </c>
      <c r="W8" s="1">
        <v>0</v>
      </c>
      <c r="X8" s="1">
        <v>0.1</v>
      </c>
      <c r="Y8" s="1">
        <v>0</v>
      </c>
      <c r="Z8" s="16">
        <v>0</v>
      </c>
      <c r="AA8" s="16">
        <v>0</v>
      </c>
      <c r="AB8" s="16">
        <v>0</v>
      </c>
      <c r="AC8" s="16">
        <v>0</v>
      </c>
      <c r="AD8" s="16">
        <v>4</v>
      </c>
      <c r="AE8" s="1"/>
      <c r="AF8" s="1"/>
      <c r="AG8">
        <v>1</v>
      </c>
      <c r="AH8">
        <v>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</row>
    <row r="9" spans="1:50" x14ac:dyDescent="0.55000000000000004">
      <c r="A9" t="s">
        <v>17</v>
      </c>
      <c r="B9" s="2">
        <v>44355</v>
      </c>
      <c r="C9" t="s">
        <v>332</v>
      </c>
      <c r="D9" t="s">
        <v>15</v>
      </c>
      <c r="E9">
        <v>6</v>
      </c>
      <c r="F9">
        <v>24</v>
      </c>
      <c r="G9" s="14" t="s">
        <v>230</v>
      </c>
      <c r="H9" t="s">
        <v>241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"/>
      <c r="AF9" s="1"/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55000000000000004">
      <c r="A10" t="s">
        <v>18</v>
      </c>
      <c r="B10" s="2">
        <v>44357</v>
      </c>
      <c r="C10" t="s">
        <v>332</v>
      </c>
      <c r="D10" t="s">
        <v>15</v>
      </c>
      <c r="E10">
        <v>6</v>
      </c>
      <c r="F10">
        <v>24</v>
      </c>
      <c r="G10" s="14">
        <v>300</v>
      </c>
      <c r="H10" t="s">
        <v>241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"/>
      <c r="AF10" s="1"/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55000000000000004">
      <c r="A11" t="s">
        <v>19</v>
      </c>
      <c r="B11" s="2">
        <v>44357</v>
      </c>
      <c r="C11" t="s">
        <v>332</v>
      </c>
      <c r="D11" t="s">
        <v>15</v>
      </c>
      <c r="E11">
        <v>6</v>
      </c>
      <c r="F11">
        <v>24</v>
      </c>
      <c r="G11" s="14" t="s">
        <v>231</v>
      </c>
      <c r="H11" t="s">
        <v>242</v>
      </c>
      <c r="I11" s="1">
        <v>0.15</v>
      </c>
      <c r="J11" s="1">
        <v>0.15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6">
        <v>80</v>
      </c>
      <c r="AA11" s="16">
        <v>0</v>
      </c>
      <c r="AB11" s="16">
        <v>0</v>
      </c>
      <c r="AC11" s="16">
        <v>0</v>
      </c>
      <c r="AD11" s="16">
        <v>0</v>
      </c>
      <c r="AE11" s="1"/>
      <c r="AF11" s="1"/>
      <c r="AG11">
        <v>1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55000000000000004">
      <c r="A12" t="s">
        <v>20</v>
      </c>
      <c r="B12" s="2">
        <v>44362</v>
      </c>
      <c r="C12" t="s">
        <v>332</v>
      </c>
      <c r="D12" t="s">
        <v>15</v>
      </c>
      <c r="E12">
        <v>6</v>
      </c>
      <c r="F12">
        <v>25</v>
      </c>
      <c r="G12" s="14">
        <v>300</v>
      </c>
      <c r="H12" t="s">
        <v>241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"/>
      <c r="AF12" s="1"/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55000000000000004">
      <c r="A13" t="s">
        <v>21</v>
      </c>
      <c r="B13" s="2">
        <v>44362</v>
      </c>
      <c r="C13" t="s">
        <v>332</v>
      </c>
      <c r="D13" t="s">
        <v>15</v>
      </c>
      <c r="E13">
        <v>6</v>
      </c>
      <c r="F13">
        <v>25</v>
      </c>
      <c r="G13" s="14">
        <v>491</v>
      </c>
      <c r="H13" t="s">
        <v>242</v>
      </c>
      <c r="I13" s="1">
        <v>0.2</v>
      </c>
      <c r="J13" s="1">
        <v>0.05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0.15</v>
      </c>
      <c r="Y13" s="1">
        <v>0</v>
      </c>
      <c r="Z13" s="16">
        <v>1</v>
      </c>
      <c r="AA13" s="16">
        <v>0</v>
      </c>
      <c r="AB13" s="16">
        <v>0</v>
      </c>
      <c r="AC13" s="16">
        <v>0</v>
      </c>
      <c r="AD13" s="16">
        <v>4</v>
      </c>
      <c r="AE13" s="1"/>
      <c r="AF13" s="1"/>
      <c r="AG13">
        <v>1</v>
      </c>
      <c r="AH13">
        <v>2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</row>
    <row r="14" spans="1:50" x14ac:dyDescent="0.55000000000000004">
      <c r="A14" t="s">
        <v>22</v>
      </c>
      <c r="B14" s="2">
        <v>44362</v>
      </c>
      <c r="C14" t="s">
        <v>332</v>
      </c>
      <c r="D14" t="s">
        <v>15</v>
      </c>
      <c r="E14">
        <v>6</v>
      </c>
      <c r="F14">
        <v>25</v>
      </c>
      <c r="G14" s="14">
        <v>589</v>
      </c>
      <c r="H14" t="s">
        <v>241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"/>
      <c r="AF14" s="1"/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55000000000000004">
      <c r="A15" t="s">
        <v>23</v>
      </c>
      <c r="B15" s="2">
        <v>44364</v>
      </c>
      <c r="C15" t="s">
        <v>332</v>
      </c>
      <c r="D15" t="s">
        <v>15</v>
      </c>
      <c r="E15">
        <v>6</v>
      </c>
      <c r="F15">
        <v>25</v>
      </c>
      <c r="G15" s="14">
        <v>490</v>
      </c>
      <c r="H15" t="s">
        <v>241</v>
      </c>
      <c r="I15" s="1">
        <v>0.01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0.01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"/>
      <c r="AF15" s="1"/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55000000000000004">
      <c r="A16" t="s">
        <v>24</v>
      </c>
      <c r="B16" s="2">
        <v>44371</v>
      </c>
      <c r="C16" t="s">
        <v>333</v>
      </c>
      <c r="D16" t="s">
        <v>15</v>
      </c>
      <c r="E16">
        <v>6</v>
      </c>
      <c r="F16">
        <v>26</v>
      </c>
      <c r="G16" s="14">
        <v>40</v>
      </c>
      <c r="H16" t="s">
        <v>240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"/>
      <c r="AF16" s="1"/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55000000000000004">
      <c r="A17" t="s">
        <v>25</v>
      </c>
      <c r="B17" s="2">
        <v>44371</v>
      </c>
      <c r="C17" t="s">
        <v>333</v>
      </c>
      <c r="D17" t="s">
        <v>15</v>
      </c>
      <c r="E17">
        <v>6</v>
      </c>
      <c r="F17">
        <v>26</v>
      </c>
      <c r="G17" s="14">
        <v>454</v>
      </c>
      <c r="H17" t="s">
        <v>240</v>
      </c>
      <c r="I17" s="1">
        <v>0.01</v>
      </c>
      <c r="J17" s="1">
        <v>0.01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6">
        <v>1</v>
      </c>
      <c r="AA17" s="16">
        <v>0</v>
      </c>
      <c r="AB17" s="16">
        <v>0</v>
      </c>
      <c r="AC17" s="16">
        <v>0</v>
      </c>
      <c r="AD17" s="16">
        <v>0</v>
      </c>
      <c r="AE17" s="1"/>
      <c r="AF17" s="1"/>
      <c r="AG17">
        <v>1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55000000000000004">
      <c r="A18" t="s">
        <v>26</v>
      </c>
      <c r="B18" s="2">
        <v>44378</v>
      </c>
      <c r="C18" t="s">
        <v>333</v>
      </c>
      <c r="D18" t="s">
        <v>27</v>
      </c>
      <c r="E18">
        <v>7</v>
      </c>
      <c r="F18">
        <v>27</v>
      </c>
      <c r="G18" s="14" t="s">
        <v>231</v>
      </c>
      <c r="H18" t="s">
        <v>242</v>
      </c>
      <c r="I18" s="1">
        <v>0.48</v>
      </c>
      <c r="J18" s="1">
        <v>0.48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6">
        <v>354</v>
      </c>
      <c r="AA18" s="16">
        <v>0</v>
      </c>
      <c r="AB18" s="16">
        <v>0</v>
      </c>
      <c r="AC18" s="16">
        <v>0</v>
      </c>
      <c r="AD18" s="16">
        <v>0</v>
      </c>
      <c r="AE18" s="1"/>
      <c r="AF18" s="1"/>
      <c r="AG18">
        <v>1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55000000000000004">
      <c r="A19" t="s">
        <v>28</v>
      </c>
      <c r="B19" s="2">
        <v>44381</v>
      </c>
      <c r="C19" t="s">
        <v>333</v>
      </c>
      <c r="D19" t="s">
        <v>27</v>
      </c>
      <c r="E19">
        <v>7</v>
      </c>
      <c r="F19">
        <v>28</v>
      </c>
      <c r="G19" s="14" t="s">
        <v>395</v>
      </c>
      <c r="H19" t="s">
        <v>241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"/>
      <c r="AF19" s="1"/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55000000000000004">
      <c r="A20" t="s">
        <v>29</v>
      </c>
      <c r="B20" s="2">
        <v>44383</v>
      </c>
      <c r="C20" t="s">
        <v>333</v>
      </c>
      <c r="D20" t="s">
        <v>27</v>
      </c>
      <c r="E20">
        <v>7</v>
      </c>
      <c r="F20">
        <v>28</v>
      </c>
      <c r="G20" s="14" t="s">
        <v>396</v>
      </c>
      <c r="H20" t="s">
        <v>240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"/>
      <c r="AF20" s="1"/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55000000000000004">
      <c r="A21" t="s">
        <v>30</v>
      </c>
      <c r="B21" s="2">
        <v>44383</v>
      </c>
      <c r="C21" t="s">
        <v>333</v>
      </c>
      <c r="D21" t="s">
        <v>27</v>
      </c>
      <c r="E21">
        <v>7</v>
      </c>
      <c r="F21">
        <v>28</v>
      </c>
      <c r="G21" s="14" t="s">
        <v>395</v>
      </c>
      <c r="H21" t="s">
        <v>241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"/>
      <c r="AF21" s="1"/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55000000000000004">
      <c r="A22" t="s">
        <v>31</v>
      </c>
      <c r="B22" s="2">
        <v>44383</v>
      </c>
      <c r="C22" t="s">
        <v>333</v>
      </c>
      <c r="D22" t="s">
        <v>27</v>
      </c>
      <c r="E22">
        <v>7</v>
      </c>
      <c r="F22">
        <v>28</v>
      </c>
      <c r="G22" s="14" t="s">
        <v>395</v>
      </c>
      <c r="H22" t="s">
        <v>241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"/>
      <c r="AF22" s="1"/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55000000000000004">
      <c r="A23" t="s">
        <v>32</v>
      </c>
      <c r="B23" s="2">
        <v>44383</v>
      </c>
      <c r="C23" t="s">
        <v>333</v>
      </c>
      <c r="D23" t="s">
        <v>27</v>
      </c>
      <c r="E23">
        <v>7</v>
      </c>
      <c r="F23">
        <v>28</v>
      </c>
      <c r="G23" s="14" t="s">
        <v>395</v>
      </c>
      <c r="H23" t="s">
        <v>241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"/>
      <c r="AF23" s="1"/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55000000000000004">
      <c r="A24" t="s">
        <v>33</v>
      </c>
      <c r="B24" s="2">
        <v>44383</v>
      </c>
      <c r="C24" t="s">
        <v>333</v>
      </c>
      <c r="D24" t="s">
        <v>27</v>
      </c>
      <c r="E24">
        <v>7</v>
      </c>
      <c r="F24">
        <v>28</v>
      </c>
      <c r="G24" s="14" t="s">
        <v>395</v>
      </c>
      <c r="H24" t="s">
        <v>241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"/>
      <c r="AF24" s="1"/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55000000000000004">
      <c r="A25" t="s">
        <v>34</v>
      </c>
      <c r="B25" s="2">
        <v>44383</v>
      </c>
      <c r="C25" t="s">
        <v>333</v>
      </c>
      <c r="D25" t="s">
        <v>27</v>
      </c>
      <c r="E25">
        <v>7</v>
      </c>
      <c r="F25">
        <v>28</v>
      </c>
      <c r="G25" s="14" t="s">
        <v>395</v>
      </c>
      <c r="H25" t="s">
        <v>241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"/>
      <c r="AF25" s="1"/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55000000000000004">
      <c r="A26" t="s">
        <v>35</v>
      </c>
      <c r="B26" s="2">
        <v>44383</v>
      </c>
      <c r="C26" t="s">
        <v>333</v>
      </c>
      <c r="D26" t="s">
        <v>27</v>
      </c>
      <c r="E26">
        <v>7</v>
      </c>
      <c r="F26">
        <v>28</v>
      </c>
      <c r="G26" s="14" t="s">
        <v>395</v>
      </c>
      <c r="H26" t="s">
        <v>241</v>
      </c>
      <c r="I26" s="1">
        <v>0.01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0.01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"/>
      <c r="AF26" s="1"/>
      <c r="AG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55000000000000004">
      <c r="A27" t="s">
        <v>36</v>
      </c>
      <c r="B27" s="2">
        <v>44385</v>
      </c>
      <c r="C27" t="s">
        <v>333</v>
      </c>
      <c r="D27" t="s">
        <v>27</v>
      </c>
      <c r="E27">
        <v>7</v>
      </c>
      <c r="F27">
        <v>28</v>
      </c>
      <c r="G27" s="14">
        <v>21</v>
      </c>
      <c r="H27" t="s">
        <v>240</v>
      </c>
      <c r="I27" s="1">
        <v>0.01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0.01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6">
        <v>0</v>
      </c>
      <c r="AA27" s="16">
        <v>0</v>
      </c>
      <c r="AB27" s="16">
        <v>2</v>
      </c>
      <c r="AC27" s="16">
        <v>0</v>
      </c>
      <c r="AD27" s="16">
        <v>0</v>
      </c>
      <c r="AE27" s="1"/>
      <c r="AF27" s="1"/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55000000000000004">
      <c r="A28" t="s">
        <v>37</v>
      </c>
      <c r="B28" s="2">
        <v>44385</v>
      </c>
      <c r="C28" t="s">
        <v>333</v>
      </c>
      <c r="D28" t="s">
        <v>27</v>
      </c>
      <c r="E28">
        <v>7</v>
      </c>
      <c r="F28">
        <v>28</v>
      </c>
      <c r="G28" s="14">
        <v>606</v>
      </c>
      <c r="H28" t="s">
        <v>241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"/>
      <c r="AF28" s="1"/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55000000000000004">
      <c r="A29" t="s">
        <v>38</v>
      </c>
      <c r="B29" s="2">
        <v>44385</v>
      </c>
      <c r="C29" t="s">
        <v>333</v>
      </c>
      <c r="D29" t="s">
        <v>27</v>
      </c>
      <c r="E29">
        <v>7</v>
      </c>
      <c r="F29">
        <v>28</v>
      </c>
      <c r="G29" s="14">
        <v>6000</v>
      </c>
      <c r="H29" t="s">
        <v>240</v>
      </c>
      <c r="I29" s="1">
        <v>0.15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0.15</v>
      </c>
      <c r="Y29" s="1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5</v>
      </c>
      <c r="AE29" s="1"/>
      <c r="AF29" s="1"/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</row>
    <row r="30" spans="1:50" x14ac:dyDescent="0.55000000000000004">
      <c r="A30" t="s">
        <v>39</v>
      </c>
      <c r="B30" s="2">
        <v>44390</v>
      </c>
      <c r="C30" t="s">
        <v>333</v>
      </c>
      <c r="D30" t="s">
        <v>27</v>
      </c>
      <c r="E30">
        <v>7</v>
      </c>
      <c r="F30">
        <v>29</v>
      </c>
      <c r="G30" s="14" t="s">
        <v>231</v>
      </c>
      <c r="H30" t="s">
        <v>242</v>
      </c>
      <c r="I30" s="1">
        <v>0</v>
      </c>
      <c r="J30" s="1">
        <v>0.25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6">
        <v>30</v>
      </c>
      <c r="AA30" s="16">
        <v>0</v>
      </c>
      <c r="AB30" s="16">
        <v>0</v>
      </c>
      <c r="AC30" s="16">
        <v>0</v>
      </c>
      <c r="AD30" s="16">
        <v>0</v>
      </c>
      <c r="AE30" s="1"/>
      <c r="AF30" s="1"/>
      <c r="AG30">
        <v>0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55000000000000004">
      <c r="A31" t="s">
        <v>40</v>
      </c>
      <c r="B31" s="2">
        <v>44390</v>
      </c>
      <c r="C31" t="s">
        <v>333</v>
      </c>
      <c r="D31" t="s">
        <v>27</v>
      </c>
      <c r="E31">
        <v>7</v>
      </c>
      <c r="F31">
        <v>29</v>
      </c>
      <c r="G31" s="14" t="s">
        <v>230</v>
      </c>
      <c r="H31" t="s">
        <v>241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"/>
      <c r="AF31" s="1"/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55000000000000004">
      <c r="A32" t="s">
        <v>41</v>
      </c>
      <c r="B32" s="2">
        <v>44392</v>
      </c>
      <c r="C32" t="s">
        <v>333</v>
      </c>
      <c r="D32" t="s">
        <v>27</v>
      </c>
      <c r="E32">
        <v>7</v>
      </c>
      <c r="F32">
        <v>29</v>
      </c>
      <c r="G32" s="14">
        <v>589</v>
      </c>
      <c r="H32" t="s">
        <v>241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"/>
      <c r="AF32" s="1"/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55000000000000004">
      <c r="A33" t="s">
        <v>42</v>
      </c>
      <c r="B33" s="2">
        <v>44397</v>
      </c>
      <c r="C33" t="s">
        <v>333</v>
      </c>
      <c r="D33" t="s">
        <v>27</v>
      </c>
      <c r="E33">
        <v>7</v>
      </c>
      <c r="F33">
        <v>30</v>
      </c>
      <c r="G33" s="14">
        <v>300</v>
      </c>
      <c r="H33" t="s">
        <v>241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"/>
      <c r="AF33" s="1"/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55000000000000004">
      <c r="A34" t="s">
        <v>43</v>
      </c>
      <c r="B34" s="2">
        <v>44404</v>
      </c>
      <c r="C34" t="s">
        <v>333</v>
      </c>
      <c r="D34" t="s">
        <v>27</v>
      </c>
      <c r="E34">
        <v>7</v>
      </c>
      <c r="F34">
        <v>31</v>
      </c>
      <c r="G34" s="14">
        <v>40</v>
      </c>
      <c r="H34" t="s">
        <v>240</v>
      </c>
      <c r="I34" s="1">
        <v>0.21000000000000002</v>
      </c>
      <c r="J34" s="1">
        <v>0</v>
      </c>
      <c r="K34" s="1">
        <v>0</v>
      </c>
      <c r="L34" s="1">
        <v>0.15</v>
      </c>
      <c r="M34" s="1">
        <v>0</v>
      </c>
      <c r="N34" s="1">
        <v>0</v>
      </c>
      <c r="O34" s="1">
        <v>0</v>
      </c>
      <c r="P34" s="1">
        <v>0</v>
      </c>
      <c r="Q34" s="1">
        <v>0.05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0.01</v>
      </c>
      <c r="Z34" s="16">
        <v>0</v>
      </c>
      <c r="AA34" s="16">
        <v>31</v>
      </c>
      <c r="AB34" s="16">
        <v>0</v>
      </c>
      <c r="AC34" s="16">
        <v>0</v>
      </c>
      <c r="AD34" s="16">
        <v>0</v>
      </c>
      <c r="AE34" s="1"/>
      <c r="AF34" s="1"/>
      <c r="AG34">
        <v>1</v>
      </c>
      <c r="AH34">
        <v>3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</row>
    <row r="35" spans="1:50" x14ac:dyDescent="0.55000000000000004">
      <c r="A35" t="s">
        <v>44</v>
      </c>
      <c r="B35" s="2">
        <v>44411</v>
      </c>
      <c r="C35" t="s">
        <v>333</v>
      </c>
      <c r="D35" t="s">
        <v>45</v>
      </c>
      <c r="E35">
        <v>8</v>
      </c>
      <c r="F35">
        <v>32</v>
      </c>
      <c r="G35" s="14" t="s">
        <v>397</v>
      </c>
      <c r="H35" t="s">
        <v>242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"/>
      <c r="AF35" s="1"/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55000000000000004">
      <c r="A36" t="s">
        <v>46</v>
      </c>
      <c r="B36" s="2">
        <v>44411</v>
      </c>
      <c r="C36" t="s">
        <v>333</v>
      </c>
      <c r="D36" t="s">
        <v>45</v>
      </c>
      <c r="E36">
        <v>8</v>
      </c>
      <c r="F36">
        <v>32</v>
      </c>
      <c r="G36" s="14" t="s">
        <v>397</v>
      </c>
      <c r="H36" t="s">
        <v>242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"/>
      <c r="AF36" s="1"/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55000000000000004">
      <c r="A37" t="s">
        <v>47</v>
      </c>
      <c r="B37" s="2">
        <v>44411</v>
      </c>
      <c r="C37" t="s">
        <v>333</v>
      </c>
      <c r="D37" t="s">
        <v>45</v>
      </c>
      <c r="E37">
        <v>8</v>
      </c>
      <c r="F37">
        <v>32</v>
      </c>
      <c r="G37" s="14" t="s">
        <v>397</v>
      </c>
      <c r="H37" t="s">
        <v>242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"/>
      <c r="AF37" s="1"/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55000000000000004">
      <c r="A38" t="s">
        <v>48</v>
      </c>
      <c r="B38" s="2">
        <v>44413</v>
      </c>
      <c r="C38" t="s">
        <v>333</v>
      </c>
      <c r="D38" t="s">
        <v>45</v>
      </c>
      <c r="E38">
        <v>8</v>
      </c>
      <c r="F38">
        <v>32</v>
      </c>
      <c r="G38" s="14">
        <v>40</v>
      </c>
      <c r="H38" t="s">
        <v>240</v>
      </c>
      <c r="I38" s="1">
        <v>0.57000000000000006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0.05</v>
      </c>
      <c r="Q38" s="1">
        <v>0</v>
      </c>
      <c r="R38" s="1">
        <v>0.01</v>
      </c>
      <c r="S38" s="1">
        <v>0</v>
      </c>
      <c r="T38" s="1">
        <v>0.3</v>
      </c>
      <c r="U38" s="1">
        <v>0.01</v>
      </c>
      <c r="V38" s="1">
        <v>0</v>
      </c>
      <c r="W38" s="1">
        <v>0</v>
      </c>
      <c r="X38" s="1">
        <v>0.2</v>
      </c>
      <c r="Y38" s="1">
        <v>0</v>
      </c>
      <c r="Z38" s="16">
        <v>0</v>
      </c>
      <c r="AA38" s="16">
        <v>0</v>
      </c>
      <c r="AB38" s="16">
        <v>60</v>
      </c>
      <c r="AC38" s="16">
        <v>0</v>
      </c>
      <c r="AD38" s="16">
        <v>3</v>
      </c>
      <c r="AE38" s="1"/>
      <c r="AF38" s="1"/>
      <c r="AG38">
        <v>1</v>
      </c>
      <c r="AH38">
        <v>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1</v>
      </c>
      <c r="AX38">
        <v>0</v>
      </c>
    </row>
    <row r="39" spans="1:50" x14ac:dyDescent="0.55000000000000004">
      <c r="A39" t="s">
        <v>49</v>
      </c>
      <c r="B39" s="2">
        <v>44413</v>
      </c>
      <c r="C39" t="s">
        <v>333</v>
      </c>
      <c r="D39" t="s">
        <v>45</v>
      </c>
      <c r="E39">
        <v>8</v>
      </c>
      <c r="F39">
        <v>32</v>
      </c>
      <c r="G39" s="14">
        <v>606</v>
      </c>
      <c r="H39" t="s">
        <v>241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"/>
      <c r="AF39" s="1"/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55000000000000004">
      <c r="A40" t="s">
        <v>50</v>
      </c>
      <c r="B40" s="2">
        <v>44413</v>
      </c>
      <c r="C40" t="s">
        <v>333</v>
      </c>
      <c r="D40" t="s">
        <v>45</v>
      </c>
      <c r="E40">
        <v>8</v>
      </c>
      <c r="F40">
        <v>32</v>
      </c>
      <c r="G40" s="14" t="s">
        <v>397</v>
      </c>
      <c r="H40" t="s">
        <v>242</v>
      </c>
      <c r="I40" s="1">
        <v>0.74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0.05</v>
      </c>
      <c r="U40" s="1">
        <v>0</v>
      </c>
      <c r="V40" s="1">
        <v>0</v>
      </c>
      <c r="W40" s="1">
        <v>0</v>
      </c>
      <c r="X40" s="1">
        <v>0.69</v>
      </c>
      <c r="Y40" s="1">
        <v>0</v>
      </c>
      <c r="Z40" s="16">
        <v>0</v>
      </c>
      <c r="AA40" s="16">
        <v>0</v>
      </c>
      <c r="AB40" s="16">
        <v>15</v>
      </c>
      <c r="AC40" s="16">
        <v>0</v>
      </c>
      <c r="AD40" s="16">
        <v>7</v>
      </c>
      <c r="AE40" s="1"/>
      <c r="AF40" s="1"/>
      <c r="AG40">
        <v>1</v>
      </c>
      <c r="AH40">
        <v>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</row>
    <row r="41" spans="1:50" x14ac:dyDescent="0.55000000000000004">
      <c r="A41" t="s">
        <v>51</v>
      </c>
      <c r="B41" s="2">
        <v>44418</v>
      </c>
      <c r="C41" t="s">
        <v>333</v>
      </c>
      <c r="D41" t="s">
        <v>45</v>
      </c>
      <c r="E41">
        <v>8</v>
      </c>
      <c r="F41">
        <v>33</v>
      </c>
      <c r="G41" s="14">
        <v>21</v>
      </c>
      <c r="H41" t="s">
        <v>240</v>
      </c>
      <c r="I41" s="1">
        <v>0.11000000000000001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0.01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0.05</v>
      </c>
      <c r="X41" s="1">
        <v>0.05</v>
      </c>
      <c r="Y41" s="1">
        <v>0</v>
      </c>
      <c r="Z41" s="16">
        <v>0</v>
      </c>
      <c r="AA41" s="16">
        <v>0</v>
      </c>
      <c r="AB41" s="16">
        <v>0</v>
      </c>
      <c r="AC41" s="16">
        <v>7</v>
      </c>
      <c r="AD41" s="16">
        <v>2</v>
      </c>
      <c r="AE41" s="1"/>
      <c r="AF41" s="1"/>
      <c r="AG41">
        <v>1</v>
      </c>
      <c r="AH41">
        <v>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0</v>
      </c>
    </row>
    <row r="42" spans="1:50" x14ac:dyDescent="0.55000000000000004">
      <c r="A42" t="s">
        <v>52</v>
      </c>
      <c r="B42" s="2">
        <v>44420</v>
      </c>
      <c r="C42" t="s">
        <v>333</v>
      </c>
      <c r="D42" t="s">
        <v>45</v>
      </c>
      <c r="E42">
        <v>8</v>
      </c>
      <c r="F42">
        <v>33</v>
      </c>
      <c r="G42" s="14">
        <v>589</v>
      </c>
      <c r="H42" t="s">
        <v>241</v>
      </c>
      <c r="I42" s="1">
        <v>0.01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0.01</v>
      </c>
      <c r="Y42" s="1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1</v>
      </c>
      <c r="AE42" s="1"/>
      <c r="AF42" s="1"/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</row>
    <row r="43" spans="1:50" x14ac:dyDescent="0.55000000000000004">
      <c r="A43" t="s">
        <v>53</v>
      </c>
      <c r="B43" s="2">
        <v>44420</v>
      </c>
      <c r="C43" t="s">
        <v>333</v>
      </c>
      <c r="D43" t="s">
        <v>45</v>
      </c>
      <c r="E43">
        <v>8</v>
      </c>
      <c r="F43">
        <v>33</v>
      </c>
      <c r="G43" s="14" t="s">
        <v>230</v>
      </c>
      <c r="H43" t="s">
        <v>241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"/>
      <c r="AF43" s="1"/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55000000000000004">
      <c r="A44" t="s">
        <v>54</v>
      </c>
      <c r="B44" s="2">
        <v>44425</v>
      </c>
      <c r="C44" t="s">
        <v>333</v>
      </c>
      <c r="D44" t="s">
        <v>45</v>
      </c>
      <c r="E44">
        <v>8</v>
      </c>
      <c r="F44">
        <v>34</v>
      </c>
      <c r="G44" s="14" t="s">
        <v>231</v>
      </c>
      <c r="H44" t="s">
        <v>242</v>
      </c>
      <c r="I44" s="1">
        <v>0.59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0.59</v>
      </c>
      <c r="Y44" s="1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25</v>
      </c>
      <c r="AE44" s="1"/>
      <c r="AF44" s="1"/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</row>
    <row r="45" spans="1:50" x14ac:dyDescent="0.55000000000000004">
      <c r="A45" t="s">
        <v>55</v>
      </c>
      <c r="B45" s="2">
        <v>44427</v>
      </c>
      <c r="C45" t="s">
        <v>333</v>
      </c>
      <c r="D45" t="s">
        <v>45</v>
      </c>
      <c r="E45">
        <v>8</v>
      </c>
      <c r="F45">
        <v>34</v>
      </c>
      <c r="G45" s="14">
        <v>300</v>
      </c>
      <c r="H45" t="s">
        <v>241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"/>
      <c r="AF45" s="1"/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55000000000000004">
      <c r="A46" t="s">
        <v>56</v>
      </c>
      <c r="B46" s="2">
        <v>44432</v>
      </c>
      <c r="C46" t="s">
        <v>333</v>
      </c>
      <c r="D46" t="s">
        <v>45</v>
      </c>
      <c r="E46">
        <v>8</v>
      </c>
      <c r="F46">
        <v>35</v>
      </c>
      <c r="G46" s="14" t="s">
        <v>229</v>
      </c>
      <c r="H46" t="s">
        <v>240</v>
      </c>
      <c r="I46" s="1">
        <v>0.1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0.1</v>
      </c>
      <c r="X46" s="1">
        <v>0</v>
      </c>
      <c r="Y46" s="1">
        <v>0</v>
      </c>
      <c r="Z46" s="16">
        <v>0</v>
      </c>
      <c r="AA46" s="16">
        <v>0</v>
      </c>
      <c r="AB46" s="16">
        <v>0</v>
      </c>
      <c r="AC46" s="16">
        <v>4</v>
      </c>
      <c r="AD46" s="16">
        <v>0</v>
      </c>
      <c r="AE46" s="1"/>
      <c r="AF46" s="1"/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</row>
    <row r="47" spans="1:50" x14ac:dyDescent="0.55000000000000004">
      <c r="A47" t="s">
        <v>57</v>
      </c>
      <c r="B47" s="2">
        <v>44434</v>
      </c>
      <c r="C47" t="s">
        <v>333</v>
      </c>
      <c r="D47" t="s">
        <v>45</v>
      </c>
      <c r="E47">
        <v>8</v>
      </c>
      <c r="F47">
        <v>35</v>
      </c>
      <c r="G47" s="14">
        <v>40</v>
      </c>
      <c r="H47" t="s">
        <v>240</v>
      </c>
      <c r="I47" s="1">
        <v>0.60000000000000009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0.05</v>
      </c>
      <c r="X47" s="1">
        <v>0.55000000000000004</v>
      </c>
      <c r="Y47" s="1">
        <v>0</v>
      </c>
      <c r="Z47" s="16">
        <v>0</v>
      </c>
      <c r="AA47" s="16">
        <v>0</v>
      </c>
      <c r="AB47" s="16">
        <v>0</v>
      </c>
      <c r="AC47" s="16">
        <v>1</v>
      </c>
      <c r="AD47" s="16">
        <v>30</v>
      </c>
      <c r="AE47" s="1"/>
      <c r="AF47" s="1"/>
      <c r="AG47">
        <v>1</v>
      </c>
      <c r="AH47">
        <v>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0</v>
      </c>
    </row>
    <row r="48" spans="1:50" x14ac:dyDescent="0.55000000000000004">
      <c r="A48" t="s">
        <v>58</v>
      </c>
      <c r="B48" s="2">
        <v>44434</v>
      </c>
      <c r="C48" t="s">
        <v>333</v>
      </c>
      <c r="D48" t="s">
        <v>45</v>
      </c>
      <c r="E48">
        <v>8</v>
      </c>
      <c r="F48">
        <v>35</v>
      </c>
      <c r="G48" s="14">
        <v>454</v>
      </c>
      <c r="H48" t="s">
        <v>240</v>
      </c>
      <c r="I48" s="1">
        <v>0.76</v>
      </c>
      <c r="J48" s="1">
        <v>0</v>
      </c>
      <c r="K48" s="1">
        <v>0.01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0.75</v>
      </c>
      <c r="Y48" s="1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32</v>
      </c>
      <c r="AE48" s="1"/>
      <c r="AF48" s="1"/>
      <c r="AG48">
        <v>1</v>
      </c>
      <c r="AH48">
        <v>2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</row>
    <row r="49" spans="1:50" x14ac:dyDescent="0.55000000000000004">
      <c r="A49" t="s">
        <v>59</v>
      </c>
      <c r="B49" s="2">
        <v>44434</v>
      </c>
      <c r="C49" t="s">
        <v>333</v>
      </c>
      <c r="D49" t="s">
        <v>45</v>
      </c>
      <c r="E49">
        <v>8</v>
      </c>
      <c r="F49">
        <v>35</v>
      </c>
      <c r="G49" s="14">
        <v>490</v>
      </c>
      <c r="H49" t="s">
        <v>241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"/>
      <c r="AF49" s="1"/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55000000000000004">
      <c r="A50" t="s">
        <v>60</v>
      </c>
      <c r="B50" s="2">
        <v>44434</v>
      </c>
      <c r="C50" t="s">
        <v>333</v>
      </c>
      <c r="D50" t="s">
        <v>45</v>
      </c>
      <c r="E50">
        <v>8</v>
      </c>
      <c r="F50">
        <v>35</v>
      </c>
      <c r="G50" s="14" t="s">
        <v>229</v>
      </c>
      <c r="H50" t="s">
        <v>240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"/>
      <c r="AF50" s="1"/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55000000000000004">
      <c r="A51" t="s">
        <v>61</v>
      </c>
      <c r="B51" s="2">
        <v>44439</v>
      </c>
      <c r="C51" t="s">
        <v>333</v>
      </c>
      <c r="D51" t="s">
        <v>45</v>
      </c>
      <c r="E51">
        <v>8</v>
      </c>
      <c r="F51">
        <v>36</v>
      </c>
      <c r="G51" s="14">
        <v>6000</v>
      </c>
      <c r="H51" t="s">
        <v>240</v>
      </c>
      <c r="I51" s="1">
        <v>0.69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0.2</v>
      </c>
      <c r="X51" s="1">
        <v>0.49</v>
      </c>
      <c r="Y51" s="1">
        <v>0</v>
      </c>
      <c r="Z51" s="16">
        <v>0</v>
      </c>
      <c r="AA51" s="16">
        <v>0</v>
      </c>
      <c r="AB51" s="16">
        <v>0</v>
      </c>
      <c r="AC51" s="16">
        <v>2</v>
      </c>
      <c r="AD51" s="16">
        <v>12</v>
      </c>
      <c r="AE51" s="1"/>
      <c r="AF51" s="1"/>
      <c r="AG51">
        <v>1</v>
      </c>
      <c r="AH51">
        <v>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0</v>
      </c>
    </row>
    <row r="52" spans="1:50" x14ac:dyDescent="0.55000000000000004">
      <c r="A52" t="s">
        <v>62</v>
      </c>
      <c r="B52" s="2">
        <v>44441</v>
      </c>
      <c r="C52" t="s">
        <v>333</v>
      </c>
      <c r="D52" t="s">
        <v>63</v>
      </c>
      <c r="E52">
        <v>9</v>
      </c>
      <c r="F52">
        <v>36</v>
      </c>
      <c r="G52" s="14">
        <v>606</v>
      </c>
      <c r="H52" t="s">
        <v>241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"/>
      <c r="AF52" s="1"/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55000000000000004">
      <c r="A53" t="s">
        <v>64</v>
      </c>
      <c r="B53" s="2">
        <v>44446</v>
      </c>
      <c r="C53" t="s">
        <v>333</v>
      </c>
      <c r="D53" t="s">
        <v>63</v>
      </c>
      <c r="E53">
        <v>9</v>
      </c>
      <c r="F53">
        <v>37</v>
      </c>
      <c r="G53" s="14">
        <v>21</v>
      </c>
      <c r="H53" t="s">
        <v>240</v>
      </c>
      <c r="I53" s="1">
        <v>0.99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0.99</v>
      </c>
      <c r="Y53" s="1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31</v>
      </c>
      <c r="AE53" s="1"/>
      <c r="AF53" s="1"/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</row>
    <row r="54" spans="1:50" x14ac:dyDescent="0.55000000000000004">
      <c r="A54" t="s">
        <v>65</v>
      </c>
      <c r="B54" s="2">
        <v>44446</v>
      </c>
      <c r="C54" t="s">
        <v>333</v>
      </c>
      <c r="D54" t="s">
        <v>63</v>
      </c>
      <c r="E54">
        <v>9</v>
      </c>
      <c r="F54">
        <v>37</v>
      </c>
      <c r="G54" s="14" t="s">
        <v>230</v>
      </c>
      <c r="H54" t="s">
        <v>241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"/>
      <c r="AF54" s="1"/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55000000000000004">
      <c r="A55" t="s">
        <v>66</v>
      </c>
      <c r="B55" s="2">
        <v>44448</v>
      </c>
      <c r="C55" t="s">
        <v>333</v>
      </c>
      <c r="D55" t="s">
        <v>63</v>
      </c>
      <c r="E55">
        <v>9</v>
      </c>
      <c r="F55">
        <v>37</v>
      </c>
      <c r="G55" s="14">
        <v>589</v>
      </c>
      <c r="H55" t="s">
        <v>241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"/>
      <c r="AF55" s="1"/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55000000000000004">
      <c r="A56" t="s">
        <v>67</v>
      </c>
      <c r="B56" s="2">
        <v>44453</v>
      </c>
      <c r="C56" t="s">
        <v>333</v>
      </c>
      <c r="D56" t="s">
        <v>63</v>
      </c>
      <c r="E56">
        <v>9</v>
      </c>
      <c r="F56">
        <v>38</v>
      </c>
      <c r="G56" s="14">
        <v>349</v>
      </c>
      <c r="H56" t="s">
        <v>241</v>
      </c>
      <c r="I56" s="1">
        <v>0.55000000000000004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0.1</v>
      </c>
      <c r="U56" s="1">
        <v>0</v>
      </c>
      <c r="V56" s="1">
        <v>0</v>
      </c>
      <c r="W56" s="1">
        <v>0.2</v>
      </c>
      <c r="X56" s="1">
        <v>0.25</v>
      </c>
      <c r="Y56" s="1">
        <v>0</v>
      </c>
      <c r="Z56" s="16">
        <v>0</v>
      </c>
      <c r="AA56" s="16">
        <v>0</v>
      </c>
      <c r="AB56" s="16">
        <v>13</v>
      </c>
      <c r="AC56" s="16">
        <v>4</v>
      </c>
      <c r="AD56" s="16">
        <v>1</v>
      </c>
      <c r="AE56" s="1"/>
      <c r="AF56" s="1"/>
      <c r="AG56">
        <v>1</v>
      </c>
      <c r="AH56">
        <v>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0</v>
      </c>
    </row>
    <row r="57" spans="1:50" x14ac:dyDescent="0.55000000000000004">
      <c r="A57" t="s">
        <v>68</v>
      </c>
      <c r="B57" s="2">
        <v>44453</v>
      </c>
      <c r="C57" t="s">
        <v>333</v>
      </c>
      <c r="D57" t="s">
        <v>63</v>
      </c>
      <c r="E57">
        <v>9</v>
      </c>
      <c r="F57">
        <v>38</v>
      </c>
      <c r="G57" s="14">
        <v>615</v>
      </c>
      <c r="H57" t="s">
        <v>240</v>
      </c>
      <c r="I57" s="1">
        <v>0.74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0.1</v>
      </c>
      <c r="X57" s="1">
        <v>0.64</v>
      </c>
      <c r="Y57" s="1">
        <v>0</v>
      </c>
      <c r="Z57" s="16">
        <v>0</v>
      </c>
      <c r="AA57" s="16">
        <v>0</v>
      </c>
      <c r="AB57" s="16">
        <v>0</v>
      </c>
      <c r="AC57" s="16">
        <v>6</v>
      </c>
      <c r="AD57" s="16">
        <v>19</v>
      </c>
      <c r="AE57" s="1"/>
      <c r="AF57" s="1"/>
      <c r="AG57">
        <v>1</v>
      </c>
      <c r="AH57">
        <v>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0</v>
      </c>
    </row>
    <row r="58" spans="1:50" x14ac:dyDescent="0.55000000000000004">
      <c r="A58" t="s">
        <v>69</v>
      </c>
      <c r="B58" s="2">
        <v>44453</v>
      </c>
      <c r="C58" t="s">
        <v>333</v>
      </c>
      <c r="D58" t="s">
        <v>63</v>
      </c>
      <c r="E58">
        <v>9</v>
      </c>
      <c r="F58">
        <v>38</v>
      </c>
      <c r="G58" s="14" t="s">
        <v>231</v>
      </c>
      <c r="H58" t="s">
        <v>242</v>
      </c>
      <c r="I58" s="1">
        <v>0.95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0.95</v>
      </c>
      <c r="Y58" s="1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48</v>
      </c>
      <c r="AE58" s="1"/>
      <c r="AF58" s="1"/>
      <c r="AG58">
        <v>1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</row>
    <row r="59" spans="1:50" x14ac:dyDescent="0.55000000000000004">
      <c r="A59" t="s">
        <v>70</v>
      </c>
      <c r="B59" s="2">
        <v>44453</v>
      </c>
      <c r="C59" t="s">
        <v>333</v>
      </c>
      <c r="D59" t="s">
        <v>63</v>
      </c>
      <c r="E59">
        <v>9</v>
      </c>
      <c r="F59">
        <v>38</v>
      </c>
      <c r="G59" s="14" t="s">
        <v>229</v>
      </c>
      <c r="H59" t="s">
        <v>240</v>
      </c>
      <c r="I59" s="1">
        <v>0.05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0.05</v>
      </c>
      <c r="X59" s="1">
        <v>0</v>
      </c>
      <c r="Y59" s="1">
        <v>0</v>
      </c>
      <c r="Z59" s="16">
        <v>0</v>
      </c>
      <c r="AA59" s="16">
        <v>0</v>
      </c>
      <c r="AB59" s="16">
        <v>0</v>
      </c>
      <c r="AC59" s="16">
        <v>1</v>
      </c>
      <c r="AD59" s="16">
        <v>0</v>
      </c>
      <c r="AE59" s="1"/>
      <c r="AF59" s="1"/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</row>
    <row r="60" spans="1:50" x14ac:dyDescent="0.55000000000000004">
      <c r="A60" t="s">
        <v>71</v>
      </c>
      <c r="B60" s="2">
        <v>44460</v>
      </c>
      <c r="C60" t="s">
        <v>333</v>
      </c>
      <c r="D60" t="s">
        <v>63</v>
      </c>
      <c r="E60">
        <v>9</v>
      </c>
      <c r="F60">
        <v>39</v>
      </c>
      <c r="G60" s="14">
        <v>300</v>
      </c>
      <c r="H60" t="s">
        <v>241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"/>
      <c r="AF60" s="1"/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55000000000000004">
      <c r="A61" t="s">
        <v>72</v>
      </c>
      <c r="B61" s="2">
        <v>44467</v>
      </c>
      <c r="C61" t="s">
        <v>334</v>
      </c>
      <c r="D61" t="s">
        <v>63</v>
      </c>
      <c r="E61">
        <v>9</v>
      </c>
      <c r="F61">
        <v>40</v>
      </c>
      <c r="G61" s="14">
        <v>40</v>
      </c>
      <c r="H61" t="s">
        <v>240</v>
      </c>
      <c r="I61" s="1">
        <v>0.44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0.05</v>
      </c>
      <c r="X61" s="1">
        <v>0.39</v>
      </c>
      <c r="Y61" s="1">
        <v>0</v>
      </c>
      <c r="Z61" s="16">
        <v>0</v>
      </c>
      <c r="AA61" s="16">
        <v>0</v>
      </c>
      <c r="AB61" s="16">
        <v>0</v>
      </c>
      <c r="AC61" s="16">
        <v>3</v>
      </c>
      <c r="AD61" s="16">
        <v>24</v>
      </c>
      <c r="AE61" s="1"/>
      <c r="AF61" s="1"/>
      <c r="AG61">
        <v>1</v>
      </c>
      <c r="AH61">
        <v>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</row>
    <row r="62" spans="1:50" x14ac:dyDescent="0.55000000000000004">
      <c r="A62" t="s">
        <v>73</v>
      </c>
      <c r="B62" s="2">
        <v>44467</v>
      </c>
      <c r="C62" t="s">
        <v>334</v>
      </c>
      <c r="D62" t="s">
        <v>63</v>
      </c>
      <c r="E62">
        <v>9</v>
      </c>
      <c r="F62">
        <v>40</v>
      </c>
      <c r="G62" s="14">
        <v>454</v>
      </c>
      <c r="H62" t="s">
        <v>240</v>
      </c>
      <c r="I62" s="1">
        <v>0.95</v>
      </c>
      <c r="J62" s="1">
        <v>0</v>
      </c>
      <c r="K62" s="1">
        <v>0</v>
      </c>
      <c r="L62" s="1">
        <v>0</v>
      </c>
      <c r="M62" s="1">
        <v>0.01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0.94</v>
      </c>
      <c r="Y62" s="1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8</v>
      </c>
      <c r="AE62" s="1"/>
      <c r="AF62" s="1"/>
      <c r="AG62">
        <v>1</v>
      </c>
      <c r="AH62">
        <v>2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</row>
    <row r="63" spans="1:50" x14ac:dyDescent="0.55000000000000004">
      <c r="A63" t="s">
        <v>74</v>
      </c>
      <c r="B63" s="2">
        <v>44476</v>
      </c>
      <c r="C63" t="s">
        <v>334</v>
      </c>
      <c r="D63" t="s">
        <v>75</v>
      </c>
      <c r="E63">
        <v>10</v>
      </c>
      <c r="F63">
        <v>41</v>
      </c>
      <c r="G63" s="14">
        <v>21</v>
      </c>
      <c r="H63" t="s">
        <v>240</v>
      </c>
      <c r="I63" s="1">
        <v>0.05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0.05</v>
      </c>
      <c r="Y63" s="1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5</v>
      </c>
      <c r="AE63" s="1"/>
      <c r="AF63" s="1"/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</row>
    <row r="64" spans="1:50" x14ac:dyDescent="0.55000000000000004">
      <c r="A64" t="s">
        <v>76</v>
      </c>
      <c r="B64" s="2">
        <v>44476</v>
      </c>
      <c r="C64" t="s">
        <v>334</v>
      </c>
      <c r="D64" t="s">
        <v>75</v>
      </c>
      <c r="E64">
        <v>10</v>
      </c>
      <c r="F64">
        <v>41</v>
      </c>
      <c r="G64" s="14">
        <v>79</v>
      </c>
      <c r="H64" t="s">
        <v>240</v>
      </c>
      <c r="I64" s="1">
        <v>6.0000000000000005E-2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0.01</v>
      </c>
      <c r="X64" s="1">
        <v>0.05</v>
      </c>
      <c r="Y64" s="1">
        <v>0</v>
      </c>
      <c r="Z64" s="16">
        <v>0</v>
      </c>
      <c r="AA64" s="16">
        <v>0</v>
      </c>
      <c r="AB64" s="16">
        <v>0</v>
      </c>
      <c r="AC64" s="16">
        <v>1</v>
      </c>
      <c r="AD64" s="16">
        <v>1</v>
      </c>
      <c r="AE64" s="1"/>
      <c r="AF64" s="1"/>
      <c r="AG64">
        <v>1</v>
      </c>
      <c r="AH64">
        <v>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</v>
      </c>
    </row>
    <row r="65" spans="1:50" x14ac:dyDescent="0.55000000000000004">
      <c r="A65" t="s">
        <v>77</v>
      </c>
      <c r="B65" s="2">
        <v>44476</v>
      </c>
      <c r="C65" t="s">
        <v>334</v>
      </c>
      <c r="D65" t="s">
        <v>75</v>
      </c>
      <c r="E65">
        <v>10</v>
      </c>
      <c r="F65">
        <v>41</v>
      </c>
      <c r="G65" s="14">
        <v>606</v>
      </c>
      <c r="H65" t="s">
        <v>241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"/>
      <c r="AF65" s="1"/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55000000000000004">
      <c r="A66" t="s">
        <v>78</v>
      </c>
      <c r="B66" s="2">
        <v>44479</v>
      </c>
      <c r="C66" t="s">
        <v>334</v>
      </c>
      <c r="D66" t="s">
        <v>75</v>
      </c>
      <c r="E66">
        <v>10</v>
      </c>
      <c r="F66">
        <v>42</v>
      </c>
      <c r="G66" s="14" t="s">
        <v>396</v>
      </c>
      <c r="H66" t="s">
        <v>240</v>
      </c>
      <c r="I66" s="1">
        <v>0.7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0.01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0.69</v>
      </c>
      <c r="Y66" s="1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7</v>
      </c>
      <c r="AE66" s="1"/>
      <c r="AF66" s="1"/>
      <c r="AG66">
        <v>1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</row>
    <row r="67" spans="1:50" x14ac:dyDescent="0.55000000000000004">
      <c r="A67" t="s">
        <v>79</v>
      </c>
      <c r="B67" s="2">
        <v>44481</v>
      </c>
      <c r="C67" t="s">
        <v>334</v>
      </c>
      <c r="D67" t="s">
        <v>75</v>
      </c>
      <c r="E67">
        <v>10</v>
      </c>
      <c r="F67">
        <v>42</v>
      </c>
      <c r="G67" s="14">
        <v>40</v>
      </c>
      <c r="H67" t="s">
        <v>240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"/>
      <c r="AF67" s="1"/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55000000000000004">
      <c r="A68" t="s">
        <v>80</v>
      </c>
      <c r="B68" s="2">
        <v>44481</v>
      </c>
      <c r="C68" t="s">
        <v>334</v>
      </c>
      <c r="D68" t="s">
        <v>75</v>
      </c>
      <c r="E68">
        <v>10</v>
      </c>
      <c r="F68">
        <v>42</v>
      </c>
      <c r="G68" s="14">
        <v>589</v>
      </c>
      <c r="H68" t="s">
        <v>241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"/>
      <c r="AF68" s="1"/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55000000000000004">
      <c r="A69" t="s">
        <v>81</v>
      </c>
      <c r="B69" s="2">
        <v>44481</v>
      </c>
      <c r="C69" t="s">
        <v>334</v>
      </c>
      <c r="D69" t="s">
        <v>75</v>
      </c>
      <c r="E69">
        <v>10</v>
      </c>
      <c r="F69">
        <v>42</v>
      </c>
      <c r="G69" s="14" t="s">
        <v>230</v>
      </c>
      <c r="H69" t="s">
        <v>241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"/>
      <c r="AF69" s="1"/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55000000000000004">
      <c r="A70" t="s">
        <v>82</v>
      </c>
      <c r="B70" s="2">
        <v>44483</v>
      </c>
      <c r="C70" t="s">
        <v>334</v>
      </c>
      <c r="D70" t="s">
        <v>75</v>
      </c>
      <c r="E70">
        <v>10</v>
      </c>
      <c r="F70">
        <v>42</v>
      </c>
      <c r="G70" s="14" t="s">
        <v>231</v>
      </c>
      <c r="H70" t="s">
        <v>242</v>
      </c>
      <c r="I70" s="1">
        <v>0.81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0.01</v>
      </c>
      <c r="V70" s="1">
        <v>0</v>
      </c>
      <c r="W70" s="1">
        <v>0</v>
      </c>
      <c r="X70" s="1">
        <v>0.8</v>
      </c>
      <c r="Y70" s="1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73</v>
      </c>
      <c r="AE70" s="1"/>
      <c r="AF70" s="1"/>
      <c r="AG70">
        <v>1</v>
      </c>
      <c r="AH70">
        <v>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0</v>
      </c>
    </row>
    <row r="71" spans="1:50" x14ac:dyDescent="0.55000000000000004">
      <c r="A71" t="s">
        <v>83</v>
      </c>
      <c r="B71" s="2">
        <v>44483</v>
      </c>
      <c r="C71" t="s">
        <v>334</v>
      </c>
      <c r="D71" t="s">
        <v>75</v>
      </c>
      <c r="E71">
        <v>10</v>
      </c>
      <c r="F71">
        <v>42</v>
      </c>
      <c r="G71" s="14" t="s">
        <v>396</v>
      </c>
      <c r="H71" t="s">
        <v>240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"/>
      <c r="AF71" s="1"/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55000000000000004">
      <c r="A72" t="s">
        <v>84</v>
      </c>
      <c r="B72" s="2">
        <v>44483</v>
      </c>
      <c r="C72" t="s">
        <v>334</v>
      </c>
      <c r="D72" t="s">
        <v>75</v>
      </c>
      <c r="E72">
        <v>10</v>
      </c>
      <c r="F72">
        <v>42</v>
      </c>
      <c r="G72" s="14" t="s">
        <v>396</v>
      </c>
      <c r="H72" t="s">
        <v>240</v>
      </c>
      <c r="I72" s="1">
        <v>0.84000000000000008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0.01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0.05</v>
      </c>
      <c r="X72" s="1">
        <v>0.78</v>
      </c>
      <c r="Y72" s="1">
        <v>0</v>
      </c>
      <c r="Z72" s="16">
        <v>0</v>
      </c>
      <c r="AA72" s="16">
        <v>0</v>
      </c>
      <c r="AB72" s="16">
        <v>0</v>
      </c>
      <c r="AC72" s="16">
        <v>1</v>
      </c>
      <c r="AD72" s="16">
        <v>5</v>
      </c>
      <c r="AE72" s="1"/>
      <c r="AF72" s="1"/>
      <c r="AG72">
        <v>1</v>
      </c>
      <c r="AH72">
        <v>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</row>
    <row r="73" spans="1:50" x14ac:dyDescent="0.55000000000000004">
      <c r="A73" t="s">
        <v>85</v>
      </c>
      <c r="B73" s="2">
        <v>44488</v>
      </c>
      <c r="C73" t="s">
        <v>334</v>
      </c>
      <c r="D73" t="s">
        <v>75</v>
      </c>
      <c r="E73">
        <v>10</v>
      </c>
      <c r="F73">
        <v>43</v>
      </c>
      <c r="G73" s="14">
        <v>300</v>
      </c>
      <c r="H73" t="s">
        <v>241</v>
      </c>
      <c r="I73" s="1">
        <v>0.01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0.01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6">
        <v>0</v>
      </c>
      <c r="AA73" s="16">
        <v>0</v>
      </c>
      <c r="AB73" s="16">
        <v>7</v>
      </c>
      <c r="AC73" s="16">
        <v>0</v>
      </c>
      <c r="AD73" s="16">
        <v>0</v>
      </c>
      <c r="AE73" s="1"/>
      <c r="AF73" s="1"/>
      <c r="AG73">
        <v>1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55000000000000004">
      <c r="A74" t="s">
        <v>86</v>
      </c>
      <c r="B74" s="2">
        <v>44488</v>
      </c>
      <c r="C74" t="s">
        <v>334</v>
      </c>
      <c r="D74" t="s">
        <v>75</v>
      </c>
      <c r="E74">
        <v>10</v>
      </c>
      <c r="F74">
        <v>43</v>
      </c>
      <c r="G74" s="14">
        <v>349</v>
      </c>
      <c r="H74" t="s">
        <v>241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"/>
      <c r="AF74" s="1"/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55000000000000004">
      <c r="A75" t="s">
        <v>87</v>
      </c>
      <c r="B75" s="2">
        <v>44490</v>
      </c>
      <c r="C75" t="s">
        <v>334</v>
      </c>
      <c r="D75" t="s">
        <v>75</v>
      </c>
      <c r="E75">
        <v>10</v>
      </c>
      <c r="F75">
        <v>43</v>
      </c>
      <c r="G75" s="14">
        <v>40</v>
      </c>
      <c r="H75" t="s">
        <v>240</v>
      </c>
      <c r="I75" s="1">
        <v>0.15000000000000002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0.1</v>
      </c>
      <c r="U75" s="1">
        <v>0</v>
      </c>
      <c r="V75" s="1">
        <v>0.05</v>
      </c>
      <c r="W75" s="1">
        <v>0</v>
      </c>
      <c r="X75" s="1">
        <v>0</v>
      </c>
      <c r="Y75" s="1">
        <v>0</v>
      </c>
      <c r="Z75" s="16">
        <v>0</v>
      </c>
      <c r="AA75" s="16">
        <v>0</v>
      </c>
      <c r="AB75" s="16">
        <v>71</v>
      </c>
      <c r="AC75" s="16">
        <v>0</v>
      </c>
      <c r="AD75" s="16">
        <v>0</v>
      </c>
      <c r="AE75" s="1"/>
      <c r="AF75" s="1"/>
      <c r="AG75">
        <v>1</v>
      </c>
      <c r="AH75">
        <v>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</row>
    <row r="76" spans="1:50" x14ac:dyDescent="0.55000000000000004">
      <c r="A76" t="s">
        <v>88</v>
      </c>
      <c r="B76" s="2">
        <v>44490</v>
      </c>
      <c r="C76" t="s">
        <v>334</v>
      </c>
      <c r="D76" t="s">
        <v>75</v>
      </c>
      <c r="E76">
        <v>10</v>
      </c>
      <c r="F76">
        <v>43</v>
      </c>
      <c r="G76" s="14">
        <v>454</v>
      </c>
      <c r="H76" t="s">
        <v>240</v>
      </c>
      <c r="I76" s="1">
        <v>0.69</v>
      </c>
      <c r="J76" s="1">
        <v>0</v>
      </c>
      <c r="K76" s="1">
        <v>0</v>
      </c>
      <c r="L76" s="1">
        <v>0</v>
      </c>
      <c r="M76" s="1">
        <v>0.25</v>
      </c>
      <c r="N76" s="1">
        <v>0</v>
      </c>
      <c r="O76" s="1">
        <v>0</v>
      </c>
      <c r="P76" s="1">
        <v>0.01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0.01</v>
      </c>
      <c r="X76" s="1">
        <v>0.42</v>
      </c>
      <c r="Y76" s="1">
        <v>0</v>
      </c>
      <c r="Z76" s="16">
        <v>0</v>
      </c>
      <c r="AA76" s="16">
        <v>0</v>
      </c>
      <c r="AB76" s="16">
        <v>0</v>
      </c>
      <c r="AC76" s="16">
        <v>1</v>
      </c>
      <c r="AD76" s="16">
        <v>11</v>
      </c>
      <c r="AE76" s="1"/>
      <c r="AF76" s="1"/>
      <c r="AG76">
        <v>1</v>
      </c>
      <c r="AH76">
        <v>4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0</v>
      </c>
    </row>
    <row r="77" spans="1:50" x14ac:dyDescent="0.55000000000000004">
      <c r="A77" t="s">
        <v>89</v>
      </c>
      <c r="B77" s="2">
        <v>44502</v>
      </c>
      <c r="C77" t="s">
        <v>334</v>
      </c>
      <c r="D77" t="s">
        <v>90</v>
      </c>
      <c r="E77">
        <v>11</v>
      </c>
      <c r="F77">
        <v>45</v>
      </c>
      <c r="G77" s="14">
        <v>21</v>
      </c>
      <c r="H77" t="s">
        <v>240</v>
      </c>
      <c r="I77" s="1">
        <v>0.59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0.1</v>
      </c>
      <c r="X77" s="1">
        <v>0.49</v>
      </c>
      <c r="Y77" s="1">
        <v>0</v>
      </c>
      <c r="Z77" s="16">
        <v>0</v>
      </c>
      <c r="AA77" s="16">
        <v>0</v>
      </c>
      <c r="AB77" s="16">
        <v>0</v>
      </c>
      <c r="AC77" s="16">
        <v>12</v>
      </c>
      <c r="AD77" s="16">
        <v>21</v>
      </c>
      <c r="AE77" s="1"/>
      <c r="AF77" s="1"/>
      <c r="AG77">
        <v>1</v>
      </c>
      <c r="AH77">
        <v>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0</v>
      </c>
    </row>
    <row r="78" spans="1:50" x14ac:dyDescent="0.55000000000000004">
      <c r="A78" t="s">
        <v>91</v>
      </c>
      <c r="B78" s="2">
        <v>44502</v>
      </c>
      <c r="C78" t="s">
        <v>334</v>
      </c>
      <c r="D78" t="s">
        <v>90</v>
      </c>
      <c r="E78">
        <v>11</v>
      </c>
      <c r="F78">
        <v>45</v>
      </c>
      <c r="G78" s="14">
        <v>606</v>
      </c>
      <c r="H78" t="s">
        <v>241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"/>
      <c r="AF78" s="1"/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55000000000000004">
      <c r="A79" t="s">
        <v>92</v>
      </c>
      <c r="B79" s="2">
        <v>44502</v>
      </c>
      <c r="C79" t="s">
        <v>334</v>
      </c>
      <c r="D79" t="s">
        <v>90</v>
      </c>
      <c r="E79">
        <v>11</v>
      </c>
      <c r="F79">
        <v>45</v>
      </c>
      <c r="G79" s="14" t="s">
        <v>395</v>
      </c>
      <c r="H79" t="s">
        <v>241</v>
      </c>
      <c r="I79" s="1">
        <v>0.2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0.2</v>
      </c>
      <c r="X79" s="1">
        <v>0</v>
      </c>
      <c r="Y79" s="1">
        <v>0</v>
      </c>
      <c r="Z79" s="16">
        <v>0</v>
      </c>
      <c r="AA79" s="16">
        <v>0</v>
      </c>
      <c r="AB79" s="16">
        <v>0</v>
      </c>
      <c r="AC79" s="16">
        <v>5</v>
      </c>
      <c r="AD79" s="16">
        <v>0</v>
      </c>
      <c r="AE79" s="1"/>
      <c r="AF79" s="1"/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</row>
    <row r="80" spans="1:50" x14ac:dyDescent="0.55000000000000004">
      <c r="A80" t="s">
        <v>93</v>
      </c>
      <c r="B80" s="2">
        <v>44509</v>
      </c>
      <c r="C80" t="s">
        <v>334</v>
      </c>
      <c r="D80" t="s">
        <v>90</v>
      </c>
      <c r="E80">
        <v>11</v>
      </c>
      <c r="F80">
        <v>46</v>
      </c>
      <c r="G80" s="14">
        <v>210</v>
      </c>
      <c r="H80" t="s">
        <v>241</v>
      </c>
      <c r="I80" s="1">
        <v>0.05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0.05</v>
      </c>
      <c r="X80" s="1">
        <v>0</v>
      </c>
      <c r="Y80" s="1">
        <v>0</v>
      </c>
      <c r="Z80" s="16">
        <v>0</v>
      </c>
      <c r="AA80" s="16">
        <v>0</v>
      </c>
      <c r="AB80" s="16">
        <v>0</v>
      </c>
      <c r="AC80" s="16">
        <v>3</v>
      </c>
      <c r="AD80" s="16">
        <v>0</v>
      </c>
      <c r="AE80" s="1"/>
      <c r="AF80" s="1"/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</row>
    <row r="81" spans="1:50" x14ac:dyDescent="0.55000000000000004">
      <c r="A81" t="s">
        <v>94</v>
      </c>
      <c r="B81" s="2">
        <v>44509</v>
      </c>
      <c r="C81" t="s">
        <v>334</v>
      </c>
      <c r="D81" t="s">
        <v>90</v>
      </c>
      <c r="E81">
        <v>11</v>
      </c>
      <c r="F81">
        <v>46</v>
      </c>
      <c r="G81" s="14">
        <v>490</v>
      </c>
      <c r="H81" t="s">
        <v>241</v>
      </c>
      <c r="I81" s="1">
        <v>0.1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0.1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6">
        <v>0</v>
      </c>
      <c r="AA81" s="16">
        <v>0</v>
      </c>
      <c r="AB81" s="16">
        <v>18</v>
      </c>
      <c r="AC81" s="16">
        <v>0</v>
      </c>
      <c r="AD81" s="16">
        <v>0</v>
      </c>
      <c r="AE81" s="1"/>
      <c r="AF81" s="1"/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55000000000000004">
      <c r="A82" t="s">
        <v>95</v>
      </c>
      <c r="B82" s="2">
        <v>44509</v>
      </c>
      <c r="C82" t="s">
        <v>334</v>
      </c>
      <c r="D82" t="s">
        <v>90</v>
      </c>
      <c r="E82">
        <v>11</v>
      </c>
      <c r="F82">
        <v>46</v>
      </c>
      <c r="G82" s="14" t="s">
        <v>230</v>
      </c>
      <c r="H82" t="s">
        <v>241</v>
      </c>
      <c r="I82" s="1">
        <v>0.2</v>
      </c>
      <c r="J82" s="1">
        <v>0</v>
      </c>
      <c r="K82" s="1">
        <v>0</v>
      </c>
      <c r="L82" s="1">
        <v>0</v>
      </c>
      <c r="M82" s="1">
        <v>0</v>
      </c>
      <c r="N82" s="1">
        <v>0.2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"/>
      <c r="AF82" s="1"/>
      <c r="AG82">
        <v>1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55000000000000004">
      <c r="A83" t="s">
        <v>96</v>
      </c>
      <c r="B83" s="2">
        <v>44511</v>
      </c>
      <c r="C83" t="s">
        <v>334</v>
      </c>
      <c r="D83" t="s">
        <v>90</v>
      </c>
      <c r="E83">
        <v>11</v>
      </c>
      <c r="F83">
        <v>46</v>
      </c>
      <c r="G83" s="14">
        <v>589</v>
      </c>
      <c r="H83" t="s">
        <v>241</v>
      </c>
      <c r="I83" s="1">
        <v>0.01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0.01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6">
        <v>0</v>
      </c>
      <c r="AA83" s="16">
        <v>0</v>
      </c>
      <c r="AB83" s="16">
        <v>6</v>
      </c>
      <c r="AC83" s="16">
        <v>0</v>
      </c>
      <c r="AD83" s="16">
        <v>0</v>
      </c>
      <c r="AE83" s="1"/>
      <c r="AF83" s="1"/>
      <c r="AG83">
        <v>1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55000000000000004">
      <c r="A84" t="s">
        <v>97</v>
      </c>
      <c r="B84" s="2">
        <v>44511</v>
      </c>
      <c r="C84" t="s">
        <v>334</v>
      </c>
      <c r="D84" t="s">
        <v>90</v>
      </c>
      <c r="E84">
        <v>11</v>
      </c>
      <c r="F84">
        <v>46</v>
      </c>
      <c r="G84" s="14" t="s">
        <v>231</v>
      </c>
      <c r="H84" t="s">
        <v>242</v>
      </c>
      <c r="I84" s="1">
        <v>0.4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0.4</v>
      </c>
      <c r="Y84" s="1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18</v>
      </c>
      <c r="AE84" s="1"/>
      <c r="AF84" s="1"/>
      <c r="AG84">
        <v>1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</row>
    <row r="85" spans="1:50" x14ac:dyDescent="0.55000000000000004">
      <c r="A85" t="s">
        <v>98</v>
      </c>
      <c r="B85" s="2">
        <v>44516</v>
      </c>
      <c r="C85" t="s">
        <v>334</v>
      </c>
      <c r="D85" t="s">
        <v>90</v>
      </c>
      <c r="E85">
        <v>11</v>
      </c>
      <c r="F85">
        <v>47</v>
      </c>
      <c r="G85" s="14">
        <v>349</v>
      </c>
      <c r="H85" t="s">
        <v>241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"/>
      <c r="AF85" s="1"/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55000000000000004">
      <c r="A86" t="s">
        <v>99</v>
      </c>
      <c r="B86" s="2">
        <v>44516</v>
      </c>
      <c r="C86" t="s">
        <v>334</v>
      </c>
      <c r="D86" t="s">
        <v>90</v>
      </c>
      <c r="E86">
        <v>11</v>
      </c>
      <c r="F86">
        <v>47</v>
      </c>
      <c r="G86" s="14">
        <v>490</v>
      </c>
      <c r="H86" t="s">
        <v>241</v>
      </c>
      <c r="I86" s="1">
        <v>0.01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0.01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6">
        <v>0</v>
      </c>
      <c r="AA86" s="16">
        <v>0</v>
      </c>
      <c r="AB86" s="16">
        <v>9</v>
      </c>
      <c r="AC86" s="16">
        <v>0</v>
      </c>
      <c r="AD86" s="16">
        <v>0</v>
      </c>
      <c r="AE86" s="1"/>
      <c r="AF86" s="1"/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55000000000000004">
      <c r="A87" t="s">
        <v>100</v>
      </c>
      <c r="B87" s="2">
        <v>44518</v>
      </c>
      <c r="C87" t="s">
        <v>334</v>
      </c>
      <c r="D87" t="s">
        <v>90</v>
      </c>
      <c r="E87">
        <v>11</v>
      </c>
      <c r="F87">
        <v>47</v>
      </c>
      <c r="G87" s="14" t="s">
        <v>396</v>
      </c>
      <c r="H87" t="s">
        <v>240</v>
      </c>
      <c r="I87" s="1">
        <v>0.01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0.01</v>
      </c>
      <c r="Y87" s="1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1</v>
      </c>
      <c r="AE87" s="1"/>
      <c r="AF87" s="1"/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</row>
    <row r="88" spans="1:50" x14ac:dyDescent="0.55000000000000004">
      <c r="A88" t="s">
        <v>101</v>
      </c>
      <c r="B88" s="2">
        <v>44521</v>
      </c>
      <c r="C88" t="s">
        <v>334</v>
      </c>
      <c r="D88" t="s">
        <v>90</v>
      </c>
      <c r="E88">
        <v>11</v>
      </c>
      <c r="F88">
        <v>48</v>
      </c>
      <c r="G88" s="14" t="s">
        <v>395</v>
      </c>
      <c r="H88" t="s">
        <v>241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"/>
      <c r="AF88" s="1"/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55000000000000004">
      <c r="A89" t="s">
        <v>102</v>
      </c>
      <c r="B89" s="2">
        <v>44522</v>
      </c>
      <c r="C89" t="s">
        <v>334</v>
      </c>
      <c r="D89" t="s">
        <v>90</v>
      </c>
      <c r="E89">
        <v>11</v>
      </c>
      <c r="F89">
        <v>48</v>
      </c>
      <c r="G89" s="14">
        <v>40</v>
      </c>
      <c r="H89" t="s">
        <v>240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"/>
      <c r="AF89" s="1"/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55000000000000004">
      <c r="A90" t="s">
        <v>103</v>
      </c>
      <c r="B90" s="2">
        <v>44532</v>
      </c>
      <c r="C90" t="s">
        <v>334</v>
      </c>
      <c r="D90" t="s">
        <v>104</v>
      </c>
      <c r="E90">
        <v>12</v>
      </c>
      <c r="F90">
        <v>49</v>
      </c>
      <c r="G90" s="14">
        <v>21</v>
      </c>
      <c r="H90" t="s">
        <v>240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"/>
      <c r="AF90" s="1"/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55000000000000004">
      <c r="A91" t="s">
        <v>105</v>
      </c>
      <c r="B91" s="2">
        <v>44532</v>
      </c>
      <c r="C91" t="s">
        <v>334</v>
      </c>
      <c r="D91" t="s">
        <v>104</v>
      </c>
      <c r="E91">
        <v>12</v>
      </c>
      <c r="F91">
        <v>49</v>
      </c>
      <c r="G91" s="14" t="s">
        <v>396</v>
      </c>
      <c r="H91" t="s">
        <v>240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"/>
      <c r="AF91" s="1"/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55000000000000004">
      <c r="A92" t="s">
        <v>106</v>
      </c>
      <c r="B92" s="2">
        <v>44537</v>
      </c>
      <c r="C92" t="s">
        <v>334</v>
      </c>
      <c r="D92" t="s">
        <v>104</v>
      </c>
      <c r="E92">
        <v>12</v>
      </c>
      <c r="F92">
        <v>50</v>
      </c>
      <c r="G92" s="14">
        <v>606</v>
      </c>
      <c r="H92" t="s">
        <v>241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"/>
      <c r="AF92" s="1"/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 x14ac:dyDescent="0.55000000000000004">
      <c r="A93" t="s">
        <v>107</v>
      </c>
      <c r="B93" s="2">
        <v>44537</v>
      </c>
      <c r="C93" t="s">
        <v>334</v>
      </c>
      <c r="D93" t="s">
        <v>104</v>
      </c>
      <c r="E93">
        <v>12</v>
      </c>
      <c r="F93">
        <v>50</v>
      </c>
      <c r="G93" s="14" t="s">
        <v>230</v>
      </c>
      <c r="H93" t="s">
        <v>241</v>
      </c>
      <c r="I93" s="1">
        <v>0.01</v>
      </c>
      <c r="J93" s="1">
        <v>0</v>
      </c>
      <c r="K93" s="1">
        <v>0</v>
      </c>
      <c r="L93" s="1">
        <v>0</v>
      </c>
      <c r="M93" s="1">
        <v>0</v>
      </c>
      <c r="N93" s="1">
        <v>0.01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"/>
      <c r="AF93" s="1"/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55000000000000004">
      <c r="A94" t="s">
        <v>108</v>
      </c>
      <c r="B94" s="2">
        <v>44537</v>
      </c>
      <c r="C94" t="s">
        <v>334</v>
      </c>
      <c r="D94" t="s">
        <v>104</v>
      </c>
      <c r="E94">
        <v>12</v>
      </c>
      <c r="F94">
        <v>50</v>
      </c>
      <c r="G94" s="14" t="s">
        <v>395</v>
      </c>
      <c r="H94" t="s">
        <v>241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"/>
      <c r="AF94" s="1"/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55000000000000004">
      <c r="A95" t="s">
        <v>109</v>
      </c>
      <c r="B95" s="2">
        <v>44538</v>
      </c>
      <c r="C95" t="s">
        <v>334</v>
      </c>
      <c r="D95" t="s">
        <v>104</v>
      </c>
      <c r="E95">
        <v>12</v>
      </c>
      <c r="F95">
        <v>50</v>
      </c>
      <c r="G95" s="14" t="s">
        <v>396</v>
      </c>
      <c r="H95" t="s">
        <v>240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"/>
      <c r="AF95" s="1"/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55000000000000004">
      <c r="A96" t="s">
        <v>110</v>
      </c>
      <c r="B96" s="2">
        <v>44551</v>
      </c>
      <c r="C96" t="s">
        <v>335</v>
      </c>
      <c r="D96" t="s">
        <v>104</v>
      </c>
      <c r="E96">
        <v>12</v>
      </c>
      <c r="F96">
        <v>52</v>
      </c>
      <c r="G96" s="14">
        <v>21</v>
      </c>
      <c r="H96" t="s">
        <v>240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"/>
      <c r="AF96" s="1"/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55000000000000004">
      <c r="A97" t="s">
        <v>111</v>
      </c>
      <c r="B97" s="2">
        <v>44551</v>
      </c>
      <c r="C97" t="s">
        <v>335</v>
      </c>
      <c r="D97" t="s">
        <v>104</v>
      </c>
      <c r="E97">
        <v>12</v>
      </c>
      <c r="F97">
        <v>52</v>
      </c>
      <c r="G97" s="14">
        <v>589</v>
      </c>
      <c r="H97" t="s">
        <v>241</v>
      </c>
      <c r="I97" s="1">
        <v>0.01</v>
      </c>
      <c r="J97" s="1">
        <v>0</v>
      </c>
      <c r="K97" s="1">
        <v>0.01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"/>
      <c r="AF97" s="1"/>
      <c r="AG97">
        <v>1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55000000000000004">
      <c r="A98" t="s">
        <v>112</v>
      </c>
      <c r="B98" s="2">
        <v>44551</v>
      </c>
      <c r="C98" t="s">
        <v>335</v>
      </c>
      <c r="D98" t="s">
        <v>104</v>
      </c>
      <c r="E98">
        <v>12</v>
      </c>
      <c r="F98">
        <v>52</v>
      </c>
      <c r="G98" s="14" t="s">
        <v>231</v>
      </c>
      <c r="H98" t="s">
        <v>242</v>
      </c>
      <c r="I98" s="1">
        <v>0.57999999999999996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0.57999999999999996</v>
      </c>
      <c r="Y98" s="1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18</v>
      </c>
      <c r="AE98" s="1"/>
      <c r="AF98" s="1"/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</row>
    <row r="99" spans="1:50" x14ac:dyDescent="0.55000000000000004">
      <c r="A99" t="s">
        <v>113</v>
      </c>
      <c r="B99" s="2">
        <v>44553</v>
      </c>
      <c r="C99" t="s">
        <v>335</v>
      </c>
      <c r="D99" t="s">
        <v>104</v>
      </c>
      <c r="E99">
        <v>12</v>
      </c>
      <c r="F99">
        <v>52</v>
      </c>
      <c r="G99" s="14">
        <v>300</v>
      </c>
      <c r="H99" t="s">
        <v>241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"/>
      <c r="AF99" s="1"/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55000000000000004">
      <c r="A100" t="s">
        <v>114</v>
      </c>
      <c r="B100" s="2">
        <v>44579</v>
      </c>
      <c r="C100" t="s">
        <v>335</v>
      </c>
      <c r="D100" t="s">
        <v>115</v>
      </c>
      <c r="E100">
        <v>1</v>
      </c>
      <c r="F100">
        <v>4</v>
      </c>
      <c r="G100" s="14">
        <v>606</v>
      </c>
      <c r="H100" t="s">
        <v>241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"/>
      <c r="AF100" s="1"/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55000000000000004">
      <c r="A101" t="s">
        <v>116</v>
      </c>
      <c r="B101" s="2">
        <v>44579</v>
      </c>
      <c r="C101" t="s">
        <v>335</v>
      </c>
      <c r="D101" t="s">
        <v>115</v>
      </c>
      <c r="E101">
        <v>1</v>
      </c>
      <c r="F101">
        <v>4</v>
      </c>
      <c r="G101" s="14" t="s">
        <v>230</v>
      </c>
      <c r="H101" t="s">
        <v>241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"/>
      <c r="AF101" s="1"/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55000000000000004">
      <c r="A102" t="s">
        <v>117</v>
      </c>
      <c r="B102" s="2">
        <v>44581</v>
      </c>
      <c r="C102" t="s">
        <v>335</v>
      </c>
      <c r="D102" t="s">
        <v>115</v>
      </c>
      <c r="E102">
        <v>1</v>
      </c>
      <c r="F102">
        <v>4</v>
      </c>
      <c r="G102" s="14" t="s">
        <v>231</v>
      </c>
      <c r="H102" t="s">
        <v>242</v>
      </c>
      <c r="I102" s="1">
        <v>0.1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0.1</v>
      </c>
      <c r="Y102" s="1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4</v>
      </c>
      <c r="AE102" s="1"/>
      <c r="AF102" s="1"/>
      <c r="AG102">
        <v>1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</row>
    <row r="103" spans="1:50" x14ac:dyDescent="0.55000000000000004">
      <c r="A103" t="s">
        <v>118</v>
      </c>
      <c r="B103" s="2">
        <v>44581</v>
      </c>
      <c r="C103" t="s">
        <v>335</v>
      </c>
      <c r="D103" t="s">
        <v>115</v>
      </c>
      <c r="E103">
        <v>1</v>
      </c>
      <c r="F103">
        <v>4</v>
      </c>
      <c r="G103" s="14" t="s">
        <v>396</v>
      </c>
      <c r="H103" t="s">
        <v>240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"/>
      <c r="AF103" s="1"/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55000000000000004">
      <c r="A104" t="s">
        <v>119</v>
      </c>
      <c r="B104" s="2">
        <v>44581</v>
      </c>
      <c r="C104" t="s">
        <v>335</v>
      </c>
      <c r="D104" t="s">
        <v>115</v>
      </c>
      <c r="E104">
        <v>1</v>
      </c>
      <c r="F104">
        <v>4</v>
      </c>
      <c r="G104" s="14" t="s">
        <v>393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"/>
      <c r="AF104" s="1"/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55000000000000004">
      <c r="A105" t="s">
        <v>120</v>
      </c>
      <c r="B105" s="2">
        <v>44586</v>
      </c>
      <c r="C105" t="s">
        <v>335</v>
      </c>
      <c r="D105" t="s">
        <v>115</v>
      </c>
      <c r="E105">
        <v>1</v>
      </c>
      <c r="F105">
        <v>5</v>
      </c>
      <c r="G105" s="14">
        <v>40</v>
      </c>
      <c r="H105" t="s">
        <v>240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"/>
      <c r="AF105" s="1"/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55000000000000004">
      <c r="A106" t="s">
        <v>121</v>
      </c>
      <c r="B106" s="2">
        <v>44586</v>
      </c>
      <c r="C106" t="s">
        <v>335</v>
      </c>
      <c r="D106" t="s">
        <v>115</v>
      </c>
      <c r="E106">
        <v>1</v>
      </c>
      <c r="F106">
        <v>5</v>
      </c>
      <c r="G106" s="14">
        <v>454</v>
      </c>
      <c r="H106" t="s">
        <v>240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"/>
      <c r="AF106" s="1"/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55000000000000004">
      <c r="A107" t="s">
        <v>122</v>
      </c>
      <c r="B107" s="2">
        <v>44588</v>
      </c>
      <c r="C107" t="s">
        <v>335</v>
      </c>
      <c r="D107" t="s">
        <v>115</v>
      </c>
      <c r="E107">
        <v>1</v>
      </c>
      <c r="F107">
        <v>5</v>
      </c>
      <c r="G107" s="14">
        <v>300</v>
      </c>
      <c r="H107" t="s">
        <v>241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"/>
      <c r="AF107" s="1"/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55000000000000004">
      <c r="A108" t="s">
        <v>123</v>
      </c>
      <c r="B108" s="2">
        <v>44588</v>
      </c>
      <c r="C108" t="s">
        <v>335</v>
      </c>
      <c r="D108" t="s">
        <v>115</v>
      </c>
      <c r="E108">
        <v>1</v>
      </c>
      <c r="F108">
        <v>5</v>
      </c>
      <c r="G108" s="14">
        <v>589</v>
      </c>
      <c r="H108" t="s">
        <v>241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"/>
      <c r="AF108" s="1"/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55000000000000004">
      <c r="A109" t="s">
        <v>124</v>
      </c>
      <c r="B109" s="2">
        <v>44595</v>
      </c>
      <c r="C109" t="s">
        <v>335</v>
      </c>
      <c r="D109" t="s">
        <v>125</v>
      </c>
      <c r="E109">
        <v>2</v>
      </c>
      <c r="F109">
        <v>6</v>
      </c>
      <c r="G109" s="14">
        <v>21</v>
      </c>
      <c r="H109" t="s">
        <v>240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"/>
      <c r="AF109" s="1"/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55000000000000004">
      <c r="A110" t="s">
        <v>126</v>
      </c>
      <c r="B110" s="2">
        <v>44595</v>
      </c>
      <c r="C110" t="s">
        <v>335</v>
      </c>
      <c r="D110" t="s">
        <v>125</v>
      </c>
      <c r="E110">
        <v>2</v>
      </c>
      <c r="F110">
        <v>6</v>
      </c>
      <c r="G110" s="14">
        <v>494</v>
      </c>
      <c r="H110" t="s">
        <v>240</v>
      </c>
      <c r="I110" s="1">
        <v>0.01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0.01</v>
      </c>
      <c r="W110" s="1">
        <v>0</v>
      </c>
      <c r="X110" s="1">
        <v>0</v>
      </c>
      <c r="Y110" s="1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"/>
      <c r="AF110" s="1"/>
      <c r="AG110">
        <v>1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</row>
    <row r="111" spans="1:50" x14ac:dyDescent="0.55000000000000004">
      <c r="A111" t="s">
        <v>127</v>
      </c>
      <c r="B111" s="2">
        <v>44600</v>
      </c>
      <c r="C111" t="s">
        <v>335</v>
      </c>
      <c r="D111" t="s">
        <v>125</v>
      </c>
      <c r="E111">
        <v>2</v>
      </c>
      <c r="F111">
        <v>7</v>
      </c>
      <c r="G111" s="14">
        <v>491</v>
      </c>
      <c r="H111" t="s">
        <v>242</v>
      </c>
      <c r="I111" s="1">
        <v>0.01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0.01</v>
      </c>
      <c r="W111" s="1">
        <v>0</v>
      </c>
      <c r="X111" s="1">
        <v>0</v>
      </c>
      <c r="Y111" s="1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"/>
      <c r="AF111" s="1"/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</row>
    <row r="112" spans="1:50" x14ac:dyDescent="0.55000000000000004">
      <c r="A112" t="s">
        <v>128</v>
      </c>
      <c r="B112" s="2">
        <v>44602</v>
      </c>
      <c r="C112" t="s">
        <v>335</v>
      </c>
      <c r="D112" t="s">
        <v>125</v>
      </c>
      <c r="E112">
        <v>2</v>
      </c>
      <c r="F112">
        <v>7</v>
      </c>
      <c r="G112" s="14" t="s">
        <v>230</v>
      </c>
      <c r="H112" t="s">
        <v>241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"/>
      <c r="AF112" s="1"/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55000000000000004">
      <c r="A113" t="s">
        <v>129</v>
      </c>
      <c r="B113" s="2">
        <v>44607</v>
      </c>
      <c r="C113" t="s">
        <v>335</v>
      </c>
      <c r="D113" t="s">
        <v>125</v>
      </c>
      <c r="E113">
        <v>2</v>
      </c>
      <c r="F113">
        <v>8</v>
      </c>
      <c r="G113" s="14" t="s">
        <v>231</v>
      </c>
      <c r="H113" t="s">
        <v>242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"/>
      <c r="AF113" s="1"/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55000000000000004">
      <c r="A114" t="s">
        <v>130</v>
      </c>
      <c r="B114" s="2">
        <v>44609</v>
      </c>
      <c r="C114" t="s">
        <v>335</v>
      </c>
      <c r="D114" t="s">
        <v>125</v>
      </c>
      <c r="E114">
        <v>2</v>
      </c>
      <c r="F114">
        <v>8</v>
      </c>
      <c r="G114" s="14">
        <v>606</v>
      </c>
      <c r="H114" t="s">
        <v>241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"/>
      <c r="AF114" s="1"/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55000000000000004">
      <c r="A115" t="s">
        <v>131</v>
      </c>
      <c r="B115" s="2">
        <v>44614</v>
      </c>
      <c r="C115" t="s">
        <v>335</v>
      </c>
      <c r="D115" t="s">
        <v>125</v>
      </c>
      <c r="E115">
        <v>2</v>
      </c>
      <c r="F115">
        <v>9</v>
      </c>
      <c r="G115" s="14">
        <v>40</v>
      </c>
      <c r="H115" t="s">
        <v>240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"/>
      <c r="AF115" s="1"/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55000000000000004">
      <c r="A116" t="s">
        <v>132</v>
      </c>
      <c r="B116" s="2">
        <v>44614</v>
      </c>
      <c r="C116" t="s">
        <v>335</v>
      </c>
      <c r="D116" t="s">
        <v>125</v>
      </c>
      <c r="E116">
        <v>2</v>
      </c>
      <c r="F116">
        <v>9</v>
      </c>
      <c r="G116" s="14">
        <v>454</v>
      </c>
      <c r="H116" t="s">
        <v>240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"/>
      <c r="AF116" s="1"/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55000000000000004">
      <c r="A117" t="s">
        <v>133</v>
      </c>
      <c r="B117" s="2">
        <v>44616</v>
      </c>
      <c r="C117" t="s">
        <v>335</v>
      </c>
      <c r="D117" t="s">
        <v>125</v>
      </c>
      <c r="E117">
        <v>2</v>
      </c>
      <c r="F117">
        <v>9</v>
      </c>
      <c r="G117" s="14">
        <v>21</v>
      </c>
      <c r="H117" t="s">
        <v>240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"/>
      <c r="AF117" s="1"/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55000000000000004">
      <c r="A118" t="s">
        <v>134</v>
      </c>
      <c r="B118" s="2">
        <v>44616</v>
      </c>
      <c r="C118" t="s">
        <v>335</v>
      </c>
      <c r="D118" t="s">
        <v>125</v>
      </c>
      <c r="E118">
        <v>2</v>
      </c>
      <c r="F118">
        <v>9</v>
      </c>
      <c r="G118" s="14">
        <v>40</v>
      </c>
      <c r="H118" t="s">
        <v>240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"/>
      <c r="AF118" s="1"/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55000000000000004">
      <c r="A119" t="s">
        <v>135</v>
      </c>
      <c r="B119" s="2">
        <v>44621</v>
      </c>
      <c r="C119" t="s">
        <v>335</v>
      </c>
      <c r="D119" t="s">
        <v>136</v>
      </c>
      <c r="E119">
        <v>3</v>
      </c>
      <c r="F119">
        <v>10</v>
      </c>
      <c r="G119" s="14">
        <v>6000</v>
      </c>
      <c r="H119" t="s">
        <v>240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"/>
      <c r="AF119" s="1"/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55000000000000004">
      <c r="A120" t="s">
        <v>137</v>
      </c>
      <c r="B120" s="2">
        <v>44623</v>
      </c>
      <c r="C120" t="s">
        <v>335</v>
      </c>
      <c r="D120" t="s">
        <v>136</v>
      </c>
      <c r="E120">
        <v>3</v>
      </c>
      <c r="F120">
        <v>10</v>
      </c>
      <c r="G120" s="14">
        <v>589</v>
      </c>
      <c r="H120" t="s">
        <v>241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"/>
      <c r="AF120" s="1"/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55000000000000004">
      <c r="A121" t="s">
        <v>138</v>
      </c>
      <c r="B121" s="2">
        <v>44628</v>
      </c>
      <c r="C121" t="s">
        <v>335</v>
      </c>
      <c r="D121" t="s">
        <v>136</v>
      </c>
      <c r="E121">
        <v>3</v>
      </c>
      <c r="F121">
        <v>11</v>
      </c>
      <c r="G121" s="14">
        <v>300</v>
      </c>
      <c r="H121" t="s">
        <v>241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"/>
      <c r="AF121" s="1"/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55000000000000004">
      <c r="A122" t="s">
        <v>139</v>
      </c>
      <c r="B122" s="2">
        <v>44630</v>
      </c>
      <c r="C122" t="s">
        <v>335</v>
      </c>
      <c r="D122" t="s">
        <v>136</v>
      </c>
      <c r="E122">
        <v>3</v>
      </c>
      <c r="F122">
        <v>11</v>
      </c>
      <c r="G122" s="14">
        <v>21</v>
      </c>
      <c r="H122" t="s">
        <v>240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"/>
      <c r="AF122" s="1"/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55000000000000004">
      <c r="A123" t="s">
        <v>140</v>
      </c>
      <c r="B123" s="2">
        <v>44630</v>
      </c>
      <c r="C123" t="s">
        <v>335</v>
      </c>
      <c r="D123" t="s">
        <v>136</v>
      </c>
      <c r="E123">
        <v>3</v>
      </c>
      <c r="F123">
        <v>11</v>
      </c>
      <c r="G123" s="14" t="s">
        <v>230</v>
      </c>
      <c r="H123" t="s">
        <v>241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"/>
      <c r="AF123" s="1"/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55000000000000004">
      <c r="A124" t="s">
        <v>141</v>
      </c>
      <c r="B124" s="2">
        <v>44635</v>
      </c>
      <c r="C124" t="s">
        <v>335</v>
      </c>
      <c r="D124" t="s">
        <v>136</v>
      </c>
      <c r="E124">
        <v>3</v>
      </c>
      <c r="F124">
        <v>12</v>
      </c>
      <c r="G124" s="14">
        <v>606</v>
      </c>
      <c r="H124" t="s">
        <v>241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"/>
      <c r="AF124" s="1"/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55000000000000004">
      <c r="A125" t="s">
        <v>142</v>
      </c>
      <c r="B125" s="2">
        <v>44635</v>
      </c>
      <c r="C125" t="s">
        <v>335</v>
      </c>
      <c r="D125" t="s">
        <v>136</v>
      </c>
      <c r="E125">
        <v>3</v>
      </c>
      <c r="F125">
        <v>12</v>
      </c>
      <c r="G125" s="14" t="s">
        <v>231</v>
      </c>
      <c r="H125" t="s">
        <v>242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"/>
      <c r="AF125" s="1"/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55000000000000004">
      <c r="A126" t="s">
        <v>143</v>
      </c>
      <c r="B126" s="2">
        <v>44642</v>
      </c>
      <c r="C126" t="s">
        <v>332</v>
      </c>
      <c r="D126" t="s">
        <v>136</v>
      </c>
      <c r="E126">
        <v>3</v>
      </c>
      <c r="F126">
        <v>13</v>
      </c>
      <c r="G126" s="14">
        <v>454</v>
      </c>
      <c r="H126" t="s">
        <v>240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"/>
      <c r="AF126" s="1"/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55000000000000004">
      <c r="A127" t="s">
        <v>144</v>
      </c>
      <c r="B127" s="2">
        <v>44642</v>
      </c>
      <c r="C127" t="s">
        <v>332</v>
      </c>
      <c r="D127" t="s">
        <v>136</v>
      </c>
      <c r="E127">
        <v>3</v>
      </c>
      <c r="F127">
        <v>13</v>
      </c>
      <c r="G127" s="14">
        <v>491</v>
      </c>
      <c r="H127" t="s">
        <v>242</v>
      </c>
      <c r="I127" s="1">
        <v>0.05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0.05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6">
        <v>0</v>
      </c>
      <c r="AA127" s="16">
        <v>0</v>
      </c>
      <c r="AB127" s="16">
        <v>4</v>
      </c>
      <c r="AC127" s="16">
        <v>0</v>
      </c>
      <c r="AD127" s="16">
        <v>0</v>
      </c>
      <c r="AE127" s="1"/>
      <c r="AF127" s="1"/>
      <c r="AG127">
        <v>1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55000000000000004">
      <c r="A128" t="s">
        <v>145</v>
      </c>
      <c r="B128" s="2">
        <v>44644</v>
      </c>
      <c r="C128" t="s">
        <v>332</v>
      </c>
      <c r="D128" t="s">
        <v>136</v>
      </c>
      <c r="E128">
        <v>3</v>
      </c>
      <c r="F128">
        <v>13</v>
      </c>
      <c r="G128" s="14" t="s">
        <v>393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"/>
      <c r="AF128" s="1"/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55000000000000004">
      <c r="A129" t="s">
        <v>146</v>
      </c>
      <c r="B129" s="2">
        <v>44656</v>
      </c>
      <c r="C129" t="s">
        <v>332</v>
      </c>
      <c r="D129" t="s">
        <v>147</v>
      </c>
      <c r="E129">
        <v>4</v>
      </c>
      <c r="F129">
        <v>15</v>
      </c>
      <c r="G129" s="14" t="s">
        <v>397</v>
      </c>
      <c r="H129" t="s">
        <v>242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"/>
      <c r="AF129" s="1"/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55000000000000004">
      <c r="A130" t="s">
        <v>148</v>
      </c>
      <c r="B130" s="2">
        <v>44663</v>
      </c>
      <c r="C130" t="s">
        <v>332</v>
      </c>
      <c r="D130" t="s">
        <v>147</v>
      </c>
      <c r="E130">
        <v>4</v>
      </c>
      <c r="F130">
        <v>16</v>
      </c>
      <c r="G130" s="14">
        <v>300</v>
      </c>
      <c r="H130" t="s">
        <v>241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"/>
      <c r="AF130" s="1"/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55000000000000004">
      <c r="A131" t="s">
        <v>149</v>
      </c>
      <c r="B131" s="2">
        <v>44663</v>
      </c>
      <c r="C131" t="s">
        <v>332</v>
      </c>
      <c r="D131" t="s">
        <v>147</v>
      </c>
      <c r="E131">
        <v>4</v>
      </c>
      <c r="F131">
        <v>16</v>
      </c>
      <c r="G131" s="14">
        <v>349</v>
      </c>
      <c r="H131" t="s">
        <v>241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"/>
      <c r="AF131" s="1"/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55000000000000004">
      <c r="A132" t="s">
        <v>150</v>
      </c>
      <c r="B132" s="2">
        <v>44663</v>
      </c>
      <c r="C132" t="s">
        <v>332</v>
      </c>
      <c r="D132" t="s">
        <v>147</v>
      </c>
      <c r="E132">
        <v>4</v>
      </c>
      <c r="F132">
        <v>16</v>
      </c>
      <c r="G132" s="14">
        <v>589</v>
      </c>
      <c r="H132" t="s">
        <v>241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"/>
      <c r="AF132" s="1"/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55000000000000004">
      <c r="A133" t="s">
        <v>151</v>
      </c>
      <c r="B133" s="2">
        <v>44670</v>
      </c>
      <c r="C133" t="s">
        <v>332</v>
      </c>
      <c r="D133" t="s">
        <v>147</v>
      </c>
      <c r="E133">
        <v>4</v>
      </c>
      <c r="F133">
        <v>17</v>
      </c>
      <c r="G133" s="14">
        <v>21</v>
      </c>
      <c r="H133" t="s">
        <v>240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"/>
      <c r="AF133" s="1"/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55000000000000004">
      <c r="A134" t="s">
        <v>152</v>
      </c>
      <c r="B134" s="2">
        <v>44670</v>
      </c>
      <c r="C134" t="s">
        <v>332</v>
      </c>
      <c r="D134" t="s">
        <v>147</v>
      </c>
      <c r="E134">
        <v>4</v>
      </c>
      <c r="F134">
        <v>17</v>
      </c>
      <c r="G134" s="14">
        <v>349</v>
      </c>
      <c r="H134" t="s">
        <v>241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"/>
      <c r="AF134" s="1"/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55000000000000004">
      <c r="A135" t="s">
        <v>153</v>
      </c>
      <c r="B135" s="2">
        <v>44670</v>
      </c>
      <c r="C135" t="s">
        <v>332</v>
      </c>
      <c r="D135" t="s">
        <v>147</v>
      </c>
      <c r="E135">
        <v>4</v>
      </c>
      <c r="F135">
        <v>17</v>
      </c>
      <c r="G135" s="14">
        <v>491</v>
      </c>
      <c r="H135" t="s">
        <v>242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"/>
      <c r="AF135" s="1"/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55000000000000004">
      <c r="A136" t="s">
        <v>154</v>
      </c>
      <c r="B136" s="2">
        <v>44670</v>
      </c>
      <c r="C136" t="s">
        <v>332</v>
      </c>
      <c r="D136" t="s">
        <v>147</v>
      </c>
      <c r="E136">
        <v>4</v>
      </c>
      <c r="F136">
        <v>17</v>
      </c>
      <c r="G136" s="14">
        <v>606</v>
      </c>
      <c r="H136" t="s">
        <v>241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"/>
      <c r="AF136" s="1"/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55000000000000004">
      <c r="A137" t="s">
        <v>155</v>
      </c>
      <c r="B137" s="2">
        <v>44670</v>
      </c>
      <c r="C137" t="s">
        <v>332</v>
      </c>
      <c r="D137" t="s">
        <v>147</v>
      </c>
      <c r="E137">
        <v>4</v>
      </c>
      <c r="F137">
        <v>17</v>
      </c>
      <c r="G137" s="14" t="s">
        <v>231</v>
      </c>
      <c r="H137" t="s">
        <v>242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"/>
      <c r="AF137" s="1"/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55000000000000004">
      <c r="A138" t="s">
        <v>156</v>
      </c>
      <c r="B138" s="2">
        <v>44670</v>
      </c>
      <c r="C138" t="s">
        <v>332</v>
      </c>
      <c r="D138" t="s">
        <v>147</v>
      </c>
      <c r="E138">
        <v>4</v>
      </c>
      <c r="F138">
        <v>17</v>
      </c>
      <c r="G138" s="14" t="s">
        <v>229</v>
      </c>
      <c r="H138" t="s">
        <v>240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"/>
      <c r="AF138" s="1"/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55000000000000004">
      <c r="A139" t="s">
        <v>157</v>
      </c>
      <c r="B139" s="2">
        <v>44672</v>
      </c>
      <c r="C139" t="s">
        <v>332</v>
      </c>
      <c r="D139" t="s">
        <v>147</v>
      </c>
      <c r="E139">
        <v>4</v>
      </c>
      <c r="F139">
        <v>17</v>
      </c>
      <c r="G139" s="14">
        <v>40</v>
      </c>
      <c r="H139" t="s">
        <v>240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"/>
      <c r="AF139" s="1"/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55000000000000004">
      <c r="A140" t="s">
        <v>158</v>
      </c>
      <c r="B140" s="2">
        <v>44672</v>
      </c>
      <c r="C140" t="s">
        <v>332</v>
      </c>
      <c r="D140" t="s">
        <v>147</v>
      </c>
      <c r="E140">
        <v>4</v>
      </c>
      <c r="F140">
        <v>17</v>
      </c>
      <c r="G140" s="14" t="s">
        <v>230</v>
      </c>
      <c r="H140" t="s">
        <v>241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"/>
      <c r="AF140" s="1"/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55000000000000004">
      <c r="A141" t="s">
        <v>159</v>
      </c>
      <c r="B141" s="2">
        <v>44676</v>
      </c>
      <c r="C141" t="s">
        <v>332</v>
      </c>
      <c r="D141" t="s">
        <v>147</v>
      </c>
      <c r="E141">
        <v>4</v>
      </c>
      <c r="F141">
        <v>18</v>
      </c>
      <c r="G141" s="14">
        <v>454</v>
      </c>
      <c r="H141" t="s">
        <v>240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"/>
      <c r="AF141" s="1"/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55000000000000004">
      <c r="A142" t="s">
        <v>160</v>
      </c>
      <c r="B142" s="2">
        <v>44680</v>
      </c>
      <c r="C142" t="s">
        <v>332</v>
      </c>
      <c r="D142" t="s">
        <v>147</v>
      </c>
      <c r="E142">
        <v>4</v>
      </c>
      <c r="F142">
        <v>18</v>
      </c>
      <c r="G142" s="14">
        <v>454</v>
      </c>
      <c r="H142" t="s">
        <v>240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"/>
      <c r="AF142" s="1"/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55000000000000004">
      <c r="A143" t="s">
        <v>161</v>
      </c>
      <c r="B143" s="2">
        <v>44691</v>
      </c>
      <c r="C143" t="s">
        <v>332</v>
      </c>
      <c r="D143" t="s">
        <v>9</v>
      </c>
      <c r="E143">
        <v>5</v>
      </c>
      <c r="F143">
        <v>20</v>
      </c>
      <c r="G143" s="14">
        <v>300</v>
      </c>
      <c r="H143" t="s">
        <v>241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"/>
      <c r="AF143" s="1"/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55000000000000004">
      <c r="A144" t="s">
        <v>162</v>
      </c>
      <c r="B144" s="2">
        <v>44691</v>
      </c>
      <c r="C144" t="s">
        <v>332</v>
      </c>
      <c r="D144" t="s">
        <v>9</v>
      </c>
      <c r="E144">
        <v>5</v>
      </c>
      <c r="F144">
        <v>20</v>
      </c>
      <c r="G144" s="14">
        <v>615</v>
      </c>
      <c r="H144" t="s">
        <v>240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"/>
      <c r="AF144" s="1"/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55000000000000004">
      <c r="A145" t="s">
        <v>163</v>
      </c>
      <c r="B145" s="2">
        <v>44691</v>
      </c>
      <c r="C145" t="s">
        <v>332</v>
      </c>
      <c r="D145" t="s">
        <v>9</v>
      </c>
      <c r="E145">
        <v>5</v>
      </c>
      <c r="F145">
        <v>20</v>
      </c>
      <c r="G145" s="14">
        <v>6000</v>
      </c>
      <c r="H145" t="s">
        <v>240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"/>
      <c r="AF145" s="1"/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55000000000000004">
      <c r="A146" t="s">
        <v>164</v>
      </c>
      <c r="B146" s="2">
        <v>44691</v>
      </c>
      <c r="C146" t="s">
        <v>332</v>
      </c>
      <c r="D146" t="s">
        <v>9</v>
      </c>
      <c r="E146">
        <v>5</v>
      </c>
      <c r="F146">
        <v>20</v>
      </c>
      <c r="G146" s="14" t="s">
        <v>229</v>
      </c>
      <c r="H146" t="s">
        <v>240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"/>
      <c r="AF146" s="1"/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55000000000000004">
      <c r="A147" t="s">
        <v>165</v>
      </c>
      <c r="B147" s="2">
        <v>44691</v>
      </c>
      <c r="C147" t="s">
        <v>332</v>
      </c>
      <c r="D147" t="s">
        <v>9</v>
      </c>
      <c r="E147">
        <v>5</v>
      </c>
      <c r="F147">
        <v>20</v>
      </c>
      <c r="G147" s="14" t="s">
        <v>230</v>
      </c>
      <c r="H147" t="s">
        <v>241</v>
      </c>
      <c r="I147" s="1">
        <v>0.01</v>
      </c>
      <c r="J147" s="1">
        <v>0</v>
      </c>
      <c r="K147" s="1">
        <v>0.01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"/>
      <c r="AF147" s="1"/>
      <c r="AG147">
        <v>1</v>
      </c>
      <c r="AH147">
        <v>1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 x14ac:dyDescent="0.55000000000000004">
      <c r="A148" t="s">
        <v>166</v>
      </c>
      <c r="B148" s="2">
        <v>44693</v>
      </c>
      <c r="C148" t="s">
        <v>332</v>
      </c>
      <c r="D148" t="s">
        <v>9</v>
      </c>
      <c r="E148">
        <v>5</v>
      </c>
      <c r="F148">
        <v>20</v>
      </c>
      <c r="G148" s="14">
        <v>92</v>
      </c>
      <c r="H148" t="s">
        <v>240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"/>
      <c r="AF148" s="1"/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55000000000000004">
      <c r="A149" t="s">
        <v>167</v>
      </c>
      <c r="B149" s="2">
        <v>44695</v>
      </c>
      <c r="C149" t="s">
        <v>332</v>
      </c>
      <c r="D149" t="s">
        <v>9</v>
      </c>
      <c r="E149">
        <v>5</v>
      </c>
      <c r="F149">
        <v>20</v>
      </c>
      <c r="G149" s="14">
        <v>606</v>
      </c>
      <c r="H149" t="s">
        <v>241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"/>
      <c r="AF149" s="1"/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55000000000000004">
      <c r="A150" t="s">
        <v>168</v>
      </c>
      <c r="B150" s="2">
        <v>44698</v>
      </c>
      <c r="C150" t="s">
        <v>332</v>
      </c>
      <c r="D150" t="s">
        <v>9</v>
      </c>
      <c r="E150">
        <v>5</v>
      </c>
      <c r="F150">
        <v>21</v>
      </c>
      <c r="G150" s="14">
        <v>349</v>
      </c>
      <c r="H150" t="s">
        <v>241</v>
      </c>
      <c r="I150" s="1">
        <v>0.01</v>
      </c>
      <c r="J150" s="1">
        <v>0</v>
      </c>
      <c r="K150" s="1">
        <v>0</v>
      </c>
      <c r="L150" s="1">
        <v>0</v>
      </c>
      <c r="M150" s="1">
        <v>0</v>
      </c>
      <c r="N150" s="1">
        <v>0.01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"/>
      <c r="AF150" s="1"/>
      <c r="AG150">
        <v>1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55000000000000004">
      <c r="A151" t="s">
        <v>169</v>
      </c>
      <c r="B151" s="2">
        <v>44705</v>
      </c>
      <c r="C151" t="s">
        <v>332</v>
      </c>
      <c r="D151" t="s">
        <v>9</v>
      </c>
      <c r="E151">
        <v>5</v>
      </c>
      <c r="F151">
        <v>22</v>
      </c>
      <c r="G151" s="14">
        <v>210</v>
      </c>
      <c r="H151" t="s">
        <v>241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"/>
      <c r="AF151" s="1"/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 x14ac:dyDescent="0.55000000000000004">
      <c r="A152" t="s">
        <v>170</v>
      </c>
      <c r="B152" s="2">
        <v>44705</v>
      </c>
      <c r="C152" t="s">
        <v>332</v>
      </c>
      <c r="D152" t="s">
        <v>9</v>
      </c>
      <c r="E152">
        <v>5</v>
      </c>
      <c r="F152">
        <v>22</v>
      </c>
      <c r="G152" s="14">
        <v>606</v>
      </c>
      <c r="H152" t="s">
        <v>241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"/>
      <c r="AF152" s="1"/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55000000000000004">
      <c r="A153" t="s">
        <v>171</v>
      </c>
      <c r="B153" s="2">
        <v>44705</v>
      </c>
      <c r="C153" t="s">
        <v>332</v>
      </c>
      <c r="D153" t="s">
        <v>9</v>
      </c>
      <c r="E153">
        <v>5</v>
      </c>
      <c r="F153">
        <v>22</v>
      </c>
      <c r="G153" s="14" t="s">
        <v>231</v>
      </c>
      <c r="H153" t="s">
        <v>242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"/>
      <c r="AF153" s="1"/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55000000000000004">
      <c r="A154" t="s">
        <v>172</v>
      </c>
      <c r="B154" s="2">
        <v>44707</v>
      </c>
      <c r="C154" t="s">
        <v>332</v>
      </c>
      <c r="D154" t="s">
        <v>9</v>
      </c>
      <c r="E154">
        <v>5</v>
      </c>
      <c r="F154">
        <v>22</v>
      </c>
      <c r="G154" s="14">
        <v>40</v>
      </c>
      <c r="H154" t="s">
        <v>240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"/>
      <c r="AF154" s="1"/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 x14ac:dyDescent="0.55000000000000004">
      <c r="A155" t="s">
        <v>173</v>
      </c>
      <c r="B155" s="2">
        <v>44707</v>
      </c>
      <c r="C155" t="s">
        <v>332</v>
      </c>
      <c r="D155" t="s">
        <v>9</v>
      </c>
      <c r="E155">
        <v>5</v>
      </c>
      <c r="F155">
        <v>22</v>
      </c>
      <c r="G155" s="14">
        <v>491</v>
      </c>
      <c r="H155" t="s">
        <v>242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"/>
      <c r="AF155" s="1"/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55000000000000004">
      <c r="A156" t="s">
        <v>174</v>
      </c>
      <c r="B156" s="2">
        <v>44707</v>
      </c>
      <c r="C156" t="s">
        <v>332</v>
      </c>
      <c r="D156" t="s">
        <v>9</v>
      </c>
      <c r="E156">
        <v>5</v>
      </c>
      <c r="F156">
        <v>22</v>
      </c>
      <c r="G156" s="14">
        <v>589</v>
      </c>
      <c r="H156" t="s">
        <v>241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"/>
      <c r="AF156" s="1"/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 x14ac:dyDescent="0.55000000000000004">
      <c r="A157" t="s">
        <v>175</v>
      </c>
      <c r="B157" s="2">
        <v>44707</v>
      </c>
      <c r="C157" t="s">
        <v>332</v>
      </c>
      <c r="D157" t="s">
        <v>9</v>
      </c>
      <c r="E157">
        <v>5</v>
      </c>
      <c r="F157">
        <v>22</v>
      </c>
      <c r="G157" s="14">
        <v>615</v>
      </c>
      <c r="H157" t="s">
        <v>240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"/>
      <c r="AF157" s="1"/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 x14ac:dyDescent="0.55000000000000004">
      <c r="A158" t="s">
        <v>176</v>
      </c>
      <c r="B158" s="2">
        <v>44714</v>
      </c>
      <c r="C158" t="s">
        <v>332</v>
      </c>
      <c r="D158" t="s">
        <v>15</v>
      </c>
      <c r="E158">
        <v>6</v>
      </c>
      <c r="F158">
        <v>23</v>
      </c>
      <c r="G158" s="14">
        <v>300</v>
      </c>
      <c r="H158" t="s">
        <v>241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"/>
      <c r="AF158" s="1"/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55000000000000004">
      <c r="A159" t="s">
        <v>177</v>
      </c>
      <c r="B159" s="2">
        <v>44718</v>
      </c>
      <c r="C159" t="s">
        <v>332</v>
      </c>
      <c r="D159" t="s">
        <v>15</v>
      </c>
      <c r="E159">
        <v>6</v>
      </c>
      <c r="F159">
        <v>24</v>
      </c>
      <c r="G159" s="14">
        <v>454</v>
      </c>
      <c r="H159" t="s">
        <v>240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"/>
      <c r="AF159" s="1"/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x14ac:dyDescent="0.55000000000000004">
      <c r="A160" t="s">
        <v>178</v>
      </c>
      <c r="B160" s="2">
        <v>44721</v>
      </c>
      <c r="C160" t="s">
        <v>332</v>
      </c>
      <c r="D160" t="s">
        <v>15</v>
      </c>
      <c r="E160">
        <v>6</v>
      </c>
      <c r="F160">
        <v>24</v>
      </c>
      <c r="G160" s="14" t="s">
        <v>230</v>
      </c>
      <c r="H160" t="s">
        <v>241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"/>
      <c r="AF160" s="1"/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55000000000000004">
      <c r="A161" t="s">
        <v>179</v>
      </c>
      <c r="B161" s="2">
        <v>44724</v>
      </c>
      <c r="C161" t="s">
        <v>332</v>
      </c>
      <c r="D161" t="s">
        <v>15</v>
      </c>
      <c r="E161">
        <v>6</v>
      </c>
      <c r="F161">
        <v>25</v>
      </c>
      <c r="G161" s="14">
        <v>454</v>
      </c>
      <c r="H161" t="s">
        <v>240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"/>
      <c r="AF161" s="1"/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55000000000000004">
      <c r="A162" t="s">
        <v>180</v>
      </c>
      <c r="B162" s="2">
        <v>44728</v>
      </c>
      <c r="C162" t="s">
        <v>332</v>
      </c>
      <c r="D162" t="s">
        <v>15</v>
      </c>
      <c r="E162">
        <v>6</v>
      </c>
      <c r="F162">
        <v>25</v>
      </c>
      <c r="G162" s="14">
        <v>349</v>
      </c>
      <c r="H162" t="s">
        <v>241</v>
      </c>
      <c r="I162" s="1">
        <v>0.02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0.01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"/>
      <c r="AF162" s="1"/>
      <c r="AG162">
        <v>1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55000000000000004">
      <c r="A163" t="s">
        <v>181</v>
      </c>
      <c r="B163" s="2">
        <v>44742</v>
      </c>
      <c r="C163" t="s">
        <v>333</v>
      </c>
      <c r="D163" t="s">
        <v>15</v>
      </c>
      <c r="E163">
        <v>6</v>
      </c>
      <c r="F163">
        <v>27</v>
      </c>
      <c r="G163" s="14">
        <v>67</v>
      </c>
      <c r="H163" t="s">
        <v>240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"/>
      <c r="AF163" s="1"/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55000000000000004">
      <c r="A164" t="s">
        <v>182</v>
      </c>
      <c r="B164" s="2">
        <v>44742</v>
      </c>
      <c r="C164" t="s">
        <v>333</v>
      </c>
      <c r="D164" t="s">
        <v>15</v>
      </c>
      <c r="E164">
        <v>6</v>
      </c>
      <c r="F164">
        <v>27</v>
      </c>
      <c r="G164" s="14" t="s">
        <v>231</v>
      </c>
      <c r="H164" t="s">
        <v>242</v>
      </c>
      <c r="I164" s="1">
        <v>0.1</v>
      </c>
      <c r="J164" s="1">
        <v>0.1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6">
        <v>96</v>
      </c>
      <c r="AA164" s="16">
        <v>0</v>
      </c>
      <c r="AB164" s="16">
        <v>0</v>
      </c>
      <c r="AC164" s="16">
        <v>0</v>
      </c>
      <c r="AD164" s="16">
        <v>0</v>
      </c>
      <c r="AE164" s="1"/>
      <c r="AF164" s="1"/>
      <c r="AG164">
        <v>1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 x14ac:dyDescent="0.55000000000000004">
      <c r="A165" t="s">
        <v>183</v>
      </c>
      <c r="B165" s="2">
        <v>44749</v>
      </c>
      <c r="C165" t="s">
        <v>333</v>
      </c>
      <c r="D165" t="s">
        <v>27</v>
      </c>
      <c r="E165">
        <v>7</v>
      </c>
      <c r="F165">
        <v>28</v>
      </c>
      <c r="G165" s="14">
        <v>589</v>
      </c>
      <c r="H165" t="s">
        <v>241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6">
        <v>0</v>
      </c>
      <c r="AA165" s="16">
        <v>0</v>
      </c>
      <c r="AB165" s="16">
        <v>0</v>
      </c>
      <c r="AC165" s="16">
        <v>0</v>
      </c>
      <c r="AD165" s="16">
        <v>0</v>
      </c>
      <c r="AE165" s="1"/>
      <c r="AF165" s="1"/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 x14ac:dyDescent="0.55000000000000004">
      <c r="A166" t="s">
        <v>184</v>
      </c>
      <c r="B166" s="2">
        <v>44749</v>
      </c>
      <c r="C166" t="s">
        <v>333</v>
      </c>
      <c r="D166" t="s">
        <v>27</v>
      </c>
      <c r="E166">
        <v>7</v>
      </c>
      <c r="F166">
        <v>28</v>
      </c>
      <c r="G166" s="14" t="s">
        <v>230</v>
      </c>
      <c r="H166" t="s">
        <v>241</v>
      </c>
      <c r="I166" s="1">
        <v>0.01</v>
      </c>
      <c r="J166" s="1">
        <v>0</v>
      </c>
      <c r="K166" s="1">
        <v>0</v>
      </c>
      <c r="L166" s="1">
        <v>0</v>
      </c>
      <c r="M166" s="1">
        <v>0</v>
      </c>
      <c r="N166" s="1">
        <v>0.01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"/>
      <c r="AF166" s="1"/>
      <c r="AG166">
        <v>1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55000000000000004">
      <c r="A167" t="s">
        <v>185</v>
      </c>
      <c r="B167" s="2">
        <v>44750</v>
      </c>
      <c r="C167" t="s">
        <v>333</v>
      </c>
      <c r="D167" t="s">
        <v>27</v>
      </c>
      <c r="E167">
        <v>7</v>
      </c>
      <c r="F167">
        <v>28</v>
      </c>
      <c r="G167" s="14" t="s">
        <v>395</v>
      </c>
      <c r="H167" t="s">
        <v>241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"/>
      <c r="AF167" s="1"/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55000000000000004">
      <c r="A168" t="s">
        <v>186</v>
      </c>
      <c r="B168" s="2">
        <v>44753</v>
      </c>
      <c r="C168" t="s">
        <v>333</v>
      </c>
      <c r="D168" t="s">
        <v>27</v>
      </c>
      <c r="E168">
        <v>7</v>
      </c>
      <c r="F168">
        <v>29</v>
      </c>
      <c r="G168" s="14">
        <v>606</v>
      </c>
      <c r="H168" t="s">
        <v>241</v>
      </c>
      <c r="I168" s="1">
        <v>0.05</v>
      </c>
      <c r="J168" s="1">
        <v>0</v>
      </c>
      <c r="K168" s="1">
        <v>0</v>
      </c>
      <c r="L168" s="1">
        <v>0</v>
      </c>
      <c r="M168" s="1">
        <v>0</v>
      </c>
      <c r="N168" s="1">
        <v>0.05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"/>
      <c r="AF168" s="1"/>
      <c r="AG168">
        <v>1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55000000000000004">
      <c r="A169" t="s">
        <v>187</v>
      </c>
      <c r="B169" s="2">
        <v>44760</v>
      </c>
      <c r="C169" t="s">
        <v>333</v>
      </c>
      <c r="D169" t="s">
        <v>27</v>
      </c>
      <c r="E169">
        <v>7</v>
      </c>
      <c r="F169">
        <v>30</v>
      </c>
      <c r="G169" s="14">
        <v>40</v>
      </c>
      <c r="H169" t="s">
        <v>240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"/>
      <c r="AF169" s="1"/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 x14ac:dyDescent="0.55000000000000004">
      <c r="A170" t="s">
        <v>188</v>
      </c>
      <c r="B170" s="2">
        <v>44760</v>
      </c>
      <c r="C170" t="s">
        <v>333</v>
      </c>
      <c r="D170" t="s">
        <v>27</v>
      </c>
      <c r="E170">
        <v>7</v>
      </c>
      <c r="F170">
        <v>30</v>
      </c>
      <c r="G170" s="14">
        <v>454</v>
      </c>
      <c r="H170" t="s">
        <v>240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"/>
      <c r="AF170" s="1"/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 x14ac:dyDescent="0.55000000000000004">
      <c r="A171" t="s">
        <v>189</v>
      </c>
      <c r="B171" s="2">
        <v>44760</v>
      </c>
      <c r="C171" t="s">
        <v>333</v>
      </c>
      <c r="D171" t="s">
        <v>27</v>
      </c>
      <c r="E171">
        <v>7</v>
      </c>
      <c r="F171">
        <v>30</v>
      </c>
      <c r="G171" s="14" t="s">
        <v>229</v>
      </c>
      <c r="H171" t="s">
        <v>240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6">
        <v>0</v>
      </c>
      <c r="AA171" s="16">
        <v>0</v>
      </c>
      <c r="AB171" s="16">
        <v>0</v>
      </c>
      <c r="AC171" s="16">
        <v>0</v>
      </c>
      <c r="AD171" s="16">
        <v>0</v>
      </c>
      <c r="AE171" s="1"/>
      <c r="AF171" s="1"/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 x14ac:dyDescent="0.55000000000000004">
      <c r="A172" t="s">
        <v>190</v>
      </c>
      <c r="B172" s="2">
        <v>44761</v>
      </c>
      <c r="C172" t="s">
        <v>333</v>
      </c>
      <c r="D172" t="s">
        <v>27</v>
      </c>
      <c r="E172">
        <v>7</v>
      </c>
      <c r="F172">
        <v>30</v>
      </c>
      <c r="G172" s="14">
        <v>21</v>
      </c>
      <c r="H172" t="s">
        <v>240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6">
        <v>0</v>
      </c>
      <c r="AA172" s="16">
        <v>0</v>
      </c>
      <c r="AB172" s="16">
        <v>0</v>
      </c>
      <c r="AC172" s="16">
        <v>0</v>
      </c>
      <c r="AD172" s="16">
        <v>0</v>
      </c>
      <c r="AE172" s="1"/>
      <c r="AF172" s="1"/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55000000000000004">
      <c r="A173" t="s">
        <v>191</v>
      </c>
      <c r="B173" s="2">
        <v>44761</v>
      </c>
      <c r="C173" t="s">
        <v>333</v>
      </c>
      <c r="D173" t="s">
        <v>27</v>
      </c>
      <c r="E173">
        <v>7</v>
      </c>
      <c r="F173">
        <v>30</v>
      </c>
      <c r="G173" s="14">
        <v>40</v>
      </c>
      <c r="H173" t="s">
        <v>240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6">
        <v>0</v>
      </c>
      <c r="AA173" s="16">
        <v>0</v>
      </c>
      <c r="AB173" s="16">
        <v>0</v>
      </c>
      <c r="AC173" s="16">
        <v>0</v>
      </c>
      <c r="AD173" s="16">
        <v>0</v>
      </c>
      <c r="AE173" s="1"/>
      <c r="AF173" s="1"/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55000000000000004">
      <c r="A174" t="s">
        <v>192</v>
      </c>
      <c r="B174" s="2">
        <v>44761</v>
      </c>
      <c r="C174" t="s">
        <v>333</v>
      </c>
      <c r="D174" t="s">
        <v>27</v>
      </c>
      <c r="E174">
        <v>7</v>
      </c>
      <c r="F174">
        <v>30</v>
      </c>
      <c r="G174" s="14">
        <v>491</v>
      </c>
      <c r="H174" t="s">
        <v>242</v>
      </c>
      <c r="I174" s="1">
        <v>0.15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0.15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6">
        <v>0</v>
      </c>
      <c r="AA174" s="16">
        <v>0</v>
      </c>
      <c r="AB174" s="16">
        <v>20</v>
      </c>
      <c r="AC174" s="16">
        <v>0</v>
      </c>
      <c r="AD174" s="16">
        <v>0</v>
      </c>
      <c r="AE174" s="1"/>
      <c r="AF174" s="1"/>
      <c r="AG174">
        <v>1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 x14ac:dyDescent="0.55000000000000004">
      <c r="A175" t="s">
        <v>193</v>
      </c>
      <c r="B175" s="2">
        <v>44762</v>
      </c>
      <c r="C175" t="s">
        <v>333</v>
      </c>
      <c r="D175" t="s">
        <v>27</v>
      </c>
      <c r="E175">
        <v>7</v>
      </c>
      <c r="F175">
        <v>30</v>
      </c>
      <c r="G175" s="14">
        <v>300</v>
      </c>
      <c r="H175" t="s">
        <v>241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6">
        <v>0</v>
      </c>
      <c r="AA175" s="16">
        <v>0</v>
      </c>
      <c r="AB175" s="16">
        <v>0</v>
      </c>
      <c r="AC175" s="16">
        <v>0</v>
      </c>
      <c r="AD175" s="16">
        <v>0</v>
      </c>
      <c r="AE175" s="1"/>
      <c r="AF175" s="1"/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55000000000000004">
      <c r="A176" t="s">
        <v>194</v>
      </c>
      <c r="B176" s="2">
        <v>44762</v>
      </c>
      <c r="C176" t="s">
        <v>333</v>
      </c>
      <c r="D176" t="s">
        <v>27</v>
      </c>
      <c r="E176">
        <v>7</v>
      </c>
      <c r="F176">
        <v>30</v>
      </c>
      <c r="G176" s="14">
        <v>491</v>
      </c>
      <c r="H176" t="s">
        <v>242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6">
        <v>0</v>
      </c>
      <c r="AA176" s="16">
        <v>0</v>
      </c>
      <c r="AB176" s="16">
        <v>0</v>
      </c>
      <c r="AC176" s="16">
        <v>0</v>
      </c>
      <c r="AD176" s="16">
        <v>0</v>
      </c>
      <c r="AE176" s="1"/>
      <c r="AF176" s="1"/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55000000000000004">
      <c r="A177" t="s">
        <v>195</v>
      </c>
      <c r="B177" s="2">
        <v>44762</v>
      </c>
      <c r="C177" t="s">
        <v>333</v>
      </c>
      <c r="D177" t="s">
        <v>27</v>
      </c>
      <c r="E177">
        <v>7</v>
      </c>
      <c r="F177">
        <v>30</v>
      </c>
      <c r="G177" s="14">
        <v>491</v>
      </c>
      <c r="H177" t="s">
        <v>242</v>
      </c>
      <c r="I177" s="1">
        <v>0.25</v>
      </c>
      <c r="J177" s="1">
        <v>0</v>
      </c>
      <c r="K177" s="1">
        <v>0</v>
      </c>
      <c r="L177" s="1">
        <v>0.05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0.2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6">
        <v>0</v>
      </c>
      <c r="AA177" s="16">
        <v>4</v>
      </c>
      <c r="AB177" s="16">
        <v>47</v>
      </c>
      <c r="AC177" s="16">
        <v>0</v>
      </c>
      <c r="AD177" s="16">
        <v>0</v>
      </c>
      <c r="AE177" s="1"/>
      <c r="AF177" s="1"/>
      <c r="AG177">
        <v>1</v>
      </c>
      <c r="AH177">
        <v>2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55000000000000004">
      <c r="A178" t="s">
        <v>196</v>
      </c>
      <c r="B178" s="2">
        <v>44762</v>
      </c>
      <c r="C178" t="s">
        <v>333</v>
      </c>
      <c r="D178" t="s">
        <v>27</v>
      </c>
      <c r="E178">
        <v>7</v>
      </c>
      <c r="F178">
        <v>30</v>
      </c>
      <c r="G178" s="14" t="s">
        <v>395</v>
      </c>
      <c r="H178" t="s">
        <v>241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6">
        <v>0</v>
      </c>
      <c r="AA178" s="16">
        <v>0</v>
      </c>
      <c r="AB178" s="16">
        <v>0</v>
      </c>
      <c r="AC178" s="16">
        <v>0</v>
      </c>
      <c r="AD178" s="16">
        <v>0</v>
      </c>
      <c r="AE178" s="1"/>
      <c r="AF178" s="1"/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55000000000000004">
      <c r="A179" t="s">
        <v>197</v>
      </c>
      <c r="B179" s="2">
        <v>44763</v>
      </c>
      <c r="C179" t="s">
        <v>333</v>
      </c>
      <c r="D179" t="s">
        <v>27</v>
      </c>
      <c r="E179">
        <v>7</v>
      </c>
      <c r="F179">
        <v>30</v>
      </c>
      <c r="G179" s="14">
        <v>300</v>
      </c>
      <c r="H179" t="s">
        <v>241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6">
        <v>0</v>
      </c>
      <c r="AA179" s="16">
        <v>0</v>
      </c>
      <c r="AB179" s="16">
        <v>0</v>
      </c>
      <c r="AC179" s="16">
        <v>0</v>
      </c>
      <c r="AD179" s="16">
        <v>0</v>
      </c>
      <c r="AE179" s="1"/>
      <c r="AF179" s="1"/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 x14ac:dyDescent="0.55000000000000004">
      <c r="A180" t="s">
        <v>198</v>
      </c>
      <c r="B180" s="2">
        <v>44763</v>
      </c>
      <c r="C180" t="s">
        <v>333</v>
      </c>
      <c r="D180" t="s">
        <v>27</v>
      </c>
      <c r="E180">
        <v>7</v>
      </c>
      <c r="F180">
        <v>30</v>
      </c>
      <c r="G180" s="14">
        <v>6000</v>
      </c>
      <c r="H180" t="s">
        <v>240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6">
        <v>0</v>
      </c>
      <c r="AA180" s="16">
        <v>0</v>
      </c>
      <c r="AB180" s="16">
        <v>0</v>
      </c>
      <c r="AC180" s="16">
        <v>0</v>
      </c>
      <c r="AD180" s="16">
        <v>0</v>
      </c>
      <c r="AE180" s="1"/>
      <c r="AF180" s="1"/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55000000000000004">
      <c r="A181" t="s">
        <v>199</v>
      </c>
      <c r="B181" s="2">
        <v>44782</v>
      </c>
      <c r="C181" t="s">
        <v>333</v>
      </c>
      <c r="D181" t="s">
        <v>45</v>
      </c>
      <c r="E181">
        <v>8</v>
      </c>
      <c r="F181">
        <v>33</v>
      </c>
      <c r="G181" s="14">
        <v>21</v>
      </c>
      <c r="H181" t="s">
        <v>240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6">
        <v>0</v>
      </c>
      <c r="AA181" s="16">
        <v>0</v>
      </c>
      <c r="AB181" s="16">
        <v>0</v>
      </c>
      <c r="AC181" s="16">
        <v>0</v>
      </c>
      <c r="AD181" s="16">
        <v>0</v>
      </c>
      <c r="AE181" s="1"/>
      <c r="AF181" s="1"/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 x14ac:dyDescent="0.55000000000000004">
      <c r="A182" t="s">
        <v>200</v>
      </c>
      <c r="B182" s="2">
        <v>44785</v>
      </c>
      <c r="C182" t="s">
        <v>333</v>
      </c>
      <c r="D182" t="s">
        <v>45</v>
      </c>
      <c r="E182">
        <v>8</v>
      </c>
      <c r="F182">
        <v>33</v>
      </c>
      <c r="G182" s="14" t="s">
        <v>230</v>
      </c>
      <c r="H182" t="s">
        <v>241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6">
        <v>0</v>
      </c>
      <c r="AA182" s="16">
        <v>0</v>
      </c>
      <c r="AB182" s="16">
        <v>0</v>
      </c>
      <c r="AC182" s="16">
        <v>0</v>
      </c>
      <c r="AD182" s="16">
        <v>0</v>
      </c>
      <c r="AE182" s="1"/>
      <c r="AF182" s="1"/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 x14ac:dyDescent="0.55000000000000004">
      <c r="A183" t="s">
        <v>201</v>
      </c>
      <c r="B183" s="2">
        <v>44788</v>
      </c>
      <c r="C183" t="s">
        <v>333</v>
      </c>
      <c r="D183" t="s">
        <v>45</v>
      </c>
      <c r="E183">
        <v>8</v>
      </c>
      <c r="F183">
        <v>34</v>
      </c>
      <c r="G183" s="14">
        <v>59</v>
      </c>
      <c r="H183" t="s">
        <v>242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6">
        <v>0</v>
      </c>
      <c r="AA183" s="16">
        <v>0</v>
      </c>
      <c r="AB183" s="16">
        <v>0</v>
      </c>
      <c r="AC183" s="16">
        <v>0</v>
      </c>
      <c r="AD183" s="16">
        <v>0</v>
      </c>
      <c r="AE183" s="1"/>
      <c r="AF183" s="1"/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 x14ac:dyDescent="0.55000000000000004">
      <c r="A184" t="s">
        <v>202</v>
      </c>
      <c r="B184" s="2">
        <v>44793</v>
      </c>
      <c r="C184" t="s">
        <v>333</v>
      </c>
      <c r="D184" t="s">
        <v>45</v>
      </c>
      <c r="E184">
        <v>8</v>
      </c>
      <c r="F184">
        <v>34</v>
      </c>
      <c r="G184" s="14">
        <v>454</v>
      </c>
      <c r="H184" t="s">
        <v>240</v>
      </c>
      <c r="I184" s="1">
        <v>0.2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0.2</v>
      </c>
      <c r="Y184" s="1">
        <v>0</v>
      </c>
      <c r="Z184" s="16">
        <v>0</v>
      </c>
      <c r="AA184" s="16">
        <v>0</v>
      </c>
      <c r="AB184" s="16">
        <v>0</v>
      </c>
      <c r="AC184" s="16">
        <v>0</v>
      </c>
      <c r="AD184" s="16">
        <v>1</v>
      </c>
      <c r="AE184" s="1"/>
      <c r="AF184" s="1"/>
      <c r="AG184">
        <v>1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</row>
    <row r="185" spans="1:50" x14ac:dyDescent="0.55000000000000004">
      <c r="A185" t="s">
        <v>203</v>
      </c>
      <c r="B185" s="2">
        <v>44794</v>
      </c>
      <c r="C185" t="s">
        <v>333</v>
      </c>
      <c r="D185" t="s">
        <v>45</v>
      </c>
      <c r="E185">
        <v>8</v>
      </c>
      <c r="F185">
        <v>35</v>
      </c>
      <c r="G185" s="14" t="s">
        <v>231</v>
      </c>
      <c r="H185" t="s">
        <v>242</v>
      </c>
      <c r="I185" s="1">
        <v>0.05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0.05</v>
      </c>
      <c r="X185" s="1">
        <v>0</v>
      </c>
      <c r="Y185" s="1">
        <v>0</v>
      </c>
      <c r="Z185" s="16">
        <v>0</v>
      </c>
      <c r="AA185" s="16">
        <v>0</v>
      </c>
      <c r="AB185" s="16">
        <v>0</v>
      </c>
      <c r="AC185" s="16">
        <v>3</v>
      </c>
      <c r="AD185" s="16">
        <v>0</v>
      </c>
      <c r="AE185" s="1"/>
      <c r="AF185" s="1"/>
      <c r="AG185">
        <v>1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</row>
    <row r="186" spans="1:50" x14ac:dyDescent="0.55000000000000004">
      <c r="A186" t="s">
        <v>204</v>
      </c>
      <c r="B186" s="2">
        <v>44797</v>
      </c>
      <c r="C186" t="s">
        <v>333</v>
      </c>
      <c r="D186" t="s">
        <v>45</v>
      </c>
      <c r="E186">
        <v>8</v>
      </c>
      <c r="F186">
        <v>35</v>
      </c>
      <c r="G186" s="14">
        <v>9</v>
      </c>
      <c r="H186" t="s">
        <v>240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6">
        <v>0</v>
      </c>
      <c r="AA186" s="16">
        <v>0</v>
      </c>
      <c r="AB186" s="16">
        <v>0</v>
      </c>
      <c r="AC186" s="16">
        <v>0</v>
      </c>
      <c r="AD186" s="16">
        <v>0</v>
      </c>
      <c r="AE186" s="1"/>
      <c r="AF186" s="1"/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55000000000000004">
      <c r="A187" t="s">
        <v>205</v>
      </c>
      <c r="B187" s="2">
        <v>44797</v>
      </c>
      <c r="C187" t="s">
        <v>333</v>
      </c>
      <c r="D187" t="s">
        <v>45</v>
      </c>
      <c r="E187">
        <v>8</v>
      </c>
      <c r="F187">
        <v>35</v>
      </c>
      <c r="G187" s="14">
        <v>21</v>
      </c>
      <c r="H187" t="s">
        <v>240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6">
        <v>0</v>
      </c>
      <c r="AA187" s="16">
        <v>0</v>
      </c>
      <c r="AB187" s="16">
        <v>0</v>
      </c>
      <c r="AC187" s="16">
        <v>0</v>
      </c>
      <c r="AD187" s="16">
        <v>0</v>
      </c>
      <c r="AE187" s="1"/>
      <c r="AF187" s="1"/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 x14ac:dyDescent="0.55000000000000004">
      <c r="A188" t="s">
        <v>206</v>
      </c>
      <c r="B188" s="2">
        <v>44797</v>
      </c>
      <c r="C188" t="s">
        <v>333</v>
      </c>
      <c r="D188" t="s">
        <v>45</v>
      </c>
      <c r="E188">
        <v>8</v>
      </c>
      <c r="F188">
        <v>35</v>
      </c>
      <c r="G188" s="14">
        <v>606</v>
      </c>
      <c r="H188" t="s">
        <v>241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6">
        <v>0</v>
      </c>
      <c r="AA188" s="16">
        <v>0</v>
      </c>
      <c r="AB188" s="16">
        <v>0</v>
      </c>
      <c r="AC188" s="16">
        <v>0</v>
      </c>
      <c r="AD188" s="16">
        <v>0</v>
      </c>
      <c r="AE188" s="1"/>
      <c r="AF188" s="1"/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 x14ac:dyDescent="0.55000000000000004">
      <c r="A189" t="s">
        <v>207</v>
      </c>
      <c r="B189" s="2">
        <v>44799</v>
      </c>
      <c r="C189" t="s">
        <v>333</v>
      </c>
      <c r="D189" t="s">
        <v>45</v>
      </c>
      <c r="E189">
        <v>8</v>
      </c>
      <c r="F189">
        <v>35</v>
      </c>
      <c r="G189" s="14">
        <v>60</v>
      </c>
      <c r="H189" t="s">
        <v>240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6">
        <v>0</v>
      </c>
      <c r="AA189" s="16">
        <v>0</v>
      </c>
      <c r="AB189" s="16">
        <v>0</v>
      </c>
      <c r="AC189" s="16">
        <v>0</v>
      </c>
      <c r="AD189" s="16">
        <v>0</v>
      </c>
      <c r="AE189" s="1"/>
      <c r="AF189" s="1"/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55000000000000004">
      <c r="A190" t="s">
        <v>208</v>
      </c>
      <c r="B190" s="2">
        <v>44799</v>
      </c>
      <c r="C190" t="s">
        <v>333</v>
      </c>
      <c r="D190" t="s">
        <v>45</v>
      </c>
      <c r="E190">
        <v>8</v>
      </c>
      <c r="F190">
        <v>35</v>
      </c>
      <c r="G190" s="14">
        <v>93</v>
      </c>
      <c r="H190" t="s">
        <v>240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6">
        <v>0</v>
      </c>
      <c r="AA190" s="16">
        <v>0</v>
      </c>
      <c r="AB190" s="16">
        <v>0</v>
      </c>
      <c r="AC190" s="16">
        <v>0</v>
      </c>
      <c r="AD190" s="16">
        <v>0</v>
      </c>
      <c r="AE190" s="1"/>
      <c r="AF190" s="1"/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55000000000000004">
      <c r="A191" t="s">
        <v>209</v>
      </c>
      <c r="B191" s="2">
        <v>44799</v>
      </c>
      <c r="C191" t="s">
        <v>333</v>
      </c>
      <c r="D191" t="s">
        <v>45</v>
      </c>
      <c r="E191">
        <v>8</v>
      </c>
      <c r="F191">
        <v>35</v>
      </c>
      <c r="G191" s="14">
        <v>615</v>
      </c>
      <c r="H191" t="s">
        <v>240</v>
      </c>
      <c r="I191" s="1">
        <v>0.79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0.79</v>
      </c>
      <c r="Y191" s="1">
        <v>0</v>
      </c>
      <c r="Z191" s="16">
        <v>0</v>
      </c>
      <c r="AA191" s="16">
        <v>0</v>
      </c>
      <c r="AB191" s="16">
        <v>0</v>
      </c>
      <c r="AC191" s="16">
        <v>0</v>
      </c>
      <c r="AD191" s="16">
        <v>7</v>
      </c>
      <c r="AE191" s="1"/>
      <c r="AF191" s="1"/>
      <c r="AG191">
        <v>1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</row>
    <row r="192" spans="1:50" x14ac:dyDescent="0.55000000000000004">
      <c r="A192" t="s">
        <v>210</v>
      </c>
      <c r="B192" s="2">
        <v>44803</v>
      </c>
      <c r="C192" t="s">
        <v>333</v>
      </c>
      <c r="D192" t="s">
        <v>45</v>
      </c>
      <c r="E192">
        <v>8</v>
      </c>
      <c r="F192">
        <v>36</v>
      </c>
      <c r="G192" s="14">
        <v>300</v>
      </c>
      <c r="H192" t="s">
        <v>241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6">
        <v>0</v>
      </c>
      <c r="AA192" s="16">
        <v>0</v>
      </c>
      <c r="AB192" s="16">
        <v>0</v>
      </c>
      <c r="AC192" s="16">
        <v>0</v>
      </c>
      <c r="AD192" s="16">
        <v>0</v>
      </c>
      <c r="AE192" s="1"/>
      <c r="AF192" s="1"/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55000000000000004">
      <c r="A193" t="s">
        <v>211</v>
      </c>
      <c r="B193" s="2">
        <v>44803</v>
      </c>
      <c r="C193" t="s">
        <v>333</v>
      </c>
      <c r="D193" t="s">
        <v>45</v>
      </c>
      <c r="E193">
        <v>8</v>
      </c>
      <c r="F193">
        <v>36</v>
      </c>
      <c r="G193" s="14">
        <v>589</v>
      </c>
      <c r="H193" t="s">
        <v>241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6">
        <v>0</v>
      </c>
      <c r="AA193" s="16">
        <v>0</v>
      </c>
      <c r="AB193" s="16">
        <v>0</v>
      </c>
      <c r="AC193" s="16">
        <v>0</v>
      </c>
      <c r="AD193" s="16">
        <v>0</v>
      </c>
      <c r="AE193" s="1"/>
      <c r="AF193" s="1"/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55000000000000004">
      <c r="A194" t="s">
        <v>212</v>
      </c>
      <c r="B194" s="2">
        <v>44803</v>
      </c>
      <c r="C194" t="s">
        <v>333</v>
      </c>
      <c r="D194" t="s">
        <v>45</v>
      </c>
      <c r="E194">
        <v>8</v>
      </c>
      <c r="F194">
        <v>36</v>
      </c>
      <c r="G194" s="14" t="s">
        <v>231</v>
      </c>
      <c r="H194" t="s">
        <v>242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6">
        <v>0</v>
      </c>
      <c r="AA194" s="16">
        <v>0</v>
      </c>
      <c r="AB194" s="16">
        <v>0</v>
      </c>
      <c r="AC194" s="16">
        <v>0</v>
      </c>
      <c r="AD194" s="16">
        <v>0</v>
      </c>
      <c r="AE194" s="1"/>
      <c r="AF194" s="1"/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 x14ac:dyDescent="0.55000000000000004">
      <c r="A195" t="s">
        <v>213</v>
      </c>
      <c r="B195" s="2">
        <v>44810</v>
      </c>
      <c r="C195" t="s">
        <v>333</v>
      </c>
      <c r="D195" t="s">
        <v>63</v>
      </c>
      <c r="E195">
        <v>9</v>
      </c>
      <c r="F195">
        <v>37</v>
      </c>
      <c r="G195" s="14">
        <v>32</v>
      </c>
      <c r="H195" t="s">
        <v>240</v>
      </c>
      <c r="I195" s="1">
        <v>0.5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0.5</v>
      </c>
      <c r="Y195" s="1">
        <v>0</v>
      </c>
      <c r="Z195" s="16">
        <v>0</v>
      </c>
      <c r="AA195" s="16">
        <v>0</v>
      </c>
      <c r="AB195" s="16">
        <v>0</v>
      </c>
      <c r="AC195" s="16">
        <v>0</v>
      </c>
      <c r="AD195" s="16">
        <v>11</v>
      </c>
      <c r="AE195" s="1"/>
      <c r="AF195" s="1"/>
      <c r="AG195">
        <v>1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</row>
    <row r="196" spans="1:50" x14ac:dyDescent="0.55000000000000004">
      <c r="A196" t="s">
        <v>214</v>
      </c>
      <c r="B196" s="2">
        <v>44810</v>
      </c>
      <c r="C196" t="s">
        <v>333</v>
      </c>
      <c r="D196" t="s">
        <v>63</v>
      </c>
      <c r="E196">
        <v>9</v>
      </c>
      <c r="F196">
        <v>37</v>
      </c>
      <c r="G196" s="14">
        <v>40</v>
      </c>
      <c r="H196" t="s">
        <v>240</v>
      </c>
      <c r="I196" s="1">
        <v>0.9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0.1</v>
      </c>
      <c r="X196" s="1">
        <v>0.8</v>
      </c>
      <c r="Y196" s="1">
        <v>0</v>
      </c>
      <c r="Z196" s="16">
        <v>0</v>
      </c>
      <c r="AA196" s="16">
        <v>0</v>
      </c>
      <c r="AB196" s="16">
        <v>0</v>
      </c>
      <c r="AC196" s="16">
        <v>5</v>
      </c>
      <c r="AD196" s="16">
        <v>49</v>
      </c>
      <c r="AE196" s="1"/>
      <c r="AF196" s="1"/>
      <c r="AG196">
        <v>1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1</v>
      </c>
      <c r="AX196">
        <v>0</v>
      </c>
    </row>
    <row r="197" spans="1:50" x14ac:dyDescent="0.55000000000000004">
      <c r="A197" t="s">
        <v>215</v>
      </c>
      <c r="B197" s="2">
        <v>44812</v>
      </c>
      <c r="C197" t="s">
        <v>333</v>
      </c>
      <c r="D197" t="s">
        <v>63</v>
      </c>
      <c r="E197">
        <v>9</v>
      </c>
      <c r="F197">
        <v>37</v>
      </c>
      <c r="G197" s="14">
        <v>40</v>
      </c>
      <c r="H197" t="s">
        <v>240</v>
      </c>
      <c r="I197" s="1">
        <v>0.05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0.05</v>
      </c>
      <c r="Y197" s="1">
        <v>0</v>
      </c>
      <c r="Z197" s="16">
        <v>0</v>
      </c>
      <c r="AA197" s="16">
        <v>0</v>
      </c>
      <c r="AB197" s="16">
        <v>0</v>
      </c>
      <c r="AC197" s="16">
        <v>0</v>
      </c>
      <c r="AD197" s="16">
        <v>2</v>
      </c>
      <c r="AE197" s="1"/>
      <c r="AF197" s="1"/>
      <c r="AG197">
        <v>1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</row>
    <row r="198" spans="1:50" x14ac:dyDescent="0.55000000000000004">
      <c r="A198" t="s">
        <v>216</v>
      </c>
      <c r="B198" s="2">
        <v>44818</v>
      </c>
      <c r="C198" t="s">
        <v>333</v>
      </c>
      <c r="D198" t="s">
        <v>63</v>
      </c>
      <c r="E198">
        <v>9</v>
      </c>
      <c r="F198">
        <v>38</v>
      </c>
      <c r="G198" s="14" t="s">
        <v>230</v>
      </c>
      <c r="H198" t="s">
        <v>241</v>
      </c>
      <c r="I198" s="1">
        <v>0.01</v>
      </c>
      <c r="J198" s="1">
        <v>0</v>
      </c>
      <c r="K198" s="1">
        <v>0</v>
      </c>
      <c r="L198" s="1">
        <v>0</v>
      </c>
      <c r="M198" s="1">
        <v>0</v>
      </c>
      <c r="N198" s="1">
        <v>0.01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6">
        <v>0</v>
      </c>
      <c r="AA198" s="16">
        <v>0</v>
      </c>
      <c r="AB198" s="16">
        <v>0</v>
      </c>
      <c r="AC198" s="16">
        <v>0</v>
      </c>
      <c r="AD198" s="16">
        <v>0</v>
      </c>
      <c r="AE198" s="1"/>
      <c r="AF198" s="1"/>
      <c r="AG198">
        <v>1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 x14ac:dyDescent="0.55000000000000004">
      <c r="A199" t="s">
        <v>217</v>
      </c>
      <c r="B199" s="2">
        <v>44825</v>
      </c>
      <c r="C199" t="s">
        <v>333</v>
      </c>
      <c r="D199" t="s">
        <v>63</v>
      </c>
      <c r="E199">
        <v>9</v>
      </c>
      <c r="F199">
        <v>39</v>
      </c>
      <c r="G199" s="14">
        <v>606</v>
      </c>
      <c r="H199" t="s">
        <v>241</v>
      </c>
      <c r="I199" s="1">
        <v>0.01</v>
      </c>
      <c r="J199" s="1">
        <v>0</v>
      </c>
      <c r="K199" s="1">
        <v>0</v>
      </c>
      <c r="L199" s="1">
        <v>0</v>
      </c>
      <c r="M199" s="1">
        <v>0</v>
      </c>
      <c r="N199" s="1">
        <v>0.01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6">
        <v>0</v>
      </c>
      <c r="AA199" s="16">
        <v>0</v>
      </c>
      <c r="AB199" s="16">
        <v>0</v>
      </c>
      <c r="AC199" s="16">
        <v>0</v>
      </c>
      <c r="AD199" s="16">
        <v>0</v>
      </c>
      <c r="AE199" s="1"/>
      <c r="AF199" s="1"/>
      <c r="AG199">
        <v>1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 x14ac:dyDescent="0.55000000000000004">
      <c r="A200" t="s">
        <v>218</v>
      </c>
      <c r="B200" s="2">
        <v>44825</v>
      </c>
      <c r="C200" t="s">
        <v>333</v>
      </c>
      <c r="D200" t="s">
        <v>63</v>
      </c>
      <c r="E200">
        <v>9</v>
      </c>
      <c r="F200">
        <v>39</v>
      </c>
      <c r="G200" s="14" t="s">
        <v>231</v>
      </c>
      <c r="H200" t="s">
        <v>242</v>
      </c>
      <c r="I200" s="1">
        <v>0.05</v>
      </c>
      <c r="J200" s="1">
        <v>0.05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6">
        <v>1</v>
      </c>
      <c r="AA200" s="16">
        <v>0</v>
      </c>
      <c r="AB200" s="16">
        <v>0</v>
      </c>
      <c r="AC200" s="16">
        <v>0</v>
      </c>
      <c r="AD200" s="16">
        <v>0</v>
      </c>
      <c r="AE200" s="1"/>
      <c r="AF200" s="1"/>
      <c r="AG200">
        <v>1</v>
      </c>
      <c r="AH200">
        <v>1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55000000000000004">
      <c r="A201" t="s">
        <v>219</v>
      </c>
      <c r="B201" s="2">
        <v>44826</v>
      </c>
      <c r="C201" t="s">
        <v>334</v>
      </c>
      <c r="D201" t="s">
        <v>63</v>
      </c>
      <c r="E201">
        <v>9</v>
      </c>
      <c r="F201">
        <v>39</v>
      </c>
      <c r="G201" s="14">
        <v>21</v>
      </c>
      <c r="H201" t="s">
        <v>240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6">
        <v>0</v>
      </c>
      <c r="AA201" s="16">
        <v>0</v>
      </c>
      <c r="AB201" s="16">
        <v>0</v>
      </c>
      <c r="AC201" s="16">
        <v>0</v>
      </c>
      <c r="AD201" s="16">
        <v>0</v>
      </c>
      <c r="AE201" s="1"/>
      <c r="AF201" s="1"/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55000000000000004">
      <c r="A202" t="s">
        <v>220</v>
      </c>
      <c r="B202" s="2">
        <v>44839</v>
      </c>
      <c r="C202" t="s">
        <v>334</v>
      </c>
      <c r="D202" t="s">
        <v>75</v>
      </c>
      <c r="E202">
        <v>10</v>
      </c>
      <c r="F202">
        <v>41</v>
      </c>
      <c r="G202" s="14" t="s">
        <v>231</v>
      </c>
      <c r="H202" t="s">
        <v>242</v>
      </c>
      <c r="I202" s="1">
        <v>0.1</v>
      </c>
      <c r="J202" s="1">
        <v>0</v>
      </c>
      <c r="K202" s="1">
        <v>0</v>
      </c>
      <c r="L202" s="1">
        <v>0</v>
      </c>
      <c r="M202" s="1">
        <v>0.1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6">
        <v>0</v>
      </c>
      <c r="AA202" s="16">
        <v>0</v>
      </c>
      <c r="AB202" s="16">
        <v>0</v>
      </c>
      <c r="AC202" s="16">
        <v>0</v>
      </c>
      <c r="AD202" s="16">
        <v>0</v>
      </c>
      <c r="AE202" s="1"/>
      <c r="AF202" s="1"/>
      <c r="AG202">
        <v>1</v>
      </c>
      <c r="AH202">
        <v>1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 x14ac:dyDescent="0.55000000000000004">
      <c r="A203" t="s">
        <v>221</v>
      </c>
      <c r="B203" s="2">
        <v>44840</v>
      </c>
      <c r="C203" t="s">
        <v>334</v>
      </c>
      <c r="D203" t="s">
        <v>75</v>
      </c>
      <c r="E203">
        <v>10</v>
      </c>
      <c r="F203">
        <v>41</v>
      </c>
      <c r="G203" s="14">
        <v>40</v>
      </c>
      <c r="H203" t="s">
        <v>240</v>
      </c>
      <c r="I203" s="1">
        <v>0.05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0.05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6">
        <v>0</v>
      </c>
      <c r="AA203" s="16">
        <v>0</v>
      </c>
      <c r="AB203" s="16">
        <v>0</v>
      </c>
      <c r="AC203" s="16">
        <v>0</v>
      </c>
      <c r="AD203" s="16">
        <v>0</v>
      </c>
      <c r="AE203" s="1"/>
      <c r="AF203" s="1"/>
      <c r="AG203">
        <v>1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55000000000000004">
      <c r="A204" t="s">
        <v>222</v>
      </c>
      <c r="B204" s="2">
        <v>44845</v>
      </c>
      <c r="C204" t="s">
        <v>334</v>
      </c>
      <c r="D204" t="s">
        <v>75</v>
      </c>
      <c r="E204">
        <v>10</v>
      </c>
      <c r="F204">
        <v>42</v>
      </c>
      <c r="G204" s="14">
        <v>615</v>
      </c>
      <c r="H204" t="s">
        <v>240</v>
      </c>
      <c r="I204" s="1">
        <v>0.99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0.99</v>
      </c>
      <c r="Y204" s="1">
        <v>0</v>
      </c>
      <c r="Z204" s="16">
        <v>0</v>
      </c>
      <c r="AA204" s="16">
        <v>0</v>
      </c>
      <c r="AB204" s="16">
        <v>0</v>
      </c>
      <c r="AC204" s="16">
        <v>0</v>
      </c>
      <c r="AD204" s="16">
        <v>5</v>
      </c>
      <c r="AE204" s="1"/>
      <c r="AF204" s="1"/>
      <c r="AG204">
        <v>1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</row>
    <row r="205" spans="1:50" x14ac:dyDescent="0.55000000000000004">
      <c r="A205" t="s">
        <v>223</v>
      </c>
      <c r="B205" s="2">
        <v>44859</v>
      </c>
      <c r="C205" t="s">
        <v>334</v>
      </c>
      <c r="D205" t="s">
        <v>75</v>
      </c>
      <c r="E205">
        <v>10</v>
      </c>
      <c r="F205">
        <v>44</v>
      </c>
      <c r="G205" s="14">
        <v>491</v>
      </c>
      <c r="H205" t="s">
        <v>242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6">
        <v>0</v>
      </c>
      <c r="AA205" s="16">
        <v>0</v>
      </c>
      <c r="AB205" s="16">
        <v>0</v>
      </c>
      <c r="AC205" s="16">
        <v>0</v>
      </c>
      <c r="AD205" s="16">
        <v>0</v>
      </c>
      <c r="AE205" s="1"/>
      <c r="AF205" s="1"/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55000000000000004">
      <c r="A206" t="s">
        <v>224</v>
      </c>
      <c r="B206" s="2">
        <v>44867</v>
      </c>
      <c r="C206" t="s">
        <v>334</v>
      </c>
      <c r="D206" t="s">
        <v>90</v>
      </c>
      <c r="E206">
        <v>11</v>
      </c>
      <c r="F206">
        <v>45</v>
      </c>
      <c r="G206" s="14">
        <v>92</v>
      </c>
      <c r="H206" t="s">
        <v>240</v>
      </c>
      <c r="I206" s="1">
        <v>0.6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0.6</v>
      </c>
      <c r="X206" s="1">
        <v>0</v>
      </c>
      <c r="Y206" s="1">
        <v>0</v>
      </c>
      <c r="Z206" s="16">
        <v>0</v>
      </c>
      <c r="AA206" s="16">
        <v>0</v>
      </c>
      <c r="AB206" s="16">
        <v>0</v>
      </c>
      <c r="AC206" s="16">
        <v>6</v>
      </c>
      <c r="AD206" s="16">
        <v>0</v>
      </c>
      <c r="AE206" s="1"/>
      <c r="AF206" s="1"/>
      <c r="AG206">
        <v>1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</row>
    <row r="207" spans="1:50" x14ac:dyDescent="0.55000000000000004">
      <c r="A207" t="s">
        <v>225</v>
      </c>
      <c r="B207" s="2">
        <v>44874</v>
      </c>
      <c r="C207" t="s">
        <v>334</v>
      </c>
      <c r="D207" t="s">
        <v>90</v>
      </c>
      <c r="E207">
        <v>11</v>
      </c>
      <c r="F207">
        <v>46</v>
      </c>
      <c r="G207" s="14">
        <v>589</v>
      </c>
      <c r="H207" t="s">
        <v>241</v>
      </c>
      <c r="I207" s="1">
        <v>0.01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0.01</v>
      </c>
      <c r="Z207" s="16">
        <v>0</v>
      </c>
      <c r="AA207" s="16">
        <v>0</v>
      </c>
      <c r="AB207" s="16">
        <v>0</v>
      </c>
      <c r="AC207" s="16">
        <v>0</v>
      </c>
      <c r="AD207" s="16">
        <v>0</v>
      </c>
      <c r="AE207" s="1"/>
      <c r="AF207" s="1"/>
      <c r="AG207">
        <v>1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</row>
    <row r="208" spans="1:50" x14ac:dyDescent="0.55000000000000004">
      <c r="A208" t="s">
        <v>226</v>
      </c>
      <c r="B208" s="2">
        <v>44874</v>
      </c>
      <c r="C208" t="s">
        <v>334</v>
      </c>
      <c r="D208" t="s">
        <v>90</v>
      </c>
      <c r="E208">
        <v>11</v>
      </c>
      <c r="F208">
        <v>46</v>
      </c>
      <c r="G208" s="14" t="s">
        <v>230</v>
      </c>
      <c r="H208" t="s">
        <v>241</v>
      </c>
      <c r="I208" s="1">
        <v>0.01</v>
      </c>
      <c r="J208" s="1">
        <v>0</v>
      </c>
      <c r="K208" s="1">
        <v>0</v>
      </c>
      <c r="L208" s="1">
        <v>0</v>
      </c>
      <c r="M208" s="1">
        <v>0</v>
      </c>
      <c r="N208" s="1">
        <v>0.01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6">
        <v>0</v>
      </c>
      <c r="AA208" s="16">
        <v>0</v>
      </c>
      <c r="AB208" s="16">
        <v>0</v>
      </c>
      <c r="AC208" s="16">
        <v>0</v>
      </c>
      <c r="AD208" s="16">
        <v>0</v>
      </c>
      <c r="AE208" s="1"/>
      <c r="AF208" s="1"/>
      <c r="AG208">
        <v>1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A07A-E64E-4279-BCAD-E82558A4E5C2}">
  <dimension ref="A1:AT181"/>
  <sheetViews>
    <sheetView topLeftCell="B1" workbookViewId="0">
      <selection activeCell="B1" sqref="B1"/>
    </sheetView>
  </sheetViews>
  <sheetFormatPr defaultRowHeight="14.4" x14ac:dyDescent="0.55000000000000004"/>
  <cols>
    <col min="1" max="1" width="18.41796875" bestFit="1" customWidth="1"/>
    <col min="2" max="2" width="10.15625" bestFit="1" customWidth="1"/>
    <col min="3" max="3" width="7.3671875" bestFit="1" customWidth="1"/>
    <col min="4" max="4" width="5.9453125" bestFit="1" customWidth="1"/>
    <col min="5" max="5" width="4.3125" bestFit="1" customWidth="1"/>
    <col min="6" max="6" width="4.83984375" bestFit="1" customWidth="1"/>
    <col min="7" max="7" width="7.83984375" bestFit="1" customWidth="1"/>
    <col min="8" max="8" width="4.734375" bestFit="1" customWidth="1"/>
    <col min="9" max="9" width="8.20703125" bestFit="1" customWidth="1"/>
    <col min="10" max="15" width="4.15625" bestFit="1" customWidth="1"/>
    <col min="16" max="16" width="4.26171875" bestFit="1" customWidth="1"/>
    <col min="17" max="25" width="4.15625" bestFit="1" customWidth="1"/>
    <col min="26" max="26" width="7.62890625" bestFit="1" customWidth="1"/>
    <col min="27" max="27" width="7.41796875" bestFit="1" customWidth="1"/>
    <col min="28" max="29" width="2.1015625" bestFit="1" customWidth="1"/>
    <col min="30" max="30" width="2.47265625" bestFit="1" customWidth="1"/>
    <col min="31" max="31" width="2.3125" bestFit="1" customWidth="1"/>
    <col min="32" max="32" width="1.9453125" bestFit="1" customWidth="1"/>
    <col min="33" max="33" width="2.89453125" bestFit="1" customWidth="1"/>
    <col min="34" max="34" width="3.26171875" bestFit="1" customWidth="1"/>
    <col min="35" max="35" width="3.1015625" bestFit="1" customWidth="1"/>
    <col min="36" max="36" width="2.9453125" bestFit="1" customWidth="1"/>
    <col min="37" max="38" width="2.68359375" bestFit="1" customWidth="1"/>
    <col min="39" max="39" width="3.05078125" bestFit="1" customWidth="1"/>
    <col min="40" max="40" width="2.68359375" bestFit="1" customWidth="1"/>
    <col min="41" max="41" width="2.41796875" bestFit="1" customWidth="1"/>
    <col min="42" max="42" width="2.1015625" bestFit="1" customWidth="1"/>
    <col min="43" max="43" width="3.15625" bestFit="1" customWidth="1"/>
    <col min="45" max="45" width="5.9453125" bestFit="1" customWidth="1"/>
    <col min="46" max="46" width="8.20703125" bestFit="1" customWidth="1"/>
  </cols>
  <sheetData>
    <row r="1" spans="1:46" x14ac:dyDescent="0.55000000000000004">
      <c r="A1" t="s">
        <v>2</v>
      </c>
      <c r="B1" t="s">
        <v>3</v>
      </c>
      <c r="C1" t="s">
        <v>331</v>
      </c>
      <c r="D1" t="s">
        <v>4</v>
      </c>
      <c r="E1" t="s">
        <v>416</v>
      </c>
      <c r="F1" t="s">
        <v>344</v>
      </c>
      <c r="G1" s="13" t="s">
        <v>228</v>
      </c>
      <c r="H1" t="s">
        <v>239</v>
      </c>
      <c r="I1" t="s">
        <v>1</v>
      </c>
      <c r="J1" t="s">
        <v>322</v>
      </c>
      <c r="K1" t="s">
        <v>345</v>
      </c>
      <c r="L1" t="s">
        <v>324</v>
      </c>
      <c r="M1" t="s">
        <v>346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326</v>
      </c>
      <c r="U1" t="s">
        <v>353</v>
      </c>
      <c r="V1" t="s">
        <v>354</v>
      </c>
      <c r="W1" t="s">
        <v>328</v>
      </c>
      <c r="X1" t="s">
        <v>330</v>
      </c>
      <c r="Y1" t="s">
        <v>355</v>
      </c>
      <c r="Z1" t="s">
        <v>417</v>
      </c>
      <c r="AA1" t="s">
        <v>418</v>
      </c>
      <c r="AB1" t="s">
        <v>419</v>
      </c>
      <c r="AC1" t="s">
        <v>420</v>
      </c>
      <c r="AD1" t="s">
        <v>421</v>
      </c>
      <c r="AE1" t="s">
        <v>422</v>
      </c>
      <c r="AF1" t="s">
        <v>423</v>
      </c>
      <c r="AG1" t="s">
        <v>424</v>
      </c>
      <c r="AH1" t="s">
        <v>425</v>
      </c>
      <c r="AI1" t="s">
        <v>426</v>
      </c>
      <c r="AJ1" t="s">
        <v>427</v>
      </c>
      <c r="AK1" t="s">
        <v>428</v>
      </c>
      <c r="AL1" t="s">
        <v>429</v>
      </c>
      <c r="AM1" t="s">
        <v>430</v>
      </c>
      <c r="AN1" t="s">
        <v>431</v>
      </c>
      <c r="AO1" t="s">
        <v>432</v>
      </c>
      <c r="AP1" t="s">
        <v>433</v>
      </c>
      <c r="AQ1" t="s">
        <v>434</v>
      </c>
    </row>
    <row r="2" spans="1:46" x14ac:dyDescent="0.55000000000000004">
      <c r="A2" t="s">
        <v>8</v>
      </c>
      <c r="B2" s="2">
        <v>44327</v>
      </c>
      <c r="C2" t="s">
        <v>332</v>
      </c>
      <c r="D2" t="s">
        <v>9</v>
      </c>
      <c r="E2">
        <v>5</v>
      </c>
      <c r="F2">
        <v>20</v>
      </c>
      <c r="G2" s="14" t="s">
        <v>229</v>
      </c>
      <c r="H2" t="s">
        <v>240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>
        <v>0</v>
      </c>
      <c r="AA2">
        <v>0</v>
      </c>
      <c r="AB2">
        <f>IF(J2&gt;0,1,0)</f>
        <v>0</v>
      </c>
      <c r="AC2">
        <f t="shared" ref="AC2:AQ2" si="0">IF(K2&gt;0,1,0)</f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  <c r="AL2">
        <f t="shared" si="0"/>
        <v>0</v>
      </c>
      <c r="AM2">
        <f t="shared" si="0"/>
        <v>0</v>
      </c>
      <c r="AN2">
        <f t="shared" si="0"/>
        <v>0</v>
      </c>
      <c r="AO2">
        <f t="shared" si="0"/>
        <v>0</v>
      </c>
      <c r="AP2">
        <f t="shared" si="0"/>
        <v>0</v>
      </c>
      <c r="AQ2">
        <f t="shared" si="0"/>
        <v>0</v>
      </c>
      <c r="AT2" s="1"/>
    </row>
    <row r="3" spans="1:46" x14ac:dyDescent="0.55000000000000004">
      <c r="A3" t="s">
        <v>10</v>
      </c>
      <c r="B3" s="2">
        <v>44329</v>
      </c>
      <c r="C3" t="s">
        <v>332</v>
      </c>
      <c r="D3" t="s">
        <v>9</v>
      </c>
      <c r="E3">
        <v>5</v>
      </c>
      <c r="F3">
        <v>20</v>
      </c>
      <c r="G3" s="14">
        <v>490</v>
      </c>
      <c r="H3" t="s">
        <v>241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>
        <v>0</v>
      </c>
      <c r="AA3">
        <v>0</v>
      </c>
      <c r="AB3">
        <f t="shared" ref="AB3:AB66" si="1">IF(J3&gt;0,1,0)</f>
        <v>0</v>
      </c>
      <c r="AC3">
        <f t="shared" ref="AC3:AC66" si="2">IF(K3&gt;0,1,0)</f>
        <v>0</v>
      </c>
      <c r="AD3">
        <f t="shared" ref="AD3:AD66" si="3">IF(L3&gt;0,1,0)</f>
        <v>0</v>
      </c>
      <c r="AE3">
        <f t="shared" ref="AE3:AE66" si="4">IF(M3&gt;0,1,0)</f>
        <v>0</v>
      </c>
      <c r="AF3">
        <f t="shared" ref="AF3:AF66" si="5">IF(N3&gt;0,1,0)</f>
        <v>0</v>
      </c>
      <c r="AG3">
        <f t="shared" ref="AG3:AG66" si="6">IF(O3&gt;0,1,0)</f>
        <v>0</v>
      </c>
      <c r="AH3">
        <f t="shared" ref="AH3:AH66" si="7">IF(P3&gt;0,1,0)</f>
        <v>0</v>
      </c>
      <c r="AI3">
        <f t="shared" ref="AI3:AI66" si="8">IF(Q3&gt;0,1,0)</f>
        <v>0</v>
      </c>
      <c r="AJ3">
        <f t="shared" ref="AJ3:AJ66" si="9">IF(R3&gt;0,1,0)</f>
        <v>0</v>
      </c>
      <c r="AK3">
        <f t="shared" ref="AK3:AK66" si="10">IF(S3&gt;0,1,0)</f>
        <v>0</v>
      </c>
      <c r="AL3">
        <f t="shared" ref="AL3:AL66" si="11">IF(T3&gt;0,1,0)</f>
        <v>0</v>
      </c>
      <c r="AM3">
        <f t="shared" ref="AM3:AM66" si="12">IF(U3&gt;0,1,0)</f>
        <v>0</v>
      </c>
      <c r="AN3">
        <f t="shared" ref="AN3:AN66" si="13">IF(V3&gt;0,1,0)</f>
        <v>0</v>
      </c>
      <c r="AO3">
        <f t="shared" ref="AO3:AO66" si="14">IF(W3&gt;0,1,0)</f>
        <v>0</v>
      </c>
      <c r="AP3">
        <f t="shared" ref="AP3:AP66" si="15">IF(X3&gt;0,1,0)</f>
        <v>0</v>
      </c>
      <c r="AQ3">
        <f t="shared" ref="AQ3:AQ66" si="16">IF(Y3&gt;0,1,0)</f>
        <v>0</v>
      </c>
      <c r="AT3" s="1"/>
    </row>
    <row r="4" spans="1:46" x14ac:dyDescent="0.55000000000000004">
      <c r="A4" t="s">
        <v>11</v>
      </c>
      <c r="B4" s="2">
        <v>44334</v>
      </c>
      <c r="C4" t="s">
        <v>332</v>
      </c>
      <c r="D4" t="s">
        <v>9</v>
      </c>
      <c r="E4">
        <v>5</v>
      </c>
      <c r="F4">
        <v>21</v>
      </c>
      <c r="G4" s="14">
        <v>300</v>
      </c>
      <c r="H4" t="s">
        <v>241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>
        <v>0</v>
      </c>
      <c r="AA4">
        <v>0</v>
      </c>
      <c r="AB4">
        <f t="shared" si="1"/>
        <v>0</v>
      </c>
      <c r="AC4">
        <f t="shared" si="2"/>
        <v>0</v>
      </c>
      <c r="AD4">
        <f t="shared" si="3"/>
        <v>0</v>
      </c>
      <c r="AE4">
        <f t="shared" si="4"/>
        <v>0</v>
      </c>
      <c r="AF4">
        <f t="shared" si="5"/>
        <v>0</v>
      </c>
      <c r="AG4">
        <f t="shared" si="6"/>
        <v>0</v>
      </c>
      <c r="AH4">
        <f t="shared" si="7"/>
        <v>0</v>
      </c>
      <c r="AI4">
        <f t="shared" si="8"/>
        <v>0</v>
      </c>
      <c r="AJ4">
        <f t="shared" si="9"/>
        <v>0</v>
      </c>
      <c r="AK4">
        <f t="shared" si="10"/>
        <v>0</v>
      </c>
      <c r="AL4">
        <f t="shared" si="11"/>
        <v>0</v>
      </c>
      <c r="AM4">
        <f t="shared" si="12"/>
        <v>0</v>
      </c>
      <c r="AN4">
        <f t="shared" si="13"/>
        <v>0</v>
      </c>
      <c r="AO4">
        <f t="shared" si="14"/>
        <v>0</v>
      </c>
      <c r="AP4">
        <f t="shared" si="15"/>
        <v>0</v>
      </c>
      <c r="AQ4">
        <f t="shared" si="16"/>
        <v>0</v>
      </c>
      <c r="AT4" s="1"/>
    </row>
    <row r="5" spans="1:46" x14ac:dyDescent="0.55000000000000004">
      <c r="A5" t="s">
        <v>12</v>
      </c>
      <c r="B5" s="2">
        <v>44334</v>
      </c>
      <c r="C5" t="s">
        <v>332</v>
      </c>
      <c r="D5" t="s">
        <v>9</v>
      </c>
      <c r="E5">
        <v>5</v>
      </c>
      <c r="F5">
        <v>21</v>
      </c>
      <c r="G5" s="14">
        <v>491</v>
      </c>
      <c r="H5" t="s">
        <v>242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>
        <v>0</v>
      </c>
      <c r="AA5">
        <v>0</v>
      </c>
      <c r="AB5">
        <f t="shared" si="1"/>
        <v>0</v>
      </c>
      <c r="AC5">
        <f t="shared" si="2"/>
        <v>0</v>
      </c>
      <c r="AD5">
        <f t="shared" si="3"/>
        <v>0</v>
      </c>
      <c r="AE5">
        <f t="shared" si="4"/>
        <v>0</v>
      </c>
      <c r="AF5">
        <f t="shared" si="5"/>
        <v>0</v>
      </c>
      <c r="AG5">
        <f t="shared" si="6"/>
        <v>0</v>
      </c>
      <c r="AH5">
        <f t="shared" si="7"/>
        <v>0</v>
      </c>
      <c r="AI5">
        <f t="shared" si="8"/>
        <v>0</v>
      </c>
      <c r="AJ5">
        <f t="shared" si="9"/>
        <v>0</v>
      </c>
      <c r="AK5">
        <f t="shared" si="10"/>
        <v>0</v>
      </c>
      <c r="AL5">
        <f t="shared" si="11"/>
        <v>0</v>
      </c>
      <c r="AM5">
        <f t="shared" si="12"/>
        <v>0</v>
      </c>
      <c r="AN5">
        <f t="shared" si="13"/>
        <v>0</v>
      </c>
      <c r="AO5">
        <f t="shared" si="14"/>
        <v>0</v>
      </c>
      <c r="AP5">
        <f t="shared" si="15"/>
        <v>0</v>
      </c>
      <c r="AQ5">
        <f t="shared" si="16"/>
        <v>0</v>
      </c>
      <c r="AT5" s="1"/>
    </row>
    <row r="6" spans="1:46" x14ac:dyDescent="0.55000000000000004">
      <c r="A6" t="s">
        <v>13</v>
      </c>
      <c r="B6" s="2">
        <v>44343</v>
      </c>
      <c r="C6" t="s">
        <v>332</v>
      </c>
      <c r="D6" t="s">
        <v>9</v>
      </c>
      <c r="E6">
        <v>5</v>
      </c>
      <c r="F6">
        <v>22</v>
      </c>
      <c r="G6" s="14">
        <v>454</v>
      </c>
      <c r="H6" t="s">
        <v>240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>
        <v>0</v>
      </c>
      <c r="AA6">
        <v>0</v>
      </c>
      <c r="AB6">
        <f t="shared" si="1"/>
        <v>0</v>
      </c>
      <c r="AC6">
        <f t="shared" si="2"/>
        <v>0</v>
      </c>
      <c r="AD6">
        <f t="shared" si="3"/>
        <v>0</v>
      </c>
      <c r="AE6">
        <f t="shared" si="4"/>
        <v>0</v>
      </c>
      <c r="AF6">
        <f t="shared" si="5"/>
        <v>0</v>
      </c>
      <c r="AG6">
        <f t="shared" si="6"/>
        <v>0</v>
      </c>
      <c r="AH6">
        <f t="shared" si="7"/>
        <v>0</v>
      </c>
      <c r="AI6">
        <f t="shared" si="8"/>
        <v>0</v>
      </c>
      <c r="AJ6">
        <f t="shared" si="9"/>
        <v>0</v>
      </c>
      <c r="AK6">
        <f t="shared" si="10"/>
        <v>0</v>
      </c>
      <c r="AL6">
        <f t="shared" si="11"/>
        <v>0</v>
      </c>
      <c r="AM6">
        <f t="shared" si="12"/>
        <v>0</v>
      </c>
      <c r="AN6">
        <f t="shared" si="13"/>
        <v>0</v>
      </c>
      <c r="AO6">
        <f t="shared" si="14"/>
        <v>0</v>
      </c>
      <c r="AP6">
        <f t="shared" si="15"/>
        <v>0</v>
      </c>
      <c r="AQ6">
        <f t="shared" si="16"/>
        <v>0</v>
      </c>
      <c r="AT6" s="1"/>
    </row>
    <row r="7" spans="1:46" x14ac:dyDescent="0.55000000000000004">
      <c r="A7" t="s">
        <v>14</v>
      </c>
      <c r="B7" s="2">
        <v>44355</v>
      </c>
      <c r="C7" t="s">
        <v>332</v>
      </c>
      <c r="D7" t="s">
        <v>15</v>
      </c>
      <c r="E7">
        <v>6</v>
      </c>
      <c r="F7">
        <v>24</v>
      </c>
      <c r="G7" s="14">
        <v>21</v>
      </c>
      <c r="H7" t="s">
        <v>240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>
        <v>0</v>
      </c>
      <c r="AA7">
        <v>0</v>
      </c>
      <c r="AB7">
        <f t="shared" si="1"/>
        <v>0</v>
      </c>
      <c r="AC7">
        <f t="shared" si="2"/>
        <v>0</v>
      </c>
      <c r="AD7">
        <f t="shared" si="3"/>
        <v>0</v>
      </c>
      <c r="AE7">
        <f t="shared" si="4"/>
        <v>0</v>
      </c>
      <c r="AF7">
        <f t="shared" si="5"/>
        <v>0</v>
      </c>
      <c r="AG7">
        <f t="shared" si="6"/>
        <v>0</v>
      </c>
      <c r="AH7">
        <f t="shared" si="7"/>
        <v>0</v>
      </c>
      <c r="AI7">
        <f t="shared" si="8"/>
        <v>0</v>
      </c>
      <c r="AJ7">
        <f t="shared" si="9"/>
        <v>0</v>
      </c>
      <c r="AK7">
        <f t="shared" si="10"/>
        <v>0</v>
      </c>
      <c r="AL7">
        <f t="shared" si="11"/>
        <v>0</v>
      </c>
      <c r="AM7">
        <f t="shared" si="12"/>
        <v>0</v>
      </c>
      <c r="AN7">
        <f t="shared" si="13"/>
        <v>0</v>
      </c>
      <c r="AO7">
        <f t="shared" si="14"/>
        <v>0</v>
      </c>
      <c r="AP7">
        <f t="shared" si="15"/>
        <v>0</v>
      </c>
      <c r="AQ7">
        <f t="shared" si="16"/>
        <v>0</v>
      </c>
      <c r="AT7" s="1"/>
    </row>
    <row r="8" spans="1:46" x14ac:dyDescent="0.55000000000000004">
      <c r="A8" t="s">
        <v>16</v>
      </c>
      <c r="B8" s="2">
        <v>44355</v>
      </c>
      <c r="C8" t="s">
        <v>332</v>
      </c>
      <c r="D8" t="s">
        <v>15</v>
      </c>
      <c r="E8">
        <v>6</v>
      </c>
      <c r="F8">
        <v>24</v>
      </c>
      <c r="G8" s="14">
        <v>40</v>
      </c>
      <c r="H8" t="s">
        <v>240</v>
      </c>
      <c r="I8" s="1">
        <v>0.2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0.1</v>
      </c>
      <c r="T8" s="1">
        <v>0</v>
      </c>
      <c r="U8" s="1">
        <v>0</v>
      </c>
      <c r="V8" s="1">
        <v>0</v>
      </c>
      <c r="W8" s="1">
        <v>0</v>
      </c>
      <c r="X8" s="1">
        <v>0.1</v>
      </c>
      <c r="Y8" s="1">
        <v>0</v>
      </c>
      <c r="Z8">
        <v>1</v>
      </c>
      <c r="AA8">
        <v>2</v>
      </c>
      <c r="AB8">
        <f t="shared" si="1"/>
        <v>0</v>
      </c>
      <c r="AC8">
        <f t="shared" si="2"/>
        <v>0</v>
      </c>
      <c r="AD8">
        <f t="shared" si="3"/>
        <v>0</v>
      </c>
      <c r="AE8">
        <f t="shared" si="4"/>
        <v>0</v>
      </c>
      <c r="AF8">
        <f t="shared" si="5"/>
        <v>0</v>
      </c>
      <c r="AG8">
        <f t="shared" si="6"/>
        <v>0</v>
      </c>
      <c r="AH8">
        <f t="shared" si="7"/>
        <v>0</v>
      </c>
      <c r="AI8">
        <f t="shared" si="8"/>
        <v>0</v>
      </c>
      <c r="AJ8">
        <f t="shared" si="9"/>
        <v>0</v>
      </c>
      <c r="AK8">
        <f t="shared" si="10"/>
        <v>1</v>
      </c>
      <c r="AL8">
        <f t="shared" si="11"/>
        <v>0</v>
      </c>
      <c r="AM8">
        <f t="shared" si="12"/>
        <v>0</v>
      </c>
      <c r="AN8">
        <f t="shared" si="13"/>
        <v>0</v>
      </c>
      <c r="AO8">
        <f t="shared" si="14"/>
        <v>0</v>
      </c>
      <c r="AP8">
        <f t="shared" si="15"/>
        <v>1</v>
      </c>
      <c r="AQ8">
        <f t="shared" si="16"/>
        <v>0</v>
      </c>
      <c r="AT8" s="1"/>
    </row>
    <row r="9" spans="1:46" x14ac:dyDescent="0.55000000000000004">
      <c r="A9" t="s">
        <v>17</v>
      </c>
      <c r="B9" s="2">
        <v>44355</v>
      </c>
      <c r="C9" t="s">
        <v>332</v>
      </c>
      <c r="D9" t="s">
        <v>15</v>
      </c>
      <c r="E9">
        <v>6</v>
      </c>
      <c r="F9">
        <v>24</v>
      </c>
      <c r="G9" s="14" t="s">
        <v>230</v>
      </c>
      <c r="H9" t="s">
        <v>241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>
        <v>0</v>
      </c>
      <c r="AA9">
        <v>0</v>
      </c>
      <c r="AB9">
        <f t="shared" si="1"/>
        <v>0</v>
      </c>
      <c r="AC9">
        <f t="shared" si="2"/>
        <v>0</v>
      </c>
      <c r="AD9">
        <f t="shared" si="3"/>
        <v>0</v>
      </c>
      <c r="AE9">
        <f t="shared" si="4"/>
        <v>0</v>
      </c>
      <c r="AF9">
        <f t="shared" si="5"/>
        <v>0</v>
      </c>
      <c r="AG9">
        <f t="shared" si="6"/>
        <v>0</v>
      </c>
      <c r="AH9">
        <f t="shared" si="7"/>
        <v>0</v>
      </c>
      <c r="AI9">
        <f t="shared" si="8"/>
        <v>0</v>
      </c>
      <c r="AJ9">
        <f t="shared" si="9"/>
        <v>0</v>
      </c>
      <c r="AK9">
        <f t="shared" si="10"/>
        <v>0</v>
      </c>
      <c r="AL9">
        <f t="shared" si="11"/>
        <v>0</v>
      </c>
      <c r="AM9">
        <f t="shared" si="12"/>
        <v>0</v>
      </c>
      <c r="AN9">
        <f t="shared" si="13"/>
        <v>0</v>
      </c>
      <c r="AO9">
        <f t="shared" si="14"/>
        <v>0</v>
      </c>
      <c r="AP9">
        <f t="shared" si="15"/>
        <v>0</v>
      </c>
      <c r="AQ9">
        <f t="shared" si="16"/>
        <v>0</v>
      </c>
      <c r="AT9" s="1"/>
    </row>
    <row r="10" spans="1:46" x14ac:dyDescent="0.55000000000000004">
      <c r="A10" t="s">
        <v>18</v>
      </c>
      <c r="B10" s="2">
        <v>44357</v>
      </c>
      <c r="C10" t="s">
        <v>332</v>
      </c>
      <c r="D10" t="s">
        <v>15</v>
      </c>
      <c r="E10">
        <v>6</v>
      </c>
      <c r="F10">
        <v>24</v>
      </c>
      <c r="G10" s="14">
        <v>300</v>
      </c>
      <c r="H10" t="s">
        <v>241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>
        <v>0</v>
      </c>
      <c r="AA10">
        <v>0</v>
      </c>
      <c r="AB10">
        <f t="shared" si="1"/>
        <v>0</v>
      </c>
      <c r="AC10">
        <f t="shared" si="2"/>
        <v>0</v>
      </c>
      <c r="AD10">
        <f t="shared" si="3"/>
        <v>0</v>
      </c>
      <c r="AE10">
        <f t="shared" si="4"/>
        <v>0</v>
      </c>
      <c r="AF10">
        <f t="shared" si="5"/>
        <v>0</v>
      </c>
      <c r="AG10">
        <f t="shared" si="6"/>
        <v>0</v>
      </c>
      <c r="AH10">
        <f t="shared" si="7"/>
        <v>0</v>
      </c>
      <c r="AI10">
        <f t="shared" si="8"/>
        <v>0</v>
      </c>
      <c r="AJ10">
        <f t="shared" si="9"/>
        <v>0</v>
      </c>
      <c r="AK10">
        <f t="shared" si="10"/>
        <v>0</v>
      </c>
      <c r="AL10">
        <f t="shared" si="11"/>
        <v>0</v>
      </c>
      <c r="AM10">
        <f t="shared" si="12"/>
        <v>0</v>
      </c>
      <c r="AN10">
        <f t="shared" si="13"/>
        <v>0</v>
      </c>
      <c r="AO10">
        <f t="shared" si="14"/>
        <v>0</v>
      </c>
      <c r="AP10">
        <f t="shared" si="15"/>
        <v>0</v>
      </c>
      <c r="AQ10">
        <f t="shared" si="16"/>
        <v>0</v>
      </c>
      <c r="AT10" s="1"/>
    </row>
    <row r="11" spans="1:46" x14ac:dyDescent="0.55000000000000004">
      <c r="A11" t="s">
        <v>19</v>
      </c>
      <c r="B11" s="2">
        <v>44357</v>
      </c>
      <c r="C11" t="s">
        <v>332</v>
      </c>
      <c r="D11" t="s">
        <v>15</v>
      </c>
      <c r="E11">
        <v>6</v>
      </c>
      <c r="F11">
        <v>24</v>
      </c>
      <c r="G11" s="14" t="s">
        <v>231</v>
      </c>
      <c r="H11" t="s">
        <v>242</v>
      </c>
      <c r="I11" s="1">
        <v>0.15</v>
      </c>
      <c r="J11" s="1">
        <v>0.15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>
        <v>1</v>
      </c>
      <c r="AA11">
        <v>1</v>
      </c>
      <c r="AB11">
        <f t="shared" si="1"/>
        <v>1</v>
      </c>
      <c r="AC11">
        <f t="shared" si="2"/>
        <v>0</v>
      </c>
      <c r="AD11">
        <f t="shared" si="3"/>
        <v>0</v>
      </c>
      <c r="AE11">
        <f t="shared" si="4"/>
        <v>0</v>
      </c>
      <c r="AF11">
        <f t="shared" si="5"/>
        <v>0</v>
      </c>
      <c r="AG11">
        <f t="shared" si="6"/>
        <v>0</v>
      </c>
      <c r="AH11">
        <f t="shared" si="7"/>
        <v>0</v>
      </c>
      <c r="AI11">
        <f t="shared" si="8"/>
        <v>0</v>
      </c>
      <c r="AJ11">
        <f t="shared" si="9"/>
        <v>0</v>
      </c>
      <c r="AK11">
        <f t="shared" si="10"/>
        <v>0</v>
      </c>
      <c r="AL11">
        <f t="shared" si="11"/>
        <v>0</v>
      </c>
      <c r="AM11">
        <f t="shared" si="12"/>
        <v>0</v>
      </c>
      <c r="AN11">
        <f t="shared" si="13"/>
        <v>0</v>
      </c>
      <c r="AO11">
        <f t="shared" si="14"/>
        <v>0</v>
      </c>
      <c r="AP11">
        <f t="shared" si="15"/>
        <v>0</v>
      </c>
      <c r="AQ11">
        <f t="shared" si="16"/>
        <v>0</v>
      </c>
      <c r="AT11" s="1"/>
    </row>
    <row r="12" spans="1:46" x14ac:dyDescent="0.55000000000000004">
      <c r="A12" t="s">
        <v>20</v>
      </c>
      <c r="B12" s="2">
        <v>44362</v>
      </c>
      <c r="C12" t="s">
        <v>332</v>
      </c>
      <c r="D12" t="s">
        <v>15</v>
      </c>
      <c r="E12">
        <v>6</v>
      </c>
      <c r="F12">
        <v>25</v>
      </c>
      <c r="G12" s="14">
        <v>300</v>
      </c>
      <c r="H12" t="s">
        <v>241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>
        <v>0</v>
      </c>
      <c r="AA12">
        <v>0</v>
      </c>
      <c r="AB12">
        <f t="shared" si="1"/>
        <v>0</v>
      </c>
      <c r="AC12">
        <f t="shared" si="2"/>
        <v>0</v>
      </c>
      <c r="AD12">
        <f t="shared" si="3"/>
        <v>0</v>
      </c>
      <c r="AE12">
        <f t="shared" si="4"/>
        <v>0</v>
      </c>
      <c r="AF12">
        <f t="shared" si="5"/>
        <v>0</v>
      </c>
      <c r="AG12">
        <f t="shared" si="6"/>
        <v>0</v>
      </c>
      <c r="AH12">
        <f t="shared" si="7"/>
        <v>0</v>
      </c>
      <c r="AI12">
        <f t="shared" si="8"/>
        <v>0</v>
      </c>
      <c r="AJ12">
        <f t="shared" si="9"/>
        <v>0</v>
      </c>
      <c r="AK12">
        <f t="shared" si="10"/>
        <v>0</v>
      </c>
      <c r="AL12">
        <f t="shared" si="11"/>
        <v>0</v>
      </c>
      <c r="AM12">
        <f t="shared" si="12"/>
        <v>0</v>
      </c>
      <c r="AN12">
        <f t="shared" si="13"/>
        <v>0</v>
      </c>
      <c r="AO12">
        <f t="shared" si="14"/>
        <v>0</v>
      </c>
      <c r="AP12">
        <f t="shared" si="15"/>
        <v>0</v>
      </c>
      <c r="AQ12">
        <f t="shared" si="16"/>
        <v>0</v>
      </c>
      <c r="AT12" s="1"/>
    </row>
    <row r="13" spans="1:46" x14ac:dyDescent="0.55000000000000004">
      <c r="A13" t="s">
        <v>21</v>
      </c>
      <c r="B13" s="2">
        <v>44362</v>
      </c>
      <c r="C13" t="s">
        <v>332</v>
      </c>
      <c r="D13" t="s">
        <v>15</v>
      </c>
      <c r="E13">
        <v>6</v>
      </c>
      <c r="F13">
        <v>25</v>
      </c>
      <c r="G13" s="14">
        <v>491</v>
      </c>
      <c r="H13" t="s">
        <v>242</v>
      </c>
      <c r="I13" s="1">
        <v>0.2</v>
      </c>
      <c r="J13" s="1">
        <v>0.05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0.15</v>
      </c>
      <c r="Y13" s="1">
        <v>0</v>
      </c>
      <c r="Z13">
        <v>1</v>
      </c>
      <c r="AA13">
        <v>2</v>
      </c>
      <c r="AB13">
        <f t="shared" si="1"/>
        <v>1</v>
      </c>
      <c r="AC13">
        <f t="shared" si="2"/>
        <v>0</v>
      </c>
      <c r="AD13">
        <f t="shared" si="3"/>
        <v>0</v>
      </c>
      <c r="AE13">
        <f t="shared" si="4"/>
        <v>0</v>
      </c>
      <c r="AF13">
        <f t="shared" si="5"/>
        <v>0</v>
      </c>
      <c r="AG13">
        <f t="shared" si="6"/>
        <v>0</v>
      </c>
      <c r="AH13">
        <f t="shared" si="7"/>
        <v>0</v>
      </c>
      <c r="AI13">
        <f t="shared" si="8"/>
        <v>0</v>
      </c>
      <c r="AJ13">
        <f t="shared" si="9"/>
        <v>0</v>
      </c>
      <c r="AK13">
        <f t="shared" si="10"/>
        <v>0</v>
      </c>
      <c r="AL13">
        <f t="shared" si="11"/>
        <v>0</v>
      </c>
      <c r="AM13">
        <f t="shared" si="12"/>
        <v>0</v>
      </c>
      <c r="AN13">
        <f t="shared" si="13"/>
        <v>0</v>
      </c>
      <c r="AO13">
        <f t="shared" si="14"/>
        <v>0</v>
      </c>
      <c r="AP13">
        <f t="shared" si="15"/>
        <v>1</v>
      </c>
      <c r="AQ13">
        <f t="shared" si="16"/>
        <v>0</v>
      </c>
      <c r="AT13" s="1"/>
    </row>
    <row r="14" spans="1:46" x14ac:dyDescent="0.55000000000000004">
      <c r="A14" t="s">
        <v>22</v>
      </c>
      <c r="B14" s="2">
        <v>44362</v>
      </c>
      <c r="C14" t="s">
        <v>332</v>
      </c>
      <c r="D14" t="s">
        <v>15</v>
      </c>
      <c r="E14">
        <v>6</v>
      </c>
      <c r="F14">
        <v>25</v>
      </c>
      <c r="G14" s="14">
        <v>589</v>
      </c>
      <c r="H14" t="s">
        <v>241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>
        <v>0</v>
      </c>
      <c r="AA14">
        <v>0</v>
      </c>
      <c r="AB14">
        <f t="shared" si="1"/>
        <v>0</v>
      </c>
      <c r="AC14">
        <f t="shared" si="2"/>
        <v>0</v>
      </c>
      <c r="AD14">
        <f t="shared" si="3"/>
        <v>0</v>
      </c>
      <c r="AE14">
        <f t="shared" si="4"/>
        <v>0</v>
      </c>
      <c r="AF14">
        <f t="shared" si="5"/>
        <v>0</v>
      </c>
      <c r="AG14">
        <f t="shared" si="6"/>
        <v>0</v>
      </c>
      <c r="AH14">
        <f t="shared" si="7"/>
        <v>0</v>
      </c>
      <c r="AI14">
        <f t="shared" si="8"/>
        <v>0</v>
      </c>
      <c r="AJ14">
        <f t="shared" si="9"/>
        <v>0</v>
      </c>
      <c r="AK14">
        <f t="shared" si="10"/>
        <v>0</v>
      </c>
      <c r="AL14">
        <f t="shared" si="11"/>
        <v>0</v>
      </c>
      <c r="AM14">
        <f t="shared" si="12"/>
        <v>0</v>
      </c>
      <c r="AN14">
        <f t="shared" si="13"/>
        <v>0</v>
      </c>
      <c r="AO14">
        <f t="shared" si="14"/>
        <v>0</v>
      </c>
      <c r="AP14">
        <f t="shared" si="15"/>
        <v>0</v>
      </c>
      <c r="AQ14">
        <f t="shared" si="16"/>
        <v>0</v>
      </c>
      <c r="AT14" s="1"/>
    </row>
    <row r="15" spans="1:46" x14ac:dyDescent="0.55000000000000004">
      <c r="A15" t="s">
        <v>23</v>
      </c>
      <c r="B15" s="2">
        <v>44364</v>
      </c>
      <c r="C15" t="s">
        <v>332</v>
      </c>
      <c r="D15" t="s">
        <v>15</v>
      </c>
      <c r="E15">
        <v>6</v>
      </c>
      <c r="F15">
        <v>25</v>
      </c>
      <c r="G15" s="14">
        <v>490</v>
      </c>
      <c r="H15" t="s">
        <v>241</v>
      </c>
      <c r="I15" s="1">
        <v>0.01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0.01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>
        <v>1</v>
      </c>
      <c r="AA15">
        <v>1</v>
      </c>
      <c r="AB15">
        <f t="shared" si="1"/>
        <v>0</v>
      </c>
      <c r="AC15">
        <f t="shared" si="2"/>
        <v>0</v>
      </c>
      <c r="AD15">
        <f t="shared" si="3"/>
        <v>0</v>
      </c>
      <c r="AE15">
        <f t="shared" si="4"/>
        <v>0</v>
      </c>
      <c r="AF15">
        <f t="shared" si="5"/>
        <v>0</v>
      </c>
      <c r="AG15">
        <f t="shared" si="6"/>
        <v>0</v>
      </c>
      <c r="AH15">
        <f t="shared" si="7"/>
        <v>0</v>
      </c>
      <c r="AI15">
        <f t="shared" si="8"/>
        <v>1</v>
      </c>
      <c r="AJ15">
        <f t="shared" si="9"/>
        <v>0</v>
      </c>
      <c r="AK15">
        <f t="shared" si="10"/>
        <v>0</v>
      </c>
      <c r="AL15">
        <f t="shared" si="11"/>
        <v>0</v>
      </c>
      <c r="AM15">
        <f t="shared" si="12"/>
        <v>0</v>
      </c>
      <c r="AN15">
        <f t="shared" si="13"/>
        <v>0</v>
      </c>
      <c r="AO15">
        <f t="shared" si="14"/>
        <v>0</v>
      </c>
      <c r="AP15">
        <f t="shared" si="15"/>
        <v>0</v>
      </c>
      <c r="AQ15">
        <f t="shared" si="16"/>
        <v>0</v>
      </c>
      <c r="AT15" s="1"/>
    </row>
    <row r="16" spans="1:46" x14ac:dyDescent="0.55000000000000004">
      <c r="A16" t="s">
        <v>24</v>
      </c>
      <c r="B16" s="2">
        <v>44371</v>
      </c>
      <c r="C16" t="s">
        <v>333</v>
      </c>
      <c r="D16" t="s">
        <v>15</v>
      </c>
      <c r="E16">
        <v>6</v>
      </c>
      <c r="F16">
        <v>26</v>
      </c>
      <c r="G16" s="14">
        <v>40</v>
      </c>
      <c r="H16" t="s">
        <v>240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>
        <v>0</v>
      </c>
      <c r="AA16">
        <v>0</v>
      </c>
      <c r="AB16">
        <f t="shared" si="1"/>
        <v>0</v>
      </c>
      <c r="AC16">
        <f t="shared" si="2"/>
        <v>0</v>
      </c>
      <c r="AD16">
        <f t="shared" si="3"/>
        <v>0</v>
      </c>
      <c r="AE16">
        <f t="shared" si="4"/>
        <v>0</v>
      </c>
      <c r="AF16">
        <f t="shared" si="5"/>
        <v>0</v>
      </c>
      <c r="AG16">
        <f t="shared" si="6"/>
        <v>0</v>
      </c>
      <c r="AH16">
        <f t="shared" si="7"/>
        <v>0</v>
      </c>
      <c r="AI16">
        <f t="shared" si="8"/>
        <v>0</v>
      </c>
      <c r="AJ16">
        <f t="shared" si="9"/>
        <v>0</v>
      </c>
      <c r="AK16">
        <f t="shared" si="10"/>
        <v>0</v>
      </c>
      <c r="AL16">
        <f t="shared" si="11"/>
        <v>0</v>
      </c>
      <c r="AM16">
        <f t="shared" si="12"/>
        <v>0</v>
      </c>
      <c r="AN16">
        <f t="shared" si="13"/>
        <v>0</v>
      </c>
      <c r="AO16">
        <f t="shared" si="14"/>
        <v>0</v>
      </c>
      <c r="AP16">
        <f t="shared" si="15"/>
        <v>0</v>
      </c>
      <c r="AQ16">
        <f t="shared" si="16"/>
        <v>0</v>
      </c>
      <c r="AT16" s="1"/>
    </row>
    <row r="17" spans="1:46" x14ac:dyDescent="0.55000000000000004">
      <c r="A17" t="s">
        <v>25</v>
      </c>
      <c r="B17" s="2">
        <v>44371</v>
      </c>
      <c r="C17" t="s">
        <v>333</v>
      </c>
      <c r="D17" t="s">
        <v>15</v>
      </c>
      <c r="E17">
        <v>6</v>
      </c>
      <c r="F17">
        <v>26</v>
      </c>
      <c r="G17" s="14">
        <v>454</v>
      </c>
      <c r="H17" t="s">
        <v>240</v>
      </c>
      <c r="I17" s="1">
        <v>0.01</v>
      </c>
      <c r="J17" s="1">
        <v>0.01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>
        <v>1</v>
      </c>
      <c r="AA17">
        <v>1</v>
      </c>
      <c r="AB17">
        <f t="shared" si="1"/>
        <v>1</v>
      </c>
      <c r="AC17">
        <f t="shared" si="2"/>
        <v>0</v>
      </c>
      <c r="AD17">
        <f t="shared" si="3"/>
        <v>0</v>
      </c>
      <c r="AE17">
        <f t="shared" si="4"/>
        <v>0</v>
      </c>
      <c r="AF17">
        <f t="shared" si="5"/>
        <v>0</v>
      </c>
      <c r="AG17">
        <f t="shared" si="6"/>
        <v>0</v>
      </c>
      <c r="AH17">
        <f t="shared" si="7"/>
        <v>0</v>
      </c>
      <c r="AI17">
        <f t="shared" si="8"/>
        <v>0</v>
      </c>
      <c r="AJ17">
        <f t="shared" si="9"/>
        <v>0</v>
      </c>
      <c r="AK17">
        <f t="shared" si="10"/>
        <v>0</v>
      </c>
      <c r="AL17">
        <f t="shared" si="11"/>
        <v>0</v>
      </c>
      <c r="AM17">
        <f t="shared" si="12"/>
        <v>0</v>
      </c>
      <c r="AN17">
        <f t="shared" si="13"/>
        <v>0</v>
      </c>
      <c r="AO17">
        <f t="shared" si="14"/>
        <v>0</v>
      </c>
      <c r="AP17">
        <f t="shared" si="15"/>
        <v>0</v>
      </c>
      <c r="AQ17">
        <f t="shared" si="16"/>
        <v>0</v>
      </c>
      <c r="AT17" s="1"/>
    </row>
    <row r="18" spans="1:46" x14ac:dyDescent="0.55000000000000004">
      <c r="A18" t="s">
        <v>26</v>
      </c>
      <c r="B18" s="2">
        <v>44378</v>
      </c>
      <c r="C18" t="s">
        <v>333</v>
      </c>
      <c r="D18" t="s">
        <v>27</v>
      </c>
      <c r="E18">
        <v>7</v>
      </c>
      <c r="F18">
        <v>27</v>
      </c>
      <c r="G18" s="14" t="s">
        <v>231</v>
      </c>
      <c r="H18" t="s">
        <v>242</v>
      </c>
      <c r="I18" s="1">
        <v>0.48</v>
      </c>
      <c r="J18" s="1">
        <v>0.48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>
        <v>1</v>
      </c>
      <c r="AA18">
        <v>1</v>
      </c>
      <c r="AB18">
        <f t="shared" si="1"/>
        <v>1</v>
      </c>
      <c r="AC18">
        <f t="shared" si="2"/>
        <v>0</v>
      </c>
      <c r="AD18">
        <f t="shared" si="3"/>
        <v>0</v>
      </c>
      <c r="AE18">
        <f t="shared" si="4"/>
        <v>0</v>
      </c>
      <c r="AF18">
        <f t="shared" si="5"/>
        <v>0</v>
      </c>
      <c r="AG18">
        <f t="shared" si="6"/>
        <v>0</v>
      </c>
      <c r="AH18">
        <f t="shared" si="7"/>
        <v>0</v>
      </c>
      <c r="AI18">
        <f t="shared" si="8"/>
        <v>0</v>
      </c>
      <c r="AJ18">
        <f t="shared" si="9"/>
        <v>0</v>
      </c>
      <c r="AK18">
        <f t="shared" si="10"/>
        <v>0</v>
      </c>
      <c r="AL18">
        <f t="shared" si="11"/>
        <v>0</v>
      </c>
      <c r="AM18">
        <f t="shared" si="12"/>
        <v>0</v>
      </c>
      <c r="AN18">
        <f t="shared" si="13"/>
        <v>0</v>
      </c>
      <c r="AO18">
        <f t="shared" si="14"/>
        <v>0</v>
      </c>
      <c r="AP18">
        <f t="shared" si="15"/>
        <v>0</v>
      </c>
      <c r="AQ18">
        <f t="shared" si="16"/>
        <v>0</v>
      </c>
      <c r="AT18" s="1"/>
    </row>
    <row r="19" spans="1:46" x14ac:dyDescent="0.55000000000000004">
      <c r="A19" t="s">
        <v>36</v>
      </c>
      <c r="B19" s="2">
        <v>44385</v>
      </c>
      <c r="C19" t="s">
        <v>333</v>
      </c>
      <c r="D19" t="s">
        <v>27</v>
      </c>
      <c r="E19">
        <v>7</v>
      </c>
      <c r="F19">
        <v>28</v>
      </c>
      <c r="G19" s="14">
        <v>21</v>
      </c>
      <c r="H19" t="s">
        <v>240</v>
      </c>
      <c r="I19" s="1">
        <v>0.01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0.01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>
        <v>1</v>
      </c>
      <c r="AA19">
        <v>1</v>
      </c>
      <c r="AB19">
        <f t="shared" si="1"/>
        <v>0</v>
      </c>
      <c r="AC19">
        <f t="shared" si="2"/>
        <v>0</v>
      </c>
      <c r="AD19">
        <f t="shared" si="3"/>
        <v>0</v>
      </c>
      <c r="AE19">
        <f t="shared" si="4"/>
        <v>0</v>
      </c>
      <c r="AF19">
        <f t="shared" si="5"/>
        <v>0</v>
      </c>
      <c r="AG19">
        <f t="shared" si="6"/>
        <v>0</v>
      </c>
      <c r="AH19">
        <f t="shared" si="7"/>
        <v>0</v>
      </c>
      <c r="AI19">
        <f t="shared" si="8"/>
        <v>0</v>
      </c>
      <c r="AJ19">
        <f t="shared" si="9"/>
        <v>0</v>
      </c>
      <c r="AK19">
        <f t="shared" si="10"/>
        <v>0</v>
      </c>
      <c r="AL19">
        <f t="shared" si="11"/>
        <v>1</v>
      </c>
      <c r="AM19">
        <f t="shared" si="12"/>
        <v>0</v>
      </c>
      <c r="AN19">
        <f t="shared" si="13"/>
        <v>0</v>
      </c>
      <c r="AO19">
        <f t="shared" si="14"/>
        <v>0</v>
      </c>
      <c r="AP19">
        <f t="shared" si="15"/>
        <v>0</v>
      </c>
      <c r="AQ19">
        <f t="shared" si="16"/>
        <v>0</v>
      </c>
      <c r="AT19" s="1"/>
    </row>
    <row r="20" spans="1:46" x14ac:dyDescent="0.55000000000000004">
      <c r="A20" t="s">
        <v>37</v>
      </c>
      <c r="B20" s="2">
        <v>44385</v>
      </c>
      <c r="C20" t="s">
        <v>333</v>
      </c>
      <c r="D20" t="s">
        <v>27</v>
      </c>
      <c r="E20">
        <v>7</v>
      </c>
      <c r="F20">
        <v>28</v>
      </c>
      <c r="G20" s="14">
        <v>606</v>
      </c>
      <c r="H20" t="s">
        <v>241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>
        <v>0</v>
      </c>
      <c r="AA20">
        <v>0</v>
      </c>
      <c r="AB20">
        <f t="shared" si="1"/>
        <v>0</v>
      </c>
      <c r="AC20">
        <f t="shared" si="2"/>
        <v>0</v>
      </c>
      <c r="AD20">
        <f t="shared" si="3"/>
        <v>0</v>
      </c>
      <c r="AE20">
        <f t="shared" si="4"/>
        <v>0</v>
      </c>
      <c r="AF20">
        <f t="shared" si="5"/>
        <v>0</v>
      </c>
      <c r="AG20">
        <f t="shared" si="6"/>
        <v>0</v>
      </c>
      <c r="AH20">
        <f t="shared" si="7"/>
        <v>0</v>
      </c>
      <c r="AI20">
        <f t="shared" si="8"/>
        <v>0</v>
      </c>
      <c r="AJ20">
        <f t="shared" si="9"/>
        <v>0</v>
      </c>
      <c r="AK20">
        <f t="shared" si="10"/>
        <v>0</v>
      </c>
      <c r="AL20">
        <f t="shared" si="11"/>
        <v>0</v>
      </c>
      <c r="AM20">
        <f t="shared" si="12"/>
        <v>0</v>
      </c>
      <c r="AN20">
        <f t="shared" si="13"/>
        <v>0</v>
      </c>
      <c r="AO20">
        <f t="shared" si="14"/>
        <v>0</v>
      </c>
      <c r="AP20">
        <f t="shared" si="15"/>
        <v>0</v>
      </c>
      <c r="AQ20">
        <f t="shared" si="16"/>
        <v>0</v>
      </c>
      <c r="AT20" s="1"/>
    </row>
    <row r="21" spans="1:46" x14ac:dyDescent="0.55000000000000004">
      <c r="A21" t="s">
        <v>38</v>
      </c>
      <c r="B21" s="2">
        <v>44385</v>
      </c>
      <c r="C21" t="s">
        <v>333</v>
      </c>
      <c r="D21" t="s">
        <v>27</v>
      </c>
      <c r="E21">
        <v>7</v>
      </c>
      <c r="F21">
        <v>28</v>
      </c>
      <c r="G21" s="14">
        <v>6000</v>
      </c>
      <c r="H21" t="s">
        <v>240</v>
      </c>
      <c r="I21" s="1">
        <v>0.15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0.15</v>
      </c>
      <c r="Y21" s="1">
        <v>0</v>
      </c>
      <c r="Z21">
        <v>1</v>
      </c>
      <c r="AA21">
        <v>1</v>
      </c>
      <c r="AB21">
        <f t="shared" si="1"/>
        <v>0</v>
      </c>
      <c r="AC21">
        <f t="shared" si="2"/>
        <v>0</v>
      </c>
      <c r="AD21">
        <f t="shared" si="3"/>
        <v>0</v>
      </c>
      <c r="AE21">
        <f t="shared" si="4"/>
        <v>0</v>
      </c>
      <c r="AF21">
        <f t="shared" si="5"/>
        <v>0</v>
      </c>
      <c r="AG21">
        <f t="shared" si="6"/>
        <v>0</v>
      </c>
      <c r="AH21">
        <f t="shared" si="7"/>
        <v>0</v>
      </c>
      <c r="AI21">
        <f t="shared" si="8"/>
        <v>0</v>
      </c>
      <c r="AJ21">
        <f t="shared" si="9"/>
        <v>0</v>
      </c>
      <c r="AK21">
        <f t="shared" si="10"/>
        <v>0</v>
      </c>
      <c r="AL21">
        <f t="shared" si="11"/>
        <v>0</v>
      </c>
      <c r="AM21">
        <f t="shared" si="12"/>
        <v>0</v>
      </c>
      <c r="AN21">
        <f t="shared" si="13"/>
        <v>0</v>
      </c>
      <c r="AO21">
        <f t="shared" si="14"/>
        <v>0</v>
      </c>
      <c r="AP21">
        <f t="shared" si="15"/>
        <v>1</v>
      </c>
      <c r="AQ21">
        <f t="shared" si="16"/>
        <v>0</v>
      </c>
      <c r="AT21" s="1"/>
    </row>
    <row r="22" spans="1:46" x14ac:dyDescent="0.55000000000000004">
      <c r="A22" t="s">
        <v>39</v>
      </c>
      <c r="B22" s="2">
        <v>44390</v>
      </c>
      <c r="C22" t="s">
        <v>333</v>
      </c>
      <c r="D22" t="s">
        <v>27</v>
      </c>
      <c r="E22">
        <v>7</v>
      </c>
      <c r="F22">
        <v>29</v>
      </c>
      <c r="G22" s="14" t="s">
        <v>231</v>
      </c>
      <c r="H22" t="s">
        <v>242</v>
      </c>
      <c r="I22" s="1">
        <v>0</v>
      </c>
      <c r="J22" s="1">
        <v>0.25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>
        <v>0</v>
      </c>
      <c r="AA22">
        <v>1</v>
      </c>
      <c r="AB22">
        <f t="shared" si="1"/>
        <v>1</v>
      </c>
      <c r="AC22">
        <f t="shared" si="2"/>
        <v>0</v>
      </c>
      <c r="AD22">
        <f t="shared" si="3"/>
        <v>0</v>
      </c>
      <c r="AE22">
        <f t="shared" si="4"/>
        <v>0</v>
      </c>
      <c r="AF22">
        <f t="shared" si="5"/>
        <v>0</v>
      </c>
      <c r="AG22">
        <f t="shared" si="6"/>
        <v>0</v>
      </c>
      <c r="AH22">
        <f t="shared" si="7"/>
        <v>0</v>
      </c>
      <c r="AI22">
        <f t="shared" si="8"/>
        <v>0</v>
      </c>
      <c r="AJ22">
        <f t="shared" si="9"/>
        <v>0</v>
      </c>
      <c r="AK22">
        <f t="shared" si="10"/>
        <v>0</v>
      </c>
      <c r="AL22">
        <f t="shared" si="11"/>
        <v>0</v>
      </c>
      <c r="AM22">
        <f t="shared" si="12"/>
        <v>0</v>
      </c>
      <c r="AN22">
        <f t="shared" si="13"/>
        <v>0</v>
      </c>
      <c r="AO22">
        <f t="shared" si="14"/>
        <v>0</v>
      </c>
      <c r="AP22">
        <f t="shared" si="15"/>
        <v>0</v>
      </c>
      <c r="AQ22">
        <f t="shared" si="16"/>
        <v>0</v>
      </c>
      <c r="AT22" s="1"/>
    </row>
    <row r="23" spans="1:46" x14ac:dyDescent="0.55000000000000004">
      <c r="A23" t="s">
        <v>40</v>
      </c>
      <c r="B23" s="2">
        <v>44390</v>
      </c>
      <c r="C23" t="s">
        <v>333</v>
      </c>
      <c r="D23" t="s">
        <v>27</v>
      </c>
      <c r="E23">
        <v>7</v>
      </c>
      <c r="F23">
        <v>29</v>
      </c>
      <c r="G23" s="14" t="s">
        <v>230</v>
      </c>
      <c r="H23" t="s">
        <v>241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>
        <v>0</v>
      </c>
      <c r="AA23">
        <v>0</v>
      </c>
      <c r="AB23">
        <f t="shared" si="1"/>
        <v>0</v>
      </c>
      <c r="AC23">
        <f t="shared" si="2"/>
        <v>0</v>
      </c>
      <c r="AD23">
        <f t="shared" si="3"/>
        <v>0</v>
      </c>
      <c r="AE23">
        <f t="shared" si="4"/>
        <v>0</v>
      </c>
      <c r="AF23">
        <f t="shared" si="5"/>
        <v>0</v>
      </c>
      <c r="AG23">
        <f t="shared" si="6"/>
        <v>0</v>
      </c>
      <c r="AH23">
        <f t="shared" si="7"/>
        <v>0</v>
      </c>
      <c r="AI23">
        <f t="shared" si="8"/>
        <v>0</v>
      </c>
      <c r="AJ23">
        <f t="shared" si="9"/>
        <v>0</v>
      </c>
      <c r="AK23">
        <f t="shared" si="10"/>
        <v>0</v>
      </c>
      <c r="AL23">
        <f t="shared" si="11"/>
        <v>0</v>
      </c>
      <c r="AM23">
        <f t="shared" si="12"/>
        <v>0</v>
      </c>
      <c r="AN23">
        <f t="shared" si="13"/>
        <v>0</v>
      </c>
      <c r="AO23">
        <f t="shared" si="14"/>
        <v>0</v>
      </c>
      <c r="AP23">
        <f t="shared" si="15"/>
        <v>0</v>
      </c>
      <c r="AQ23">
        <f t="shared" si="16"/>
        <v>0</v>
      </c>
      <c r="AT23" s="1"/>
    </row>
    <row r="24" spans="1:46" x14ac:dyDescent="0.55000000000000004">
      <c r="A24" t="s">
        <v>41</v>
      </c>
      <c r="B24" s="2">
        <v>44392</v>
      </c>
      <c r="C24" t="s">
        <v>333</v>
      </c>
      <c r="D24" t="s">
        <v>27</v>
      </c>
      <c r="E24">
        <v>7</v>
      </c>
      <c r="F24">
        <v>29</v>
      </c>
      <c r="G24" s="14">
        <v>589</v>
      </c>
      <c r="H24" t="s">
        <v>241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>
        <v>0</v>
      </c>
      <c r="AA24">
        <v>0</v>
      </c>
      <c r="AB24">
        <f t="shared" si="1"/>
        <v>0</v>
      </c>
      <c r="AC24">
        <f t="shared" si="2"/>
        <v>0</v>
      </c>
      <c r="AD24">
        <f t="shared" si="3"/>
        <v>0</v>
      </c>
      <c r="AE24">
        <f t="shared" si="4"/>
        <v>0</v>
      </c>
      <c r="AF24">
        <f t="shared" si="5"/>
        <v>0</v>
      </c>
      <c r="AG24">
        <f t="shared" si="6"/>
        <v>0</v>
      </c>
      <c r="AH24">
        <f t="shared" si="7"/>
        <v>0</v>
      </c>
      <c r="AI24">
        <f t="shared" si="8"/>
        <v>0</v>
      </c>
      <c r="AJ24">
        <f t="shared" si="9"/>
        <v>0</v>
      </c>
      <c r="AK24">
        <f t="shared" si="10"/>
        <v>0</v>
      </c>
      <c r="AL24">
        <f t="shared" si="11"/>
        <v>0</v>
      </c>
      <c r="AM24">
        <f t="shared" si="12"/>
        <v>0</v>
      </c>
      <c r="AN24">
        <f t="shared" si="13"/>
        <v>0</v>
      </c>
      <c r="AO24">
        <f t="shared" si="14"/>
        <v>0</v>
      </c>
      <c r="AP24">
        <f t="shared" si="15"/>
        <v>0</v>
      </c>
      <c r="AQ24">
        <f t="shared" si="16"/>
        <v>0</v>
      </c>
      <c r="AT24" s="1"/>
    </row>
    <row r="25" spans="1:46" x14ac:dyDescent="0.55000000000000004">
      <c r="A25" t="s">
        <v>42</v>
      </c>
      <c r="B25" s="2">
        <v>44397</v>
      </c>
      <c r="C25" t="s">
        <v>333</v>
      </c>
      <c r="D25" t="s">
        <v>27</v>
      </c>
      <c r="E25">
        <v>7</v>
      </c>
      <c r="F25">
        <v>30</v>
      </c>
      <c r="G25" s="14">
        <v>300</v>
      </c>
      <c r="H25" t="s">
        <v>241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>
        <v>0</v>
      </c>
      <c r="AA25">
        <v>0</v>
      </c>
      <c r="AB25">
        <f t="shared" si="1"/>
        <v>0</v>
      </c>
      <c r="AC25">
        <f t="shared" si="2"/>
        <v>0</v>
      </c>
      <c r="AD25">
        <f t="shared" si="3"/>
        <v>0</v>
      </c>
      <c r="AE25">
        <f t="shared" si="4"/>
        <v>0</v>
      </c>
      <c r="AF25">
        <f t="shared" si="5"/>
        <v>0</v>
      </c>
      <c r="AG25">
        <f t="shared" si="6"/>
        <v>0</v>
      </c>
      <c r="AH25">
        <f t="shared" si="7"/>
        <v>0</v>
      </c>
      <c r="AI25">
        <f t="shared" si="8"/>
        <v>0</v>
      </c>
      <c r="AJ25">
        <f t="shared" si="9"/>
        <v>0</v>
      </c>
      <c r="AK25">
        <f t="shared" si="10"/>
        <v>0</v>
      </c>
      <c r="AL25">
        <f t="shared" si="11"/>
        <v>0</v>
      </c>
      <c r="AM25">
        <f t="shared" si="12"/>
        <v>0</v>
      </c>
      <c r="AN25">
        <f t="shared" si="13"/>
        <v>0</v>
      </c>
      <c r="AO25">
        <f t="shared" si="14"/>
        <v>0</v>
      </c>
      <c r="AP25">
        <f t="shared" si="15"/>
        <v>0</v>
      </c>
      <c r="AQ25">
        <f t="shared" si="16"/>
        <v>0</v>
      </c>
      <c r="AT25" s="1"/>
    </row>
    <row r="26" spans="1:46" x14ac:dyDescent="0.55000000000000004">
      <c r="A26" t="s">
        <v>43</v>
      </c>
      <c r="B26" s="2">
        <v>44404</v>
      </c>
      <c r="C26" t="s">
        <v>333</v>
      </c>
      <c r="D26" t="s">
        <v>27</v>
      </c>
      <c r="E26">
        <v>7</v>
      </c>
      <c r="F26">
        <v>31</v>
      </c>
      <c r="G26" s="14">
        <v>40</v>
      </c>
      <c r="H26" t="s">
        <v>240</v>
      </c>
      <c r="I26" s="1">
        <v>0.21000000000000002</v>
      </c>
      <c r="J26" s="1">
        <v>0</v>
      </c>
      <c r="K26" s="1">
        <v>0</v>
      </c>
      <c r="L26" s="1">
        <v>0.15</v>
      </c>
      <c r="M26" s="1">
        <v>0</v>
      </c>
      <c r="N26" s="1">
        <v>0</v>
      </c>
      <c r="O26" s="1">
        <v>0</v>
      </c>
      <c r="P26" s="1">
        <v>0</v>
      </c>
      <c r="Q26" s="1">
        <v>0.05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0.01</v>
      </c>
      <c r="Z26">
        <v>1</v>
      </c>
      <c r="AA26">
        <v>3</v>
      </c>
      <c r="AB26">
        <f t="shared" si="1"/>
        <v>0</v>
      </c>
      <c r="AC26">
        <f t="shared" si="2"/>
        <v>0</v>
      </c>
      <c r="AD26">
        <f t="shared" si="3"/>
        <v>1</v>
      </c>
      <c r="AE26">
        <f t="shared" si="4"/>
        <v>0</v>
      </c>
      <c r="AF26">
        <f t="shared" si="5"/>
        <v>0</v>
      </c>
      <c r="AG26">
        <f t="shared" si="6"/>
        <v>0</v>
      </c>
      <c r="AH26">
        <f t="shared" si="7"/>
        <v>0</v>
      </c>
      <c r="AI26">
        <f t="shared" si="8"/>
        <v>1</v>
      </c>
      <c r="AJ26">
        <f t="shared" si="9"/>
        <v>0</v>
      </c>
      <c r="AK26">
        <f t="shared" si="10"/>
        <v>0</v>
      </c>
      <c r="AL26">
        <f t="shared" si="11"/>
        <v>0</v>
      </c>
      <c r="AM26">
        <f t="shared" si="12"/>
        <v>0</v>
      </c>
      <c r="AN26">
        <f t="shared" si="13"/>
        <v>0</v>
      </c>
      <c r="AO26">
        <f t="shared" si="14"/>
        <v>0</v>
      </c>
      <c r="AP26">
        <f t="shared" si="15"/>
        <v>0</v>
      </c>
      <c r="AQ26">
        <f t="shared" si="16"/>
        <v>1</v>
      </c>
      <c r="AT26" s="1"/>
    </row>
    <row r="27" spans="1:46" x14ac:dyDescent="0.55000000000000004">
      <c r="A27" t="s">
        <v>48</v>
      </c>
      <c r="B27" s="2">
        <v>44413</v>
      </c>
      <c r="C27" t="s">
        <v>333</v>
      </c>
      <c r="D27" t="s">
        <v>45</v>
      </c>
      <c r="E27">
        <v>8</v>
      </c>
      <c r="F27">
        <v>32</v>
      </c>
      <c r="G27" s="14">
        <v>40</v>
      </c>
      <c r="H27" t="s">
        <v>240</v>
      </c>
      <c r="I27" s="1">
        <v>0.57000000000000006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0.05</v>
      </c>
      <c r="Q27" s="1">
        <v>0</v>
      </c>
      <c r="R27" s="1">
        <v>0.01</v>
      </c>
      <c r="S27" s="1">
        <v>0</v>
      </c>
      <c r="T27" s="1">
        <v>0.3</v>
      </c>
      <c r="U27" s="1">
        <v>0.01</v>
      </c>
      <c r="V27" s="1">
        <v>0</v>
      </c>
      <c r="W27" s="1">
        <v>0</v>
      </c>
      <c r="X27" s="1">
        <v>0.2</v>
      </c>
      <c r="Y27" s="1">
        <v>0</v>
      </c>
      <c r="Z27">
        <v>1</v>
      </c>
      <c r="AA27">
        <v>5</v>
      </c>
      <c r="AB27">
        <f t="shared" si="1"/>
        <v>0</v>
      </c>
      <c r="AC27">
        <f t="shared" si="2"/>
        <v>0</v>
      </c>
      <c r="AD27">
        <f t="shared" si="3"/>
        <v>0</v>
      </c>
      <c r="AE27">
        <f t="shared" si="4"/>
        <v>0</v>
      </c>
      <c r="AF27">
        <f t="shared" si="5"/>
        <v>0</v>
      </c>
      <c r="AG27">
        <f t="shared" si="6"/>
        <v>0</v>
      </c>
      <c r="AH27">
        <f t="shared" si="7"/>
        <v>1</v>
      </c>
      <c r="AI27">
        <f t="shared" si="8"/>
        <v>0</v>
      </c>
      <c r="AJ27">
        <f t="shared" si="9"/>
        <v>1</v>
      </c>
      <c r="AK27">
        <f t="shared" si="10"/>
        <v>0</v>
      </c>
      <c r="AL27">
        <f t="shared" si="11"/>
        <v>1</v>
      </c>
      <c r="AM27">
        <f t="shared" si="12"/>
        <v>1</v>
      </c>
      <c r="AN27">
        <f t="shared" si="13"/>
        <v>0</v>
      </c>
      <c r="AO27">
        <f t="shared" si="14"/>
        <v>0</v>
      </c>
      <c r="AP27">
        <f t="shared" si="15"/>
        <v>1</v>
      </c>
      <c r="AQ27">
        <f t="shared" si="16"/>
        <v>0</v>
      </c>
      <c r="AT27" s="1"/>
    </row>
    <row r="28" spans="1:46" x14ac:dyDescent="0.55000000000000004">
      <c r="A28" t="s">
        <v>49</v>
      </c>
      <c r="B28" s="2">
        <v>44413</v>
      </c>
      <c r="C28" t="s">
        <v>333</v>
      </c>
      <c r="D28" t="s">
        <v>45</v>
      </c>
      <c r="E28">
        <v>8</v>
      </c>
      <c r="F28">
        <v>32</v>
      </c>
      <c r="G28" s="14">
        <v>606</v>
      </c>
      <c r="H28" t="s">
        <v>241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>
        <v>0</v>
      </c>
      <c r="AA28">
        <v>0</v>
      </c>
      <c r="AB28">
        <f t="shared" si="1"/>
        <v>0</v>
      </c>
      <c r="AC28">
        <f t="shared" si="2"/>
        <v>0</v>
      </c>
      <c r="AD28">
        <f t="shared" si="3"/>
        <v>0</v>
      </c>
      <c r="AE28">
        <f t="shared" si="4"/>
        <v>0</v>
      </c>
      <c r="AF28">
        <f t="shared" si="5"/>
        <v>0</v>
      </c>
      <c r="AG28">
        <f t="shared" si="6"/>
        <v>0</v>
      </c>
      <c r="AH28">
        <f t="shared" si="7"/>
        <v>0</v>
      </c>
      <c r="AI28">
        <f t="shared" si="8"/>
        <v>0</v>
      </c>
      <c r="AJ28">
        <f t="shared" si="9"/>
        <v>0</v>
      </c>
      <c r="AK28">
        <f t="shared" si="10"/>
        <v>0</v>
      </c>
      <c r="AL28">
        <f t="shared" si="11"/>
        <v>0</v>
      </c>
      <c r="AM28">
        <f t="shared" si="12"/>
        <v>0</v>
      </c>
      <c r="AN28">
        <f t="shared" si="13"/>
        <v>0</v>
      </c>
      <c r="AO28">
        <f t="shared" si="14"/>
        <v>0</v>
      </c>
      <c r="AP28">
        <f t="shared" si="15"/>
        <v>0</v>
      </c>
      <c r="AQ28">
        <f t="shared" si="16"/>
        <v>0</v>
      </c>
      <c r="AT28" s="1"/>
    </row>
    <row r="29" spans="1:46" x14ac:dyDescent="0.55000000000000004">
      <c r="A29" t="s">
        <v>51</v>
      </c>
      <c r="B29" s="2">
        <v>44418</v>
      </c>
      <c r="C29" t="s">
        <v>333</v>
      </c>
      <c r="D29" t="s">
        <v>45</v>
      </c>
      <c r="E29">
        <v>8</v>
      </c>
      <c r="F29">
        <v>33</v>
      </c>
      <c r="G29" s="14">
        <v>21</v>
      </c>
      <c r="H29" t="s">
        <v>240</v>
      </c>
      <c r="I29" s="1">
        <v>0.11000000000000001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0.05</v>
      </c>
      <c r="X29" s="1">
        <v>0.05</v>
      </c>
      <c r="Y29" s="1">
        <v>0</v>
      </c>
      <c r="Z29">
        <v>1</v>
      </c>
      <c r="AA29">
        <v>3</v>
      </c>
      <c r="AB29">
        <f t="shared" si="1"/>
        <v>0</v>
      </c>
      <c r="AC29">
        <f t="shared" si="2"/>
        <v>0</v>
      </c>
      <c r="AD29">
        <f t="shared" si="3"/>
        <v>0</v>
      </c>
      <c r="AE29">
        <f t="shared" si="4"/>
        <v>0</v>
      </c>
      <c r="AF29">
        <f t="shared" si="5"/>
        <v>0</v>
      </c>
      <c r="AG29">
        <f t="shared" si="6"/>
        <v>0</v>
      </c>
      <c r="AH29">
        <f t="shared" si="7"/>
        <v>1</v>
      </c>
      <c r="AI29">
        <f t="shared" si="8"/>
        <v>0</v>
      </c>
      <c r="AJ29">
        <f t="shared" si="9"/>
        <v>0</v>
      </c>
      <c r="AK29">
        <f t="shared" si="10"/>
        <v>0</v>
      </c>
      <c r="AL29">
        <f t="shared" si="11"/>
        <v>0</v>
      </c>
      <c r="AM29">
        <f t="shared" si="12"/>
        <v>0</v>
      </c>
      <c r="AN29">
        <f t="shared" si="13"/>
        <v>0</v>
      </c>
      <c r="AO29">
        <f t="shared" si="14"/>
        <v>1</v>
      </c>
      <c r="AP29">
        <f t="shared" si="15"/>
        <v>1</v>
      </c>
      <c r="AQ29">
        <f t="shared" si="16"/>
        <v>0</v>
      </c>
      <c r="AT29" s="1"/>
    </row>
    <row r="30" spans="1:46" x14ac:dyDescent="0.55000000000000004">
      <c r="A30" t="s">
        <v>52</v>
      </c>
      <c r="B30" s="2">
        <v>44420</v>
      </c>
      <c r="C30" t="s">
        <v>333</v>
      </c>
      <c r="D30" t="s">
        <v>45</v>
      </c>
      <c r="E30">
        <v>8</v>
      </c>
      <c r="F30">
        <v>33</v>
      </c>
      <c r="G30" s="14">
        <v>589</v>
      </c>
      <c r="H30" t="s">
        <v>241</v>
      </c>
      <c r="I30" s="1">
        <v>0.01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0.01</v>
      </c>
      <c r="Y30" s="1">
        <v>0</v>
      </c>
      <c r="Z30">
        <v>1</v>
      </c>
      <c r="AA30">
        <v>1</v>
      </c>
      <c r="AB30">
        <f t="shared" si="1"/>
        <v>0</v>
      </c>
      <c r="AC30">
        <f t="shared" si="2"/>
        <v>0</v>
      </c>
      <c r="AD30">
        <f t="shared" si="3"/>
        <v>0</v>
      </c>
      <c r="AE30">
        <f t="shared" si="4"/>
        <v>0</v>
      </c>
      <c r="AF30">
        <f t="shared" si="5"/>
        <v>0</v>
      </c>
      <c r="AG30">
        <f t="shared" si="6"/>
        <v>0</v>
      </c>
      <c r="AH30">
        <f t="shared" si="7"/>
        <v>0</v>
      </c>
      <c r="AI30">
        <f t="shared" si="8"/>
        <v>0</v>
      </c>
      <c r="AJ30">
        <f t="shared" si="9"/>
        <v>0</v>
      </c>
      <c r="AK30">
        <f t="shared" si="10"/>
        <v>0</v>
      </c>
      <c r="AL30">
        <f t="shared" si="11"/>
        <v>0</v>
      </c>
      <c r="AM30">
        <f t="shared" si="12"/>
        <v>0</v>
      </c>
      <c r="AN30">
        <f t="shared" si="13"/>
        <v>0</v>
      </c>
      <c r="AO30">
        <f t="shared" si="14"/>
        <v>0</v>
      </c>
      <c r="AP30">
        <f t="shared" si="15"/>
        <v>1</v>
      </c>
      <c r="AQ30">
        <f t="shared" si="16"/>
        <v>0</v>
      </c>
      <c r="AT30" s="1"/>
    </row>
    <row r="31" spans="1:46" x14ac:dyDescent="0.55000000000000004">
      <c r="A31" t="s">
        <v>53</v>
      </c>
      <c r="B31" s="2">
        <v>44420</v>
      </c>
      <c r="C31" t="s">
        <v>333</v>
      </c>
      <c r="D31" t="s">
        <v>45</v>
      </c>
      <c r="E31">
        <v>8</v>
      </c>
      <c r="F31">
        <v>33</v>
      </c>
      <c r="G31" s="14" t="s">
        <v>230</v>
      </c>
      <c r="H31" t="s">
        <v>241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>
        <v>0</v>
      </c>
      <c r="AA31">
        <v>0</v>
      </c>
      <c r="AB31">
        <f t="shared" si="1"/>
        <v>0</v>
      </c>
      <c r="AC31">
        <f t="shared" si="2"/>
        <v>0</v>
      </c>
      <c r="AD31">
        <f t="shared" si="3"/>
        <v>0</v>
      </c>
      <c r="AE31">
        <f t="shared" si="4"/>
        <v>0</v>
      </c>
      <c r="AF31">
        <f t="shared" si="5"/>
        <v>0</v>
      </c>
      <c r="AG31">
        <f t="shared" si="6"/>
        <v>0</v>
      </c>
      <c r="AH31">
        <f t="shared" si="7"/>
        <v>0</v>
      </c>
      <c r="AI31">
        <f t="shared" si="8"/>
        <v>0</v>
      </c>
      <c r="AJ31">
        <f t="shared" si="9"/>
        <v>0</v>
      </c>
      <c r="AK31">
        <f t="shared" si="10"/>
        <v>0</v>
      </c>
      <c r="AL31">
        <f t="shared" si="11"/>
        <v>0</v>
      </c>
      <c r="AM31">
        <f t="shared" si="12"/>
        <v>0</v>
      </c>
      <c r="AN31">
        <f t="shared" si="13"/>
        <v>0</v>
      </c>
      <c r="AO31">
        <f t="shared" si="14"/>
        <v>0</v>
      </c>
      <c r="AP31">
        <f t="shared" si="15"/>
        <v>0</v>
      </c>
      <c r="AQ31">
        <f t="shared" si="16"/>
        <v>0</v>
      </c>
      <c r="AT31" s="1"/>
    </row>
    <row r="32" spans="1:46" x14ac:dyDescent="0.55000000000000004">
      <c r="A32" t="s">
        <v>54</v>
      </c>
      <c r="B32" s="2">
        <v>44425</v>
      </c>
      <c r="C32" t="s">
        <v>333</v>
      </c>
      <c r="D32" t="s">
        <v>45</v>
      </c>
      <c r="E32">
        <v>8</v>
      </c>
      <c r="F32">
        <v>34</v>
      </c>
      <c r="G32" s="14" t="s">
        <v>231</v>
      </c>
      <c r="H32" t="s">
        <v>242</v>
      </c>
      <c r="I32" s="1">
        <v>0.59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0.59</v>
      </c>
      <c r="Y32" s="1">
        <v>0</v>
      </c>
      <c r="Z32">
        <v>1</v>
      </c>
      <c r="AA32">
        <v>1</v>
      </c>
      <c r="AB32">
        <f t="shared" si="1"/>
        <v>0</v>
      </c>
      <c r="AC32">
        <f t="shared" si="2"/>
        <v>0</v>
      </c>
      <c r="AD32">
        <f t="shared" si="3"/>
        <v>0</v>
      </c>
      <c r="AE32">
        <f t="shared" si="4"/>
        <v>0</v>
      </c>
      <c r="AF32">
        <f t="shared" si="5"/>
        <v>0</v>
      </c>
      <c r="AG32">
        <f t="shared" si="6"/>
        <v>0</v>
      </c>
      <c r="AH32">
        <f t="shared" si="7"/>
        <v>0</v>
      </c>
      <c r="AI32">
        <f t="shared" si="8"/>
        <v>0</v>
      </c>
      <c r="AJ32">
        <f t="shared" si="9"/>
        <v>0</v>
      </c>
      <c r="AK32">
        <f t="shared" si="10"/>
        <v>0</v>
      </c>
      <c r="AL32">
        <f t="shared" si="11"/>
        <v>0</v>
      </c>
      <c r="AM32">
        <f t="shared" si="12"/>
        <v>0</v>
      </c>
      <c r="AN32">
        <f t="shared" si="13"/>
        <v>0</v>
      </c>
      <c r="AO32">
        <f t="shared" si="14"/>
        <v>0</v>
      </c>
      <c r="AP32">
        <f t="shared" si="15"/>
        <v>1</v>
      </c>
      <c r="AQ32">
        <f t="shared" si="16"/>
        <v>0</v>
      </c>
      <c r="AT32" s="1"/>
    </row>
    <row r="33" spans="1:46" x14ac:dyDescent="0.55000000000000004">
      <c r="A33" t="s">
        <v>55</v>
      </c>
      <c r="B33" s="2">
        <v>44427</v>
      </c>
      <c r="C33" t="s">
        <v>333</v>
      </c>
      <c r="D33" t="s">
        <v>45</v>
      </c>
      <c r="E33">
        <v>8</v>
      </c>
      <c r="F33">
        <v>34</v>
      </c>
      <c r="G33" s="14">
        <v>300</v>
      </c>
      <c r="H33" t="s">
        <v>241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>
        <v>0</v>
      </c>
      <c r="AA33">
        <v>0</v>
      </c>
      <c r="AB33">
        <f t="shared" si="1"/>
        <v>0</v>
      </c>
      <c r="AC33">
        <f t="shared" si="2"/>
        <v>0</v>
      </c>
      <c r="AD33">
        <f t="shared" si="3"/>
        <v>0</v>
      </c>
      <c r="AE33">
        <f t="shared" si="4"/>
        <v>0</v>
      </c>
      <c r="AF33">
        <f t="shared" si="5"/>
        <v>0</v>
      </c>
      <c r="AG33">
        <f t="shared" si="6"/>
        <v>0</v>
      </c>
      <c r="AH33">
        <f t="shared" si="7"/>
        <v>0</v>
      </c>
      <c r="AI33">
        <f t="shared" si="8"/>
        <v>0</v>
      </c>
      <c r="AJ33">
        <f t="shared" si="9"/>
        <v>0</v>
      </c>
      <c r="AK33">
        <f t="shared" si="10"/>
        <v>0</v>
      </c>
      <c r="AL33">
        <f t="shared" si="11"/>
        <v>0</v>
      </c>
      <c r="AM33">
        <f t="shared" si="12"/>
        <v>0</v>
      </c>
      <c r="AN33">
        <f t="shared" si="13"/>
        <v>0</v>
      </c>
      <c r="AO33">
        <f t="shared" si="14"/>
        <v>0</v>
      </c>
      <c r="AP33">
        <f t="shared" si="15"/>
        <v>0</v>
      </c>
      <c r="AQ33">
        <f t="shared" si="16"/>
        <v>0</v>
      </c>
      <c r="AT33" s="1"/>
    </row>
    <row r="34" spans="1:46" x14ac:dyDescent="0.55000000000000004">
      <c r="A34" t="s">
        <v>56</v>
      </c>
      <c r="B34" s="2">
        <v>44432</v>
      </c>
      <c r="C34" t="s">
        <v>333</v>
      </c>
      <c r="D34" t="s">
        <v>45</v>
      </c>
      <c r="E34">
        <v>8</v>
      </c>
      <c r="F34">
        <v>35</v>
      </c>
      <c r="G34" s="14" t="s">
        <v>229</v>
      </c>
      <c r="H34" t="s">
        <v>240</v>
      </c>
      <c r="I34" s="1">
        <v>0.1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0.1</v>
      </c>
      <c r="X34" s="1">
        <v>0</v>
      </c>
      <c r="Y34" s="1">
        <v>0</v>
      </c>
      <c r="Z34">
        <v>1</v>
      </c>
      <c r="AA34">
        <v>1</v>
      </c>
      <c r="AB34">
        <f t="shared" si="1"/>
        <v>0</v>
      </c>
      <c r="AC34">
        <f t="shared" si="2"/>
        <v>0</v>
      </c>
      <c r="AD34">
        <f t="shared" si="3"/>
        <v>0</v>
      </c>
      <c r="AE34">
        <f t="shared" si="4"/>
        <v>0</v>
      </c>
      <c r="AF34">
        <f t="shared" si="5"/>
        <v>0</v>
      </c>
      <c r="AG34">
        <f t="shared" si="6"/>
        <v>0</v>
      </c>
      <c r="AH34">
        <f t="shared" si="7"/>
        <v>0</v>
      </c>
      <c r="AI34">
        <f t="shared" si="8"/>
        <v>0</v>
      </c>
      <c r="AJ34">
        <f t="shared" si="9"/>
        <v>0</v>
      </c>
      <c r="AK34">
        <f t="shared" si="10"/>
        <v>0</v>
      </c>
      <c r="AL34">
        <f t="shared" si="11"/>
        <v>0</v>
      </c>
      <c r="AM34">
        <f t="shared" si="12"/>
        <v>0</v>
      </c>
      <c r="AN34">
        <f t="shared" si="13"/>
        <v>0</v>
      </c>
      <c r="AO34">
        <f t="shared" si="14"/>
        <v>1</v>
      </c>
      <c r="AP34">
        <f t="shared" si="15"/>
        <v>0</v>
      </c>
      <c r="AQ34">
        <f t="shared" si="16"/>
        <v>0</v>
      </c>
      <c r="AT34" s="1"/>
    </row>
    <row r="35" spans="1:46" x14ac:dyDescent="0.55000000000000004">
      <c r="A35" t="s">
        <v>57</v>
      </c>
      <c r="B35" s="2">
        <v>44434</v>
      </c>
      <c r="C35" t="s">
        <v>333</v>
      </c>
      <c r="D35" t="s">
        <v>45</v>
      </c>
      <c r="E35">
        <v>8</v>
      </c>
      <c r="F35">
        <v>35</v>
      </c>
      <c r="G35" s="14">
        <v>40</v>
      </c>
      <c r="H35" t="s">
        <v>240</v>
      </c>
      <c r="I35" s="1">
        <v>0.60000000000000009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0.05</v>
      </c>
      <c r="X35" s="1">
        <v>0.55000000000000004</v>
      </c>
      <c r="Y35" s="1">
        <v>0</v>
      </c>
      <c r="Z35">
        <v>1</v>
      </c>
      <c r="AA35">
        <v>2</v>
      </c>
      <c r="AB35">
        <f t="shared" si="1"/>
        <v>0</v>
      </c>
      <c r="AC35">
        <f t="shared" si="2"/>
        <v>0</v>
      </c>
      <c r="AD35">
        <f t="shared" si="3"/>
        <v>0</v>
      </c>
      <c r="AE35">
        <f t="shared" si="4"/>
        <v>0</v>
      </c>
      <c r="AF35">
        <f t="shared" si="5"/>
        <v>0</v>
      </c>
      <c r="AG35">
        <f t="shared" si="6"/>
        <v>0</v>
      </c>
      <c r="AH35">
        <f t="shared" si="7"/>
        <v>0</v>
      </c>
      <c r="AI35">
        <f t="shared" si="8"/>
        <v>0</v>
      </c>
      <c r="AJ35">
        <f t="shared" si="9"/>
        <v>0</v>
      </c>
      <c r="AK35">
        <f t="shared" si="10"/>
        <v>0</v>
      </c>
      <c r="AL35">
        <f t="shared" si="11"/>
        <v>0</v>
      </c>
      <c r="AM35">
        <f t="shared" si="12"/>
        <v>0</v>
      </c>
      <c r="AN35">
        <f t="shared" si="13"/>
        <v>0</v>
      </c>
      <c r="AO35">
        <f t="shared" si="14"/>
        <v>1</v>
      </c>
      <c r="AP35">
        <f t="shared" si="15"/>
        <v>1</v>
      </c>
      <c r="AQ35">
        <f t="shared" si="16"/>
        <v>0</v>
      </c>
      <c r="AT35" s="1"/>
    </row>
    <row r="36" spans="1:46" x14ac:dyDescent="0.55000000000000004">
      <c r="A36" t="s">
        <v>58</v>
      </c>
      <c r="B36" s="2">
        <v>44434</v>
      </c>
      <c r="C36" t="s">
        <v>333</v>
      </c>
      <c r="D36" t="s">
        <v>45</v>
      </c>
      <c r="E36">
        <v>8</v>
      </c>
      <c r="F36">
        <v>35</v>
      </c>
      <c r="G36" s="14">
        <v>454</v>
      </c>
      <c r="H36" t="s">
        <v>240</v>
      </c>
      <c r="I36" s="1">
        <v>0.76</v>
      </c>
      <c r="J36" s="1">
        <v>0</v>
      </c>
      <c r="K36" s="1">
        <v>0.01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0.75</v>
      </c>
      <c r="Y36" s="1">
        <v>0</v>
      </c>
      <c r="Z36">
        <v>1</v>
      </c>
      <c r="AA36">
        <v>2</v>
      </c>
      <c r="AB36">
        <f t="shared" si="1"/>
        <v>0</v>
      </c>
      <c r="AC36">
        <f t="shared" si="2"/>
        <v>1</v>
      </c>
      <c r="AD36">
        <f t="shared" si="3"/>
        <v>0</v>
      </c>
      <c r="AE36">
        <f t="shared" si="4"/>
        <v>0</v>
      </c>
      <c r="AF36">
        <f t="shared" si="5"/>
        <v>0</v>
      </c>
      <c r="AG36">
        <f t="shared" si="6"/>
        <v>0</v>
      </c>
      <c r="AH36">
        <f t="shared" si="7"/>
        <v>0</v>
      </c>
      <c r="AI36">
        <f t="shared" si="8"/>
        <v>0</v>
      </c>
      <c r="AJ36">
        <f t="shared" si="9"/>
        <v>0</v>
      </c>
      <c r="AK36">
        <f t="shared" si="10"/>
        <v>0</v>
      </c>
      <c r="AL36">
        <f t="shared" si="11"/>
        <v>0</v>
      </c>
      <c r="AM36">
        <f t="shared" si="12"/>
        <v>0</v>
      </c>
      <c r="AN36">
        <f t="shared" si="13"/>
        <v>0</v>
      </c>
      <c r="AO36">
        <f t="shared" si="14"/>
        <v>0</v>
      </c>
      <c r="AP36">
        <f t="shared" si="15"/>
        <v>1</v>
      </c>
      <c r="AQ36">
        <f t="shared" si="16"/>
        <v>0</v>
      </c>
      <c r="AT36" s="1"/>
    </row>
    <row r="37" spans="1:46" x14ac:dyDescent="0.55000000000000004">
      <c r="A37" t="s">
        <v>59</v>
      </c>
      <c r="B37" s="2">
        <v>44434</v>
      </c>
      <c r="C37" t="s">
        <v>333</v>
      </c>
      <c r="D37" t="s">
        <v>45</v>
      </c>
      <c r="E37">
        <v>8</v>
      </c>
      <c r="F37">
        <v>35</v>
      </c>
      <c r="G37" s="14">
        <v>490</v>
      </c>
      <c r="H37" t="s">
        <v>241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>
        <v>0</v>
      </c>
      <c r="AA37">
        <v>0</v>
      </c>
      <c r="AB37">
        <f t="shared" si="1"/>
        <v>0</v>
      </c>
      <c r="AC37">
        <f t="shared" si="2"/>
        <v>0</v>
      </c>
      <c r="AD37">
        <f t="shared" si="3"/>
        <v>0</v>
      </c>
      <c r="AE37">
        <f t="shared" si="4"/>
        <v>0</v>
      </c>
      <c r="AF37">
        <f t="shared" si="5"/>
        <v>0</v>
      </c>
      <c r="AG37">
        <f t="shared" si="6"/>
        <v>0</v>
      </c>
      <c r="AH37">
        <f t="shared" si="7"/>
        <v>0</v>
      </c>
      <c r="AI37">
        <f t="shared" si="8"/>
        <v>0</v>
      </c>
      <c r="AJ37">
        <f t="shared" si="9"/>
        <v>0</v>
      </c>
      <c r="AK37">
        <f t="shared" si="10"/>
        <v>0</v>
      </c>
      <c r="AL37">
        <f t="shared" si="11"/>
        <v>0</v>
      </c>
      <c r="AM37">
        <f t="shared" si="12"/>
        <v>0</v>
      </c>
      <c r="AN37">
        <f t="shared" si="13"/>
        <v>0</v>
      </c>
      <c r="AO37">
        <f t="shared" si="14"/>
        <v>0</v>
      </c>
      <c r="AP37">
        <f t="shared" si="15"/>
        <v>0</v>
      </c>
      <c r="AQ37">
        <f t="shared" si="16"/>
        <v>0</v>
      </c>
      <c r="AT37" s="1"/>
    </row>
    <row r="38" spans="1:46" x14ac:dyDescent="0.55000000000000004">
      <c r="A38" t="s">
        <v>60</v>
      </c>
      <c r="B38" s="2">
        <v>44434</v>
      </c>
      <c r="C38" t="s">
        <v>333</v>
      </c>
      <c r="D38" t="s">
        <v>45</v>
      </c>
      <c r="E38">
        <v>8</v>
      </c>
      <c r="F38">
        <v>35</v>
      </c>
      <c r="G38" s="14" t="s">
        <v>229</v>
      </c>
      <c r="H38" t="s">
        <v>240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>
        <v>0</v>
      </c>
      <c r="AA38">
        <v>0</v>
      </c>
      <c r="AB38">
        <f t="shared" si="1"/>
        <v>0</v>
      </c>
      <c r="AC38">
        <f t="shared" si="2"/>
        <v>0</v>
      </c>
      <c r="AD38">
        <f t="shared" si="3"/>
        <v>0</v>
      </c>
      <c r="AE38">
        <f t="shared" si="4"/>
        <v>0</v>
      </c>
      <c r="AF38">
        <f t="shared" si="5"/>
        <v>0</v>
      </c>
      <c r="AG38">
        <f t="shared" si="6"/>
        <v>0</v>
      </c>
      <c r="AH38">
        <f t="shared" si="7"/>
        <v>0</v>
      </c>
      <c r="AI38">
        <f t="shared" si="8"/>
        <v>0</v>
      </c>
      <c r="AJ38">
        <f t="shared" si="9"/>
        <v>0</v>
      </c>
      <c r="AK38">
        <f t="shared" si="10"/>
        <v>0</v>
      </c>
      <c r="AL38">
        <f t="shared" si="11"/>
        <v>0</v>
      </c>
      <c r="AM38">
        <f t="shared" si="12"/>
        <v>0</v>
      </c>
      <c r="AN38">
        <f t="shared" si="13"/>
        <v>0</v>
      </c>
      <c r="AO38">
        <f t="shared" si="14"/>
        <v>0</v>
      </c>
      <c r="AP38">
        <f t="shared" si="15"/>
        <v>0</v>
      </c>
      <c r="AQ38">
        <f t="shared" si="16"/>
        <v>0</v>
      </c>
      <c r="AT38" s="1"/>
    </row>
    <row r="39" spans="1:46" x14ac:dyDescent="0.55000000000000004">
      <c r="A39" t="s">
        <v>61</v>
      </c>
      <c r="B39" s="2">
        <v>44439</v>
      </c>
      <c r="C39" t="s">
        <v>333</v>
      </c>
      <c r="D39" t="s">
        <v>45</v>
      </c>
      <c r="E39">
        <v>8</v>
      </c>
      <c r="F39">
        <v>36</v>
      </c>
      <c r="G39" s="14">
        <v>6000</v>
      </c>
      <c r="H39" t="s">
        <v>240</v>
      </c>
      <c r="I39" s="1">
        <v>0.69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0.2</v>
      </c>
      <c r="X39" s="1">
        <v>0.49</v>
      </c>
      <c r="Y39" s="1">
        <v>0</v>
      </c>
      <c r="Z39">
        <v>1</v>
      </c>
      <c r="AA39">
        <v>2</v>
      </c>
      <c r="AB39">
        <f t="shared" si="1"/>
        <v>0</v>
      </c>
      <c r="AC39">
        <f t="shared" si="2"/>
        <v>0</v>
      </c>
      <c r="AD39">
        <f t="shared" si="3"/>
        <v>0</v>
      </c>
      <c r="AE39">
        <f t="shared" si="4"/>
        <v>0</v>
      </c>
      <c r="AF39">
        <f t="shared" si="5"/>
        <v>0</v>
      </c>
      <c r="AG39">
        <f t="shared" si="6"/>
        <v>0</v>
      </c>
      <c r="AH39">
        <f t="shared" si="7"/>
        <v>0</v>
      </c>
      <c r="AI39">
        <f t="shared" si="8"/>
        <v>0</v>
      </c>
      <c r="AJ39">
        <f t="shared" si="9"/>
        <v>0</v>
      </c>
      <c r="AK39">
        <f t="shared" si="10"/>
        <v>0</v>
      </c>
      <c r="AL39">
        <f t="shared" si="11"/>
        <v>0</v>
      </c>
      <c r="AM39">
        <f t="shared" si="12"/>
        <v>0</v>
      </c>
      <c r="AN39">
        <f t="shared" si="13"/>
        <v>0</v>
      </c>
      <c r="AO39">
        <f t="shared" si="14"/>
        <v>1</v>
      </c>
      <c r="AP39">
        <f t="shared" si="15"/>
        <v>1</v>
      </c>
      <c r="AQ39">
        <f t="shared" si="16"/>
        <v>0</v>
      </c>
      <c r="AT39" s="1"/>
    </row>
    <row r="40" spans="1:46" x14ac:dyDescent="0.55000000000000004">
      <c r="A40" t="s">
        <v>62</v>
      </c>
      <c r="B40" s="2">
        <v>44441</v>
      </c>
      <c r="C40" t="s">
        <v>333</v>
      </c>
      <c r="D40" t="s">
        <v>63</v>
      </c>
      <c r="E40">
        <v>9</v>
      </c>
      <c r="F40">
        <v>36</v>
      </c>
      <c r="G40" s="14">
        <v>606</v>
      </c>
      <c r="H40" t="s">
        <v>241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>
        <v>0</v>
      </c>
      <c r="AA40">
        <v>0</v>
      </c>
      <c r="AB40">
        <f t="shared" si="1"/>
        <v>0</v>
      </c>
      <c r="AC40">
        <f t="shared" si="2"/>
        <v>0</v>
      </c>
      <c r="AD40">
        <f t="shared" si="3"/>
        <v>0</v>
      </c>
      <c r="AE40">
        <f t="shared" si="4"/>
        <v>0</v>
      </c>
      <c r="AF40">
        <f t="shared" si="5"/>
        <v>0</v>
      </c>
      <c r="AG40">
        <f t="shared" si="6"/>
        <v>0</v>
      </c>
      <c r="AH40">
        <f t="shared" si="7"/>
        <v>0</v>
      </c>
      <c r="AI40">
        <f t="shared" si="8"/>
        <v>0</v>
      </c>
      <c r="AJ40">
        <f t="shared" si="9"/>
        <v>0</v>
      </c>
      <c r="AK40">
        <f t="shared" si="10"/>
        <v>0</v>
      </c>
      <c r="AL40">
        <f t="shared" si="11"/>
        <v>0</v>
      </c>
      <c r="AM40">
        <f t="shared" si="12"/>
        <v>0</v>
      </c>
      <c r="AN40">
        <f t="shared" si="13"/>
        <v>0</v>
      </c>
      <c r="AO40">
        <f t="shared" si="14"/>
        <v>0</v>
      </c>
      <c r="AP40">
        <f t="shared" si="15"/>
        <v>0</v>
      </c>
      <c r="AQ40">
        <f t="shared" si="16"/>
        <v>0</v>
      </c>
      <c r="AT40" s="1"/>
    </row>
    <row r="41" spans="1:46" x14ac:dyDescent="0.55000000000000004">
      <c r="A41" t="s">
        <v>64</v>
      </c>
      <c r="B41" s="2">
        <v>44446</v>
      </c>
      <c r="C41" t="s">
        <v>333</v>
      </c>
      <c r="D41" t="s">
        <v>63</v>
      </c>
      <c r="E41">
        <v>9</v>
      </c>
      <c r="F41">
        <v>37</v>
      </c>
      <c r="G41" s="14">
        <v>21</v>
      </c>
      <c r="H41" t="s">
        <v>240</v>
      </c>
      <c r="I41" s="1">
        <v>0.99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0.99</v>
      </c>
      <c r="Y41" s="1">
        <v>0</v>
      </c>
      <c r="Z41">
        <v>1</v>
      </c>
      <c r="AA41">
        <v>1</v>
      </c>
      <c r="AB41">
        <f t="shared" si="1"/>
        <v>0</v>
      </c>
      <c r="AC41">
        <f t="shared" si="2"/>
        <v>0</v>
      </c>
      <c r="AD41">
        <f t="shared" si="3"/>
        <v>0</v>
      </c>
      <c r="AE41">
        <f t="shared" si="4"/>
        <v>0</v>
      </c>
      <c r="AF41">
        <f t="shared" si="5"/>
        <v>0</v>
      </c>
      <c r="AG41">
        <f t="shared" si="6"/>
        <v>0</v>
      </c>
      <c r="AH41">
        <f t="shared" si="7"/>
        <v>0</v>
      </c>
      <c r="AI41">
        <f t="shared" si="8"/>
        <v>0</v>
      </c>
      <c r="AJ41">
        <f t="shared" si="9"/>
        <v>0</v>
      </c>
      <c r="AK41">
        <f t="shared" si="10"/>
        <v>0</v>
      </c>
      <c r="AL41">
        <f t="shared" si="11"/>
        <v>0</v>
      </c>
      <c r="AM41">
        <f t="shared" si="12"/>
        <v>0</v>
      </c>
      <c r="AN41">
        <f t="shared" si="13"/>
        <v>0</v>
      </c>
      <c r="AO41">
        <f t="shared" si="14"/>
        <v>0</v>
      </c>
      <c r="AP41">
        <f t="shared" si="15"/>
        <v>1</v>
      </c>
      <c r="AQ41">
        <f t="shared" si="16"/>
        <v>0</v>
      </c>
      <c r="AT41" s="1"/>
    </row>
    <row r="42" spans="1:46" x14ac:dyDescent="0.55000000000000004">
      <c r="A42" t="s">
        <v>65</v>
      </c>
      <c r="B42" s="2">
        <v>44446</v>
      </c>
      <c r="C42" t="s">
        <v>333</v>
      </c>
      <c r="D42" t="s">
        <v>63</v>
      </c>
      <c r="E42">
        <v>9</v>
      </c>
      <c r="F42">
        <v>37</v>
      </c>
      <c r="G42" s="14" t="s">
        <v>230</v>
      </c>
      <c r="H42" t="s">
        <v>241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>
        <v>0</v>
      </c>
      <c r="AA42">
        <v>0</v>
      </c>
      <c r="AB42">
        <f t="shared" si="1"/>
        <v>0</v>
      </c>
      <c r="AC42">
        <f t="shared" si="2"/>
        <v>0</v>
      </c>
      <c r="AD42">
        <f t="shared" si="3"/>
        <v>0</v>
      </c>
      <c r="AE42">
        <f t="shared" si="4"/>
        <v>0</v>
      </c>
      <c r="AF42">
        <f t="shared" si="5"/>
        <v>0</v>
      </c>
      <c r="AG42">
        <f t="shared" si="6"/>
        <v>0</v>
      </c>
      <c r="AH42">
        <f t="shared" si="7"/>
        <v>0</v>
      </c>
      <c r="AI42">
        <f t="shared" si="8"/>
        <v>0</v>
      </c>
      <c r="AJ42">
        <f t="shared" si="9"/>
        <v>0</v>
      </c>
      <c r="AK42">
        <f t="shared" si="10"/>
        <v>0</v>
      </c>
      <c r="AL42">
        <f t="shared" si="11"/>
        <v>0</v>
      </c>
      <c r="AM42">
        <f t="shared" si="12"/>
        <v>0</v>
      </c>
      <c r="AN42">
        <f t="shared" si="13"/>
        <v>0</v>
      </c>
      <c r="AO42">
        <f t="shared" si="14"/>
        <v>0</v>
      </c>
      <c r="AP42">
        <f t="shared" si="15"/>
        <v>0</v>
      </c>
      <c r="AQ42">
        <f t="shared" si="16"/>
        <v>0</v>
      </c>
      <c r="AT42" s="1"/>
    </row>
    <row r="43" spans="1:46" x14ac:dyDescent="0.55000000000000004">
      <c r="A43" t="s">
        <v>66</v>
      </c>
      <c r="B43" s="2">
        <v>44448</v>
      </c>
      <c r="C43" t="s">
        <v>333</v>
      </c>
      <c r="D43" t="s">
        <v>63</v>
      </c>
      <c r="E43">
        <v>9</v>
      </c>
      <c r="F43">
        <v>37</v>
      </c>
      <c r="G43" s="14">
        <v>589</v>
      </c>
      <c r="H43" t="s">
        <v>241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>
        <v>0</v>
      </c>
      <c r="AA43">
        <v>0</v>
      </c>
      <c r="AB43">
        <f t="shared" si="1"/>
        <v>0</v>
      </c>
      <c r="AC43">
        <f t="shared" si="2"/>
        <v>0</v>
      </c>
      <c r="AD43">
        <f t="shared" si="3"/>
        <v>0</v>
      </c>
      <c r="AE43">
        <f t="shared" si="4"/>
        <v>0</v>
      </c>
      <c r="AF43">
        <f t="shared" si="5"/>
        <v>0</v>
      </c>
      <c r="AG43">
        <f t="shared" si="6"/>
        <v>0</v>
      </c>
      <c r="AH43">
        <f t="shared" si="7"/>
        <v>0</v>
      </c>
      <c r="AI43">
        <f t="shared" si="8"/>
        <v>0</v>
      </c>
      <c r="AJ43">
        <f t="shared" si="9"/>
        <v>0</v>
      </c>
      <c r="AK43">
        <f t="shared" si="10"/>
        <v>0</v>
      </c>
      <c r="AL43">
        <f t="shared" si="11"/>
        <v>0</v>
      </c>
      <c r="AM43">
        <f t="shared" si="12"/>
        <v>0</v>
      </c>
      <c r="AN43">
        <f t="shared" si="13"/>
        <v>0</v>
      </c>
      <c r="AO43">
        <f t="shared" si="14"/>
        <v>0</v>
      </c>
      <c r="AP43">
        <f t="shared" si="15"/>
        <v>0</v>
      </c>
      <c r="AQ43">
        <f t="shared" si="16"/>
        <v>0</v>
      </c>
      <c r="AT43" s="1"/>
    </row>
    <row r="44" spans="1:46" x14ac:dyDescent="0.55000000000000004">
      <c r="A44" t="s">
        <v>67</v>
      </c>
      <c r="B44" s="2">
        <v>44453</v>
      </c>
      <c r="C44" t="s">
        <v>333</v>
      </c>
      <c r="D44" t="s">
        <v>63</v>
      </c>
      <c r="E44">
        <v>9</v>
      </c>
      <c r="F44">
        <v>38</v>
      </c>
      <c r="G44" s="14">
        <v>349</v>
      </c>
      <c r="H44" t="s">
        <v>241</v>
      </c>
      <c r="I44" s="1">
        <v>0.55000000000000004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0.1</v>
      </c>
      <c r="U44" s="1">
        <v>0</v>
      </c>
      <c r="V44" s="1">
        <v>0</v>
      </c>
      <c r="W44" s="1">
        <v>0.2</v>
      </c>
      <c r="X44" s="1">
        <v>0.25</v>
      </c>
      <c r="Y44" s="1">
        <v>0</v>
      </c>
      <c r="Z44">
        <v>1</v>
      </c>
      <c r="AA44">
        <v>3</v>
      </c>
      <c r="AB44">
        <f t="shared" si="1"/>
        <v>0</v>
      </c>
      <c r="AC44">
        <f t="shared" si="2"/>
        <v>0</v>
      </c>
      <c r="AD44">
        <f t="shared" si="3"/>
        <v>0</v>
      </c>
      <c r="AE44">
        <f t="shared" si="4"/>
        <v>0</v>
      </c>
      <c r="AF44">
        <f t="shared" si="5"/>
        <v>0</v>
      </c>
      <c r="AG44">
        <f t="shared" si="6"/>
        <v>0</v>
      </c>
      <c r="AH44">
        <f t="shared" si="7"/>
        <v>0</v>
      </c>
      <c r="AI44">
        <f t="shared" si="8"/>
        <v>0</v>
      </c>
      <c r="AJ44">
        <f t="shared" si="9"/>
        <v>0</v>
      </c>
      <c r="AK44">
        <f t="shared" si="10"/>
        <v>0</v>
      </c>
      <c r="AL44">
        <f t="shared" si="11"/>
        <v>1</v>
      </c>
      <c r="AM44">
        <f t="shared" si="12"/>
        <v>0</v>
      </c>
      <c r="AN44">
        <f t="shared" si="13"/>
        <v>0</v>
      </c>
      <c r="AO44">
        <f t="shared" si="14"/>
        <v>1</v>
      </c>
      <c r="AP44">
        <f t="shared" si="15"/>
        <v>1</v>
      </c>
      <c r="AQ44">
        <f t="shared" si="16"/>
        <v>0</v>
      </c>
      <c r="AT44" s="1"/>
    </row>
    <row r="45" spans="1:46" x14ac:dyDescent="0.55000000000000004">
      <c r="A45" t="s">
        <v>68</v>
      </c>
      <c r="B45" s="2">
        <v>44453</v>
      </c>
      <c r="C45" t="s">
        <v>333</v>
      </c>
      <c r="D45" t="s">
        <v>63</v>
      </c>
      <c r="E45">
        <v>9</v>
      </c>
      <c r="F45">
        <v>38</v>
      </c>
      <c r="G45" s="14">
        <v>615</v>
      </c>
      <c r="H45" t="s">
        <v>240</v>
      </c>
      <c r="I45" s="1">
        <v>0.74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0.1</v>
      </c>
      <c r="X45" s="1">
        <v>0.64</v>
      </c>
      <c r="Y45" s="1">
        <v>0</v>
      </c>
      <c r="Z45">
        <v>1</v>
      </c>
      <c r="AA45">
        <v>2</v>
      </c>
      <c r="AB45">
        <f t="shared" si="1"/>
        <v>0</v>
      </c>
      <c r="AC45">
        <f t="shared" si="2"/>
        <v>0</v>
      </c>
      <c r="AD45">
        <f t="shared" si="3"/>
        <v>0</v>
      </c>
      <c r="AE45">
        <f t="shared" si="4"/>
        <v>0</v>
      </c>
      <c r="AF45">
        <f t="shared" si="5"/>
        <v>0</v>
      </c>
      <c r="AG45">
        <f t="shared" si="6"/>
        <v>0</v>
      </c>
      <c r="AH45">
        <f t="shared" si="7"/>
        <v>0</v>
      </c>
      <c r="AI45">
        <f t="shared" si="8"/>
        <v>0</v>
      </c>
      <c r="AJ45">
        <f t="shared" si="9"/>
        <v>0</v>
      </c>
      <c r="AK45">
        <f t="shared" si="10"/>
        <v>0</v>
      </c>
      <c r="AL45">
        <f t="shared" si="11"/>
        <v>0</v>
      </c>
      <c r="AM45">
        <f t="shared" si="12"/>
        <v>0</v>
      </c>
      <c r="AN45">
        <f t="shared" si="13"/>
        <v>0</v>
      </c>
      <c r="AO45">
        <f t="shared" si="14"/>
        <v>1</v>
      </c>
      <c r="AP45">
        <f t="shared" si="15"/>
        <v>1</v>
      </c>
      <c r="AQ45">
        <f t="shared" si="16"/>
        <v>0</v>
      </c>
      <c r="AT45" s="1"/>
    </row>
    <row r="46" spans="1:46" x14ac:dyDescent="0.55000000000000004">
      <c r="A46" t="s">
        <v>69</v>
      </c>
      <c r="B46" s="2">
        <v>44453</v>
      </c>
      <c r="C46" t="s">
        <v>333</v>
      </c>
      <c r="D46" t="s">
        <v>63</v>
      </c>
      <c r="E46">
        <v>9</v>
      </c>
      <c r="F46">
        <v>38</v>
      </c>
      <c r="G46" s="14" t="s">
        <v>231</v>
      </c>
      <c r="H46" t="s">
        <v>242</v>
      </c>
      <c r="I46" s="1">
        <v>0.95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0.95</v>
      </c>
      <c r="Y46" s="1">
        <v>0</v>
      </c>
      <c r="Z46">
        <v>1</v>
      </c>
      <c r="AA46">
        <v>1</v>
      </c>
      <c r="AB46">
        <f t="shared" si="1"/>
        <v>0</v>
      </c>
      <c r="AC46">
        <f t="shared" si="2"/>
        <v>0</v>
      </c>
      <c r="AD46">
        <f t="shared" si="3"/>
        <v>0</v>
      </c>
      <c r="AE46">
        <f t="shared" si="4"/>
        <v>0</v>
      </c>
      <c r="AF46">
        <f t="shared" si="5"/>
        <v>0</v>
      </c>
      <c r="AG46">
        <f t="shared" si="6"/>
        <v>0</v>
      </c>
      <c r="AH46">
        <f t="shared" si="7"/>
        <v>0</v>
      </c>
      <c r="AI46">
        <f t="shared" si="8"/>
        <v>0</v>
      </c>
      <c r="AJ46">
        <f t="shared" si="9"/>
        <v>0</v>
      </c>
      <c r="AK46">
        <f t="shared" si="10"/>
        <v>0</v>
      </c>
      <c r="AL46">
        <f t="shared" si="11"/>
        <v>0</v>
      </c>
      <c r="AM46">
        <f t="shared" si="12"/>
        <v>0</v>
      </c>
      <c r="AN46">
        <f t="shared" si="13"/>
        <v>0</v>
      </c>
      <c r="AO46">
        <f t="shared" si="14"/>
        <v>0</v>
      </c>
      <c r="AP46">
        <f t="shared" si="15"/>
        <v>1</v>
      </c>
      <c r="AQ46">
        <f t="shared" si="16"/>
        <v>0</v>
      </c>
      <c r="AT46" s="1"/>
    </row>
    <row r="47" spans="1:46" x14ac:dyDescent="0.55000000000000004">
      <c r="A47" t="s">
        <v>70</v>
      </c>
      <c r="B47" s="2">
        <v>44453</v>
      </c>
      <c r="C47" t="s">
        <v>333</v>
      </c>
      <c r="D47" t="s">
        <v>63</v>
      </c>
      <c r="E47">
        <v>9</v>
      </c>
      <c r="F47">
        <v>38</v>
      </c>
      <c r="G47" s="14" t="s">
        <v>229</v>
      </c>
      <c r="H47" t="s">
        <v>240</v>
      </c>
      <c r="I47" s="1">
        <v>0.05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0.05</v>
      </c>
      <c r="X47" s="1">
        <v>0</v>
      </c>
      <c r="Y47" s="1">
        <v>0</v>
      </c>
      <c r="Z47">
        <v>1</v>
      </c>
      <c r="AA47">
        <v>1</v>
      </c>
      <c r="AB47">
        <f t="shared" si="1"/>
        <v>0</v>
      </c>
      <c r="AC47">
        <f t="shared" si="2"/>
        <v>0</v>
      </c>
      <c r="AD47">
        <f t="shared" si="3"/>
        <v>0</v>
      </c>
      <c r="AE47">
        <f t="shared" si="4"/>
        <v>0</v>
      </c>
      <c r="AF47">
        <f t="shared" si="5"/>
        <v>0</v>
      </c>
      <c r="AG47">
        <f t="shared" si="6"/>
        <v>0</v>
      </c>
      <c r="AH47">
        <f t="shared" si="7"/>
        <v>0</v>
      </c>
      <c r="AI47">
        <f t="shared" si="8"/>
        <v>0</v>
      </c>
      <c r="AJ47">
        <f t="shared" si="9"/>
        <v>0</v>
      </c>
      <c r="AK47">
        <f t="shared" si="10"/>
        <v>0</v>
      </c>
      <c r="AL47">
        <f t="shared" si="11"/>
        <v>0</v>
      </c>
      <c r="AM47">
        <f t="shared" si="12"/>
        <v>0</v>
      </c>
      <c r="AN47">
        <f t="shared" si="13"/>
        <v>0</v>
      </c>
      <c r="AO47">
        <f t="shared" si="14"/>
        <v>1</v>
      </c>
      <c r="AP47">
        <f t="shared" si="15"/>
        <v>0</v>
      </c>
      <c r="AQ47">
        <f t="shared" si="16"/>
        <v>0</v>
      </c>
      <c r="AT47" s="1"/>
    </row>
    <row r="48" spans="1:46" x14ac:dyDescent="0.55000000000000004">
      <c r="A48" t="s">
        <v>71</v>
      </c>
      <c r="B48" s="2">
        <v>44460</v>
      </c>
      <c r="C48" t="s">
        <v>333</v>
      </c>
      <c r="D48" t="s">
        <v>63</v>
      </c>
      <c r="E48">
        <v>9</v>
      </c>
      <c r="F48">
        <v>39</v>
      </c>
      <c r="G48" s="14">
        <v>300</v>
      </c>
      <c r="H48" t="s">
        <v>241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>
        <v>0</v>
      </c>
      <c r="AA48">
        <v>0</v>
      </c>
      <c r="AB48">
        <f t="shared" si="1"/>
        <v>0</v>
      </c>
      <c r="AC48">
        <f t="shared" si="2"/>
        <v>0</v>
      </c>
      <c r="AD48">
        <f t="shared" si="3"/>
        <v>0</v>
      </c>
      <c r="AE48">
        <f t="shared" si="4"/>
        <v>0</v>
      </c>
      <c r="AF48">
        <f t="shared" si="5"/>
        <v>0</v>
      </c>
      <c r="AG48">
        <f t="shared" si="6"/>
        <v>0</v>
      </c>
      <c r="AH48">
        <f t="shared" si="7"/>
        <v>0</v>
      </c>
      <c r="AI48">
        <f t="shared" si="8"/>
        <v>0</v>
      </c>
      <c r="AJ48">
        <f t="shared" si="9"/>
        <v>0</v>
      </c>
      <c r="AK48">
        <f t="shared" si="10"/>
        <v>0</v>
      </c>
      <c r="AL48">
        <f t="shared" si="11"/>
        <v>0</v>
      </c>
      <c r="AM48">
        <f t="shared" si="12"/>
        <v>0</v>
      </c>
      <c r="AN48">
        <f t="shared" si="13"/>
        <v>0</v>
      </c>
      <c r="AO48">
        <f t="shared" si="14"/>
        <v>0</v>
      </c>
      <c r="AP48">
        <f t="shared" si="15"/>
        <v>0</v>
      </c>
      <c r="AQ48">
        <f t="shared" si="16"/>
        <v>0</v>
      </c>
      <c r="AT48" s="1"/>
    </row>
    <row r="49" spans="1:46" x14ac:dyDescent="0.55000000000000004">
      <c r="A49" t="s">
        <v>72</v>
      </c>
      <c r="B49" s="2">
        <v>44467</v>
      </c>
      <c r="C49" t="s">
        <v>334</v>
      </c>
      <c r="D49" t="s">
        <v>63</v>
      </c>
      <c r="E49">
        <v>9</v>
      </c>
      <c r="F49">
        <v>40</v>
      </c>
      <c r="G49" s="14">
        <v>40</v>
      </c>
      <c r="H49" t="s">
        <v>240</v>
      </c>
      <c r="I49" s="1">
        <v>0.44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0.05</v>
      </c>
      <c r="X49" s="1">
        <v>0.39</v>
      </c>
      <c r="Y49" s="1">
        <v>0</v>
      </c>
      <c r="Z49">
        <v>1</v>
      </c>
      <c r="AA49">
        <v>2</v>
      </c>
      <c r="AB49">
        <f t="shared" si="1"/>
        <v>0</v>
      </c>
      <c r="AC49">
        <f t="shared" si="2"/>
        <v>0</v>
      </c>
      <c r="AD49">
        <f t="shared" si="3"/>
        <v>0</v>
      </c>
      <c r="AE49">
        <f t="shared" si="4"/>
        <v>0</v>
      </c>
      <c r="AF49">
        <f t="shared" si="5"/>
        <v>0</v>
      </c>
      <c r="AG49">
        <f t="shared" si="6"/>
        <v>0</v>
      </c>
      <c r="AH49">
        <f t="shared" si="7"/>
        <v>0</v>
      </c>
      <c r="AI49">
        <f t="shared" si="8"/>
        <v>0</v>
      </c>
      <c r="AJ49">
        <f t="shared" si="9"/>
        <v>0</v>
      </c>
      <c r="AK49">
        <f t="shared" si="10"/>
        <v>0</v>
      </c>
      <c r="AL49">
        <f t="shared" si="11"/>
        <v>0</v>
      </c>
      <c r="AM49">
        <f t="shared" si="12"/>
        <v>0</v>
      </c>
      <c r="AN49">
        <f t="shared" si="13"/>
        <v>0</v>
      </c>
      <c r="AO49">
        <f t="shared" si="14"/>
        <v>1</v>
      </c>
      <c r="AP49">
        <f t="shared" si="15"/>
        <v>1</v>
      </c>
      <c r="AQ49">
        <f t="shared" si="16"/>
        <v>0</v>
      </c>
      <c r="AT49" s="1"/>
    </row>
    <row r="50" spans="1:46" x14ac:dyDescent="0.55000000000000004">
      <c r="A50" t="s">
        <v>73</v>
      </c>
      <c r="B50" s="2">
        <v>44467</v>
      </c>
      <c r="C50" t="s">
        <v>334</v>
      </c>
      <c r="D50" t="s">
        <v>63</v>
      </c>
      <c r="E50">
        <v>9</v>
      </c>
      <c r="F50">
        <v>40</v>
      </c>
      <c r="G50" s="14">
        <v>454</v>
      </c>
      <c r="H50" t="s">
        <v>240</v>
      </c>
      <c r="I50" s="1">
        <v>0.95</v>
      </c>
      <c r="J50" s="1">
        <v>0</v>
      </c>
      <c r="K50" s="1">
        <v>0</v>
      </c>
      <c r="L50" s="1">
        <v>0</v>
      </c>
      <c r="M50" s="1">
        <v>0.01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0.94</v>
      </c>
      <c r="Y50" s="1">
        <v>0</v>
      </c>
      <c r="Z50">
        <v>1</v>
      </c>
      <c r="AA50">
        <v>2</v>
      </c>
      <c r="AB50">
        <f t="shared" si="1"/>
        <v>0</v>
      </c>
      <c r="AC50">
        <f t="shared" si="2"/>
        <v>0</v>
      </c>
      <c r="AD50">
        <f t="shared" si="3"/>
        <v>0</v>
      </c>
      <c r="AE50">
        <f t="shared" si="4"/>
        <v>1</v>
      </c>
      <c r="AF50">
        <f t="shared" si="5"/>
        <v>0</v>
      </c>
      <c r="AG50">
        <f t="shared" si="6"/>
        <v>0</v>
      </c>
      <c r="AH50">
        <f t="shared" si="7"/>
        <v>0</v>
      </c>
      <c r="AI50">
        <f t="shared" si="8"/>
        <v>0</v>
      </c>
      <c r="AJ50">
        <f t="shared" si="9"/>
        <v>0</v>
      </c>
      <c r="AK50">
        <f t="shared" si="10"/>
        <v>0</v>
      </c>
      <c r="AL50">
        <f t="shared" si="11"/>
        <v>0</v>
      </c>
      <c r="AM50">
        <f t="shared" si="12"/>
        <v>0</v>
      </c>
      <c r="AN50">
        <f t="shared" si="13"/>
        <v>0</v>
      </c>
      <c r="AO50">
        <f t="shared" si="14"/>
        <v>0</v>
      </c>
      <c r="AP50">
        <f t="shared" si="15"/>
        <v>1</v>
      </c>
      <c r="AQ50">
        <f t="shared" si="16"/>
        <v>0</v>
      </c>
      <c r="AT50" s="1"/>
    </row>
    <row r="51" spans="1:46" x14ac:dyDescent="0.55000000000000004">
      <c r="A51" t="s">
        <v>74</v>
      </c>
      <c r="B51" s="2">
        <v>44476</v>
      </c>
      <c r="C51" t="s">
        <v>334</v>
      </c>
      <c r="D51" t="s">
        <v>75</v>
      </c>
      <c r="E51">
        <v>10</v>
      </c>
      <c r="F51">
        <v>41</v>
      </c>
      <c r="G51" s="14">
        <v>21</v>
      </c>
      <c r="H51" t="s">
        <v>240</v>
      </c>
      <c r="I51" s="1">
        <v>0.05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0.05</v>
      </c>
      <c r="Y51" s="1">
        <v>0</v>
      </c>
      <c r="Z51">
        <v>1</v>
      </c>
      <c r="AA51">
        <v>1</v>
      </c>
      <c r="AB51">
        <f t="shared" si="1"/>
        <v>0</v>
      </c>
      <c r="AC51">
        <f t="shared" si="2"/>
        <v>0</v>
      </c>
      <c r="AD51">
        <f t="shared" si="3"/>
        <v>0</v>
      </c>
      <c r="AE51">
        <f t="shared" si="4"/>
        <v>0</v>
      </c>
      <c r="AF51">
        <f t="shared" si="5"/>
        <v>0</v>
      </c>
      <c r="AG51">
        <f t="shared" si="6"/>
        <v>0</v>
      </c>
      <c r="AH51">
        <f t="shared" si="7"/>
        <v>0</v>
      </c>
      <c r="AI51">
        <f t="shared" si="8"/>
        <v>0</v>
      </c>
      <c r="AJ51">
        <f t="shared" si="9"/>
        <v>0</v>
      </c>
      <c r="AK51">
        <f t="shared" si="10"/>
        <v>0</v>
      </c>
      <c r="AL51">
        <f t="shared" si="11"/>
        <v>0</v>
      </c>
      <c r="AM51">
        <f t="shared" si="12"/>
        <v>0</v>
      </c>
      <c r="AN51">
        <f t="shared" si="13"/>
        <v>0</v>
      </c>
      <c r="AO51">
        <f t="shared" si="14"/>
        <v>0</v>
      </c>
      <c r="AP51">
        <f t="shared" si="15"/>
        <v>1</v>
      </c>
      <c r="AQ51">
        <f t="shared" si="16"/>
        <v>0</v>
      </c>
      <c r="AT51" s="1"/>
    </row>
    <row r="52" spans="1:46" x14ac:dyDescent="0.55000000000000004">
      <c r="A52" t="s">
        <v>76</v>
      </c>
      <c r="B52" s="2">
        <v>44476</v>
      </c>
      <c r="C52" t="s">
        <v>334</v>
      </c>
      <c r="D52" t="s">
        <v>75</v>
      </c>
      <c r="E52">
        <v>10</v>
      </c>
      <c r="F52">
        <v>41</v>
      </c>
      <c r="G52" s="14">
        <v>79</v>
      </c>
      <c r="H52" t="s">
        <v>240</v>
      </c>
      <c r="I52" s="1">
        <v>6.0000000000000005E-2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0.01</v>
      </c>
      <c r="X52" s="1">
        <v>0.05</v>
      </c>
      <c r="Y52" s="1">
        <v>0</v>
      </c>
      <c r="Z52">
        <v>1</v>
      </c>
      <c r="AA52">
        <v>2</v>
      </c>
      <c r="AB52">
        <f t="shared" si="1"/>
        <v>0</v>
      </c>
      <c r="AC52">
        <f t="shared" si="2"/>
        <v>0</v>
      </c>
      <c r="AD52">
        <f t="shared" si="3"/>
        <v>0</v>
      </c>
      <c r="AE52">
        <f t="shared" si="4"/>
        <v>0</v>
      </c>
      <c r="AF52">
        <f t="shared" si="5"/>
        <v>0</v>
      </c>
      <c r="AG52">
        <f t="shared" si="6"/>
        <v>0</v>
      </c>
      <c r="AH52">
        <f t="shared" si="7"/>
        <v>0</v>
      </c>
      <c r="AI52">
        <f t="shared" si="8"/>
        <v>0</v>
      </c>
      <c r="AJ52">
        <f t="shared" si="9"/>
        <v>0</v>
      </c>
      <c r="AK52">
        <f t="shared" si="10"/>
        <v>0</v>
      </c>
      <c r="AL52">
        <f t="shared" si="11"/>
        <v>0</v>
      </c>
      <c r="AM52">
        <f t="shared" si="12"/>
        <v>0</v>
      </c>
      <c r="AN52">
        <f t="shared" si="13"/>
        <v>0</v>
      </c>
      <c r="AO52">
        <f t="shared" si="14"/>
        <v>1</v>
      </c>
      <c r="AP52">
        <f t="shared" si="15"/>
        <v>1</v>
      </c>
      <c r="AQ52">
        <f t="shared" si="16"/>
        <v>0</v>
      </c>
      <c r="AT52" s="1"/>
    </row>
    <row r="53" spans="1:46" x14ac:dyDescent="0.55000000000000004">
      <c r="A53" t="s">
        <v>77</v>
      </c>
      <c r="B53" s="2">
        <v>44476</v>
      </c>
      <c r="C53" t="s">
        <v>334</v>
      </c>
      <c r="D53" t="s">
        <v>75</v>
      </c>
      <c r="E53">
        <v>10</v>
      </c>
      <c r="F53">
        <v>41</v>
      </c>
      <c r="G53" s="14">
        <v>606</v>
      </c>
      <c r="H53" t="s">
        <v>241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>
        <v>0</v>
      </c>
      <c r="AA53">
        <v>0</v>
      </c>
      <c r="AB53">
        <f t="shared" si="1"/>
        <v>0</v>
      </c>
      <c r="AC53">
        <f t="shared" si="2"/>
        <v>0</v>
      </c>
      <c r="AD53">
        <f t="shared" si="3"/>
        <v>0</v>
      </c>
      <c r="AE53">
        <f t="shared" si="4"/>
        <v>0</v>
      </c>
      <c r="AF53">
        <f t="shared" si="5"/>
        <v>0</v>
      </c>
      <c r="AG53">
        <f t="shared" si="6"/>
        <v>0</v>
      </c>
      <c r="AH53">
        <f t="shared" si="7"/>
        <v>0</v>
      </c>
      <c r="AI53">
        <f t="shared" si="8"/>
        <v>0</v>
      </c>
      <c r="AJ53">
        <f t="shared" si="9"/>
        <v>0</v>
      </c>
      <c r="AK53">
        <f t="shared" si="10"/>
        <v>0</v>
      </c>
      <c r="AL53">
        <f t="shared" si="11"/>
        <v>0</v>
      </c>
      <c r="AM53">
        <f t="shared" si="12"/>
        <v>0</v>
      </c>
      <c r="AN53">
        <f t="shared" si="13"/>
        <v>0</v>
      </c>
      <c r="AO53">
        <f t="shared" si="14"/>
        <v>0</v>
      </c>
      <c r="AP53">
        <f t="shared" si="15"/>
        <v>0</v>
      </c>
      <c r="AQ53">
        <f t="shared" si="16"/>
        <v>0</v>
      </c>
      <c r="AT53" s="1"/>
    </row>
    <row r="54" spans="1:46" x14ac:dyDescent="0.55000000000000004">
      <c r="A54" t="s">
        <v>79</v>
      </c>
      <c r="B54" s="2">
        <v>44481</v>
      </c>
      <c r="C54" t="s">
        <v>334</v>
      </c>
      <c r="D54" t="s">
        <v>75</v>
      </c>
      <c r="E54">
        <v>10</v>
      </c>
      <c r="F54">
        <v>42</v>
      </c>
      <c r="G54" s="14">
        <v>40</v>
      </c>
      <c r="H54" t="s">
        <v>240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>
        <v>0</v>
      </c>
      <c r="AA54">
        <v>0</v>
      </c>
      <c r="AB54">
        <f t="shared" si="1"/>
        <v>0</v>
      </c>
      <c r="AC54">
        <f t="shared" si="2"/>
        <v>0</v>
      </c>
      <c r="AD54">
        <f t="shared" si="3"/>
        <v>0</v>
      </c>
      <c r="AE54">
        <f t="shared" si="4"/>
        <v>0</v>
      </c>
      <c r="AF54">
        <f t="shared" si="5"/>
        <v>0</v>
      </c>
      <c r="AG54">
        <f t="shared" si="6"/>
        <v>0</v>
      </c>
      <c r="AH54">
        <f t="shared" si="7"/>
        <v>0</v>
      </c>
      <c r="AI54">
        <f t="shared" si="8"/>
        <v>0</v>
      </c>
      <c r="AJ54">
        <f t="shared" si="9"/>
        <v>0</v>
      </c>
      <c r="AK54">
        <f t="shared" si="10"/>
        <v>0</v>
      </c>
      <c r="AL54">
        <f t="shared" si="11"/>
        <v>0</v>
      </c>
      <c r="AM54">
        <f t="shared" si="12"/>
        <v>0</v>
      </c>
      <c r="AN54">
        <f t="shared" si="13"/>
        <v>0</v>
      </c>
      <c r="AO54">
        <f t="shared" si="14"/>
        <v>0</v>
      </c>
      <c r="AP54">
        <f t="shared" si="15"/>
        <v>0</v>
      </c>
      <c r="AQ54">
        <f t="shared" si="16"/>
        <v>0</v>
      </c>
      <c r="AT54" s="1"/>
    </row>
    <row r="55" spans="1:46" x14ac:dyDescent="0.55000000000000004">
      <c r="A55" t="s">
        <v>80</v>
      </c>
      <c r="B55" s="2">
        <v>44481</v>
      </c>
      <c r="C55" t="s">
        <v>334</v>
      </c>
      <c r="D55" t="s">
        <v>75</v>
      </c>
      <c r="E55">
        <v>10</v>
      </c>
      <c r="F55">
        <v>42</v>
      </c>
      <c r="G55" s="14">
        <v>589</v>
      </c>
      <c r="H55" t="s">
        <v>241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>
        <v>0</v>
      </c>
      <c r="AA55">
        <v>0</v>
      </c>
      <c r="AB55">
        <f t="shared" si="1"/>
        <v>0</v>
      </c>
      <c r="AC55">
        <f t="shared" si="2"/>
        <v>0</v>
      </c>
      <c r="AD55">
        <f t="shared" si="3"/>
        <v>0</v>
      </c>
      <c r="AE55">
        <f t="shared" si="4"/>
        <v>0</v>
      </c>
      <c r="AF55">
        <f t="shared" si="5"/>
        <v>0</v>
      </c>
      <c r="AG55">
        <f t="shared" si="6"/>
        <v>0</v>
      </c>
      <c r="AH55">
        <f t="shared" si="7"/>
        <v>0</v>
      </c>
      <c r="AI55">
        <f t="shared" si="8"/>
        <v>0</v>
      </c>
      <c r="AJ55">
        <f t="shared" si="9"/>
        <v>0</v>
      </c>
      <c r="AK55">
        <f t="shared" si="10"/>
        <v>0</v>
      </c>
      <c r="AL55">
        <f t="shared" si="11"/>
        <v>0</v>
      </c>
      <c r="AM55">
        <f t="shared" si="12"/>
        <v>0</v>
      </c>
      <c r="AN55">
        <f t="shared" si="13"/>
        <v>0</v>
      </c>
      <c r="AO55">
        <f t="shared" si="14"/>
        <v>0</v>
      </c>
      <c r="AP55">
        <f t="shared" si="15"/>
        <v>0</v>
      </c>
      <c r="AQ55">
        <f t="shared" si="16"/>
        <v>0</v>
      </c>
      <c r="AT55" s="1"/>
    </row>
    <row r="56" spans="1:46" x14ac:dyDescent="0.55000000000000004">
      <c r="A56" t="s">
        <v>81</v>
      </c>
      <c r="B56" s="2">
        <v>44481</v>
      </c>
      <c r="C56" t="s">
        <v>334</v>
      </c>
      <c r="D56" t="s">
        <v>75</v>
      </c>
      <c r="E56">
        <v>10</v>
      </c>
      <c r="F56">
        <v>42</v>
      </c>
      <c r="G56" s="14" t="s">
        <v>230</v>
      </c>
      <c r="H56" t="s">
        <v>241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>
        <v>0</v>
      </c>
      <c r="AA56">
        <v>0</v>
      </c>
      <c r="AB56">
        <f t="shared" si="1"/>
        <v>0</v>
      </c>
      <c r="AC56">
        <f t="shared" si="2"/>
        <v>0</v>
      </c>
      <c r="AD56">
        <f t="shared" si="3"/>
        <v>0</v>
      </c>
      <c r="AE56">
        <f t="shared" si="4"/>
        <v>0</v>
      </c>
      <c r="AF56">
        <f t="shared" si="5"/>
        <v>0</v>
      </c>
      <c r="AG56">
        <f t="shared" si="6"/>
        <v>0</v>
      </c>
      <c r="AH56">
        <f t="shared" si="7"/>
        <v>0</v>
      </c>
      <c r="AI56">
        <f t="shared" si="8"/>
        <v>0</v>
      </c>
      <c r="AJ56">
        <f t="shared" si="9"/>
        <v>0</v>
      </c>
      <c r="AK56">
        <f t="shared" si="10"/>
        <v>0</v>
      </c>
      <c r="AL56">
        <f t="shared" si="11"/>
        <v>0</v>
      </c>
      <c r="AM56">
        <f t="shared" si="12"/>
        <v>0</v>
      </c>
      <c r="AN56">
        <f t="shared" si="13"/>
        <v>0</v>
      </c>
      <c r="AO56">
        <f t="shared" si="14"/>
        <v>0</v>
      </c>
      <c r="AP56">
        <f t="shared" si="15"/>
        <v>0</v>
      </c>
      <c r="AQ56">
        <f t="shared" si="16"/>
        <v>0</v>
      </c>
      <c r="AT56" s="1"/>
    </row>
    <row r="57" spans="1:46" x14ac:dyDescent="0.55000000000000004">
      <c r="A57" t="s">
        <v>82</v>
      </c>
      <c r="B57" s="2">
        <v>44483</v>
      </c>
      <c r="C57" t="s">
        <v>334</v>
      </c>
      <c r="D57" t="s">
        <v>75</v>
      </c>
      <c r="E57">
        <v>10</v>
      </c>
      <c r="F57">
        <v>42</v>
      </c>
      <c r="G57" s="14" t="s">
        <v>231</v>
      </c>
      <c r="H57" t="s">
        <v>242</v>
      </c>
      <c r="I57" s="1">
        <v>0.81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0.01</v>
      </c>
      <c r="V57" s="1">
        <v>0</v>
      </c>
      <c r="W57" s="1">
        <v>0</v>
      </c>
      <c r="X57" s="1">
        <v>0.8</v>
      </c>
      <c r="Y57" s="1">
        <v>0</v>
      </c>
      <c r="Z57">
        <v>1</v>
      </c>
      <c r="AA57">
        <v>2</v>
      </c>
      <c r="AB57">
        <f t="shared" si="1"/>
        <v>0</v>
      </c>
      <c r="AC57">
        <f t="shared" si="2"/>
        <v>0</v>
      </c>
      <c r="AD57">
        <f t="shared" si="3"/>
        <v>0</v>
      </c>
      <c r="AE57">
        <f t="shared" si="4"/>
        <v>0</v>
      </c>
      <c r="AF57">
        <f t="shared" si="5"/>
        <v>0</v>
      </c>
      <c r="AG57">
        <f t="shared" si="6"/>
        <v>0</v>
      </c>
      <c r="AH57">
        <f t="shared" si="7"/>
        <v>0</v>
      </c>
      <c r="AI57">
        <f t="shared" si="8"/>
        <v>0</v>
      </c>
      <c r="AJ57">
        <f t="shared" si="9"/>
        <v>0</v>
      </c>
      <c r="AK57">
        <f t="shared" si="10"/>
        <v>0</v>
      </c>
      <c r="AL57">
        <f t="shared" si="11"/>
        <v>0</v>
      </c>
      <c r="AM57">
        <f t="shared" si="12"/>
        <v>1</v>
      </c>
      <c r="AN57">
        <f t="shared" si="13"/>
        <v>0</v>
      </c>
      <c r="AO57">
        <f t="shared" si="14"/>
        <v>0</v>
      </c>
      <c r="AP57">
        <f t="shared" si="15"/>
        <v>1</v>
      </c>
      <c r="AQ57">
        <f t="shared" si="16"/>
        <v>0</v>
      </c>
      <c r="AT57" s="1"/>
    </row>
    <row r="58" spans="1:46" x14ac:dyDescent="0.55000000000000004">
      <c r="A58" t="s">
        <v>85</v>
      </c>
      <c r="B58" s="2">
        <v>44488</v>
      </c>
      <c r="C58" t="s">
        <v>334</v>
      </c>
      <c r="D58" t="s">
        <v>75</v>
      </c>
      <c r="E58">
        <v>10</v>
      </c>
      <c r="F58">
        <v>43</v>
      </c>
      <c r="G58" s="14">
        <v>300</v>
      </c>
      <c r="H58" t="s">
        <v>241</v>
      </c>
      <c r="I58" s="1">
        <v>0.01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0.01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>
        <v>1</v>
      </c>
      <c r="AA58">
        <v>1</v>
      </c>
      <c r="AB58">
        <f t="shared" si="1"/>
        <v>0</v>
      </c>
      <c r="AC58">
        <f t="shared" si="2"/>
        <v>0</v>
      </c>
      <c r="AD58">
        <f t="shared" si="3"/>
        <v>0</v>
      </c>
      <c r="AE58">
        <f t="shared" si="4"/>
        <v>0</v>
      </c>
      <c r="AF58">
        <f t="shared" si="5"/>
        <v>0</v>
      </c>
      <c r="AG58">
        <f t="shared" si="6"/>
        <v>0</v>
      </c>
      <c r="AH58">
        <f t="shared" si="7"/>
        <v>0</v>
      </c>
      <c r="AI58">
        <f t="shared" si="8"/>
        <v>0</v>
      </c>
      <c r="AJ58">
        <f t="shared" si="9"/>
        <v>0</v>
      </c>
      <c r="AK58">
        <f t="shared" si="10"/>
        <v>0</v>
      </c>
      <c r="AL58">
        <f t="shared" si="11"/>
        <v>1</v>
      </c>
      <c r="AM58">
        <f t="shared" si="12"/>
        <v>0</v>
      </c>
      <c r="AN58">
        <f t="shared" si="13"/>
        <v>0</v>
      </c>
      <c r="AO58">
        <f t="shared" si="14"/>
        <v>0</v>
      </c>
      <c r="AP58">
        <f t="shared" si="15"/>
        <v>0</v>
      </c>
      <c r="AQ58">
        <f t="shared" si="16"/>
        <v>0</v>
      </c>
      <c r="AT58" s="1"/>
    </row>
    <row r="59" spans="1:46" x14ac:dyDescent="0.55000000000000004">
      <c r="A59" t="s">
        <v>86</v>
      </c>
      <c r="B59" s="2">
        <v>44488</v>
      </c>
      <c r="C59" t="s">
        <v>334</v>
      </c>
      <c r="D59" t="s">
        <v>75</v>
      </c>
      <c r="E59">
        <v>10</v>
      </c>
      <c r="F59">
        <v>43</v>
      </c>
      <c r="G59" s="14">
        <v>349</v>
      </c>
      <c r="H59" t="s">
        <v>241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>
        <v>0</v>
      </c>
      <c r="AA59">
        <v>0</v>
      </c>
      <c r="AB59">
        <f t="shared" si="1"/>
        <v>0</v>
      </c>
      <c r="AC59">
        <f t="shared" si="2"/>
        <v>0</v>
      </c>
      <c r="AD59">
        <f t="shared" si="3"/>
        <v>0</v>
      </c>
      <c r="AE59">
        <f t="shared" si="4"/>
        <v>0</v>
      </c>
      <c r="AF59">
        <f t="shared" si="5"/>
        <v>0</v>
      </c>
      <c r="AG59">
        <f t="shared" si="6"/>
        <v>0</v>
      </c>
      <c r="AH59">
        <f t="shared" si="7"/>
        <v>0</v>
      </c>
      <c r="AI59">
        <f t="shared" si="8"/>
        <v>0</v>
      </c>
      <c r="AJ59">
        <f t="shared" si="9"/>
        <v>0</v>
      </c>
      <c r="AK59">
        <f t="shared" si="10"/>
        <v>0</v>
      </c>
      <c r="AL59">
        <f t="shared" si="11"/>
        <v>0</v>
      </c>
      <c r="AM59">
        <f t="shared" si="12"/>
        <v>0</v>
      </c>
      <c r="AN59">
        <f t="shared" si="13"/>
        <v>0</v>
      </c>
      <c r="AO59">
        <f t="shared" si="14"/>
        <v>0</v>
      </c>
      <c r="AP59">
        <f t="shared" si="15"/>
        <v>0</v>
      </c>
      <c r="AQ59">
        <f t="shared" si="16"/>
        <v>0</v>
      </c>
      <c r="AT59" s="1"/>
    </row>
    <row r="60" spans="1:46" x14ac:dyDescent="0.55000000000000004">
      <c r="A60" t="s">
        <v>87</v>
      </c>
      <c r="B60" s="2">
        <v>44490</v>
      </c>
      <c r="C60" t="s">
        <v>334</v>
      </c>
      <c r="D60" t="s">
        <v>75</v>
      </c>
      <c r="E60">
        <v>10</v>
      </c>
      <c r="F60">
        <v>43</v>
      </c>
      <c r="G60" s="14">
        <v>40</v>
      </c>
      <c r="H60" t="s">
        <v>240</v>
      </c>
      <c r="I60" s="1">
        <v>0.15000000000000002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0.1</v>
      </c>
      <c r="U60" s="1">
        <v>0</v>
      </c>
      <c r="V60" s="1">
        <v>0.05</v>
      </c>
      <c r="W60" s="1">
        <v>0</v>
      </c>
      <c r="X60" s="1">
        <v>0</v>
      </c>
      <c r="Y60" s="1">
        <v>0</v>
      </c>
      <c r="Z60">
        <v>1</v>
      </c>
      <c r="AA60">
        <v>2</v>
      </c>
      <c r="AB60">
        <f t="shared" si="1"/>
        <v>0</v>
      </c>
      <c r="AC60">
        <f t="shared" si="2"/>
        <v>0</v>
      </c>
      <c r="AD60">
        <f t="shared" si="3"/>
        <v>0</v>
      </c>
      <c r="AE60">
        <f t="shared" si="4"/>
        <v>0</v>
      </c>
      <c r="AF60">
        <f t="shared" si="5"/>
        <v>0</v>
      </c>
      <c r="AG60">
        <f t="shared" si="6"/>
        <v>0</v>
      </c>
      <c r="AH60">
        <f t="shared" si="7"/>
        <v>0</v>
      </c>
      <c r="AI60">
        <f t="shared" si="8"/>
        <v>0</v>
      </c>
      <c r="AJ60">
        <f t="shared" si="9"/>
        <v>0</v>
      </c>
      <c r="AK60">
        <f t="shared" si="10"/>
        <v>0</v>
      </c>
      <c r="AL60">
        <f t="shared" si="11"/>
        <v>1</v>
      </c>
      <c r="AM60">
        <f t="shared" si="12"/>
        <v>0</v>
      </c>
      <c r="AN60">
        <f t="shared" si="13"/>
        <v>1</v>
      </c>
      <c r="AO60">
        <f t="shared" si="14"/>
        <v>0</v>
      </c>
      <c r="AP60">
        <f t="shared" si="15"/>
        <v>0</v>
      </c>
      <c r="AQ60">
        <f t="shared" si="16"/>
        <v>0</v>
      </c>
      <c r="AT60" s="1"/>
    </row>
    <row r="61" spans="1:46" x14ac:dyDescent="0.55000000000000004">
      <c r="A61" t="s">
        <v>88</v>
      </c>
      <c r="B61" s="2">
        <v>44490</v>
      </c>
      <c r="C61" t="s">
        <v>334</v>
      </c>
      <c r="D61" t="s">
        <v>75</v>
      </c>
      <c r="E61">
        <v>10</v>
      </c>
      <c r="F61">
        <v>43</v>
      </c>
      <c r="G61" s="14">
        <v>454</v>
      </c>
      <c r="H61" t="s">
        <v>240</v>
      </c>
      <c r="I61" s="1">
        <v>0.69</v>
      </c>
      <c r="J61" s="1">
        <v>0</v>
      </c>
      <c r="K61" s="1">
        <v>0</v>
      </c>
      <c r="L61" s="1">
        <v>0</v>
      </c>
      <c r="M61" s="1">
        <v>0.25</v>
      </c>
      <c r="N61" s="1">
        <v>0</v>
      </c>
      <c r="O61" s="1">
        <v>0</v>
      </c>
      <c r="P61" s="1">
        <v>0.01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0.01</v>
      </c>
      <c r="X61" s="1">
        <v>0.42</v>
      </c>
      <c r="Y61" s="1">
        <v>0</v>
      </c>
      <c r="Z61">
        <v>1</v>
      </c>
      <c r="AA61">
        <v>4</v>
      </c>
      <c r="AB61">
        <f t="shared" si="1"/>
        <v>0</v>
      </c>
      <c r="AC61">
        <f t="shared" si="2"/>
        <v>0</v>
      </c>
      <c r="AD61">
        <f t="shared" si="3"/>
        <v>0</v>
      </c>
      <c r="AE61">
        <f t="shared" si="4"/>
        <v>1</v>
      </c>
      <c r="AF61">
        <f t="shared" si="5"/>
        <v>0</v>
      </c>
      <c r="AG61">
        <f t="shared" si="6"/>
        <v>0</v>
      </c>
      <c r="AH61">
        <f t="shared" si="7"/>
        <v>1</v>
      </c>
      <c r="AI61">
        <f t="shared" si="8"/>
        <v>0</v>
      </c>
      <c r="AJ61">
        <f t="shared" si="9"/>
        <v>0</v>
      </c>
      <c r="AK61">
        <f t="shared" si="10"/>
        <v>0</v>
      </c>
      <c r="AL61">
        <f t="shared" si="11"/>
        <v>0</v>
      </c>
      <c r="AM61">
        <f t="shared" si="12"/>
        <v>0</v>
      </c>
      <c r="AN61">
        <f t="shared" si="13"/>
        <v>0</v>
      </c>
      <c r="AO61">
        <f t="shared" si="14"/>
        <v>1</v>
      </c>
      <c r="AP61">
        <f t="shared" si="15"/>
        <v>1</v>
      </c>
      <c r="AQ61">
        <f t="shared" si="16"/>
        <v>0</v>
      </c>
      <c r="AT61" s="1"/>
    </row>
    <row r="62" spans="1:46" x14ac:dyDescent="0.55000000000000004">
      <c r="A62" t="s">
        <v>89</v>
      </c>
      <c r="B62" s="2">
        <v>44502</v>
      </c>
      <c r="C62" t="s">
        <v>334</v>
      </c>
      <c r="D62" t="s">
        <v>90</v>
      </c>
      <c r="E62">
        <v>11</v>
      </c>
      <c r="F62">
        <v>45</v>
      </c>
      <c r="G62" s="14">
        <v>21</v>
      </c>
      <c r="H62" t="s">
        <v>240</v>
      </c>
      <c r="I62" s="1">
        <v>0.59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0.1</v>
      </c>
      <c r="X62" s="1">
        <v>0.49</v>
      </c>
      <c r="Y62" s="1">
        <v>0</v>
      </c>
      <c r="Z62">
        <v>1</v>
      </c>
      <c r="AA62">
        <v>2</v>
      </c>
      <c r="AB62">
        <f t="shared" si="1"/>
        <v>0</v>
      </c>
      <c r="AC62">
        <f t="shared" si="2"/>
        <v>0</v>
      </c>
      <c r="AD62">
        <f t="shared" si="3"/>
        <v>0</v>
      </c>
      <c r="AE62">
        <f t="shared" si="4"/>
        <v>0</v>
      </c>
      <c r="AF62">
        <f t="shared" si="5"/>
        <v>0</v>
      </c>
      <c r="AG62">
        <f t="shared" si="6"/>
        <v>0</v>
      </c>
      <c r="AH62">
        <f t="shared" si="7"/>
        <v>0</v>
      </c>
      <c r="AI62">
        <f t="shared" si="8"/>
        <v>0</v>
      </c>
      <c r="AJ62">
        <f t="shared" si="9"/>
        <v>0</v>
      </c>
      <c r="AK62">
        <f t="shared" si="10"/>
        <v>0</v>
      </c>
      <c r="AL62">
        <f t="shared" si="11"/>
        <v>0</v>
      </c>
      <c r="AM62">
        <f t="shared" si="12"/>
        <v>0</v>
      </c>
      <c r="AN62">
        <f t="shared" si="13"/>
        <v>0</v>
      </c>
      <c r="AO62">
        <f t="shared" si="14"/>
        <v>1</v>
      </c>
      <c r="AP62">
        <f t="shared" si="15"/>
        <v>1</v>
      </c>
      <c r="AQ62">
        <f t="shared" si="16"/>
        <v>0</v>
      </c>
      <c r="AT62" s="1"/>
    </row>
    <row r="63" spans="1:46" x14ac:dyDescent="0.55000000000000004">
      <c r="A63" t="s">
        <v>91</v>
      </c>
      <c r="B63" s="2">
        <v>44502</v>
      </c>
      <c r="C63" t="s">
        <v>334</v>
      </c>
      <c r="D63" t="s">
        <v>90</v>
      </c>
      <c r="E63">
        <v>11</v>
      </c>
      <c r="F63">
        <v>45</v>
      </c>
      <c r="G63" s="14">
        <v>606</v>
      </c>
      <c r="H63" t="s">
        <v>241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>
        <v>0</v>
      </c>
      <c r="AA63">
        <v>0</v>
      </c>
      <c r="AB63">
        <f t="shared" si="1"/>
        <v>0</v>
      </c>
      <c r="AC63">
        <f t="shared" si="2"/>
        <v>0</v>
      </c>
      <c r="AD63">
        <f t="shared" si="3"/>
        <v>0</v>
      </c>
      <c r="AE63">
        <f t="shared" si="4"/>
        <v>0</v>
      </c>
      <c r="AF63">
        <f t="shared" si="5"/>
        <v>0</v>
      </c>
      <c r="AG63">
        <f t="shared" si="6"/>
        <v>0</v>
      </c>
      <c r="AH63">
        <f t="shared" si="7"/>
        <v>0</v>
      </c>
      <c r="AI63">
        <f t="shared" si="8"/>
        <v>0</v>
      </c>
      <c r="AJ63">
        <f t="shared" si="9"/>
        <v>0</v>
      </c>
      <c r="AK63">
        <f t="shared" si="10"/>
        <v>0</v>
      </c>
      <c r="AL63">
        <f t="shared" si="11"/>
        <v>0</v>
      </c>
      <c r="AM63">
        <f t="shared" si="12"/>
        <v>0</v>
      </c>
      <c r="AN63">
        <f t="shared" si="13"/>
        <v>0</v>
      </c>
      <c r="AO63">
        <f t="shared" si="14"/>
        <v>0</v>
      </c>
      <c r="AP63">
        <f t="shared" si="15"/>
        <v>0</v>
      </c>
      <c r="AQ63">
        <f t="shared" si="16"/>
        <v>0</v>
      </c>
      <c r="AT63" s="1"/>
    </row>
    <row r="64" spans="1:46" x14ac:dyDescent="0.55000000000000004">
      <c r="A64" t="s">
        <v>93</v>
      </c>
      <c r="B64" s="2">
        <v>44509</v>
      </c>
      <c r="C64" t="s">
        <v>334</v>
      </c>
      <c r="D64" t="s">
        <v>90</v>
      </c>
      <c r="E64">
        <v>11</v>
      </c>
      <c r="F64">
        <v>46</v>
      </c>
      <c r="G64" s="14">
        <v>210</v>
      </c>
      <c r="H64" t="s">
        <v>241</v>
      </c>
      <c r="I64" s="1">
        <v>0.05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0.05</v>
      </c>
      <c r="X64" s="1">
        <v>0</v>
      </c>
      <c r="Y64" s="1">
        <v>0</v>
      </c>
      <c r="Z64">
        <v>1</v>
      </c>
      <c r="AA64">
        <v>1</v>
      </c>
      <c r="AB64">
        <f t="shared" si="1"/>
        <v>0</v>
      </c>
      <c r="AC64">
        <f t="shared" si="2"/>
        <v>0</v>
      </c>
      <c r="AD64">
        <f t="shared" si="3"/>
        <v>0</v>
      </c>
      <c r="AE64">
        <f t="shared" si="4"/>
        <v>0</v>
      </c>
      <c r="AF64">
        <f t="shared" si="5"/>
        <v>0</v>
      </c>
      <c r="AG64">
        <f t="shared" si="6"/>
        <v>0</v>
      </c>
      <c r="AH64">
        <f t="shared" si="7"/>
        <v>0</v>
      </c>
      <c r="AI64">
        <f t="shared" si="8"/>
        <v>0</v>
      </c>
      <c r="AJ64">
        <f t="shared" si="9"/>
        <v>0</v>
      </c>
      <c r="AK64">
        <f t="shared" si="10"/>
        <v>0</v>
      </c>
      <c r="AL64">
        <f t="shared" si="11"/>
        <v>0</v>
      </c>
      <c r="AM64">
        <f t="shared" si="12"/>
        <v>0</v>
      </c>
      <c r="AN64">
        <f t="shared" si="13"/>
        <v>0</v>
      </c>
      <c r="AO64">
        <f t="shared" si="14"/>
        <v>1</v>
      </c>
      <c r="AP64">
        <f t="shared" si="15"/>
        <v>0</v>
      </c>
      <c r="AQ64">
        <f t="shared" si="16"/>
        <v>0</v>
      </c>
      <c r="AT64" s="1"/>
    </row>
    <row r="65" spans="1:46" x14ac:dyDescent="0.55000000000000004">
      <c r="A65" t="s">
        <v>94</v>
      </c>
      <c r="B65" s="2">
        <v>44509</v>
      </c>
      <c r="C65" t="s">
        <v>334</v>
      </c>
      <c r="D65" t="s">
        <v>90</v>
      </c>
      <c r="E65">
        <v>11</v>
      </c>
      <c r="F65">
        <v>46</v>
      </c>
      <c r="G65" s="14">
        <v>490</v>
      </c>
      <c r="H65" t="s">
        <v>241</v>
      </c>
      <c r="I65" s="1">
        <v>0.1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0.1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>
        <v>1</v>
      </c>
      <c r="AA65">
        <v>1</v>
      </c>
      <c r="AB65">
        <f t="shared" si="1"/>
        <v>0</v>
      </c>
      <c r="AC65">
        <f t="shared" si="2"/>
        <v>0</v>
      </c>
      <c r="AD65">
        <f t="shared" si="3"/>
        <v>0</v>
      </c>
      <c r="AE65">
        <f t="shared" si="4"/>
        <v>0</v>
      </c>
      <c r="AF65">
        <f t="shared" si="5"/>
        <v>0</v>
      </c>
      <c r="AG65">
        <f t="shared" si="6"/>
        <v>0</v>
      </c>
      <c r="AH65">
        <f t="shared" si="7"/>
        <v>0</v>
      </c>
      <c r="AI65">
        <f t="shared" si="8"/>
        <v>0</v>
      </c>
      <c r="AJ65">
        <f t="shared" si="9"/>
        <v>0</v>
      </c>
      <c r="AK65">
        <f t="shared" si="10"/>
        <v>0</v>
      </c>
      <c r="AL65">
        <f t="shared" si="11"/>
        <v>1</v>
      </c>
      <c r="AM65">
        <f t="shared" si="12"/>
        <v>0</v>
      </c>
      <c r="AN65">
        <f t="shared" si="13"/>
        <v>0</v>
      </c>
      <c r="AO65">
        <f t="shared" si="14"/>
        <v>0</v>
      </c>
      <c r="AP65">
        <f t="shared" si="15"/>
        <v>0</v>
      </c>
      <c r="AQ65">
        <f t="shared" si="16"/>
        <v>0</v>
      </c>
      <c r="AT65" s="1"/>
    </row>
    <row r="66" spans="1:46" x14ac:dyDescent="0.55000000000000004">
      <c r="A66" t="s">
        <v>95</v>
      </c>
      <c r="B66" s="2">
        <v>44509</v>
      </c>
      <c r="C66" t="s">
        <v>334</v>
      </c>
      <c r="D66" t="s">
        <v>90</v>
      </c>
      <c r="E66">
        <v>11</v>
      </c>
      <c r="F66">
        <v>46</v>
      </c>
      <c r="G66" s="14" t="s">
        <v>230</v>
      </c>
      <c r="H66" t="s">
        <v>241</v>
      </c>
      <c r="I66" s="1">
        <v>0.2</v>
      </c>
      <c r="J66" s="1">
        <v>0</v>
      </c>
      <c r="K66" s="1">
        <v>0</v>
      </c>
      <c r="L66" s="1">
        <v>0</v>
      </c>
      <c r="M66" s="1">
        <v>0</v>
      </c>
      <c r="N66" s="1">
        <v>0.2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>
        <v>1</v>
      </c>
      <c r="AA66">
        <v>1</v>
      </c>
      <c r="AB66">
        <f t="shared" si="1"/>
        <v>0</v>
      </c>
      <c r="AC66">
        <f t="shared" si="2"/>
        <v>0</v>
      </c>
      <c r="AD66">
        <f t="shared" si="3"/>
        <v>0</v>
      </c>
      <c r="AE66">
        <f t="shared" si="4"/>
        <v>0</v>
      </c>
      <c r="AF66">
        <f t="shared" si="5"/>
        <v>1</v>
      </c>
      <c r="AG66">
        <f t="shared" si="6"/>
        <v>0</v>
      </c>
      <c r="AH66">
        <f t="shared" si="7"/>
        <v>0</v>
      </c>
      <c r="AI66">
        <f t="shared" si="8"/>
        <v>0</v>
      </c>
      <c r="AJ66">
        <f t="shared" si="9"/>
        <v>0</v>
      </c>
      <c r="AK66">
        <f t="shared" si="10"/>
        <v>0</v>
      </c>
      <c r="AL66">
        <f t="shared" si="11"/>
        <v>0</v>
      </c>
      <c r="AM66">
        <f t="shared" si="12"/>
        <v>0</v>
      </c>
      <c r="AN66">
        <f t="shared" si="13"/>
        <v>0</v>
      </c>
      <c r="AO66">
        <f t="shared" si="14"/>
        <v>0</v>
      </c>
      <c r="AP66">
        <f t="shared" si="15"/>
        <v>0</v>
      </c>
      <c r="AQ66">
        <f t="shared" si="16"/>
        <v>0</v>
      </c>
      <c r="AT66" s="1"/>
    </row>
    <row r="67" spans="1:46" x14ac:dyDescent="0.55000000000000004">
      <c r="A67" t="s">
        <v>96</v>
      </c>
      <c r="B67" s="2">
        <v>44511</v>
      </c>
      <c r="C67" t="s">
        <v>334</v>
      </c>
      <c r="D67" t="s">
        <v>90</v>
      </c>
      <c r="E67">
        <v>11</v>
      </c>
      <c r="F67">
        <v>46</v>
      </c>
      <c r="G67" s="14">
        <v>589</v>
      </c>
      <c r="H67" t="s">
        <v>241</v>
      </c>
      <c r="I67" s="1">
        <v>0.01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0.01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>
        <v>1</v>
      </c>
      <c r="AA67">
        <v>1</v>
      </c>
      <c r="AB67">
        <f t="shared" ref="AB67:AB130" si="17">IF(J67&gt;0,1,0)</f>
        <v>0</v>
      </c>
      <c r="AC67">
        <f t="shared" ref="AC67:AC130" si="18">IF(K67&gt;0,1,0)</f>
        <v>0</v>
      </c>
      <c r="AD67">
        <f t="shared" ref="AD67:AD130" si="19">IF(L67&gt;0,1,0)</f>
        <v>0</v>
      </c>
      <c r="AE67">
        <f t="shared" ref="AE67:AE130" si="20">IF(M67&gt;0,1,0)</f>
        <v>0</v>
      </c>
      <c r="AF67">
        <f t="shared" ref="AF67:AF130" si="21">IF(N67&gt;0,1,0)</f>
        <v>0</v>
      </c>
      <c r="AG67">
        <f t="shared" ref="AG67:AG130" si="22">IF(O67&gt;0,1,0)</f>
        <v>0</v>
      </c>
      <c r="AH67">
        <f t="shared" ref="AH67:AH130" si="23">IF(P67&gt;0,1,0)</f>
        <v>0</v>
      </c>
      <c r="AI67">
        <f t="shared" ref="AI67:AI130" si="24">IF(Q67&gt;0,1,0)</f>
        <v>0</v>
      </c>
      <c r="AJ67">
        <f t="shared" ref="AJ67:AJ130" si="25">IF(R67&gt;0,1,0)</f>
        <v>0</v>
      </c>
      <c r="AK67">
        <f t="shared" ref="AK67:AK130" si="26">IF(S67&gt;0,1,0)</f>
        <v>0</v>
      </c>
      <c r="AL67">
        <f t="shared" ref="AL67:AL130" si="27">IF(T67&gt;0,1,0)</f>
        <v>1</v>
      </c>
      <c r="AM67">
        <f t="shared" ref="AM67:AM130" si="28">IF(U67&gt;0,1,0)</f>
        <v>0</v>
      </c>
      <c r="AN67">
        <f t="shared" ref="AN67:AN130" si="29">IF(V67&gt;0,1,0)</f>
        <v>0</v>
      </c>
      <c r="AO67">
        <f t="shared" ref="AO67:AO130" si="30">IF(W67&gt;0,1,0)</f>
        <v>0</v>
      </c>
      <c r="AP67">
        <f t="shared" ref="AP67:AP130" si="31">IF(X67&gt;0,1,0)</f>
        <v>0</v>
      </c>
      <c r="AQ67">
        <f t="shared" ref="AQ67:AQ130" si="32">IF(Y67&gt;0,1,0)</f>
        <v>0</v>
      </c>
      <c r="AT67" s="1"/>
    </row>
    <row r="68" spans="1:46" x14ac:dyDescent="0.55000000000000004">
      <c r="A68" t="s">
        <v>97</v>
      </c>
      <c r="B68" s="2">
        <v>44511</v>
      </c>
      <c r="C68" t="s">
        <v>334</v>
      </c>
      <c r="D68" t="s">
        <v>90</v>
      </c>
      <c r="E68">
        <v>11</v>
      </c>
      <c r="F68">
        <v>46</v>
      </c>
      <c r="G68" s="14" t="s">
        <v>231</v>
      </c>
      <c r="H68" t="s">
        <v>242</v>
      </c>
      <c r="I68" s="1">
        <v>0.4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0.4</v>
      </c>
      <c r="Y68" s="1">
        <v>0</v>
      </c>
      <c r="Z68">
        <v>1</v>
      </c>
      <c r="AA68">
        <v>1</v>
      </c>
      <c r="AB68">
        <f t="shared" si="17"/>
        <v>0</v>
      </c>
      <c r="AC68">
        <f t="shared" si="18"/>
        <v>0</v>
      </c>
      <c r="AD68">
        <f t="shared" si="19"/>
        <v>0</v>
      </c>
      <c r="AE68">
        <f t="shared" si="20"/>
        <v>0</v>
      </c>
      <c r="AF68">
        <f t="shared" si="21"/>
        <v>0</v>
      </c>
      <c r="AG68">
        <f t="shared" si="22"/>
        <v>0</v>
      </c>
      <c r="AH68">
        <f t="shared" si="23"/>
        <v>0</v>
      </c>
      <c r="AI68">
        <f t="shared" si="24"/>
        <v>0</v>
      </c>
      <c r="AJ68">
        <f t="shared" si="25"/>
        <v>0</v>
      </c>
      <c r="AK68">
        <f t="shared" si="26"/>
        <v>0</v>
      </c>
      <c r="AL68">
        <f t="shared" si="27"/>
        <v>0</v>
      </c>
      <c r="AM68">
        <f t="shared" si="28"/>
        <v>0</v>
      </c>
      <c r="AN68">
        <f t="shared" si="29"/>
        <v>0</v>
      </c>
      <c r="AO68">
        <f t="shared" si="30"/>
        <v>0</v>
      </c>
      <c r="AP68">
        <f t="shared" si="31"/>
        <v>1</v>
      </c>
      <c r="AQ68">
        <f t="shared" si="32"/>
        <v>0</v>
      </c>
      <c r="AT68" s="1"/>
    </row>
    <row r="69" spans="1:46" x14ac:dyDescent="0.55000000000000004">
      <c r="A69" t="s">
        <v>98</v>
      </c>
      <c r="B69" s="2">
        <v>44516</v>
      </c>
      <c r="C69" t="s">
        <v>334</v>
      </c>
      <c r="D69" t="s">
        <v>90</v>
      </c>
      <c r="E69">
        <v>11</v>
      </c>
      <c r="F69">
        <v>47</v>
      </c>
      <c r="G69" s="14">
        <v>349</v>
      </c>
      <c r="H69" t="s">
        <v>241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>
        <v>0</v>
      </c>
      <c r="AA69">
        <v>0</v>
      </c>
      <c r="AB69">
        <f t="shared" si="17"/>
        <v>0</v>
      </c>
      <c r="AC69">
        <f t="shared" si="18"/>
        <v>0</v>
      </c>
      <c r="AD69">
        <f t="shared" si="19"/>
        <v>0</v>
      </c>
      <c r="AE69">
        <f t="shared" si="20"/>
        <v>0</v>
      </c>
      <c r="AF69">
        <f t="shared" si="21"/>
        <v>0</v>
      </c>
      <c r="AG69">
        <f t="shared" si="22"/>
        <v>0</v>
      </c>
      <c r="AH69">
        <f t="shared" si="23"/>
        <v>0</v>
      </c>
      <c r="AI69">
        <f t="shared" si="24"/>
        <v>0</v>
      </c>
      <c r="AJ69">
        <f t="shared" si="25"/>
        <v>0</v>
      </c>
      <c r="AK69">
        <f t="shared" si="26"/>
        <v>0</v>
      </c>
      <c r="AL69">
        <f t="shared" si="27"/>
        <v>0</v>
      </c>
      <c r="AM69">
        <f t="shared" si="28"/>
        <v>0</v>
      </c>
      <c r="AN69">
        <f t="shared" si="29"/>
        <v>0</v>
      </c>
      <c r="AO69">
        <f t="shared" si="30"/>
        <v>0</v>
      </c>
      <c r="AP69">
        <f t="shared" si="31"/>
        <v>0</v>
      </c>
      <c r="AQ69">
        <f t="shared" si="32"/>
        <v>0</v>
      </c>
      <c r="AT69" s="1"/>
    </row>
    <row r="70" spans="1:46" x14ac:dyDescent="0.55000000000000004">
      <c r="A70" t="s">
        <v>99</v>
      </c>
      <c r="B70" s="2">
        <v>44516</v>
      </c>
      <c r="C70" t="s">
        <v>334</v>
      </c>
      <c r="D70" t="s">
        <v>90</v>
      </c>
      <c r="E70">
        <v>11</v>
      </c>
      <c r="F70">
        <v>47</v>
      </c>
      <c r="G70" s="14">
        <v>490</v>
      </c>
      <c r="H70" t="s">
        <v>241</v>
      </c>
      <c r="I70" s="1">
        <v>0.01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0.01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>
        <v>1</v>
      </c>
      <c r="AA70">
        <v>1</v>
      </c>
      <c r="AB70">
        <f t="shared" si="17"/>
        <v>0</v>
      </c>
      <c r="AC70">
        <f t="shared" si="18"/>
        <v>0</v>
      </c>
      <c r="AD70">
        <f t="shared" si="19"/>
        <v>0</v>
      </c>
      <c r="AE70">
        <f t="shared" si="20"/>
        <v>0</v>
      </c>
      <c r="AF70">
        <f t="shared" si="21"/>
        <v>0</v>
      </c>
      <c r="AG70">
        <f t="shared" si="22"/>
        <v>0</v>
      </c>
      <c r="AH70">
        <f t="shared" si="23"/>
        <v>0</v>
      </c>
      <c r="AI70">
        <f t="shared" si="24"/>
        <v>0</v>
      </c>
      <c r="AJ70">
        <f t="shared" si="25"/>
        <v>0</v>
      </c>
      <c r="AK70">
        <f t="shared" si="26"/>
        <v>0</v>
      </c>
      <c r="AL70">
        <f t="shared" si="27"/>
        <v>1</v>
      </c>
      <c r="AM70">
        <f t="shared" si="28"/>
        <v>0</v>
      </c>
      <c r="AN70">
        <f t="shared" si="29"/>
        <v>0</v>
      </c>
      <c r="AO70">
        <f t="shared" si="30"/>
        <v>0</v>
      </c>
      <c r="AP70">
        <f t="shared" si="31"/>
        <v>0</v>
      </c>
      <c r="AQ70">
        <f t="shared" si="32"/>
        <v>0</v>
      </c>
      <c r="AT70" s="1"/>
    </row>
    <row r="71" spans="1:46" x14ac:dyDescent="0.55000000000000004">
      <c r="A71" t="s">
        <v>102</v>
      </c>
      <c r="B71" s="2">
        <v>44522</v>
      </c>
      <c r="C71" t="s">
        <v>334</v>
      </c>
      <c r="D71" t="s">
        <v>90</v>
      </c>
      <c r="E71">
        <v>11</v>
      </c>
      <c r="F71">
        <v>48</v>
      </c>
      <c r="G71" s="14">
        <v>40</v>
      </c>
      <c r="H71" t="s">
        <v>240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>
        <v>0</v>
      </c>
      <c r="AA71">
        <v>0</v>
      </c>
      <c r="AB71">
        <f t="shared" si="17"/>
        <v>0</v>
      </c>
      <c r="AC71">
        <f t="shared" si="18"/>
        <v>0</v>
      </c>
      <c r="AD71">
        <f t="shared" si="19"/>
        <v>0</v>
      </c>
      <c r="AE71">
        <f t="shared" si="20"/>
        <v>0</v>
      </c>
      <c r="AF71">
        <f t="shared" si="21"/>
        <v>0</v>
      </c>
      <c r="AG71">
        <f t="shared" si="22"/>
        <v>0</v>
      </c>
      <c r="AH71">
        <f t="shared" si="23"/>
        <v>0</v>
      </c>
      <c r="AI71">
        <f t="shared" si="24"/>
        <v>0</v>
      </c>
      <c r="AJ71">
        <f t="shared" si="25"/>
        <v>0</v>
      </c>
      <c r="AK71">
        <f t="shared" si="26"/>
        <v>0</v>
      </c>
      <c r="AL71">
        <f t="shared" si="27"/>
        <v>0</v>
      </c>
      <c r="AM71">
        <f t="shared" si="28"/>
        <v>0</v>
      </c>
      <c r="AN71">
        <f t="shared" si="29"/>
        <v>0</v>
      </c>
      <c r="AO71">
        <f t="shared" si="30"/>
        <v>0</v>
      </c>
      <c r="AP71">
        <f t="shared" si="31"/>
        <v>0</v>
      </c>
      <c r="AQ71">
        <f t="shared" si="32"/>
        <v>0</v>
      </c>
      <c r="AT71" s="1"/>
    </row>
    <row r="72" spans="1:46" x14ac:dyDescent="0.55000000000000004">
      <c r="A72" t="s">
        <v>103</v>
      </c>
      <c r="B72" s="2">
        <v>44532</v>
      </c>
      <c r="C72" t="s">
        <v>334</v>
      </c>
      <c r="D72" t="s">
        <v>104</v>
      </c>
      <c r="E72">
        <v>12</v>
      </c>
      <c r="F72">
        <v>49</v>
      </c>
      <c r="G72" s="14">
        <v>21</v>
      </c>
      <c r="H72" t="s">
        <v>240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>
        <v>0</v>
      </c>
      <c r="AA72">
        <v>0</v>
      </c>
      <c r="AB72">
        <f t="shared" si="17"/>
        <v>0</v>
      </c>
      <c r="AC72">
        <f t="shared" si="18"/>
        <v>0</v>
      </c>
      <c r="AD72">
        <f t="shared" si="19"/>
        <v>0</v>
      </c>
      <c r="AE72">
        <f t="shared" si="20"/>
        <v>0</v>
      </c>
      <c r="AF72">
        <f t="shared" si="21"/>
        <v>0</v>
      </c>
      <c r="AG72">
        <f t="shared" si="22"/>
        <v>0</v>
      </c>
      <c r="AH72">
        <f t="shared" si="23"/>
        <v>0</v>
      </c>
      <c r="AI72">
        <f t="shared" si="24"/>
        <v>0</v>
      </c>
      <c r="AJ72">
        <f t="shared" si="25"/>
        <v>0</v>
      </c>
      <c r="AK72">
        <f t="shared" si="26"/>
        <v>0</v>
      </c>
      <c r="AL72">
        <f t="shared" si="27"/>
        <v>0</v>
      </c>
      <c r="AM72">
        <f t="shared" si="28"/>
        <v>0</v>
      </c>
      <c r="AN72">
        <f t="shared" si="29"/>
        <v>0</v>
      </c>
      <c r="AO72">
        <f t="shared" si="30"/>
        <v>0</v>
      </c>
      <c r="AP72">
        <f t="shared" si="31"/>
        <v>0</v>
      </c>
      <c r="AQ72">
        <f t="shared" si="32"/>
        <v>0</v>
      </c>
      <c r="AT72" s="1"/>
    </row>
    <row r="73" spans="1:46" x14ac:dyDescent="0.55000000000000004">
      <c r="A73" t="s">
        <v>106</v>
      </c>
      <c r="B73" s="2">
        <v>44537</v>
      </c>
      <c r="C73" t="s">
        <v>334</v>
      </c>
      <c r="D73" t="s">
        <v>104</v>
      </c>
      <c r="E73">
        <v>12</v>
      </c>
      <c r="F73">
        <v>50</v>
      </c>
      <c r="G73" s="14">
        <v>606</v>
      </c>
      <c r="H73" t="s">
        <v>241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>
        <v>0</v>
      </c>
      <c r="AA73">
        <v>0</v>
      </c>
      <c r="AB73">
        <f t="shared" si="17"/>
        <v>0</v>
      </c>
      <c r="AC73">
        <f t="shared" si="18"/>
        <v>0</v>
      </c>
      <c r="AD73">
        <f t="shared" si="19"/>
        <v>0</v>
      </c>
      <c r="AE73">
        <f t="shared" si="20"/>
        <v>0</v>
      </c>
      <c r="AF73">
        <f t="shared" si="21"/>
        <v>0</v>
      </c>
      <c r="AG73">
        <f t="shared" si="22"/>
        <v>0</v>
      </c>
      <c r="AH73">
        <f t="shared" si="23"/>
        <v>0</v>
      </c>
      <c r="AI73">
        <f t="shared" si="24"/>
        <v>0</v>
      </c>
      <c r="AJ73">
        <f t="shared" si="25"/>
        <v>0</v>
      </c>
      <c r="AK73">
        <f t="shared" si="26"/>
        <v>0</v>
      </c>
      <c r="AL73">
        <f t="shared" si="27"/>
        <v>0</v>
      </c>
      <c r="AM73">
        <f t="shared" si="28"/>
        <v>0</v>
      </c>
      <c r="AN73">
        <f t="shared" si="29"/>
        <v>0</v>
      </c>
      <c r="AO73">
        <f t="shared" si="30"/>
        <v>0</v>
      </c>
      <c r="AP73">
        <f t="shared" si="31"/>
        <v>0</v>
      </c>
      <c r="AQ73">
        <f t="shared" si="32"/>
        <v>0</v>
      </c>
      <c r="AT73" s="1"/>
    </row>
    <row r="74" spans="1:46" x14ac:dyDescent="0.55000000000000004">
      <c r="A74" t="s">
        <v>107</v>
      </c>
      <c r="B74" s="2">
        <v>44537</v>
      </c>
      <c r="C74" t="s">
        <v>334</v>
      </c>
      <c r="D74" t="s">
        <v>104</v>
      </c>
      <c r="E74">
        <v>12</v>
      </c>
      <c r="F74">
        <v>50</v>
      </c>
      <c r="G74" s="14" t="s">
        <v>230</v>
      </c>
      <c r="H74" t="s">
        <v>241</v>
      </c>
      <c r="I74" s="1">
        <v>0.01</v>
      </c>
      <c r="J74" s="1">
        <v>0</v>
      </c>
      <c r="K74" s="1">
        <v>0</v>
      </c>
      <c r="L74" s="1">
        <v>0</v>
      </c>
      <c r="M74" s="1">
        <v>0</v>
      </c>
      <c r="N74" s="1">
        <v>0.01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>
        <v>1</v>
      </c>
      <c r="AA74">
        <v>1</v>
      </c>
      <c r="AB74">
        <f t="shared" si="17"/>
        <v>0</v>
      </c>
      <c r="AC74">
        <f t="shared" si="18"/>
        <v>0</v>
      </c>
      <c r="AD74">
        <f t="shared" si="19"/>
        <v>0</v>
      </c>
      <c r="AE74">
        <f t="shared" si="20"/>
        <v>0</v>
      </c>
      <c r="AF74">
        <f t="shared" si="21"/>
        <v>1</v>
      </c>
      <c r="AG74">
        <f t="shared" si="22"/>
        <v>0</v>
      </c>
      <c r="AH74">
        <f t="shared" si="23"/>
        <v>0</v>
      </c>
      <c r="AI74">
        <f t="shared" si="24"/>
        <v>0</v>
      </c>
      <c r="AJ74">
        <f t="shared" si="25"/>
        <v>0</v>
      </c>
      <c r="AK74">
        <f t="shared" si="26"/>
        <v>0</v>
      </c>
      <c r="AL74">
        <f t="shared" si="27"/>
        <v>0</v>
      </c>
      <c r="AM74">
        <f t="shared" si="28"/>
        <v>0</v>
      </c>
      <c r="AN74">
        <f t="shared" si="29"/>
        <v>0</v>
      </c>
      <c r="AO74">
        <f t="shared" si="30"/>
        <v>0</v>
      </c>
      <c r="AP74">
        <f t="shared" si="31"/>
        <v>0</v>
      </c>
      <c r="AQ74">
        <f t="shared" si="32"/>
        <v>0</v>
      </c>
      <c r="AT74" s="1"/>
    </row>
    <row r="75" spans="1:46" x14ac:dyDescent="0.55000000000000004">
      <c r="A75" t="s">
        <v>110</v>
      </c>
      <c r="B75" s="2">
        <v>44551</v>
      </c>
      <c r="C75" t="s">
        <v>335</v>
      </c>
      <c r="D75" t="s">
        <v>104</v>
      </c>
      <c r="E75">
        <v>12</v>
      </c>
      <c r="F75">
        <v>52</v>
      </c>
      <c r="G75" s="14">
        <v>21</v>
      </c>
      <c r="H75" t="s">
        <v>240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>
        <v>0</v>
      </c>
      <c r="AA75">
        <v>0</v>
      </c>
      <c r="AB75">
        <f t="shared" si="17"/>
        <v>0</v>
      </c>
      <c r="AC75">
        <f t="shared" si="18"/>
        <v>0</v>
      </c>
      <c r="AD75">
        <f t="shared" si="19"/>
        <v>0</v>
      </c>
      <c r="AE75">
        <f t="shared" si="20"/>
        <v>0</v>
      </c>
      <c r="AF75">
        <f t="shared" si="21"/>
        <v>0</v>
      </c>
      <c r="AG75">
        <f t="shared" si="22"/>
        <v>0</v>
      </c>
      <c r="AH75">
        <f t="shared" si="23"/>
        <v>0</v>
      </c>
      <c r="AI75">
        <f t="shared" si="24"/>
        <v>0</v>
      </c>
      <c r="AJ75">
        <f t="shared" si="25"/>
        <v>0</v>
      </c>
      <c r="AK75">
        <f t="shared" si="26"/>
        <v>0</v>
      </c>
      <c r="AL75">
        <f t="shared" si="27"/>
        <v>0</v>
      </c>
      <c r="AM75">
        <f t="shared" si="28"/>
        <v>0</v>
      </c>
      <c r="AN75">
        <f t="shared" si="29"/>
        <v>0</v>
      </c>
      <c r="AO75">
        <f t="shared" si="30"/>
        <v>0</v>
      </c>
      <c r="AP75">
        <f t="shared" si="31"/>
        <v>0</v>
      </c>
      <c r="AQ75">
        <f t="shared" si="32"/>
        <v>0</v>
      </c>
      <c r="AT75" s="1"/>
    </row>
    <row r="76" spans="1:46" x14ac:dyDescent="0.55000000000000004">
      <c r="A76" t="s">
        <v>111</v>
      </c>
      <c r="B76" s="2">
        <v>44551</v>
      </c>
      <c r="C76" t="s">
        <v>335</v>
      </c>
      <c r="D76" t="s">
        <v>104</v>
      </c>
      <c r="E76">
        <v>12</v>
      </c>
      <c r="F76">
        <v>52</v>
      </c>
      <c r="G76" s="14">
        <v>589</v>
      </c>
      <c r="H76" t="s">
        <v>241</v>
      </c>
      <c r="I76" s="1">
        <v>0.01</v>
      </c>
      <c r="J76" s="1">
        <v>0</v>
      </c>
      <c r="K76" s="1">
        <v>0.01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>
        <v>1</v>
      </c>
      <c r="AA76">
        <v>1</v>
      </c>
      <c r="AB76">
        <f t="shared" si="17"/>
        <v>0</v>
      </c>
      <c r="AC76">
        <f t="shared" si="18"/>
        <v>1</v>
      </c>
      <c r="AD76">
        <f t="shared" si="19"/>
        <v>0</v>
      </c>
      <c r="AE76">
        <f t="shared" si="20"/>
        <v>0</v>
      </c>
      <c r="AF76">
        <f t="shared" si="21"/>
        <v>0</v>
      </c>
      <c r="AG76">
        <f t="shared" si="22"/>
        <v>0</v>
      </c>
      <c r="AH76">
        <f t="shared" si="23"/>
        <v>0</v>
      </c>
      <c r="AI76">
        <f t="shared" si="24"/>
        <v>0</v>
      </c>
      <c r="AJ76">
        <f t="shared" si="25"/>
        <v>0</v>
      </c>
      <c r="AK76">
        <f t="shared" si="26"/>
        <v>0</v>
      </c>
      <c r="AL76">
        <f t="shared" si="27"/>
        <v>0</v>
      </c>
      <c r="AM76">
        <f t="shared" si="28"/>
        <v>0</v>
      </c>
      <c r="AN76">
        <f t="shared" si="29"/>
        <v>0</v>
      </c>
      <c r="AO76">
        <f t="shared" si="30"/>
        <v>0</v>
      </c>
      <c r="AP76">
        <f t="shared" si="31"/>
        <v>0</v>
      </c>
      <c r="AQ76">
        <f t="shared" si="32"/>
        <v>0</v>
      </c>
      <c r="AT76" s="1"/>
    </row>
    <row r="77" spans="1:46" x14ac:dyDescent="0.55000000000000004">
      <c r="A77" t="s">
        <v>112</v>
      </c>
      <c r="B77" s="2">
        <v>44551</v>
      </c>
      <c r="C77" t="s">
        <v>335</v>
      </c>
      <c r="D77" t="s">
        <v>104</v>
      </c>
      <c r="E77">
        <v>12</v>
      </c>
      <c r="F77">
        <v>52</v>
      </c>
      <c r="G77" s="14" t="s">
        <v>231</v>
      </c>
      <c r="H77" t="s">
        <v>242</v>
      </c>
      <c r="I77" s="1">
        <v>0.57999999999999996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0.57999999999999996</v>
      </c>
      <c r="Y77" s="1">
        <v>0</v>
      </c>
      <c r="Z77">
        <v>1</v>
      </c>
      <c r="AA77">
        <v>1</v>
      </c>
      <c r="AB77">
        <f t="shared" si="17"/>
        <v>0</v>
      </c>
      <c r="AC77">
        <f t="shared" si="18"/>
        <v>0</v>
      </c>
      <c r="AD77">
        <f t="shared" si="19"/>
        <v>0</v>
      </c>
      <c r="AE77">
        <f t="shared" si="20"/>
        <v>0</v>
      </c>
      <c r="AF77">
        <f t="shared" si="21"/>
        <v>0</v>
      </c>
      <c r="AG77">
        <f t="shared" si="22"/>
        <v>0</v>
      </c>
      <c r="AH77">
        <f t="shared" si="23"/>
        <v>0</v>
      </c>
      <c r="AI77">
        <f t="shared" si="24"/>
        <v>0</v>
      </c>
      <c r="AJ77">
        <f t="shared" si="25"/>
        <v>0</v>
      </c>
      <c r="AK77">
        <f t="shared" si="26"/>
        <v>0</v>
      </c>
      <c r="AL77">
        <f t="shared" si="27"/>
        <v>0</v>
      </c>
      <c r="AM77">
        <f t="shared" si="28"/>
        <v>0</v>
      </c>
      <c r="AN77">
        <f t="shared" si="29"/>
        <v>0</v>
      </c>
      <c r="AO77">
        <f t="shared" si="30"/>
        <v>0</v>
      </c>
      <c r="AP77">
        <f t="shared" si="31"/>
        <v>1</v>
      </c>
      <c r="AQ77">
        <f t="shared" si="32"/>
        <v>0</v>
      </c>
      <c r="AT77" s="1"/>
    </row>
    <row r="78" spans="1:46" x14ac:dyDescent="0.55000000000000004">
      <c r="A78" t="s">
        <v>113</v>
      </c>
      <c r="B78" s="2">
        <v>44553</v>
      </c>
      <c r="C78" t="s">
        <v>335</v>
      </c>
      <c r="D78" t="s">
        <v>104</v>
      </c>
      <c r="E78">
        <v>12</v>
      </c>
      <c r="F78">
        <v>52</v>
      </c>
      <c r="G78" s="14">
        <v>300</v>
      </c>
      <c r="H78" t="s">
        <v>241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>
        <v>0</v>
      </c>
      <c r="AA78">
        <v>0</v>
      </c>
      <c r="AB78">
        <f t="shared" si="17"/>
        <v>0</v>
      </c>
      <c r="AC78">
        <f t="shared" si="18"/>
        <v>0</v>
      </c>
      <c r="AD78">
        <f t="shared" si="19"/>
        <v>0</v>
      </c>
      <c r="AE78">
        <f t="shared" si="20"/>
        <v>0</v>
      </c>
      <c r="AF78">
        <f t="shared" si="21"/>
        <v>0</v>
      </c>
      <c r="AG78">
        <f t="shared" si="22"/>
        <v>0</v>
      </c>
      <c r="AH78">
        <f t="shared" si="23"/>
        <v>0</v>
      </c>
      <c r="AI78">
        <f t="shared" si="24"/>
        <v>0</v>
      </c>
      <c r="AJ78">
        <f t="shared" si="25"/>
        <v>0</v>
      </c>
      <c r="AK78">
        <f t="shared" si="26"/>
        <v>0</v>
      </c>
      <c r="AL78">
        <f t="shared" si="27"/>
        <v>0</v>
      </c>
      <c r="AM78">
        <f t="shared" si="28"/>
        <v>0</v>
      </c>
      <c r="AN78">
        <f t="shared" si="29"/>
        <v>0</v>
      </c>
      <c r="AO78">
        <f t="shared" si="30"/>
        <v>0</v>
      </c>
      <c r="AP78">
        <f t="shared" si="31"/>
        <v>0</v>
      </c>
      <c r="AQ78">
        <f t="shared" si="32"/>
        <v>0</v>
      </c>
      <c r="AT78" s="1"/>
    </row>
    <row r="79" spans="1:46" x14ac:dyDescent="0.55000000000000004">
      <c r="A79" t="s">
        <v>114</v>
      </c>
      <c r="B79" s="2">
        <v>44579</v>
      </c>
      <c r="C79" t="s">
        <v>335</v>
      </c>
      <c r="D79" t="s">
        <v>115</v>
      </c>
      <c r="E79">
        <v>1</v>
      </c>
      <c r="F79">
        <v>4</v>
      </c>
      <c r="G79" s="14">
        <v>606</v>
      </c>
      <c r="H79" t="s">
        <v>241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>
        <v>0</v>
      </c>
      <c r="AA79">
        <v>0</v>
      </c>
      <c r="AB79">
        <f t="shared" si="17"/>
        <v>0</v>
      </c>
      <c r="AC79">
        <f t="shared" si="18"/>
        <v>0</v>
      </c>
      <c r="AD79">
        <f t="shared" si="19"/>
        <v>0</v>
      </c>
      <c r="AE79">
        <f t="shared" si="20"/>
        <v>0</v>
      </c>
      <c r="AF79">
        <f t="shared" si="21"/>
        <v>0</v>
      </c>
      <c r="AG79">
        <f t="shared" si="22"/>
        <v>0</v>
      </c>
      <c r="AH79">
        <f t="shared" si="23"/>
        <v>0</v>
      </c>
      <c r="AI79">
        <f t="shared" si="24"/>
        <v>0</v>
      </c>
      <c r="AJ79">
        <f t="shared" si="25"/>
        <v>0</v>
      </c>
      <c r="AK79">
        <f t="shared" si="26"/>
        <v>0</v>
      </c>
      <c r="AL79">
        <f t="shared" si="27"/>
        <v>0</v>
      </c>
      <c r="AM79">
        <f t="shared" si="28"/>
        <v>0</v>
      </c>
      <c r="AN79">
        <f t="shared" si="29"/>
        <v>0</v>
      </c>
      <c r="AO79">
        <f t="shared" si="30"/>
        <v>0</v>
      </c>
      <c r="AP79">
        <f t="shared" si="31"/>
        <v>0</v>
      </c>
      <c r="AQ79">
        <f t="shared" si="32"/>
        <v>0</v>
      </c>
      <c r="AT79" s="1"/>
    </row>
    <row r="80" spans="1:46" x14ac:dyDescent="0.55000000000000004">
      <c r="A80" t="s">
        <v>116</v>
      </c>
      <c r="B80" s="2">
        <v>44579</v>
      </c>
      <c r="C80" t="s">
        <v>335</v>
      </c>
      <c r="D80" t="s">
        <v>115</v>
      </c>
      <c r="E80">
        <v>1</v>
      </c>
      <c r="F80">
        <v>4</v>
      </c>
      <c r="G80" s="14" t="s">
        <v>230</v>
      </c>
      <c r="H80" t="s">
        <v>241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>
        <v>0</v>
      </c>
      <c r="AA80">
        <v>0</v>
      </c>
      <c r="AB80">
        <f t="shared" si="17"/>
        <v>0</v>
      </c>
      <c r="AC80">
        <f t="shared" si="18"/>
        <v>0</v>
      </c>
      <c r="AD80">
        <f t="shared" si="19"/>
        <v>0</v>
      </c>
      <c r="AE80">
        <f t="shared" si="20"/>
        <v>0</v>
      </c>
      <c r="AF80">
        <f t="shared" si="21"/>
        <v>0</v>
      </c>
      <c r="AG80">
        <f t="shared" si="22"/>
        <v>0</v>
      </c>
      <c r="AH80">
        <f t="shared" si="23"/>
        <v>0</v>
      </c>
      <c r="AI80">
        <f t="shared" si="24"/>
        <v>0</v>
      </c>
      <c r="AJ80">
        <f t="shared" si="25"/>
        <v>0</v>
      </c>
      <c r="AK80">
        <f t="shared" si="26"/>
        <v>0</v>
      </c>
      <c r="AL80">
        <f t="shared" si="27"/>
        <v>0</v>
      </c>
      <c r="AM80">
        <f t="shared" si="28"/>
        <v>0</v>
      </c>
      <c r="AN80">
        <f t="shared" si="29"/>
        <v>0</v>
      </c>
      <c r="AO80">
        <f t="shared" si="30"/>
        <v>0</v>
      </c>
      <c r="AP80">
        <f t="shared" si="31"/>
        <v>0</v>
      </c>
      <c r="AQ80">
        <f t="shared" si="32"/>
        <v>0</v>
      </c>
      <c r="AT80" s="1"/>
    </row>
    <row r="81" spans="1:46" x14ac:dyDescent="0.55000000000000004">
      <c r="A81" t="s">
        <v>117</v>
      </c>
      <c r="B81" s="2">
        <v>44581</v>
      </c>
      <c r="C81" t="s">
        <v>335</v>
      </c>
      <c r="D81" t="s">
        <v>115</v>
      </c>
      <c r="E81">
        <v>1</v>
      </c>
      <c r="F81">
        <v>4</v>
      </c>
      <c r="G81" s="14" t="s">
        <v>231</v>
      </c>
      <c r="H81" t="s">
        <v>242</v>
      </c>
      <c r="I81" s="1">
        <v>0.1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0.1</v>
      </c>
      <c r="Y81" s="1">
        <v>0</v>
      </c>
      <c r="Z81">
        <v>1</v>
      </c>
      <c r="AA81">
        <v>1</v>
      </c>
      <c r="AB81">
        <f t="shared" si="17"/>
        <v>0</v>
      </c>
      <c r="AC81">
        <f t="shared" si="18"/>
        <v>0</v>
      </c>
      <c r="AD81">
        <f t="shared" si="19"/>
        <v>0</v>
      </c>
      <c r="AE81">
        <f t="shared" si="20"/>
        <v>0</v>
      </c>
      <c r="AF81">
        <f t="shared" si="21"/>
        <v>0</v>
      </c>
      <c r="AG81">
        <f t="shared" si="22"/>
        <v>0</v>
      </c>
      <c r="AH81">
        <f t="shared" si="23"/>
        <v>0</v>
      </c>
      <c r="AI81">
        <f t="shared" si="24"/>
        <v>0</v>
      </c>
      <c r="AJ81">
        <f t="shared" si="25"/>
        <v>0</v>
      </c>
      <c r="AK81">
        <f t="shared" si="26"/>
        <v>0</v>
      </c>
      <c r="AL81">
        <f t="shared" si="27"/>
        <v>0</v>
      </c>
      <c r="AM81">
        <f t="shared" si="28"/>
        <v>0</v>
      </c>
      <c r="AN81">
        <f t="shared" si="29"/>
        <v>0</v>
      </c>
      <c r="AO81">
        <f t="shared" si="30"/>
        <v>0</v>
      </c>
      <c r="AP81">
        <f t="shared" si="31"/>
        <v>1</v>
      </c>
      <c r="AQ81">
        <f t="shared" si="32"/>
        <v>0</v>
      </c>
      <c r="AT81" s="1"/>
    </row>
    <row r="82" spans="1:46" x14ac:dyDescent="0.55000000000000004">
      <c r="A82" t="s">
        <v>120</v>
      </c>
      <c r="B82" s="2">
        <v>44586</v>
      </c>
      <c r="C82" t="s">
        <v>335</v>
      </c>
      <c r="D82" t="s">
        <v>115</v>
      </c>
      <c r="E82">
        <v>1</v>
      </c>
      <c r="F82">
        <v>5</v>
      </c>
      <c r="G82" s="14">
        <v>40</v>
      </c>
      <c r="H82" t="s">
        <v>240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>
        <v>0</v>
      </c>
      <c r="AA82">
        <v>0</v>
      </c>
      <c r="AB82">
        <f t="shared" si="17"/>
        <v>0</v>
      </c>
      <c r="AC82">
        <f t="shared" si="18"/>
        <v>0</v>
      </c>
      <c r="AD82">
        <f t="shared" si="19"/>
        <v>0</v>
      </c>
      <c r="AE82">
        <f t="shared" si="20"/>
        <v>0</v>
      </c>
      <c r="AF82">
        <f t="shared" si="21"/>
        <v>0</v>
      </c>
      <c r="AG82">
        <f t="shared" si="22"/>
        <v>0</v>
      </c>
      <c r="AH82">
        <f t="shared" si="23"/>
        <v>0</v>
      </c>
      <c r="AI82">
        <f t="shared" si="24"/>
        <v>0</v>
      </c>
      <c r="AJ82">
        <f t="shared" si="25"/>
        <v>0</v>
      </c>
      <c r="AK82">
        <f t="shared" si="26"/>
        <v>0</v>
      </c>
      <c r="AL82">
        <f t="shared" si="27"/>
        <v>0</v>
      </c>
      <c r="AM82">
        <f t="shared" si="28"/>
        <v>0</v>
      </c>
      <c r="AN82">
        <f t="shared" si="29"/>
        <v>0</v>
      </c>
      <c r="AO82">
        <f t="shared" si="30"/>
        <v>0</v>
      </c>
      <c r="AP82">
        <f t="shared" si="31"/>
        <v>0</v>
      </c>
      <c r="AQ82">
        <f t="shared" si="32"/>
        <v>0</v>
      </c>
      <c r="AT82" s="1"/>
    </row>
    <row r="83" spans="1:46" x14ac:dyDescent="0.55000000000000004">
      <c r="A83" t="s">
        <v>121</v>
      </c>
      <c r="B83" s="2">
        <v>44586</v>
      </c>
      <c r="C83" t="s">
        <v>335</v>
      </c>
      <c r="D83" t="s">
        <v>115</v>
      </c>
      <c r="E83">
        <v>1</v>
      </c>
      <c r="F83">
        <v>5</v>
      </c>
      <c r="G83" s="14">
        <v>454</v>
      </c>
      <c r="H83" t="s">
        <v>240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>
        <v>0</v>
      </c>
      <c r="AA83">
        <v>0</v>
      </c>
      <c r="AB83">
        <f t="shared" si="17"/>
        <v>0</v>
      </c>
      <c r="AC83">
        <f t="shared" si="18"/>
        <v>0</v>
      </c>
      <c r="AD83">
        <f t="shared" si="19"/>
        <v>0</v>
      </c>
      <c r="AE83">
        <f t="shared" si="20"/>
        <v>0</v>
      </c>
      <c r="AF83">
        <f t="shared" si="21"/>
        <v>0</v>
      </c>
      <c r="AG83">
        <f t="shared" si="22"/>
        <v>0</v>
      </c>
      <c r="AH83">
        <f t="shared" si="23"/>
        <v>0</v>
      </c>
      <c r="AI83">
        <f t="shared" si="24"/>
        <v>0</v>
      </c>
      <c r="AJ83">
        <f t="shared" si="25"/>
        <v>0</v>
      </c>
      <c r="AK83">
        <f t="shared" si="26"/>
        <v>0</v>
      </c>
      <c r="AL83">
        <f t="shared" si="27"/>
        <v>0</v>
      </c>
      <c r="AM83">
        <f t="shared" si="28"/>
        <v>0</v>
      </c>
      <c r="AN83">
        <f t="shared" si="29"/>
        <v>0</v>
      </c>
      <c r="AO83">
        <f t="shared" si="30"/>
        <v>0</v>
      </c>
      <c r="AP83">
        <f t="shared" si="31"/>
        <v>0</v>
      </c>
      <c r="AQ83">
        <f t="shared" si="32"/>
        <v>0</v>
      </c>
      <c r="AT83" s="1"/>
    </row>
    <row r="84" spans="1:46" x14ac:dyDescent="0.55000000000000004">
      <c r="A84" t="s">
        <v>122</v>
      </c>
      <c r="B84" s="2">
        <v>44588</v>
      </c>
      <c r="C84" t="s">
        <v>335</v>
      </c>
      <c r="D84" t="s">
        <v>115</v>
      </c>
      <c r="E84">
        <v>1</v>
      </c>
      <c r="F84">
        <v>5</v>
      </c>
      <c r="G84" s="14">
        <v>300</v>
      </c>
      <c r="H84" t="s">
        <v>241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>
        <v>0</v>
      </c>
      <c r="AA84">
        <v>0</v>
      </c>
      <c r="AB84">
        <f t="shared" si="17"/>
        <v>0</v>
      </c>
      <c r="AC84">
        <f t="shared" si="18"/>
        <v>0</v>
      </c>
      <c r="AD84">
        <f t="shared" si="19"/>
        <v>0</v>
      </c>
      <c r="AE84">
        <f t="shared" si="20"/>
        <v>0</v>
      </c>
      <c r="AF84">
        <f t="shared" si="21"/>
        <v>0</v>
      </c>
      <c r="AG84">
        <f t="shared" si="22"/>
        <v>0</v>
      </c>
      <c r="AH84">
        <f t="shared" si="23"/>
        <v>0</v>
      </c>
      <c r="AI84">
        <f t="shared" si="24"/>
        <v>0</v>
      </c>
      <c r="AJ84">
        <f t="shared" si="25"/>
        <v>0</v>
      </c>
      <c r="AK84">
        <f t="shared" si="26"/>
        <v>0</v>
      </c>
      <c r="AL84">
        <f t="shared" si="27"/>
        <v>0</v>
      </c>
      <c r="AM84">
        <f t="shared" si="28"/>
        <v>0</v>
      </c>
      <c r="AN84">
        <f t="shared" si="29"/>
        <v>0</v>
      </c>
      <c r="AO84">
        <f t="shared" si="30"/>
        <v>0</v>
      </c>
      <c r="AP84">
        <f t="shared" si="31"/>
        <v>0</v>
      </c>
      <c r="AQ84">
        <f t="shared" si="32"/>
        <v>0</v>
      </c>
      <c r="AT84" s="1"/>
    </row>
    <row r="85" spans="1:46" x14ac:dyDescent="0.55000000000000004">
      <c r="A85" t="s">
        <v>123</v>
      </c>
      <c r="B85" s="2">
        <v>44588</v>
      </c>
      <c r="C85" t="s">
        <v>335</v>
      </c>
      <c r="D85" t="s">
        <v>115</v>
      </c>
      <c r="E85">
        <v>1</v>
      </c>
      <c r="F85">
        <v>5</v>
      </c>
      <c r="G85" s="14">
        <v>589</v>
      </c>
      <c r="H85" t="s">
        <v>241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>
        <v>0</v>
      </c>
      <c r="AA85">
        <v>0</v>
      </c>
      <c r="AB85">
        <f t="shared" si="17"/>
        <v>0</v>
      </c>
      <c r="AC85">
        <f t="shared" si="18"/>
        <v>0</v>
      </c>
      <c r="AD85">
        <f t="shared" si="19"/>
        <v>0</v>
      </c>
      <c r="AE85">
        <f t="shared" si="20"/>
        <v>0</v>
      </c>
      <c r="AF85">
        <f t="shared" si="21"/>
        <v>0</v>
      </c>
      <c r="AG85">
        <f t="shared" si="22"/>
        <v>0</v>
      </c>
      <c r="AH85">
        <f t="shared" si="23"/>
        <v>0</v>
      </c>
      <c r="AI85">
        <f t="shared" si="24"/>
        <v>0</v>
      </c>
      <c r="AJ85">
        <f t="shared" si="25"/>
        <v>0</v>
      </c>
      <c r="AK85">
        <f t="shared" si="26"/>
        <v>0</v>
      </c>
      <c r="AL85">
        <f t="shared" si="27"/>
        <v>0</v>
      </c>
      <c r="AM85">
        <f t="shared" si="28"/>
        <v>0</v>
      </c>
      <c r="AN85">
        <f t="shared" si="29"/>
        <v>0</v>
      </c>
      <c r="AO85">
        <f t="shared" si="30"/>
        <v>0</v>
      </c>
      <c r="AP85">
        <f t="shared" si="31"/>
        <v>0</v>
      </c>
      <c r="AQ85">
        <f t="shared" si="32"/>
        <v>0</v>
      </c>
      <c r="AT85" s="1"/>
    </row>
    <row r="86" spans="1:46" x14ac:dyDescent="0.55000000000000004">
      <c r="A86" t="s">
        <v>124</v>
      </c>
      <c r="B86" s="2">
        <v>44595</v>
      </c>
      <c r="C86" t="s">
        <v>335</v>
      </c>
      <c r="D86" t="s">
        <v>125</v>
      </c>
      <c r="E86">
        <v>2</v>
      </c>
      <c r="F86">
        <v>6</v>
      </c>
      <c r="G86" s="14">
        <v>21</v>
      </c>
      <c r="H86" t="s">
        <v>240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>
        <v>0</v>
      </c>
      <c r="AA86">
        <v>0</v>
      </c>
      <c r="AB86">
        <f t="shared" si="17"/>
        <v>0</v>
      </c>
      <c r="AC86">
        <f t="shared" si="18"/>
        <v>0</v>
      </c>
      <c r="AD86">
        <f t="shared" si="19"/>
        <v>0</v>
      </c>
      <c r="AE86">
        <f t="shared" si="20"/>
        <v>0</v>
      </c>
      <c r="AF86">
        <f t="shared" si="21"/>
        <v>0</v>
      </c>
      <c r="AG86">
        <f t="shared" si="22"/>
        <v>0</v>
      </c>
      <c r="AH86">
        <f t="shared" si="23"/>
        <v>0</v>
      </c>
      <c r="AI86">
        <f t="shared" si="24"/>
        <v>0</v>
      </c>
      <c r="AJ86">
        <f t="shared" si="25"/>
        <v>0</v>
      </c>
      <c r="AK86">
        <f t="shared" si="26"/>
        <v>0</v>
      </c>
      <c r="AL86">
        <f t="shared" si="27"/>
        <v>0</v>
      </c>
      <c r="AM86">
        <f t="shared" si="28"/>
        <v>0</v>
      </c>
      <c r="AN86">
        <f t="shared" si="29"/>
        <v>0</v>
      </c>
      <c r="AO86">
        <f t="shared" si="30"/>
        <v>0</v>
      </c>
      <c r="AP86">
        <f t="shared" si="31"/>
        <v>0</v>
      </c>
      <c r="AQ86">
        <f t="shared" si="32"/>
        <v>0</v>
      </c>
      <c r="AT86" s="1"/>
    </row>
    <row r="87" spans="1:46" x14ac:dyDescent="0.55000000000000004">
      <c r="A87" t="s">
        <v>126</v>
      </c>
      <c r="B87" s="2">
        <v>44595</v>
      </c>
      <c r="C87" t="s">
        <v>335</v>
      </c>
      <c r="D87" t="s">
        <v>125</v>
      </c>
      <c r="E87">
        <v>2</v>
      </c>
      <c r="F87">
        <v>6</v>
      </c>
      <c r="G87" s="14">
        <v>494</v>
      </c>
      <c r="H87" t="s">
        <v>240</v>
      </c>
      <c r="I87" s="1">
        <v>0.01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0.01</v>
      </c>
      <c r="W87" s="1">
        <v>0</v>
      </c>
      <c r="X87" s="1">
        <v>0</v>
      </c>
      <c r="Y87" s="1">
        <v>0</v>
      </c>
      <c r="Z87">
        <v>1</v>
      </c>
      <c r="AA87">
        <v>1</v>
      </c>
      <c r="AB87">
        <f t="shared" si="17"/>
        <v>0</v>
      </c>
      <c r="AC87">
        <f t="shared" si="18"/>
        <v>0</v>
      </c>
      <c r="AD87">
        <f t="shared" si="19"/>
        <v>0</v>
      </c>
      <c r="AE87">
        <f t="shared" si="20"/>
        <v>0</v>
      </c>
      <c r="AF87">
        <f t="shared" si="21"/>
        <v>0</v>
      </c>
      <c r="AG87">
        <f t="shared" si="22"/>
        <v>0</v>
      </c>
      <c r="AH87">
        <f t="shared" si="23"/>
        <v>0</v>
      </c>
      <c r="AI87">
        <f t="shared" si="24"/>
        <v>0</v>
      </c>
      <c r="AJ87">
        <f t="shared" si="25"/>
        <v>0</v>
      </c>
      <c r="AK87">
        <f t="shared" si="26"/>
        <v>0</v>
      </c>
      <c r="AL87">
        <f t="shared" si="27"/>
        <v>0</v>
      </c>
      <c r="AM87">
        <f t="shared" si="28"/>
        <v>0</v>
      </c>
      <c r="AN87">
        <f t="shared" si="29"/>
        <v>1</v>
      </c>
      <c r="AO87">
        <f t="shared" si="30"/>
        <v>0</v>
      </c>
      <c r="AP87">
        <f t="shared" si="31"/>
        <v>0</v>
      </c>
      <c r="AQ87">
        <f t="shared" si="32"/>
        <v>0</v>
      </c>
      <c r="AT87" s="1"/>
    </row>
    <row r="88" spans="1:46" x14ac:dyDescent="0.55000000000000004">
      <c r="A88" t="s">
        <v>127</v>
      </c>
      <c r="B88" s="2">
        <v>44600</v>
      </c>
      <c r="C88" t="s">
        <v>335</v>
      </c>
      <c r="D88" t="s">
        <v>125</v>
      </c>
      <c r="E88">
        <v>2</v>
      </c>
      <c r="F88">
        <v>7</v>
      </c>
      <c r="G88" s="14">
        <v>491</v>
      </c>
      <c r="H88" t="s">
        <v>242</v>
      </c>
      <c r="I88" s="1">
        <v>0.01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0.01</v>
      </c>
      <c r="W88" s="1">
        <v>0</v>
      </c>
      <c r="X88" s="1">
        <v>0</v>
      </c>
      <c r="Y88" s="1">
        <v>0</v>
      </c>
      <c r="Z88">
        <v>1</v>
      </c>
      <c r="AA88">
        <v>1</v>
      </c>
      <c r="AB88">
        <f t="shared" si="17"/>
        <v>0</v>
      </c>
      <c r="AC88">
        <f t="shared" si="18"/>
        <v>0</v>
      </c>
      <c r="AD88">
        <f t="shared" si="19"/>
        <v>0</v>
      </c>
      <c r="AE88">
        <f t="shared" si="20"/>
        <v>0</v>
      </c>
      <c r="AF88">
        <f t="shared" si="21"/>
        <v>0</v>
      </c>
      <c r="AG88">
        <f t="shared" si="22"/>
        <v>0</v>
      </c>
      <c r="AH88">
        <f t="shared" si="23"/>
        <v>0</v>
      </c>
      <c r="AI88">
        <f t="shared" si="24"/>
        <v>0</v>
      </c>
      <c r="AJ88">
        <f t="shared" si="25"/>
        <v>0</v>
      </c>
      <c r="AK88">
        <f t="shared" si="26"/>
        <v>0</v>
      </c>
      <c r="AL88">
        <f t="shared" si="27"/>
        <v>0</v>
      </c>
      <c r="AM88">
        <f t="shared" si="28"/>
        <v>0</v>
      </c>
      <c r="AN88">
        <f t="shared" si="29"/>
        <v>1</v>
      </c>
      <c r="AO88">
        <f t="shared" si="30"/>
        <v>0</v>
      </c>
      <c r="AP88">
        <f t="shared" si="31"/>
        <v>0</v>
      </c>
      <c r="AQ88">
        <f t="shared" si="32"/>
        <v>0</v>
      </c>
      <c r="AT88" s="1"/>
    </row>
    <row r="89" spans="1:46" x14ac:dyDescent="0.55000000000000004">
      <c r="A89" t="s">
        <v>128</v>
      </c>
      <c r="B89" s="2">
        <v>44602</v>
      </c>
      <c r="C89" t="s">
        <v>335</v>
      </c>
      <c r="D89" t="s">
        <v>125</v>
      </c>
      <c r="E89">
        <v>2</v>
      </c>
      <c r="F89">
        <v>7</v>
      </c>
      <c r="G89" s="14" t="s">
        <v>230</v>
      </c>
      <c r="H89" t="s">
        <v>241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>
        <v>0</v>
      </c>
      <c r="AA89">
        <v>0</v>
      </c>
      <c r="AB89">
        <f t="shared" si="17"/>
        <v>0</v>
      </c>
      <c r="AC89">
        <f t="shared" si="18"/>
        <v>0</v>
      </c>
      <c r="AD89">
        <f t="shared" si="19"/>
        <v>0</v>
      </c>
      <c r="AE89">
        <f t="shared" si="20"/>
        <v>0</v>
      </c>
      <c r="AF89">
        <f t="shared" si="21"/>
        <v>0</v>
      </c>
      <c r="AG89">
        <f t="shared" si="22"/>
        <v>0</v>
      </c>
      <c r="AH89">
        <f t="shared" si="23"/>
        <v>0</v>
      </c>
      <c r="AI89">
        <f t="shared" si="24"/>
        <v>0</v>
      </c>
      <c r="AJ89">
        <f t="shared" si="25"/>
        <v>0</v>
      </c>
      <c r="AK89">
        <f t="shared" si="26"/>
        <v>0</v>
      </c>
      <c r="AL89">
        <f t="shared" si="27"/>
        <v>0</v>
      </c>
      <c r="AM89">
        <f t="shared" si="28"/>
        <v>0</v>
      </c>
      <c r="AN89">
        <f t="shared" si="29"/>
        <v>0</v>
      </c>
      <c r="AO89">
        <f t="shared" si="30"/>
        <v>0</v>
      </c>
      <c r="AP89">
        <f t="shared" si="31"/>
        <v>0</v>
      </c>
      <c r="AQ89">
        <f t="shared" si="32"/>
        <v>0</v>
      </c>
      <c r="AT89" s="1"/>
    </row>
    <row r="90" spans="1:46" x14ac:dyDescent="0.55000000000000004">
      <c r="A90" t="s">
        <v>129</v>
      </c>
      <c r="B90" s="2">
        <v>44607</v>
      </c>
      <c r="C90" t="s">
        <v>335</v>
      </c>
      <c r="D90" t="s">
        <v>125</v>
      </c>
      <c r="E90">
        <v>2</v>
      </c>
      <c r="F90">
        <v>8</v>
      </c>
      <c r="G90" s="14" t="s">
        <v>231</v>
      </c>
      <c r="H90" t="s">
        <v>242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>
        <v>0</v>
      </c>
      <c r="AA90">
        <v>0</v>
      </c>
      <c r="AB90">
        <f t="shared" si="17"/>
        <v>0</v>
      </c>
      <c r="AC90">
        <f t="shared" si="18"/>
        <v>0</v>
      </c>
      <c r="AD90">
        <f t="shared" si="19"/>
        <v>0</v>
      </c>
      <c r="AE90">
        <f t="shared" si="20"/>
        <v>0</v>
      </c>
      <c r="AF90">
        <f t="shared" si="21"/>
        <v>0</v>
      </c>
      <c r="AG90">
        <f t="shared" si="22"/>
        <v>0</v>
      </c>
      <c r="AH90">
        <f t="shared" si="23"/>
        <v>0</v>
      </c>
      <c r="AI90">
        <f t="shared" si="24"/>
        <v>0</v>
      </c>
      <c r="AJ90">
        <f t="shared" si="25"/>
        <v>0</v>
      </c>
      <c r="AK90">
        <f t="shared" si="26"/>
        <v>0</v>
      </c>
      <c r="AL90">
        <f t="shared" si="27"/>
        <v>0</v>
      </c>
      <c r="AM90">
        <f t="shared" si="28"/>
        <v>0</v>
      </c>
      <c r="AN90">
        <f t="shared" si="29"/>
        <v>0</v>
      </c>
      <c r="AO90">
        <f t="shared" si="30"/>
        <v>0</v>
      </c>
      <c r="AP90">
        <f t="shared" si="31"/>
        <v>0</v>
      </c>
      <c r="AQ90">
        <f t="shared" si="32"/>
        <v>0</v>
      </c>
      <c r="AT90" s="1"/>
    </row>
    <row r="91" spans="1:46" x14ac:dyDescent="0.55000000000000004">
      <c r="A91" t="s">
        <v>130</v>
      </c>
      <c r="B91" s="2">
        <v>44609</v>
      </c>
      <c r="C91" t="s">
        <v>335</v>
      </c>
      <c r="D91" t="s">
        <v>125</v>
      </c>
      <c r="E91">
        <v>2</v>
      </c>
      <c r="F91">
        <v>8</v>
      </c>
      <c r="G91" s="14">
        <v>606</v>
      </c>
      <c r="H91" t="s">
        <v>241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>
        <v>0</v>
      </c>
      <c r="AA91">
        <v>0</v>
      </c>
      <c r="AB91">
        <f t="shared" si="17"/>
        <v>0</v>
      </c>
      <c r="AC91">
        <f t="shared" si="18"/>
        <v>0</v>
      </c>
      <c r="AD91">
        <f t="shared" si="19"/>
        <v>0</v>
      </c>
      <c r="AE91">
        <f t="shared" si="20"/>
        <v>0</v>
      </c>
      <c r="AF91">
        <f t="shared" si="21"/>
        <v>0</v>
      </c>
      <c r="AG91">
        <f t="shared" si="22"/>
        <v>0</v>
      </c>
      <c r="AH91">
        <f t="shared" si="23"/>
        <v>0</v>
      </c>
      <c r="AI91">
        <f t="shared" si="24"/>
        <v>0</v>
      </c>
      <c r="AJ91">
        <f t="shared" si="25"/>
        <v>0</v>
      </c>
      <c r="AK91">
        <f t="shared" si="26"/>
        <v>0</v>
      </c>
      <c r="AL91">
        <f t="shared" si="27"/>
        <v>0</v>
      </c>
      <c r="AM91">
        <f t="shared" si="28"/>
        <v>0</v>
      </c>
      <c r="AN91">
        <f t="shared" si="29"/>
        <v>0</v>
      </c>
      <c r="AO91">
        <f t="shared" si="30"/>
        <v>0</v>
      </c>
      <c r="AP91">
        <f t="shared" si="31"/>
        <v>0</v>
      </c>
      <c r="AQ91">
        <f t="shared" si="32"/>
        <v>0</v>
      </c>
      <c r="AT91" s="1"/>
    </row>
    <row r="92" spans="1:46" x14ac:dyDescent="0.55000000000000004">
      <c r="A92" t="s">
        <v>131</v>
      </c>
      <c r="B92" s="2">
        <v>44614</v>
      </c>
      <c r="C92" t="s">
        <v>335</v>
      </c>
      <c r="D92" t="s">
        <v>125</v>
      </c>
      <c r="E92">
        <v>2</v>
      </c>
      <c r="F92">
        <v>9</v>
      </c>
      <c r="G92" s="14">
        <v>40</v>
      </c>
      <c r="H92" t="s">
        <v>240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>
        <v>0</v>
      </c>
      <c r="AA92">
        <v>0</v>
      </c>
      <c r="AB92">
        <f t="shared" si="17"/>
        <v>0</v>
      </c>
      <c r="AC92">
        <f t="shared" si="18"/>
        <v>0</v>
      </c>
      <c r="AD92">
        <f t="shared" si="19"/>
        <v>0</v>
      </c>
      <c r="AE92">
        <f t="shared" si="20"/>
        <v>0</v>
      </c>
      <c r="AF92">
        <f t="shared" si="21"/>
        <v>0</v>
      </c>
      <c r="AG92">
        <f t="shared" si="22"/>
        <v>0</v>
      </c>
      <c r="AH92">
        <f t="shared" si="23"/>
        <v>0</v>
      </c>
      <c r="AI92">
        <f t="shared" si="24"/>
        <v>0</v>
      </c>
      <c r="AJ92">
        <f t="shared" si="25"/>
        <v>0</v>
      </c>
      <c r="AK92">
        <f t="shared" si="26"/>
        <v>0</v>
      </c>
      <c r="AL92">
        <f t="shared" si="27"/>
        <v>0</v>
      </c>
      <c r="AM92">
        <f t="shared" si="28"/>
        <v>0</v>
      </c>
      <c r="AN92">
        <f t="shared" si="29"/>
        <v>0</v>
      </c>
      <c r="AO92">
        <f t="shared" si="30"/>
        <v>0</v>
      </c>
      <c r="AP92">
        <f t="shared" si="31"/>
        <v>0</v>
      </c>
      <c r="AQ92">
        <f t="shared" si="32"/>
        <v>0</v>
      </c>
      <c r="AT92" s="1"/>
    </row>
    <row r="93" spans="1:46" x14ac:dyDescent="0.55000000000000004">
      <c r="A93" t="s">
        <v>132</v>
      </c>
      <c r="B93" s="2">
        <v>44614</v>
      </c>
      <c r="C93" t="s">
        <v>335</v>
      </c>
      <c r="D93" t="s">
        <v>125</v>
      </c>
      <c r="E93">
        <v>2</v>
      </c>
      <c r="F93">
        <v>9</v>
      </c>
      <c r="G93" s="14">
        <v>454</v>
      </c>
      <c r="H93" t="s">
        <v>240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>
        <v>0</v>
      </c>
      <c r="AA93">
        <v>0</v>
      </c>
      <c r="AB93">
        <f t="shared" si="17"/>
        <v>0</v>
      </c>
      <c r="AC93">
        <f t="shared" si="18"/>
        <v>0</v>
      </c>
      <c r="AD93">
        <f t="shared" si="19"/>
        <v>0</v>
      </c>
      <c r="AE93">
        <f t="shared" si="20"/>
        <v>0</v>
      </c>
      <c r="AF93">
        <f t="shared" si="21"/>
        <v>0</v>
      </c>
      <c r="AG93">
        <f t="shared" si="22"/>
        <v>0</v>
      </c>
      <c r="AH93">
        <f t="shared" si="23"/>
        <v>0</v>
      </c>
      <c r="AI93">
        <f t="shared" si="24"/>
        <v>0</v>
      </c>
      <c r="AJ93">
        <f t="shared" si="25"/>
        <v>0</v>
      </c>
      <c r="AK93">
        <f t="shared" si="26"/>
        <v>0</v>
      </c>
      <c r="AL93">
        <f t="shared" si="27"/>
        <v>0</v>
      </c>
      <c r="AM93">
        <f t="shared" si="28"/>
        <v>0</v>
      </c>
      <c r="AN93">
        <f t="shared" si="29"/>
        <v>0</v>
      </c>
      <c r="AO93">
        <f t="shared" si="30"/>
        <v>0</v>
      </c>
      <c r="AP93">
        <f t="shared" si="31"/>
        <v>0</v>
      </c>
      <c r="AQ93">
        <f t="shared" si="32"/>
        <v>0</v>
      </c>
      <c r="AT93" s="1"/>
    </row>
    <row r="94" spans="1:46" x14ac:dyDescent="0.55000000000000004">
      <c r="A94" t="s">
        <v>133</v>
      </c>
      <c r="B94" s="2">
        <v>44616</v>
      </c>
      <c r="C94" t="s">
        <v>335</v>
      </c>
      <c r="D94" t="s">
        <v>125</v>
      </c>
      <c r="E94">
        <v>2</v>
      </c>
      <c r="F94">
        <v>9</v>
      </c>
      <c r="G94" s="14">
        <v>21</v>
      </c>
      <c r="H94" t="s">
        <v>240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>
        <v>0</v>
      </c>
      <c r="AA94">
        <v>0</v>
      </c>
      <c r="AB94">
        <f t="shared" si="17"/>
        <v>0</v>
      </c>
      <c r="AC94">
        <f t="shared" si="18"/>
        <v>0</v>
      </c>
      <c r="AD94">
        <f t="shared" si="19"/>
        <v>0</v>
      </c>
      <c r="AE94">
        <f t="shared" si="20"/>
        <v>0</v>
      </c>
      <c r="AF94">
        <f t="shared" si="21"/>
        <v>0</v>
      </c>
      <c r="AG94">
        <f t="shared" si="22"/>
        <v>0</v>
      </c>
      <c r="AH94">
        <f t="shared" si="23"/>
        <v>0</v>
      </c>
      <c r="AI94">
        <f t="shared" si="24"/>
        <v>0</v>
      </c>
      <c r="AJ94">
        <f t="shared" si="25"/>
        <v>0</v>
      </c>
      <c r="AK94">
        <f t="shared" si="26"/>
        <v>0</v>
      </c>
      <c r="AL94">
        <f t="shared" si="27"/>
        <v>0</v>
      </c>
      <c r="AM94">
        <f t="shared" si="28"/>
        <v>0</v>
      </c>
      <c r="AN94">
        <f t="shared" si="29"/>
        <v>0</v>
      </c>
      <c r="AO94">
        <f t="shared" si="30"/>
        <v>0</v>
      </c>
      <c r="AP94">
        <f t="shared" si="31"/>
        <v>0</v>
      </c>
      <c r="AQ94">
        <f t="shared" si="32"/>
        <v>0</v>
      </c>
      <c r="AT94" s="1"/>
    </row>
    <row r="95" spans="1:46" x14ac:dyDescent="0.55000000000000004">
      <c r="A95" t="s">
        <v>134</v>
      </c>
      <c r="B95" s="2">
        <v>44616</v>
      </c>
      <c r="C95" t="s">
        <v>335</v>
      </c>
      <c r="D95" t="s">
        <v>125</v>
      </c>
      <c r="E95">
        <v>2</v>
      </c>
      <c r="F95">
        <v>9</v>
      </c>
      <c r="G95" s="14">
        <v>40</v>
      </c>
      <c r="H95" t="s">
        <v>240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>
        <v>0</v>
      </c>
      <c r="AA95">
        <v>0</v>
      </c>
      <c r="AB95">
        <f t="shared" si="17"/>
        <v>0</v>
      </c>
      <c r="AC95">
        <f t="shared" si="18"/>
        <v>0</v>
      </c>
      <c r="AD95">
        <f t="shared" si="19"/>
        <v>0</v>
      </c>
      <c r="AE95">
        <f t="shared" si="20"/>
        <v>0</v>
      </c>
      <c r="AF95">
        <f t="shared" si="21"/>
        <v>0</v>
      </c>
      <c r="AG95">
        <f t="shared" si="22"/>
        <v>0</v>
      </c>
      <c r="AH95">
        <f t="shared" si="23"/>
        <v>0</v>
      </c>
      <c r="AI95">
        <f t="shared" si="24"/>
        <v>0</v>
      </c>
      <c r="AJ95">
        <f t="shared" si="25"/>
        <v>0</v>
      </c>
      <c r="AK95">
        <f t="shared" si="26"/>
        <v>0</v>
      </c>
      <c r="AL95">
        <f t="shared" si="27"/>
        <v>0</v>
      </c>
      <c r="AM95">
        <f t="shared" si="28"/>
        <v>0</v>
      </c>
      <c r="AN95">
        <f t="shared" si="29"/>
        <v>0</v>
      </c>
      <c r="AO95">
        <f t="shared" si="30"/>
        <v>0</v>
      </c>
      <c r="AP95">
        <f t="shared" si="31"/>
        <v>0</v>
      </c>
      <c r="AQ95">
        <f t="shared" si="32"/>
        <v>0</v>
      </c>
      <c r="AT95" s="1"/>
    </row>
    <row r="96" spans="1:46" x14ac:dyDescent="0.55000000000000004">
      <c r="A96" t="s">
        <v>135</v>
      </c>
      <c r="B96" s="2">
        <v>44621</v>
      </c>
      <c r="C96" t="s">
        <v>335</v>
      </c>
      <c r="D96" t="s">
        <v>136</v>
      </c>
      <c r="E96">
        <v>3</v>
      </c>
      <c r="F96">
        <v>10</v>
      </c>
      <c r="G96" s="14">
        <v>6000</v>
      </c>
      <c r="H96" t="s">
        <v>240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>
        <v>0</v>
      </c>
      <c r="AA96">
        <v>0</v>
      </c>
      <c r="AB96">
        <f t="shared" si="17"/>
        <v>0</v>
      </c>
      <c r="AC96">
        <f t="shared" si="18"/>
        <v>0</v>
      </c>
      <c r="AD96">
        <f t="shared" si="19"/>
        <v>0</v>
      </c>
      <c r="AE96">
        <f t="shared" si="20"/>
        <v>0</v>
      </c>
      <c r="AF96">
        <f t="shared" si="21"/>
        <v>0</v>
      </c>
      <c r="AG96">
        <f t="shared" si="22"/>
        <v>0</v>
      </c>
      <c r="AH96">
        <f t="shared" si="23"/>
        <v>0</v>
      </c>
      <c r="AI96">
        <f t="shared" si="24"/>
        <v>0</v>
      </c>
      <c r="AJ96">
        <f t="shared" si="25"/>
        <v>0</v>
      </c>
      <c r="AK96">
        <f t="shared" si="26"/>
        <v>0</v>
      </c>
      <c r="AL96">
        <f t="shared" si="27"/>
        <v>0</v>
      </c>
      <c r="AM96">
        <f t="shared" si="28"/>
        <v>0</v>
      </c>
      <c r="AN96">
        <f t="shared" si="29"/>
        <v>0</v>
      </c>
      <c r="AO96">
        <f t="shared" si="30"/>
        <v>0</v>
      </c>
      <c r="AP96">
        <f t="shared" si="31"/>
        <v>0</v>
      </c>
      <c r="AQ96">
        <f t="shared" si="32"/>
        <v>0</v>
      </c>
      <c r="AT96" s="1"/>
    </row>
    <row r="97" spans="1:46" x14ac:dyDescent="0.55000000000000004">
      <c r="A97" t="s">
        <v>137</v>
      </c>
      <c r="B97" s="2">
        <v>44623</v>
      </c>
      <c r="C97" t="s">
        <v>335</v>
      </c>
      <c r="D97" t="s">
        <v>136</v>
      </c>
      <c r="E97">
        <v>3</v>
      </c>
      <c r="F97">
        <v>10</v>
      </c>
      <c r="G97" s="14">
        <v>589</v>
      </c>
      <c r="H97" t="s">
        <v>241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>
        <v>0</v>
      </c>
      <c r="AA97">
        <v>0</v>
      </c>
      <c r="AB97">
        <f t="shared" si="17"/>
        <v>0</v>
      </c>
      <c r="AC97">
        <f t="shared" si="18"/>
        <v>0</v>
      </c>
      <c r="AD97">
        <f t="shared" si="19"/>
        <v>0</v>
      </c>
      <c r="AE97">
        <f t="shared" si="20"/>
        <v>0</v>
      </c>
      <c r="AF97">
        <f t="shared" si="21"/>
        <v>0</v>
      </c>
      <c r="AG97">
        <f t="shared" si="22"/>
        <v>0</v>
      </c>
      <c r="AH97">
        <f t="shared" si="23"/>
        <v>0</v>
      </c>
      <c r="AI97">
        <f t="shared" si="24"/>
        <v>0</v>
      </c>
      <c r="AJ97">
        <f t="shared" si="25"/>
        <v>0</v>
      </c>
      <c r="AK97">
        <f t="shared" si="26"/>
        <v>0</v>
      </c>
      <c r="AL97">
        <f t="shared" si="27"/>
        <v>0</v>
      </c>
      <c r="AM97">
        <f t="shared" si="28"/>
        <v>0</v>
      </c>
      <c r="AN97">
        <f t="shared" si="29"/>
        <v>0</v>
      </c>
      <c r="AO97">
        <f t="shared" si="30"/>
        <v>0</v>
      </c>
      <c r="AP97">
        <f t="shared" si="31"/>
        <v>0</v>
      </c>
      <c r="AQ97">
        <f t="shared" si="32"/>
        <v>0</v>
      </c>
      <c r="AT97" s="1"/>
    </row>
    <row r="98" spans="1:46" x14ac:dyDescent="0.55000000000000004">
      <c r="A98" t="s">
        <v>138</v>
      </c>
      <c r="B98" s="2">
        <v>44628</v>
      </c>
      <c r="C98" t="s">
        <v>335</v>
      </c>
      <c r="D98" t="s">
        <v>136</v>
      </c>
      <c r="E98">
        <v>3</v>
      </c>
      <c r="F98">
        <v>11</v>
      </c>
      <c r="G98" s="14">
        <v>300</v>
      </c>
      <c r="H98" t="s">
        <v>241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>
        <v>0</v>
      </c>
      <c r="AA98">
        <v>0</v>
      </c>
      <c r="AB98">
        <f t="shared" si="17"/>
        <v>0</v>
      </c>
      <c r="AC98">
        <f t="shared" si="18"/>
        <v>0</v>
      </c>
      <c r="AD98">
        <f t="shared" si="19"/>
        <v>0</v>
      </c>
      <c r="AE98">
        <f t="shared" si="20"/>
        <v>0</v>
      </c>
      <c r="AF98">
        <f t="shared" si="21"/>
        <v>0</v>
      </c>
      <c r="AG98">
        <f t="shared" si="22"/>
        <v>0</v>
      </c>
      <c r="AH98">
        <f t="shared" si="23"/>
        <v>0</v>
      </c>
      <c r="AI98">
        <f t="shared" si="24"/>
        <v>0</v>
      </c>
      <c r="AJ98">
        <f t="shared" si="25"/>
        <v>0</v>
      </c>
      <c r="AK98">
        <f t="shared" si="26"/>
        <v>0</v>
      </c>
      <c r="AL98">
        <f t="shared" si="27"/>
        <v>0</v>
      </c>
      <c r="AM98">
        <f t="shared" si="28"/>
        <v>0</v>
      </c>
      <c r="AN98">
        <f t="shared" si="29"/>
        <v>0</v>
      </c>
      <c r="AO98">
        <f t="shared" si="30"/>
        <v>0</v>
      </c>
      <c r="AP98">
        <f t="shared" si="31"/>
        <v>0</v>
      </c>
      <c r="AQ98">
        <f t="shared" si="32"/>
        <v>0</v>
      </c>
      <c r="AT98" s="1"/>
    </row>
    <row r="99" spans="1:46" x14ac:dyDescent="0.55000000000000004">
      <c r="A99" t="s">
        <v>139</v>
      </c>
      <c r="B99" s="2">
        <v>44630</v>
      </c>
      <c r="C99" t="s">
        <v>335</v>
      </c>
      <c r="D99" t="s">
        <v>136</v>
      </c>
      <c r="E99">
        <v>3</v>
      </c>
      <c r="F99">
        <v>11</v>
      </c>
      <c r="G99" s="14">
        <v>21</v>
      </c>
      <c r="H99" t="s">
        <v>240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>
        <v>0</v>
      </c>
      <c r="AA99">
        <v>0</v>
      </c>
      <c r="AB99">
        <f t="shared" si="17"/>
        <v>0</v>
      </c>
      <c r="AC99">
        <f t="shared" si="18"/>
        <v>0</v>
      </c>
      <c r="AD99">
        <f t="shared" si="19"/>
        <v>0</v>
      </c>
      <c r="AE99">
        <f t="shared" si="20"/>
        <v>0</v>
      </c>
      <c r="AF99">
        <f t="shared" si="21"/>
        <v>0</v>
      </c>
      <c r="AG99">
        <f t="shared" si="22"/>
        <v>0</v>
      </c>
      <c r="AH99">
        <f t="shared" si="23"/>
        <v>0</v>
      </c>
      <c r="AI99">
        <f t="shared" si="24"/>
        <v>0</v>
      </c>
      <c r="AJ99">
        <f t="shared" si="25"/>
        <v>0</v>
      </c>
      <c r="AK99">
        <f t="shared" si="26"/>
        <v>0</v>
      </c>
      <c r="AL99">
        <f t="shared" si="27"/>
        <v>0</v>
      </c>
      <c r="AM99">
        <f t="shared" si="28"/>
        <v>0</v>
      </c>
      <c r="AN99">
        <f t="shared" si="29"/>
        <v>0</v>
      </c>
      <c r="AO99">
        <f t="shared" si="30"/>
        <v>0</v>
      </c>
      <c r="AP99">
        <f t="shared" si="31"/>
        <v>0</v>
      </c>
      <c r="AQ99">
        <f t="shared" si="32"/>
        <v>0</v>
      </c>
      <c r="AT99" s="1"/>
    </row>
    <row r="100" spans="1:46" x14ac:dyDescent="0.55000000000000004">
      <c r="A100" t="s">
        <v>140</v>
      </c>
      <c r="B100" s="2">
        <v>44630</v>
      </c>
      <c r="C100" t="s">
        <v>335</v>
      </c>
      <c r="D100" t="s">
        <v>136</v>
      </c>
      <c r="E100">
        <v>3</v>
      </c>
      <c r="F100">
        <v>11</v>
      </c>
      <c r="G100" s="14" t="s">
        <v>230</v>
      </c>
      <c r="H100" t="s">
        <v>241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>
        <v>0</v>
      </c>
      <c r="AA100">
        <v>0</v>
      </c>
      <c r="AB100">
        <f t="shared" si="17"/>
        <v>0</v>
      </c>
      <c r="AC100">
        <f t="shared" si="18"/>
        <v>0</v>
      </c>
      <c r="AD100">
        <f t="shared" si="19"/>
        <v>0</v>
      </c>
      <c r="AE100">
        <f t="shared" si="20"/>
        <v>0</v>
      </c>
      <c r="AF100">
        <f t="shared" si="21"/>
        <v>0</v>
      </c>
      <c r="AG100">
        <f t="shared" si="22"/>
        <v>0</v>
      </c>
      <c r="AH100">
        <f t="shared" si="23"/>
        <v>0</v>
      </c>
      <c r="AI100">
        <f t="shared" si="24"/>
        <v>0</v>
      </c>
      <c r="AJ100">
        <f t="shared" si="25"/>
        <v>0</v>
      </c>
      <c r="AK100">
        <f t="shared" si="26"/>
        <v>0</v>
      </c>
      <c r="AL100">
        <f t="shared" si="27"/>
        <v>0</v>
      </c>
      <c r="AM100">
        <f t="shared" si="28"/>
        <v>0</v>
      </c>
      <c r="AN100">
        <f t="shared" si="29"/>
        <v>0</v>
      </c>
      <c r="AO100">
        <f t="shared" si="30"/>
        <v>0</v>
      </c>
      <c r="AP100">
        <f t="shared" si="31"/>
        <v>0</v>
      </c>
      <c r="AQ100">
        <f t="shared" si="32"/>
        <v>0</v>
      </c>
      <c r="AT100" s="1"/>
    </row>
    <row r="101" spans="1:46" x14ac:dyDescent="0.55000000000000004">
      <c r="A101" t="s">
        <v>141</v>
      </c>
      <c r="B101" s="2">
        <v>44635</v>
      </c>
      <c r="C101" t="s">
        <v>335</v>
      </c>
      <c r="D101" t="s">
        <v>136</v>
      </c>
      <c r="E101">
        <v>3</v>
      </c>
      <c r="F101">
        <v>12</v>
      </c>
      <c r="G101" s="14">
        <v>606</v>
      </c>
      <c r="H101" t="s">
        <v>241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>
        <v>0</v>
      </c>
      <c r="AA101">
        <v>0</v>
      </c>
      <c r="AB101">
        <f t="shared" si="17"/>
        <v>0</v>
      </c>
      <c r="AC101">
        <f t="shared" si="18"/>
        <v>0</v>
      </c>
      <c r="AD101">
        <f t="shared" si="19"/>
        <v>0</v>
      </c>
      <c r="AE101">
        <f t="shared" si="20"/>
        <v>0</v>
      </c>
      <c r="AF101">
        <f t="shared" si="21"/>
        <v>0</v>
      </c>
      <c r="AG101">
        <f t="shared" si="22"/>
        <v>0</v>
      </c>
      <c r="AH101">
        <f t="shared" si="23"/>
        <v>0</v>
      </c>
      <c r="AI101">
        <f t="shared" si="24"/>
        <v>0</v>
      </c>
      <c r="AJ101">
        <f t="shared" si="25"/>
        <v>0</v>
      </c>
      <c r="AK101">
        <f t="shared" si="26"/>
        <v>0</v>
      </c>
      <c r="AL101">
        <f t="shared" si="27"/>
        <v>0</v>
      </c>
      <c r="AM101">
        <f t="shared" si="28"/>
        <v>0</v>
      </c>
      <c r="AN101">
        <f t="shared" si="29"/>
        <v>0</v>
      </c>
      <c r="AO101">
        <f t="shared" si="30"/>
        <v>0</v>
      </c>
      <c r="AP101">
        <f t="shared" si="31"/>
        <v>0</v>
      </c>
      <c r="AQ101">
        <f t="shared" si="32"/>
        <v>0</v>
      </c>
      <c r="AT101" s="1"/>
    </row>
    <row r="102" spans="1:46" x14ac:dyDescent="0.55000000000000004">
      <c r="A102" t="s">
        <v>142</v>
      </c>
      <c r="B102" s="2">
        <v>44635</v>
      </c>
      <c r="C102" t="s">
        <v>335</v>
      </c>
      <c r="D102" t="s">
        <v>136</v>
      </c>
      <c r="E102">
        <v>3</v>
      </c>
      <c r="F102">
        <v>12</v>
      </c>
      <c r="G102" s="14" t="s">
        <v>231</v>
      </c>
      <c r="H102" t="s">
        <v>242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>
        <v>0</v>
      </c>
      <c r="AA102">
        <v>0</v>
      </c>
      <c r="AB102">
        <f t="shared" si="17"/>
        <v>0</v>
      </c>
      <c r="AC102">
        <f t="shared" si="18"/>
        <v>0</v>
      </c>
      <c r="AD102">
        <f t="shared" si="19"/>
        <v>0</v>
      </c>
      <c r="AE102">
        <f t="shared" si="20"/>
        <v>0</v>
      </c>
      <c r="AF102">
        <f t="shared" si="21"/>
        <v>0</v>
      </c>
      <c r="AG102">
        <f t="shared" si="22"/>
        <v>0</v>
      </c>
      <c r="AH102">
        <f t="shared" si="23"/>
        <v>0</v>
      </c>
      <c r="AI102">
        <f t="shared" si="24"/>
        <v>0</v>
      </c>
      <c r="AJ102">
        <f t="shared" si="25"/>
        <v>0</v>
      </c>
      <c r="AK102">
        <f t="shared" si="26"/>
        <v>0</v>
      </c>
      <c r="AL102">
        <f t="shared" si="27"/>
        <v>0</v>
      </c>
      <c r="AM102">
        <f t="shared" si="28"/>
        <v>0</v>
      </c>
      <c r="AN102">
        <f t="shared" si="29"/>
        <v>0</v>
      </c>
      <c r="AO102">
        <f t="shared" si="30"/>
        <v>0</v>
      </c>
      <c r="AP102">
        <f t="shared" si="31"/>
        <v>0</v>
      </c>
      <c r="AQ102">
        <f t="shared" si="32"/>
        <v>0</v>
      </c>
      <c r="AT102" s="1"/>
    </row>
    <row r="103" spans="1:46" x14ac:dyDescent="0.55000000000000004">
      <c r="A103" t="s">
        <v>143</v>
      </c>
      <c r="B103" s="2">
        <v>44642</v>
      </c>
      <c r="C103" t="s">
        <v>332</v>
      </c>
      <c r="D103" t="s">
        <v>136</v>
      </c>
      <c r="E103">
        <v>3</v>
      </c>
      <c r="F103">
        <v>13</v>
      </c>
      <c r="G103" s="14">
        <v>454</v>
      </c>
      <c r="H103" t="s">
        <v>240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>
        <v>0</v>
      </c>
      <c r="AA103">
        <v>0</v>
      </c>
      <c r="AB103">
        <f t="shared" si="17"/>
        <v>0</v>
      </c>
      <c r="AC103">
        <f t="shared" si="18"/>
        <v>0</v>
      </c>
      <c r="AD103">
        <f t="shared" si="19"/>
        <v>0</v>
      </c>
      <c r="AE103">
        <f t="shared" si="20"/>
        <v>0</v>
      </c>
      <c r="AF103">
        <f t="shared" si="21"/>
        <v>0</v>
      </c>
      <c r="AG103">
        <f t="shared" si="22"/>
        <v>0</v>
      </c>
      <c r="AH103">
        <f t="shared" si="23"/>
        <v>0</v>
      </c>
      <c r="AI103">
        <f t="shared" si="24"/>
        <v>0</v>
      </c>
      <c r="AJ103">
        <f t="shared" si="25"/>
        <v>0</v>
      </c>
      <c r="AK103">
        <f t="shared" si="26"/>
        <v>0</v>
      </c>
      <c r="AL103">
        <f t="shared" si="27"/>
        <v>0</v>
      </c>
      <c r="AM103">
        <f t="shared" si="28"/>
        <v>0</v>
      </c>
      <c r="AN103">
        <f t="shared" si="29"/>
        <v>0</v>
      </c>
      <c r="AO103">
        <f t="shared" si="30"/>
        <v>0</v>
      </c>
      <c r="AP103">
        <f t="shared" si="31"/>
        <v>0</v>
      </c>
      <c r="AQ103">
        <f t="shared" si="32"/>
        <v>0</v>
      </c>
      <c r="AT103" s="1"/>
    </row>
    <row r="104" spans="1:46" x14ac:dyDescent="0.55000000000000004">
      <c r="A104" t="s">
        <v>144</v>
      </c>
      <c r="B104" s="2">
        <v>44642</v>
      </c>
      <c r="C104" t="s">
        <v>332</v>
      </c>
      <c r="D104" t="s">
        <v>136</v>
      </c>
      <c r="E104">
        <v>3</v>
      </c>
      <c r="F104">
        <v>13</v>
      </c>
      <c r="G104" s="14">
        <v>491</v>
      </c>
      <c r="H104" t="s">
        <v>242</v>
      </c>
      <c r="I104" s="1">
        <v>0.05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0.05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>
        <v>1</v>
      </c>
      <c r="AA104">
        <v>1</v>
      </c>
      <c r="AB104">
        <f t="shared" si="17"/>
        <v>0</v>
      </c>
      <c r="AC104">
        <f t="shared" si="18"/>
        <v>0</v>
      </c>
      <c r="AD104">
        <f t="shared" si="19"/>
        <v>0</v>
      </c>
      <c r="AE104">
        <f t="shared" si="20"/>
        <v>0</v>
      </c>
      <c r="AF104">
        <f t="shared" si="21"/>
        <v>0</v>
      </c>
      <c r="AG104">
        <f t="shared" si="22"/>
        <v>0</v>
      </c>
      <c r="AH104">
        <f t="shared" si="23"/>
        <v>0</v>
      </c>
      <c r="AI104">
        <f t="shared" si="24"/>
        <v>0</v>
      </c>
      <c r="AJ104">
        <f t="shared" si="25"/>
        <v>0</v>
      </c>
      <c r="AK104">
        <f t="shared" si="26"/>
        <v>0</v>
      </c>
      <c r="AL104">
        <f t="shared" si="27"/>
        <v>1</v>
      </c>
      <c r="AM104">
        <f t="shared" si="28"/>
        <v>0</v>
      </c>
      <c r="AN104">
        <f t="shared" si="29"/>
        <v>0</v>
      </c>
      <c r="AO104">
        <f t="shared" si="30"/>
        <v>0</v>
      </c>
      <c r="AP104">
        <f t="shared" si="31"/>
        <v>0</v>
      </c>
      <c r="AQ104">
        <f t="shared" si="32"/>
        <v>0</v>
      </c>
      <c r="AT104" s="1"/>
    </row>
    <row r="105" spans="1:46" x14ac:dyDescent="0.55000000000000004">
      <c r="A105" t="s">
        <v>148</v>
      </c>
      <c r="B105" s="2">
        <v>44663</v>
      </c>
      <c r="C105" t="s">
        <v>332</v>
      </c>
      <c r="D105" t="s">
        <v>147</v>
      </c>
      <c r="E105">
        <v>4</v>
      </c>
      <c r="F105">
        <v>16</v>
      </c>
      <c r="G105" s="14">
        <v>300</v>
      </c>
      <c r="H105" t="s">
        <v>241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>
        <v>0</v>
      </c>
      <c r="AA105">
        <v>0</v>
      </c>
      <c r="AB105">
        <f t="shared" si="17"/>
        <v>0</v>
      </c>
      <c r="AC105">
        <f t="shared" si="18"/>
        <v>0</v>
      </c>
      <c r="AD105">
        <f t="shared" si="19"/>
        <v>0</v>
      </c>
      <c r="AE105">
        <f t="shared" si="20"/>
        <v>0</v>
      </c>
      <c r="AF105">
        <f t="shared" si="21"/>
        <v>0</v>
      </c>
      <c r="AG105">
        <f t="shared" si="22"/>
        <v>0</v>
      </c>
      <c r="AH105">
        <f t="shared" si="23"/>
        <v>0</v>
      </c>
      <c r="AI105">
        <f t="shared" si="24"/>
        <v>0</v>
      </c>
      <c r="AJ105">
        <f t="shared" si="25"/>
        <v>0</v>
      </c>
      <c r="AK105">
        <f t="shared" si="26"/>
        <v>0</v>
      </c>
      <c r="AL105">
        <f t="shared" si="27"/>
        <v>0</v>
      </c>
      <c r="AM105">
        <f t="shared" si="28"/>
        <v>0</v>
      </c>
      <c r="AN105">
        <f t="shared" si="29"/>
        <v>0</v>
      </c>
      <c r="AO105">
        <f t="shared" si="30"/>
        <v>0</v>
      </c>
      <c r="AP105">
        <f t="shared" si="31"/>
        <v>0</v>
      </c>
      <c r="AQ105">
        <f t="shared" si="32"/>
        <v>0</v>
      </c>
      <c r="AT105" s="1"/>
    </row>
    <row r="106" spans="1:46" x14ac:dyDescent="0.55000000000000004">
      <c r="A106" t="s">
        <v>149</v>
      </c>
      <c r="B106" s="2">
        <v>44663</v>
      </c>
      <c r="C106" t="s">
        <v>332</v>
      </c>
      <c r="D106" t="s">
        <v>147</v>
      </c>
      <c r="E106">
        <v>4</v>
      </c>
      <c r="F106">
        <v>16</v>
      </c>
      <c r="G106" s="14">
        <v>349</v>
      </c>
      <c r="H106" t="s">
        <v>241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>
        <v>0</v>
      </c>
      <c r="AA106">
        <v>0</v>
      </c>
      <c r="AB106">
        <f t="shared" si="17"/>
        <v>0</v>
      </c>
      <c r="AC106">
        <f t="shared" si="18"/>
        <v>0</v>
      </c>
      <c r="AD106">
        <f t="shared" si="19"/>
        <v>0</v>
      </c>
      <c r="AE106">
        <f t="shared" si="20"/>
        <v>0</v>
      </c>
      <c r="AF106">
        <f t="shared" si="21"/>
        <v>0</v>
      </c>
      <c r="AG106">
        <f t="shared" si="22"/>
        <v>0</v>
      </c>
      <c r="AH106">
        <f t="shared" si="23"/>
        <v>0</v>
      </c>
      <c r="AI106">
        <f t="shared" si="24"/>
        <v>0</v>
      </c>
      <c r="AJ106">
        <f t="shared" si="25"/>
        <v>0</v>
      </c>
      <c r="AK106">
        <f t="shared" si="26"/>
        <v>0</v>
      </c>
      <c r="AL106">
        <f t="shared" si="27"/>
        <v>0</v>
      </c>
      <c r="AM106">
        <f t="shared" si="28"/>
        <v>0</v>
      </c>
      <c r="AN106">
        <f t="shared" si="29"/>
        <v>0</v>
      </c>
      <c r="AO106">
        <f t="shared" si="30"/>
        <v>0</v>
      </c>
      <c r="AP106">
        <f t="shared" si="31"/>
        <v>0</v>
      </c>
      <c r="AQ106">
        <f t="shared" si="32"/>
        <v>0</v>
      </c>
      <c r="AT106" s="1"/>
    </row>
    <row r="107" spans="1:46" x14ac:dyDescent="0.55000000000000004">
      <c r="A107" t="s">
        <v>150</v>
      </c>
      <c r="B107" s="2">
        <v>44663</v>
      </c>
      <c r="C107" t="s">
        <v>332</v>
      </c>
      <c r="D107" t="s">
        <v>147</v>
      </c>
      <c r="E107">
        <v>4</v>
      </c>
      <c r="F107">
        <v>16</v>
      </c>
      <c r="G107" s="14">
        <v>589</v>
      </c>
      <c r="H107" t="s">
        <v>241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>
        <v>0</v>
      </c>
      <c r="AA107">
        <v>0</v>
      </c>
      <c r="AB107">
        <f t="shared" si="17"/>
        <v>0</v>
      </c>
      <c r="AC107">
        <f t="shared" si="18"/>
        <v>0</v>
      </c>
      <c r="AD107">
        <f t="shared" si="19"/>
        <v>0</v>
      </c>
      <c r="AE107">
        <f t="shared" si="20"/>
        <v>0</v>
      </c>
      <c r="AF107">
        <f t="shared" si="21"/>
        <v>0</v>
      </c>
      <c r="AG107">
        <f t="shared" si="22"/>
        <v>0</v>
      </c>
      <c r="AH107">
        <f t="shared" si="23"/>
        <v>0</v>
      </c>
      <c r="AI107">
        <f t="shared" si="24"/>
        <v>0</v>
      </c>
      <c r="AJ107">
        <f t="shared" si="25"/>
        <v>0</v>
      </c>
      <c r="AK107">
        <f t="shared" si="26"/>
        <v>0</v>
      </c>
      <c r="AL107">
        <f t="shared" si="27"/>
        <v>0</v>
      </c>
      <c r="AM107">
        <f t="shared" si="28"/>
        <v>0</v>
      </c>
      <c r="AN107">
        <f t="shared" si="29"/>
        <v>0</v>
      </c>
      <c r="AO107">
        <f t="shared" si="30"/>
        <v>0</v>
      </c>
      <c r="AP107">
        <f t="shared" si="31"/>
        <v>0</v>
      </c>
      <c r="AQ107">
        <f t="shared" si="32"/>
        <v>0</v>
      </c>
      <c r="AT107" s="1"/>
    </row>
    <row r="108" spans="1:46" x14ac:dyDescent="0.55000000000000004">
      <c r="A108" t="s">
        <v>151</v>
      </c>
      <c r="B108" s="2">
        <v>44670</v>
      </c>
      <c r="C108" t="s">
        <v>332</v>
      </c>
      <c r="D108" t="s">
        <v>147</v>
      </c>
      <c r="E108">
        <v>4</v>
      </c>
      <c r="F108">
        <v>17</v>
      </c>
      <c r="G108" s="14">
        <v>21</v>
      </c>
      <c r="H108" t="s">
        <v>240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>
        <v>0</v>
      </c>
      <c r="AA108">
        <v>0</v>
      </c>
      <c r="AB108">
        <f t="shared" si="17"/>
        <v>0</v>
      </c>
      <c r="AC108">
        <f t="shared" si="18"/>
        <v>0</v>
      </c>
      <c r="AD108">
        <f t="shared" si="19"/>
        <v>0</v>
      </c>
      <c r="AE108">
        <f t="shared" si="20"/>
        <v>0</v>
      </c>
      <c r="AF108">
        <f t="shared" si="21"/>
        <v>0</v>
      </c>
      <c r="AG108">
        <f t="shared" si="22"/>
        <v>0</v>
      </c>
      <c r="AH108">
        <f t="shared" si="23"/>
        <v>0</v>
      </c>
      <c r="AI108">
        <f t="shared" si="24"/>
        <v>0</v>
      </c>
      <c r="AJ108">
        <f t="shared" si="25"/>
        <v>0</v>
      </c>
      <c r="AK108">
        <f t="shared" si="26"/>
        <v>0</v>
      </c>
      <c r="AL108">
        <f t="shared" si="27"/>
        <v>0</v>
      </c>
      <c r="AM108">
        <f t="shared" si="28"/>
        <v>0</v>
      </c>
      <c r="AN108">
        <f t="shared" si="29"/>
        <v>0</v>
      </c>
      <c r="AO108">
        <f t="shared" si="30"/>
        <v>0</v>
      </c>
      <c r="AP108">
        <f t="shared" si="31"/>
        <v>0</v>
      </c>
      <c r="AQ108">
        <f t="shared" si="32"/>
        <v>0</v>
      </c>
      <c r="AT108" s="1"/>
    </row>
    <row r="109" spans="1:46" x14ac:dyDescent="0.55000000000000004">
      <c r="A109" t="s">
        <v>152</v>
      </c>
      <c r="B109" s="2">
        <v>44670</v>
      </c>
      <c r="C109" t="s">
        <v>332</v>
      </c>
      <c r="D109" t="s">
        <v>147</v>
      </c>
      <c r="E109">
        <v>4</v>
      </c>
      <c r="F109">
        <v>17</v>
      </c>
      <c r="G109" s="14">
        <v>349</v>
      </c>
      <c r="H109" t="s">
        <v>241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>
        <v>0</v>
      </c>
      <c r="AA109">
        <v>0</v>
      </c>
      <c r="AB109">
        <f t="shared" si="17"/>
        <v>0</v>
      </c>
      <c r="AC109">
        <f t="shared" si="18"/>
        <v>0</v>
      </c>
      <c r="AD109">
        <f t="shared" si="19"/>
        <v>0</v>
      </c>
      <c r="AE109">
        <f t="shared" si="20"/>
        <v>0</v>
      </c>
      <c r="AF109">
        <f t="shared" si="21"/>
        <v>0</v>
      </c>
      <c r="AG109">
        <f t="shared" si="22"/>
        <v>0</v>
      </c>
      <c r="AH109">
        <f t="shared" si="23"/>
        <v>0</v>
      </c>
      <c r="AI109">
        <f t="shared" si="24"/>
        <v>0</v>
      </c>
      <c r="AJ109">
        <f t="shared" si="25"/>
        <v>0</v>
      </c>
      <c r="AK109">
        <f t="shared" si="26"/>
        <v>0</v>
      </c>
      <c r="AL109">
        <f t="shared" si="27"/>
        <v>0</v>
      </c>
      <c r="AM109">
        <f t="shared" si="28"/>
        <v>0</v>
      </c>
      <c r="AN109">
        <f t="shared" si="29"/>
        <v>0</v>
      </c>
      <c r="AO109">
        <f t="shared" si="30"/>
        <v>0</v>
      </c>
      <c r="AP109">
        <f t="shared" si="31"/>
        <v>0</v>
      </c>
      <c r="AQ109">
        <f t="shared" si="32"/>
        <v>0</v>
      </c>
      <c r="AT109" s="1"/>
    </row>
    <row r="110" spans="1:46" x14ac:dyDescent="0.55000000000000004">
      <c r="A110" t="s">
        <v>153</v>
      </c>
      <c r="B110" s="2">
        <v>44670</v>
      </c>
      <c r="C110" t="s">
        <v>332</v>
      </c>
      <c r="D110" t="s">
        <v>147</v>
      </c>
      <c r="E110">
        <v>4</v>
      </c>
      <c r="F110">
        <v>17</v>
      </c>
      <c r="G110" s="14">
        <v>491</v>
      </c>
      <c r="H110" t="s">
        <v>242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>
        <v>0</v>
      </c>
      <c r="AA110">
        <v>0</v>
      </c>
      <c r="AB110">
        <f t="shared" si="17"/>
        <v>0</v>
      </c>
      <c r="AC110">
        <f t="shared" si="18"/>
        <v>0</v>
      </c>
      <c r="AD110">
        <f t="shared" si="19"/>
        <v>0</v>
      </c>
      <c r="AE110">
        <f t="shared" si="20"/>
        <v>0</v>
      </c>
      <c r="AF110">
        <f t="shared" si="21"/>
        <v>0</v>
      </c>
      <c r="AG110">
        <f t="shared" si="22"/>
        <v>0</v>
      </c>
      <c r="AH110">
        <f t="shared" si="23"/>
        <v>0</v>
      </c>
      <c r="AI110">
        <f t="shared" si="24"/>
        <v>0</v>
      </c>
      <c r="AJ110">
        <f t="shared" si="25"/>
        <v>0</v>
      </c>
      <c r="AK110">
        <f t="shared" si="26"/>
        <v>0</v>
      </c>
      <c r="AL110">
        <f t="shared" si="27"/>
        <v>0</v>
      </c>
      <c r="AM110">
        <f t="shared" si="28"/>
        <v>0</v>
      </c>
      <c r="AN110">
        <f t="shared" si="29"/>
        <v>0</v>
      </c>
      <c r="AO110">
        <f t="shared" si="30"/>
        <v>0</v>
      </c>
      <c r="AP110">
        <f t="shared" si="31"/>
        <v>0</v>
      </c>
      <c r="AQ110">
        <f t="shared" si="32"/>
        <v>0</v>
      </c>
      <c r="AT110" s="1"/>
    </row>
    <row r="111" spans="1:46" x14ac:dyDescent="0.55000000000000004">
      <c r="A111" t="s">
        <v>154</v>
      </c>
      <c r="B111" s="2">
        <v>44670</v>
      </c>
      <c r="C111" t="s">
        <v>332</v>
      </c>
      <c r="D111" t="s">
        <v>147</v>
      </c>
      <c r="E111">
        <v>4</v>
      </c>
      <c r="F111">
        <v>17</v>
      </c>
      <c r="G111" s="14">
        <v>606</v>
      </c>
      <c r="H111" t="s">
        <v>241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>
        <v>0</v>
      </c>
      <c r="AA111">
        <v>0</v>
      </c>
      <c r="AB111">
        <f t="shared" si="17"/>
        <v>0</v>
      </c>
      <c r="AC111">
        <f t="shared" si="18"/>
        <v>0</v>
      </c>
      <c r="AD111">
        <f t="shared" si="19"/>
        <v>0</v>
      </c>
      <c r="AE111">
        <f t="shared" si="20"/>
        <v>0</v>
      </c>
      <c r="AF111">
        <f t="shared" si="21"/>
        <v>0</v>
      </c>
      <c r="AG111">
        <f t="shared" si="22"/>
        <v>0</v>
      </c>
      <c r="AH111">
        <f t="shared" si="23"/>
        <v>0</v>
      </c>
      <c r="AI111">
        <f t="shared" si="24"/>
        <v>0</v>
      </c>
      <c r="AJ111">
        <f t="shared" si="25"/>
        <v>0</v>
      </c>
      <c r="AK111">
        <f t="shared" si="26"/>
        <v>0</v>
      </c>
      <c r="AL111">
        <f t="shared" si="27"/>
        <v>0</v>
      </c>
      <c r="AM111">
        <f t="shared" si="28"/>
        <v>0</v>
      </c>
      <c r="AN111">
        <f t="shared" si="29"/>
        <v>0</v>
      </c>
      <c r="AO111">
        <f t="shared" si="30"/>
        <v>0</v>
      </c>
      <c r="AP111">
        <f t="shared" si="31"/>
        <v>0</v>
      </c>
      <c r="AQ111">
        <f t="shared" si="32"/>
        <v>0</v>
      </c>
      <c r="AT111" s="1"/>
    </row>
    <row r="112" spans="1:46" x14ac:dyDescent="0.55000000000000004">
      <c r="A112" t="s">
        <v>155</v>
      </c>
      <c r="B112" s="2">
        <v>44670</v>
      </c>
      <c r="C112" t="s">
        <v>332</v>
      </c>
      <c r="D112" t="s">
        <v>147</v>
      </c>
      <c r="E112">
        <v>4</v>
      </c>
      <c r="F112">
        <v>17</v>
      </c>
      <c r="G112" s="14" t="s">
        <v>231</v>
      </c>
      <c r="H112" t="s">
        <v>242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>
        <v>0</v>
      </c>
      <c r="AA112">
        <v>0</v>
      </c>
      <c r="AB112">
        <f t="shared" si="17"/>
        <v>0</v>
      </c>
      <c r="AC112">
        <f t="shared" si="18"/>
        <v>0</v>
      </c>
      <c r="AD112">
        <f t="shared" si="19"/>
        <v>0</v>
      </c>
      <c r="AE112">
        <f t="shared" si="20"/>
        <v>0</v>
      </c>
      <c r="AF112">
        <f t="shared" si="21"/>
        <v>0</v>
      </c>
      <c r="AG112">
        <f t="shared" si="22"/>
        <v>0</v>
      </c>
      <c r="AH112">
        <f t="shared" si="23"/>
        <v>0</v>
      </c>
      <c r="AI112">
        <f t="shared" si="24"/>
        <v>0</v>
      </c>
      <c r="AJ112">
        <f t="shared" si="25"/>
        <v>0</v>
      </c>
      <c r="AK112">
        <f t="shared" si="26"/>
        <v>0</v>
      </c>
      <c r="AL112">
        <f t="shared" si="27"/>
        <v>0</v>
      </c>
      <c r="AM112">
        <f t="shared" si="28"/>
        <v>0</v>
      </c>
      <c r="AN112">
        <f t="shared" si="29"/>
        <v>0</v>
      </c>
      <c r="AO112">
        <f t="shared" si="30"/>
        <v>0</v>
      </c>
      <c r="AP112">
        <f t="shared" si="31"/>
        <v>0</v>
      </c>
      <c r="AQ112">
        <f t="shared" si="32"/>
        <v>0</v>
      </c>
      <c r="AT112" s="1"/>
    </row>
    <row r="113" spans="1:46" x14ac:dyDescent="0.55000000000000004">
      <c r="A113" t="s">
        <v>156</v>
      </c>
      <c r="B113" s="2">
        <v>44670</v>
      </c>
      <c r="C113" t="s">
        <v>332</v>
      </c>
      <c r="D113" t="s">
        <v>147</v>
      </c>
      <c r="E113">
        <v>4</v>
      </c>
      <c r="F113">
        <v>17</v>
      </c>
      <c r="G113" s="14" t="s">
        <v>229</v>
      </c>
      <c r="H113" t="s">
        <v>240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>
        <v>0</v>
      </c>
      <c r="AA113">
        <v>0</v>
      </c>
      <c r="AB113">
        <f t="shared" si="17"/>
        <v>0</v>
      </c>
      <c r="AC113">
        <f t="shared" si="18"/>
        <v>0</v>
      </c>
      <c r="AD113">
        <f t="shared" si="19"/>
        <v>0</v>
      </c>
      <c r="AE113">
        <f t="shared" si="20"/>
        <v>0</v>
      </c>
      <c r="AF113">
        <f t="shared" si="21"/>
        <v>0</v>
      </c>
      <c r="AG113">
        <f t="shared" si="22"/>
        <v>0</v>
      </c>
      <c r="AH113">
        <f t="shared" si="23"/>
        <v>0</v>
      </c>
      <c r="AI113">
        <f t="shared" si="24"/>
        <v>0</v>
      </c>
      <c r="AJ113">
        <f t="shared" si="25"/>
        <v>0</v>
      </c>
      <c r="AK113">
        <f t="shared" si="26"/>
        <v>0</v>
      </c>
      <c r="AL113">
        <f t="shared" si="27"/>
        <v>0</v>
      </c>
      <c r="AM113">
        <f t="shared" si="28"/>
        <v>0</v>
      </c>
      <c r="AN113">
        <f t="shared" si="29"/>
        <v>0</v>
      </c>
      <c r="AO113">
        <f t="shared" si="30"/>
        <v>0</v>
      </c>
      <c r="AP113">
        <f t="shared" si="31"/>
        <v>0</v>
      </c>
      <c r="AQ113">
        <f t="shared" si="32"/>
        <v>0</v>
      </c>
      <c r="AT113" s="1"/>
    </row>
    <row r="114" spans="1:46" x14ac:dyDescent="0.55000000000000004">
      <c r="A114" t="s">
        <v>157</v>
      </c>
      <c r="B114" s="2">
        <v>44672</v>
      </c>
      <c r="C114" t="s">
        <v>332</v>
      </c>
      <c r="D114" t="s">
        <v>147</v>
      </c>
      <c r="E114">
        <v>4</v>
      </c>
      <c r="F114">
        <v>17</v>
      </c>
      <c r="G114" s="14">
        <v>40</v>
      </c>
      <c r="H114" t="s">
        <v>240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>
        <v>0</v>
      </c>
      <c r="AA114">
        <v>0</v>
      </c>
      <c r="AB114">
        <f t="shared" si="17"/>
        <v>0</v>
      </c>
      <c r="AC114">
        <f t="shared" si="18"/>
        <v>0</v>
      </c>
      <c r="AD114">
        <f t="shared" si="19"/>
        <v>0</v>
      </c>
      <c r="AE114">
        <f t="shared" si="20"/>
        <v>0</v>
      </c>
      <c r="AF114">
        <f t="shared" si="21"/>
        <v>0</v>
      </c>
      <c r="AG114">
        <f t="shared" si="22"/>
        <v>0</v>
      </c>
      <c r="AH114">
        <f t="shared" si="23"/>
        <v>0</v>
      </c>
      <c r="AI114">
        <f t="shared" si="24"/>
        <v>0</v>
      </c>
      <c r="AJ114">
        <f t="shared" si="25"/>
        <v>0</v>
      </c>
      <c r="AK114">
        <f t="shared" si="26"/>
        <v>0</v>
      </c>
      <c r="AL114">
        <f t="shared" si="27"/>
        <v>0</v>
      </c>
      <c r="AM114">
        <f t="shared" si="28"/>
        <v>0</v>
      </c>
      <c r="AN114">
        <f t="shared" si="29"/>
        <v>0</v>
      </c>
      <c r="AO114">
        <f t="shared" si="30"/>
        <v>0</v>
      </c>
      <c r="AP114">
        <f t="shared" si="31"/>
        <v>0</v>
      </c>
      <c r="AQ114">
        <f t="shared" si="32"/>
        <v>0</v>
      </c>
      <c r="AT114" s="1"/>
    </row>
    <row r="115" spans="1:46" x14ac:dyDescent="0.55000000000000004">
      <c r="A115" t="s">
        <v>158</v>
      </c>
      <c r="B115" s="2">
        <v>44672</v>
      </c>
      <c r="C115" t="s">
        <v>332</v>
      </c>
      <c r="D115" t="s">
        <v>147</v>
      </c>
      <c r="E115">
        <v>4</v>
      </c>
      <c r="F115">
        <v>17</v>
      </c>
      <c r="G115" s="14" t="s">
        <v>230</v>
      </c>
      <c r="H115" t="s">
        <v>241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>
        <v>0</v>
      </c>
      <c r="AA115">
        <v>0</v>
      </c>
      <c r="AB115">
        <f t="shared" si="17"/>
        <v>0</v>
      </c>
      <c r="AC115">
        <f t="shared" si="18"/>
        <v>0</v>
      </c>
      <c r="AD115">
        <f t="shared" si="19"/>
        <v>0</v>
      </c>
      <c r="AE115">
        <f t="shared" si="20"/>
        <v>0</v>
      </c>
      <c r="AF115">
        <f t="shared" si="21"/>
        <v>0</v>
      </c>
      <c r="AG115">
        <f t="shared" si="22"/>
        <v>0</v>
      </c>
      <c r="AH115">
        <f t="shared" si="23"/>
        <v>0</v>
      </c>
      <c r="AI115">
        <f t="shared" si="24"/>
        <v>0</v>
      </c>
      <c r="AJ115">
        <f t="shared" si="25"/>
        <v>0</v>
      </c>
      <c r="AK115">
        <f t="shared" si="26"/>
        <v>0</v>
      </c>
      <c r="AL115">
        <f t="shared" si="27"/>
        <v>0</v>
      </c>
      <c r="AM115">
        <f t="shared" si="28"/>
        <v>0</v>
      </c>
      <c r="AN115">
        <f t="shared" si="29"/>
        <v>0</v>
      </c>
      <c r="AO115">
        <f t="shared" si="30"/>
        <v>0</v>
      </c>
      <c r="AP115">
        <f t="shared" si="31"/>
        <v>0</v>
      </c>
      <c r="AQ115">
        <f t="shared" si="32"/>
        <v>0</v>
      </c>
      <c r="AT115" s="1"/>
    </row>
    <row r="116" spans="1:46" x14ac:dyDescent="0.55000000000000004">
      <c r="A116" t="s">
        <v>159</v>
      </c>
      <c r="B116" s="2">
        <v>44676</v>
      </c>
      <c r="C116" t="s">
        <v>332</v>
      </c>
      <c r="D116" t="s">
        <v>147</v>
      </c>
      <c r="E116">
        <v>4</v>
      </c>
      <c r="F116">
        <v>18</v>
      </c>
      <c r="G116" s="14">
        <v>454</v>
      </c>
      <c r="H116" t="s">
        <v>240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>
        <v>0</v>
      </c>
      <c r="AA116">
        <v>0</v>
      </c>
      <c r="AB116">
        <f t="shared" si="17"/>
        <v>0</v>
      </c>
      <c r="AC116">
        <f t="shared" si="18"/>
        <v>0</v>
      </c>
      <c r="AD116">
        <f t="shared" si="19"/>
        <v>0</v>
      </c>
      <c r="AE116">
        <f t="shared" si="20"/>
        <v>0</v>
      </c>
      <c r="AF116">
        <f t="shared" si="21"/>
        <v>0</v>
      </c>
      <c r="AG116">
        <f t="shared" si="22"/>
        <v>0</v>
      </c>
      <c r="AH116">
        <f t="shared" si="23"/>
        <v>0</v>
      </c>
      <c r="AI116">
        <f t="shared" si="24"/>
        <v>0</v>
      </c>
      <c r="AJ116">
        <f t="shared" si="25"/>
        <v>0</v>
      </c>
      <c r="AK116">
        <f t="shared" si="26"/>
        <v>0</v>
      </c>
      <c r="AL116">
        <f t="shared" si="27"/>
        <v>0</v>
      </c>
      <c r="AM116">
        <f t="shared" si="28"/>
        <v>0</v>
      </c>
      <c r="AN116">
        <f t="shared" si="29"/>
        <v>0</v>
      </c>
      <c r="AO116">
        <f t="shared" si="30"/>
        <v>0</v>
      </c>
      <c r="AP116">
        <f t="shared" si="31"/>
        <v>0</v>
      </c>
      <c r="AQ116">
        <f t="shared" si="32"/>
        <v>0</v>
      </c>
      <c r="AT116" s="1"/>
    </row>
    <row r="117" spans="1:46" x14ac:dyDescent="0.55000000000000004">
      <c r="A117" t="s">
        <v>160</v>
      </c>
      <c r="B117" s="2">
        <v>44680</v>
      </c>
      <c r="C117" t="s">
        <v>332</v>
      </c>
      <c r="D117" t="s">
        <v>147</v>
      </c>
      <c r="E117">
        <v>4</v>
      </c>
      <c r="F117">
        <v>18</v>
      </c>
      <c r="G117" s="14">
        <v>454</v>
      </c>
      <c r="H117" t="s">
        <v>240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>
        <v>0</v>
      </c>
      <c r="AA117">
        <v>0</v>
      </c>
      <c r="AB117">
        <f t="shared" si="17"/>
        <v>0</v>
      </c>
      <c r="AC117">
        <f t="shared" si="18"/>
        <v>0</v>
      </c>
      <c r="AD117">
        <f t="shared" si="19"/>
        <v>0</v>
      </c>
      <c r="AE117">
        <f t="shared" si="20"/>
        <v>0</v>
      </c>
      <c r="AF117">
        <f t="shared" si="21"/>
        <v>0</v>
      </c>
      <c r="AG117">
        <f t="shared" si="22"/>
        <v>0</v>
      </c>
      <c r="AH117">
        <f t="shared" si="23"/>
        <v>0</v>
      </c>
      <c r="AI117">
        <f t="shared" si="24"/>
        <v>0</v>
      </c>
      <c r="AJ117">
        <f t="shared" si="25"/>
        <v>0</v>
      </c>
      <c r="AK117">
        <f t="shared" si="26"/>
        <v>0</v>
      </c>
      <c r="AL117">
        <f t="shared" si="27"/>
        <v>0</v>
      </c>
      <c r="AM117">
        <f t="shared" si="28"/>
        <v>0</v>
      </c>
      <c r="AN117">
        <f t="shared" si="29"/>
        <v>0</v>
      </c>
      <c r="AO117">
        <f t="shared" si="30"/>
        <v>0</v>
      </c>
      <c r="AP117">
        <f t="shared" si="31"/>
        <v>0</v>
      </c>
      <c r="AQ117">
        <f t="shared" si="32"/>
        <v>0</v>
      </c>
      <c r="AT117" s="1"/>
    </row>
    <row r="118" spans="1:46" x14ac:dyDescent="0.55000000000000004">
      <c r="A118" t="s">
        <v>161</v>
      </c>
      <c r="B118" s="2">
        <v>44691</v>
      </c>
      <c r="C118" t="s">
        <v>332</v>
      </c>
      <c r="D118" t="s">
        <v>9</v>
      </c>
      <c r="E118">
        <v>5</v>
      </c>
      <c r="F118">
        <v>20</v>
      </c>
      <c r="G118" s="14">
        <v>300</v>
      </c>
      <c r="H118" t="s">
        <v>241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>
        <v>0</v>
      </c>
      <c r="AA118">
        <v>0</v>
      </c>
      <c r="AB118">
        <f t="shared" si="17"/>
        <v>0</v>
      </c>
      <c r="AC118">
        <f t="shared" si="18"/>
        <v>0</v>
      </c>
      <c r="AD118">
        <f t="shared" si="19"/>
        <v>0</v>
      </c>
      <c r="AE118">
        <f t="shared" si="20"/>
        <v>0</v>
      </c>
      <c r="AF118">
        <f t="shared" si="21"/>
        <v>0</v>
      </c>
      <c r="AG118">
        <f t="shared" si="22"/>
        <v>0</v>
      </c>
      <c r="AH118">
        <f t="shared" si="23"/>
        <v>0</v>
      </c>
      <c r="AI118">
        <f t="shared" si="24"/>
        <v>0</v>
      </c>
      <c r="AJ118">
        <f t="shared" si="25"/>
        <v>0</v>
      </c>
      <c r="AK118">
        <f t="shared" si="26"/>
        <v>0</v>
      </c>
      <c r="AL118">
        <f t="shared" si="27"/>
        <v>0</v>
      </c>
      <c r="AM118">
        <f t="shared" si="28"/>
        <v>0</v>
      </c>
      <c r="AN118">
        <f t="shared" si="29"/>
        <v>0</v>
      </c>
      <c r="AO118">
        <f t="shared" si="30"/>
        <v>0</v>
      </c>
      <c r="AP118">
        <f t="shared" si="31"/>
        <v>0</v>
      </c>
      <c r="AQ118">
        <f t="shared" si="32"/>
        <v>0</v>
      </c>
      <c r="AT118" s="1"/>
    </row>
    <row r="119" spans="1:46" x14ac:dyDescent="0.55000000000000004">
      <c r="A119" t="s">
        <v>162</v>
      </c>
      <c r="B119" s="2">
        <v>44691</v>
      </c>
      <c r="C119" t="s">
        <v>332</v>
      </c>
      <c r="D119" t="s">
        <v>9</v>
      </c>
      <c r="E119">
        <v>5</v>
      </c>
      <c r="F119">
        <v>20</v>
      </c>
      <c r="G119" s="14">
        <v>615</v>
      </c>
      <c r="H119" t="s">
        <v>240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>
        <v>0</v>
      </c>
      <c r="AA119">
        <v>0</v>
      </c>
      <c r="AB119">
        <f t="shared" si="17"/>
        <v>0</v>
      </c>
      <c r="AC119">
        <f t="shared" si="18"/>
        <v>0</v>
      </c>
      <c r="AD119">
        <f t="shared" si="19"/>
        <v>0</v>
      </c>
      <c r="AE119">
        <f t="shared" si="20"/>
        <v>0</v>
      </c>
      <c r="AF119">
        <f t="shared" si="21"/>
        <v>0</v>
      </c>
      <c r="AG119">
        <f t="shared" si="22"/>
        <v>0</v>
      </c>
      <c r="AH119">
        <f t="shared" si="23"/>
        <v>0</v>
      </c>
      <c r="AI119">
        <f t="shared" si="24"/>
        <v>0</v>
      </c>
      <c r="AJ119">
        <f t="shared" si="25"/>
        <v>0</v>
      </c>
      <c r="AK119">
        <f t="shared" si="26"/>
        <v>0</v>
      </c>
      <c r="AL119">
        <f t="shared" si="27"/>
        <v>0</v>
      </c>
      <c r="AM119">
        <f t="shared" si="28"/>
        <v>0</v>
      </c>
      <c r="AN119">
        <f t="shared" si="29"/>
        <v>0</v>
      </c>
      <c r="AO119">
        <f t="shared" si="30"/>
        <v>0</v>
      </c>
      <c r="AP119">
        <f t="shared" si="31"/>
        <v>0</v>
      </c>
      <c r="AQ119">
        <f t="shared" si="32"/>
        <v>0</v>
      </c>
      <c r="AT119" s="1"/>
    </row>
    <row r="120" spans="1:46" x14ac:dyDescent="0.55000000000000004">
      <c r="A120" t="s">
        <v>163</v>
      </c>
      <c r="B120" s="2">
        <v>44691</v>
      </c>
      <c r="C120" t="s">
        <v>332</v>
      </c>
      <c r="D120" t="s">
        <v>9</v>
      </c>
      <c r="E120">
        <v>5</v>
      </c>
      <c r="F120">
        <v>20</v>
      </c>
      <c r="G120" s="14">
        <v>6000</v>
      </c>
      <c r="H120" t="s">
        <v>240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>
        <v>0</v>
      </c>
      <c r="AA120">
        <v>0</v>
      </c>
      <c r="AB120">
        <f t="shared" si="17"/>
        <v>0</v>
      </c>
      <c r="AC120">
        <f t="shared" si="18"/>
        <v>0</v>
      </c>
      <c r="AD120">
        <f t="shared" si="19"/>
        <v>0</v>
      </c>
      <c r="AE120">
        <f t="shared" si="20"/>
        <v>0</v>
      </c>
      <c r="AF120">
        <f t="shared" si="21"/>
        <v>0</v>
      </c>
      <c r="AG120">
        <f t="shared" si="22"/>
        <v>0</v>
      </c>
      <c r="AH120">
        <f t="shared" si="23"/>
        <v>0</v>
      </c>
      <c r="AI120">
        <f t="shared" si="24"/>
        <v>0</v>
      </c>
      <c r="AJ120">
        <f t="shared" si="25"/>
        <v>0</v>
      </c>
      <c r="AK120">
        <f t="shared" si="26"/>
        <v>0</v>
      </c>
      <c r="AL120">
        <f t="shared" si="27"/>
        <v>0</v>
      </c>
      <c r="AM120">
        <f t="shared" si="28"/>
        <v>0</v>
      </c>
      <c r="AN120">
        <f t="shared" si="29"/>
        <v>0</v>
      </c>
      <c r="AO120">
        <f t="shared" si="30"/>
        <v>0</v>
      </c>
      <c r="AP120">
        <f t="shared" si="31"/>
        <v>0</v>
      </c>
      <c r="AQ120">
        <f t="shared" si="32"/>
        <v>0</v>
      </c>
      <c r="AT120" s="1"/>
    </row>
    <row r="121" spans="1:46" x14ac:dyDescent="0.55000000000000004">
      <c r="A121" t="s">
        <v>164</v>
      </c>
      <c r="B121" s="2">
        <v>44691</v>
      </c>
      <c r="C121" t="s">
        <v>332</v>
      </c>
      <c r="D121" t="s">
        <v>9</v>
      </c>
      <c r="E121">
        <v>5</v>
      </c>
      <c r="F121">
        <v>20</v>
      </c>
      <c r="G121" s="14" t="s">
        <v>229</v>
      </c>
      <c r="H121" t="s">
        <v>240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>
        <v>0</v>
      </c>
      <c r="AA121">
        <v>0</v>
      </c>
      <c r="AB121">
        <f t="shared" si="17"/>
        <v>0</v>
      </c>
      <c r="AC121">
        <f t="shared" si="18"/>
        <v>0</v>
      </c>
      <c r="AD121">
        <f t="shared" si="19"/>
        <v>0</v>
      </c>
      <c r="AE121">
        <f t="shared" si="20"/>
        <v>0</v>
      </c>
      <c r="AF121">
        <f t="shared" si="21"/>
        <v>0</v>
      </c>
      <c r="AG121">
        <f t="shared" si="22"/>
        <v>0</v>
      </c>
      <c r="AH121">
        <f t="shared" si="23"/>
        <v>0</v>
      </c>
      <c r="AI121">
        <f t="shared" si="24"/>
        <v>0</v>
      </c>
      <c r="AJ121">
        <f t="shared" si="25"/>
        <v>0</v>
      </c>
      <c r="AK121">
        <f t="shared" si="26"/>
        <v>0</v>
      </c>
      <c r="AL121">
        <f t="shared" si="27"/>
        <v>0</v>
      </c>
      <c r="AM121">
        <f t="shared" si="28"/>
        <v>0</v>
      </c>
      <c r="AN121">
        <f t="shared" si="29"/>
        <v>0</v>
      </c>
      <c r="AO121">
        <f t="shared" si="30"/>
        <v>0</v>
      </c>
      <c r="AP121">
        <f t="shared" si="31"/>
        <v>0</v>
      </c>
      <c r="AQ121">
        <f t="shared" si="32"/>
        <v>0</v>
      </c>
      <c r="AT121" s="1"/>
    </row>
    <row r="122" spans="1:46" x14ac:dyDescent="0.55000000000000004">
      <c r="A122" t="s">
        <v>165</v>
      </c>
      <c r="B122" s="2">
        <v>44691</v>
      </c>
      <c r="C122" t="s">
        <v>332</v>
      </c>
      <c r="D122" t="s">
        <v>9</v>
      </c>
      <c r="E122">
        <v>5</v>
      </c>
      <c r="F122">
        <v>20</v>
      </c>
      <c r="G122" s="14" t="s">
        <v>230</v>
      </c>
      <c r="H122" t="s">
        <v>241</v>
      </c>
      <c r="I122" s="1">
        <v>0.01</v>
      </c>
      <c r="J122" s="1">
        <v>0</v>
      </c>
      <c r="K122" s="1">
        <v>0.01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>
        <v>1</v>
      </c>
      <c r="AA122">
        <v>1</v>
      </c>
      <c r="AB122">
        <f t="shared" si="17"/>
        <v>0</v>
      </c>
      <c r="AC122">
        <f t="shared" si="18"/>
        <v>1</v>
      </c>
      <c r="AD122">
        <f t="shared" si="19"/>
        <v>0</v>
      </c>
      <c r="AE122">
        <f t="shared" si="20"/>
        <v>0</v>
      </c>
      <c r="AF122">
        <f t="shared" si="21"/>
        <v>0</v>
      </c>
      <c r="AG122">
        <f t="shared" si="22"/>
        <v>0</v>
      </c>
      <c r="AH122">
        <f t="shared" si="23"/>
        <v>0</v>
      </c>
      <c r="AI122">
        <f t="shared" si="24"/>
        <v>0</v>
      </c>
      <c r="AJ122">
        <f t="shared" si="25"/>
        <v>0</v>
      </c>
      <c r="AK122">
        <f t="shared" si="26"/>
        <v>0</v>
      </c>
      <c r="AL122">
        <f t="shared" si="27"/>
        <v>0</v>
      </c>
      <c r="AM122">
        <f t="shared" si="28"/>
        <v>0</v>
      </c>
      <c r="AN122">
        <f t="shared" si="29"/>
        <v>0</v>
      </c>
      <c r="AO122">
        <f t="shared" si="30"/>
        <v>0</v>
      </c>
      <c r="AP122">
        <f t="shared" si="31"/>
        <v>0</v>
      </c>
      <c r="AQ122">
        <f t="shared" si="32"/>
        <v>0</v>
      </c>
      <c r="AT122" s="1"/>
    </row>
    <row r="123" spans="1:46" x14ac:dyDescent="0.55000000000000004">
      <c r="A123" t="s">
        <v>166</v>
      </c>
      <c r="B123" s="2">
        <v>44693</v>
      </c>
      <c r="C123" t="s">
        <v>332</v>
      </c>
      <c r="D123" t="s">
        <v>9</v>
      </c>
      <c r="E123">
        <v>5</v>
      </c>
      <c r="F123">
        <v>20</v>
      </c>
      <c r="G123" s="14">
        <v>92</v>
      </c>
      <c r="H123" t="s">
        <v>240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>
        <v>0</v>
      </c>
      <c r="AA123">
        <v>0</v>
      </c>
      <c r="AB123">
        <f t="shared" si="17"/>
        <v>0</v>
      </c>
      <c r="AC123">
        <f t="shared" si="18"/>
        <v>0</v>
      </c>
      <c r="AD123">
        <f t="shared" si="19"/>
        <v>0</v>
      </c>
      <c r="AE123">
        <f t="shared" si="20"/>
        <v>0</v>
      </c>
      <c r="AF123">
        <f t="shared" si="21"/>
        <v>0</v>
      </c>
      <c r="AG123">
        <f t="shared" si="22"/>
        <v>0</v>
      </c>
      <c r="AH123">
        <f t="shared" si="23"/>
        <v>0</v>
      </c>
      <c r="AI123">
        <f t="shared" si="24"/>
        <v>0</v>
      </c>
      <c r="AJ123">
        <f t="shared" si="25"/>
        <v>0</v>
      </c>
      <c r="AK123">
        <f t="shared" si="26"/>
        <v>0</v>
      </c>
      <c r="AL123">
        <f t="shared" si="27"/>
        <v>0</v>
      </c>
      <c r="AM123">
        <f t="shared" si="28"/>
        <v>0</v>
      </c>
      <c r="AN123">
        <f t="shared" si="29"/>
        <v>0</v>
      </c>
      <c r="AO123">
        <f t="shared" si="30"/>
        <v>0</v>
      </c>
      <c r="AP123">
        <f t="shared" si="31"/>
        <v>0</v>
      </c>
      <c r="AQ123">
        <f t="shared" si="32"/>
        <v>0</v>
      </c>
      <c r="AT123" s="1"/>
    </row>
    <row r="124" spans="1:46" x14ac:dyDescent="0.55000000000000004">
      <c r="A124" t="s">
        <v>167</v>
      </c>
      <c r="B124" s="2">
        <v>44695</v>
      </c>
      <c r="C124" t="s">
        <v>332</v>
      </c>
      <c r="D124" t="s">
        <v>9</v>
      </c>
      <c r="E124">
        <v>5</v>
      </c>
      <c r="F124">
        <v>20</v>
      </c>
      <c r="G124" s="14">
        <v>606</v>
      </c>
      <c r="H124" t="s">
        <v>241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>
        <v>0</v>
      </c>
      <c r="AA124">
        <v>0</v>
      </c>
      <c r="AB124">
        <f t="shared" si="17"/>
        <v>0</v>
      </c>
      <c r="AC124">
        <f t="shared" si="18"/>
        <v>0</v>
      </c>
      <c r="AD124">
        <f t="shared" si="19"/>
        <v>0</v>
      </c>
      <c r="AE124">
        <f t="shared" si="20"/>
        <v>0</v>
      </c>
      <c r="AF124">
        <f t="shared" si="21"/>
        <v>0</v>
      </c>
      <c r="AG124">
        <f t="shared" si="22"/>
        <v>0</v>
      </c>
      <c r="AH124">
        <f t="shared" si="23"/>
        <v>0</v>
      </c>
      <c r="AI124">
        <f t="shared" si="24"/>
        <v>0</v>
      </c>
      <c r="AJ124">
        <f t="shared" si="25"/>
        <v>0</v>
      </c>
      <c r="AK124">
        <f t="shared" si="26"/>
        <v>0</v>
      </c>
      <c r="AL124">
        <f t="shared" si="27"/>
        <v>0</v>
      </c>
      <c r="AM124">
        <f t="shared" si="28"/>
        <v>0</v>
      </c>
      <c r="AN124">
        <f t="shared" si="29"/>
        <v>0</v>
      </c>
      <c r="AO124">
        <f t="shared" si="30"/>
        <v>0</v>
      </c>
      <c r="AP124">
        <f t="shared" si="31"/>
        <v>0</v>
      </c>
      <c r="AQ124">
        <f t="shared" si="32"/>
        <v>0</v>
      </c>
      <c r="AT124" s="1"/>
    </row>
    <row r="125" spans="1:46" x14ac:dyDescent="0.55000000000000004">
      <c r="A125" t="s">
        <v>168</v>
      </c>
      <c r="B125" s="2">
        <v>44698</v>
      </c>
      <c r="C125" t="s">
        <v>332</v>
      </c>
      <c r="D125" t="s">
        <v>9</v>
      </c>
      <c r="E125">
        <v>5</v>
      </c>
      <c r="F125">
        <v>21</v>
      </c>
      <c r="G125" s="14">
        <v>349</v>
      </c>
      <c r="H125" t="s">
        <v>241</v>
      </c>
      <c r="I125" s="1">
        <v>0.01</v>
      </c>
      <c r="J125" s="1">
        <v>0</v>
      </c>
      <c r="K125" s="1">
        <v>0</v>
      </c>
      <c r="L125" s="1">
        <v>0</v>
      </c>
      <c r="M125" s="1">
        <v>0</v>
      </c>
      <c r="N125" s="1">
        <v>0.01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>
        <v>1</v>
      </c>
      <c r="AA125">
        <v>1</v>
      </c>
      <c r="AB125">
        <f t="shared" si="17"/>
        <v>0</v>
      </c>
      <c r="AC125">
        <f t="shared" si="18"/>
        <v>0</v>
      </c>
      <c r="AD125">
        <f t="shared" si="19"/>
        <v>0</v>
      </c>
      <c r="AE125">
        <f t="shared" si="20"/>
        <v>0</v>
      </c>
      <c r="AF125">
        <f t="shared" si="21"/>
        <v>1</v>
      </c>
      <c r="AG125">
        <f t="shared" si="22"/>
        <v>0</v>
      </c>
      <c r="AH125">
        <f t="shared" si="23"/>
        <v>0</v>
      </c>
      <c r="AI125">
        <f t="shared" si="24"/>
        <v>0</v>
      </c>
      <c r="AJ125">
        <f t="shared" si="25"/>
        <v>0</v>
      </c>
      <c r="AK125">
        <f t="shared" si="26"/>
        <v>0</v>
      </c>
      <c r="AL125">
        <f t="shared" si="27"/>
        <v>0</v>
      </c>
      <c r="AM125">
        <f t="shared" si="28"/>
        <v>0</v>
      </c>
      <c r="AN125">
        <f t="shared" si="29"/>
        <v>0</v>
      </c>
      <c r="AO125">
        <f t="shared" si="30"/>
        <v>0</v>
      </c>
      <c r="AP125">
        <f t="shared" si="31"/>
        <v>0</v>
      </c>
      <c r="AQ125">
        <f t="shared" si="32"/>
        <v>0</v>
      </c>
      <c r="AT125" s="1"/>
    </row>
    <row r="126" spans="1:46" x14ac:dyDescent="0.55000000000000004">
      <c r="A126" t="s">
        <v>169</v>
      </c>
      <c r="B126" s="2">
        <v>44705</v>
      </c>
      <c r="C126" t="s">
        <v>332</v>
      </c>
      <c r="D126" t="s">
        <v>9</v>
      </c>
      <c r="E126">
        <v>5</v>
      </c>
      <c r="F126">
        <v>22</v>
      </c>
      <c r="G126" s="14">
        <v>210</v>
      </c>
      <c r="H126" t="s">
        <v>241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>
        <v>0</v>
      </c>
      <c r="AA126">
        <v>0</v>
      </c>
      <c r="AB126">
        <f t="shared" si="17"/>
        <v>0</v>
      </c>
      <c r="AC126">
        <f t="shared" si="18"/>
        <v>0</v>
      </c>
      <c r="AD126">
        <f t="shared" si="19"/>
        <v>0</v>
      </c>
      <c r="AE126">
        <f t="shared" si="20"/>
        <v>0</v>
      </c>
      <c r="AF126">
        <f t="shared" si="21"/>
        <v>0</v>
      </c>
      <c r="AG126">
        <f t="shared" si="22"/>
        <v>0</v>
      </c>
      <c r="AH126">
        <f t="shared" si="23"/>
        <v>0</v>
      </c>
      <c r="AI126">
        <f t="shared" si="24"/>
        <v>0</v>
      </c>
      <c r="AJ126">
        <f t="shared" si="25"/>
        <v>0</v>
      </c>
      <c r="AK126">
        <f t="shared" si="26"/>
        <v>0</v>
      </c>
      <c r="AL126">
        <f t="shared" si="27"/>
        <v>0</v>
      </c>
      <c r="AM126">
        <f t="shared" si="28"/>
        <v>0</v>
      </c>
      <c r="AN126">
        <f t="shared" si="29"/>
        <v>0</v>
      </c>
      <c r="AO126">
        <f t="shared" si="30"/>
        <v>0</v>
      </c>
      <c r="AP126">
        <f t="shared" si="31"/>
        <v>0</v>
      </c>
      <c r="AQ126">
        <f t="shared" si="32"/>
        <v>0</v>
      </c>
      <c r="AT126" s="1"/>
    </row>
    <row r="127" spans="1:46" x14ac:dyDescent="0.55000000000000004">
      <c r="A127" t="s">
        <v>170</v>
      </c>
      <c r="B127" s="2">
        <v>44705</v>
      </c>
      <c r="C127" t="s">
        <v>332</v>
      </c>
      <c r="D127" t="s">
        <v>9</v>
      </c>
      <c r="E127">
        <v>5</v>
      </c>
      <c r="F127">
        <v>22</v>
      </c>
      <c r="G127" s="14">
        <v>606</v>
      </c>
      <c r="H127" t="s">
        <v>241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>
        <v>0</v>
      </c>
      <c r="AA127">
        <v>0</v>
      </c>
      <c r="AB127">
        <f t="shared" si="17"/>
        <v>0</v>
      </c>
      <c r="AC127">
        <f t="shared" si="18"/>
        <v>0</v>
      </c>
      <c r="AD127">
        <f t="shared" si="19"/>
        <v>0</v>
      </c>
      <c r="AE127">
        <f t="shared" si="20"/>
        <v>0</v>
      </c>
      <c r="AF127">
        <f t="shared" si="21"/>
        <v>0</v>
      </c>
      <c r="AG127">
        <f t="shared" si="22"/>
        <v>0</v>
      </c>
      <c r="AH127">
        <f t="shared" si="23"/>
        <v>0</v>
      </c>
      <c r="AI127">
        <f t="shared" si="24"/>
        <v>0</v>
      </c>
      <c r="AJ127">
        <f t="shared" si="25"/>
        <v>0</v>
      </c>
      <c r="AK127">
        <f t="shared" si="26"/>
        <v>0</v>
      </c>
      <c r="AL127">
        <f t="shared" si="27"/>
        <v>0</v>
      </c>
      <c r="AM127">
        <f t="shared" si="28"/>
        <v>0</v>
      </c>
      <c r="AN127">
        <f t="shared" si="29"/>
        <v>0</v>
      </c>
      <c r="AO127">
        <f t="shared" si="30"/>
        <v>0</v>
      </c>
      <c r="AP127">
        <f t="shared" si="31"/>
        <v>0</v>
      </c>
      <c r="AQ127">
        <f t="shared" si="32"/>
        <v>0</v>
      </c>
      <c r="AT127" s="1"/>
    </row>
    <row r="128" spans="1:46" x14ac:dyDescent="0.55000000000000004">
      <c r="A128" t="s">
        <v>171</v>
      </c>
      <c r="B128" s="2">
        <v>44705</v>
      </c>
      <c r="C128" t="s">
        <v>332</v>
      </c>
      <c r="D128" t="s">
        <v>9</v>
      </c>
      <c r="E128">
        <v>5</v>
      </c>
      <c r="F128">
        <v>22</v>
      </c>
      <c r="G128" s="14" t="s">
        <v>231</v>
      </c>
      <c r="H128" t="s">
        <v>242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>
        <v>0</v>
      </c>
      <c r="AA128">
        <v>0</v>
      </c>
      <c r="AB128">
        <f t="shared" si="17"/>
        <v>0</v>
      </c>
      <c r="AC128">
        <f t="shared" si="18"/>
        <v>0</v>
      </c>
      <c r="AD128">
        <f t="shared" si="19"/>
        <v>0</v>
      </c>
      <c r="AE128">
        <f t="shared" si="20"/>
        <v>0</v>
      </c>
      <c r="AF128">
        <f t="shared" si="21"/>
        <v>0</v>
      </c>
      <c r="AG128">
        <f t="shared" si="22"/>
        <v>0</v>
      </c>
      <c r="AH128">
        <f t="shared" si="23"/>
        <v>0</v>
      </c>
      <c r="AI128">
        <f t="shared" si="24"/>
        <v>0</v>
      </c>
      <c r="AJ128">
        <f t="shared" si="25"/>
        <v>0</v>
      </c>
      <c r="AK128">
        <f t="shared" si="26"/>
        <v>0</v>
      </c>
      <c r="AL128">
        <f t="shared" si="27"/>
        <v>0</v>
      </c>
      <c r="AM128">
        <f t="shared" si="28"/>
        <v>0</v>
      </c>
      <c r="AN128">
        <f t="shared" si="29"/>
        <v>0</v>
      </c>
      <c r="AO128">
        <f t="shared" si="30"/>
        <v>0</v>
      </c>
      <c r="AP128">
        <f t="shared" si="31"/>
        <v>0</v>
      </c>
      <c r="AQ128">
        <f t="shared" si="32"/>
        <v>0</v>
      </c>
      <c r="AT128" s="1"/>
    </row>
    <row r="129" spans="1:46" x14ac:dyDescent="0.55000000000000004">
      <c r="A129" t="s">
        <v>172</v>
      </c>
      <c r="B129" s="2">
        <v>44707</v>
      </c>
      <c r="C129" t="s">
        <v>332</v>
      </c>
      <c r="D129" t="s">
        <v>9</v>
      </c>
      <c r="E129">
        <v>5</v>
      </c>
      <c r="F129">
        <v>22</v>
      </c>
      <c r="G129" s="14">
        <v>40</v>
      </c>
      <c r="H129" t="s">
        <v>240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>
        <v>0</v>
      </c>
      <c r="AA129">
        <v>0</v>
      </c>
      <c r="AB129">
        <f t="shared" si="17"/>
        <v>0</v>
      </c>
      <c r="AC129">
        <f t="shared" si="18"/>
        <v>0</v>
      </c>
      <c r="AD129">
        <f t="shared" si="19"/>
        <v>0</v>
      </c>
      <c r="AE129">
        <f t="shared" si="20"/>
        <v>0</v>
      </c>
      <c r="AF129">
        <f t="shared" si="21"/>
        <v>0</v>
      </c>
      <c r="AG129">
        <f t="shared" si="22"/>
        <v>0</v>
      </c>
      <c r="AH129">
        <f t="shared" si="23"/>
        <v>0</v>
      </c>
      <c r="AI129">
        <f t="shared" si="24"/>
        <v>0</v>
      </c>
      <c r="AJ129">
        <f t="shared" si="25"/>
        <v>0</v>
      </c>
      <c r="AK129">
        <f t="shared" si="26"/>
        <v>0</v>
      </c>
      <c r="AL129">
        <f t="shared" si="27"/>
        <v>0</v>
      </c>
      <c r="AM129">
        <f t="shared" si="28"/>
        <v>0</v>
      </c>
      <c r="AN129">
        <f t="shared" si="29"/>
        <v>0</v>
      </c>
      <c r="AO129">
        <f t="shared" si="30"/>
        <v>0</v>
      </c>
      <c r="AP129">
        <f t="shared" si="31"/>
        <v>0</v>
      </c>
      <c r="AQ129">
        <f t="shared" si="32"/>
        <v>0</v>
      </c>
      <c r="AT129" s="1"/>
    </row>
    <row r="130" spans="1:46" x14ac:dyDescent="0.55000000000000004">
      <c r="A130" t="s">
        <v>173</v>
      </c>
      <c r="B130" s="2">
        <v>44707</v>
      </c>
      <c r="C130" t="s">
        <v>332</v>
      </c>
      <c r="D130" t="s">
        <v>9</v>
      </c>
      <c r="E130">
        <v>5</v>
      </c>
      <c r="F130">
        <v>22</v>
      </c>
      <c r="G130" s="14">
        <v>491</v>
      </c>
      <c r="H130" t="s">
        <v>242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>
        <v>0</v>
      </c>
      <c r="AA130">
        <v>0</v>
      </c>
      <c r="AB130">
        <f t="shared" si="17"/>
        <v>0</v>
      </c>
      <c r="AC130">
        <f t="shared" si="18"/>
        <v>0</v>
      </c>
      <c r="AD130">
        <f t="shared" si="19"/>
        <v>0</v>
      </c>
      <c r="AE130">
        <f t="shared" si="20"/>
        <v>0</v>
      </c>
      <c r="AF130">
        <f t="shared" si="21"/>
        <v>0</v>
      </c>
      <c r="AG130">
        <f t="shared" si="22"/>
        <v>0</v>
      </c>
      <c r="AH130">
        <f t="shared" si="23"/>
        <v>0</v>
      </c>
      <c r="AI130">
        <f t="shared" si="24"/>
        <v>0</v>
      </c>
      <c r="AJ130">
        <f t="shared" si="25"/>
        <v>0</v>
      </c>
      <c r="AK130">
        <f t="shared" si="26"/>
        <v>0</v>
      </c>
      <c r="AL130">
        <f t="shared" si="27"/>
        <v>0</v>
      </c>
      <c r="AM130">
        <f t="shared" si="28"/>
        <v>0</v>
      </c>
      <c r="AN130">
        <f t="shared" si="29"/>
        <v>0</v>
      </c>
      <c r="AO130">
        <f t="shared" si="30"/>
        <v>0</v>
      </c>
      <c r="AP130">
        <f t="shared" si="31"/>
        <v>0</v>
      </c>
      <c r="AQ130">
        <f t="shared" si="32"/>
        <v>0</v>
      </c>
      <c r="AT130" s="1"/>
    </row>
    <row r="131" spans="1:46" x14ac:dyDescent="0.55000000000000004">
      <c r="A131" t="s">
        <v>174</v>
      </c>
      <c r="B131" s="2">
        <v>44707</v>
      </c>
      <c r="C131" t="s">
        <v>332</v>
      </c>
      <c r="D131" t="s">
        <v>9</v>
      </c>
      <c r="E131">
        <v>5</v>
      </c>
      <c r="F131">
        <v>22</v>
      </c>
      <c r="G131" s="14">
        <v>589</v>
      </c>
      <c r="H131" t="s">
        <v>241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>
        <v>0</v>
      </c>
      <c r="AA131">
        <v>0</v>
      </c>
      <c r="AB131">
        <f t="shared" ref="AB131:AB181" si="33">IF(J131&gt;0,1,0)</f>
        <v>0</v>
      </c>
      <c r="AC131">
        <f t="shared" ref="AC131:AC181" si="34">IF(K131&gt;0,1,0)</f>
        <v>0</v>
      </c>
      <c r="AD131">
        <f t="shared" ref="AD131:AD181" si="35">IF(L131&gt;0,1,0)</f>
        <v>0</v>
      </c>
      <c r="AE131">
        <f t="shared" ref="AE131:AE181" si="36">IF(M131&gt;0,1,0)</f>
        <v>0</v>
      </c>
      <c r="AF131">
        <f t="shared" ref="AF131:AF181" si="37">IF(N131&gt;0,1,0)</f>
        <v>0</v>
      </c>
      <c r="AG131">
        <f t="shared" ref="AG131:AG181" si="38">IF(O131&gt;0,1,0)</f>
        <v>0</v>
      </c>
      <c r="AH131">
        <f t="shared" ref="AH131:AH181" si="39">IF(P131&gt;0,1,0)</f>
        <v>0</v>
      </c>
      <c r="AI131">
        <f t="shared" ref="AI131:AI181" si="40">IF(Q131&gt;0,1,0)</f>
        <v>0</v>
      </c>
      <c r="AJ131">
        <f t="shared" ref="AJ131:AJ181" si="41">IF(R131&gt;0,1,0)</f>
        <v>0</v>
      </c>
      <c r="AK131">
        <f t="shared" ref="AK131:AK181" si="42">IF(S131&gt;0,1,0)</f>
        <v>0</v>
      </c>
      <c r="AL131">
        <f t="shared" ref="AL131:AL181" si="43">IF(T131&gt;0,1,0)</f>
        <v>0</v>
      </c>
      <c r="AM131">
        <f t="shared" ref="AM131:AM181" si="44">IF(U131&gt;0,1,0)</f>
        <v>0</v>
      </c>
      <c r="AN131">
        <f t="shared" ref="AN131:AN181" si="45">IF(V131&gt;0,1,0)</f>
        <v>0</v>
      </c>
      <c r="AO131">
        <f t="shared" ref="AO131:AO181" si="46">IF(W131&gt;0,1,0)</f>
        <v>0</v>
      </c>
      <c r="AP131">
        <f t="shared" ref="AP131:AP181" si="47">IF(X131&gt;0,1,0)</f>
        <v>0</v>
      </c>
      <c r="AQ131">
        <f t="shared" ref="AQ131:AQ181" si="48">IF(Y131&gt;0,1,0)</f>
        <v>0</v>
      </c>
      <c r="AT131" s="1"/>
    </row>
    <row r="132" spans="1:46" x14ac:dyDescent="0.55000000000000004">
      <c r="A132" t="s">
        <v>175</v>
      </c>
      <c r="B132" s="2">
        <v>44707</v>
      </c>
      <c r="C132" t="s">
        <v>332</v>
      </c>
      <c r="D132" t="s">
        <v>9</v>
      </c>
      <c r="E132">
        <v>5</v>
      </c>
      <c r="F132">
        <v>22</v>
      </c>
      <c r="G132" s="14">
        <v>615</v>
      </c>
      <c r="H132" t="s">
        <v>240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>
        <v>0</v>
      </c>
      <c r="AA132">
        <v>0</v>
      </c>
      <c r="AB132">
        <f t="shared" si="33"/>
        <v>0</v>
      </c>
      <c r="AC132">
        <f t="shared" si="34"/>
        <v>0</v>
      </c>
      <c r="AD132">
        <f t="shared" si="35"/>
        <v>0</v>
      </c>
      <c r="AE132">
        <f t="shared" si="36"/>
        <v>0</v>
      </c>
      <c r="AF132">
        <f t="shared" si="37"/>
        <v>0</v>
      </c>
      <c r="AG132">
        <f t="shared" si="38"/>
        <v>0</v>
      </c>
      <c r="AH132">
        <f t="shared" si="39"/>
        <v>0</v>
      </c>
      <c r="AI132">
        <f t="shared" si="40"/>
        <v>0</v>
      </c>
      <c r="AJ132">
        <f t="shared" si="41"/>
        <v>0</v>
      </c>
      <c r="AK132">
        <f t="shared" si="42"/>
        <v>0</v>
      </c>
      <c r="AL132">
        <f t="shared" si="43"/>
        <v>0</v>
      </c>
      <c r="AM132">
        <f t="shared" si="44"/>
        <v>0</v>
      </c>
      <c r="AN132">
        <f t="shared" si="45"/>
        <v>0</v>
      </c>
      <c r="AO132">
        <f t="shared" si="46"/>
        <v>0</v>
      </c>
      <c r="AP132">
        <f t="shared" si="47"/>
        <v>0</v>
      </c>
      <c r="AQ132">
        <f t="shared" si="48"/>
        <v>0</v>
      </c>
      <c r="AT132" s="1"/>
    </row>
    <row r="133" spans="1:46" x14ac:dyDescent="0.55000000000000004">
      <c r="A133" t="s">
        <v>176</v>
      </c>
      <c r="B133" s="2">
        <v>44714</v>
      </c>
      <c r="C133" t="s">
        <v>332</v>
      </c>
      <c r="D133" t="s">
        <v>15</v>
      </c>
      <c r="E133">
        <v>6</v>
      </c>
      <c r="F133">
        <v>23</v>
      </c>
      <c r="G133" s="14">
        <v>300</v>
      </c>
      <c r="H133" t="s">
        <v>241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>
        <v>0</v>
      </c>
      <c r="AA133">
        <v>0</v>
      </c>
      <c r="AB133">
        <f t="shared" si="33"/>
        <v>0</v>
      </c>
      <c r="AC133">
        <f t="shared" si="34"/>
        <v>0</v>
      </c>
      <c r="AD133">
        <f t="shared" si="35"/>
        <v>0</v>
      </c>
      <c r="AE133">
        <f t="shared" si="36"/>
        <v>0</v>
      </c>
      <c r="AF133">
        <f t="shared" si="37"/>
        <v>0</v>
      </c>
      <c r="AG133">
        <f t="shared" si="38"/>
        <v>0</v>
      </c>
      <c r="AH133">
        <f t="shared" si="39"/>
        <v>0</v>
      </c>
      <c r="AI133">
        <f t="shared" si="40"/>
        <v>0</v>
      </c>
      <c r="AJ133">
        <f t="shared" si="41"/>
        <v>0</v>
      </c>
      <c r="AK133">
        <f t="shared" si="42"/>
        <v>0</v>
      </c>
      <c r="AL133">
        <f t="shared" si="43"/>
        <v>0</v>
      </c>
      <c r="AM133">
        <f t="shared" si="44"/>
        <v>0</v>
      </c>
      <c r="AN133">
        <f t="shared" si="45"/>
        <v>0</v>
      </c>
      <c r="AO133">
        <f t="shared" si="46"/>
        <v>0</v>
      </c>
      <c r="AP133">
        <f t="shared" si="47"/>
        <v>0</v>
      </c>
      <c r="AQ133">
        <f t="shared" si="48"/>
        <v>0</v>
      </c>
      <c r="AT133" s="1"/>
    </row>
    <row r="134" spans="1:46" x14ac:dyDescent="0.55000000000000004">
      <c r="A134" t="s">
        <v>177</v>
      </c>
      <c r="B134" s="2">
        <v>44718</v>
      </c>
      <c r="C134" t="s">
        <v>332</v>
      </c>
      <c r="D134" t="s">
        <v>15</v>
      </c>
      <c r="E134">
        <v>6</v>
      </c>
      <c r="F134">
        <v>24</v>
      </c>
      <c r="G134" s="14">
        <v>454</v>
      </c>
      <c r="H134" t="s">
        <v>240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>
        <v>0</v>
      </c>
      <c r="AA134">
        <v>0</v>
      </c>
      <c r="AB134">
        <f t="shared" si="33"/>
        <v>0</v>
      </c>
      <c r="AC134">
        <f t="shared" si="34"/>
        <v>0</v>
      </c>
      <c r="AD134">
        <f t="shared" si="35"/>
        <v>0</v>
      </c>
      <c r="AE134">
        <f t="shared" si="36"/>
        <v>0</v>
      </c>
      <c r="AF134">
        <f t="shared" si="37"/>
        <v>0</v>
      </c>
      <c r="AG134">
        <f t="shared" si="38"/>
        <v>0</v>
      </c>
      <c r="AH134">
        <f t="shared" si="39"/>
        <v>0</v>
      </c>
      <c r="AI134">
        <f t="shared" si="40"/>
        <v>0</v>
      </c>
      <c r="AJ134">
        <f t="shared" si="41"/>
        <v>0</v>
      </c>
      <c r="AK134">
        <f t="shared" si="42"/>
        <v>0</v>
      </c>
      <c r="AL134">
        <f t="shared" si="43"/>
        <v>0</v>
      </c>
      <c r="AM134">
        <f t="shared" si="44"/>
        <v>0</v>
      </c>
      <c r="AN134">
        <f t="shared" si="45"/>
        <v>0</v>
      </c>
      <c r="AO134">
        <f t="shared" si="46"/>
        <v>0</v>
      </c>
      <c r="AP134">
        <f t="shared" si="47"/>
        <v>0</v>
      </c>
      <c r="AQ134">
        <f t="shared" si="48"/>
        <v>0</v>
      </c>
      <c r="AT134" s="1"/>
    </row>
    <row r="135" spans="1:46" x14ac:dyDescent="0.55000000000000004">
      <c r="A135" t="s">
        <v>178</v>
      </c>
      <c r="B135" s="2">
        <v>44721</v>
      </c>
      <c r="C135" t="s">
        <v>332</v>
      </c>
      <c r="D135" t="s">
        <v>15</v>
      </c>
      <c r="E135">
        <v>6</v>
      </c>
      <c r="F135">
        <v>24</v>
      </c>
      <c r="G135" s="14" t="s">
        <v>230</v>
      </c>
      <c r="H135" t="s">
        <v>241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>
        <v>0</v>
      </c>
      <c r="AA135">
        <v>0</v>
      </c>
      <c r="AB135">
        <f t="shared" si="33"/>
        <v>0</v>
      </c>
      <c r="AC135">
        <f t="shared" si="34"/>
        <v>0</v>
      </c>
      <c r="AD135">
        <f t="shared" si="35"/>
        <v>0</v>
      </c>
      <c r="AE135">
        <f t="shared" si="36"/>
        <v>0</v>
      </c>
      <c r="AF135">
        <f t="shared" si="37"/>
        <v>0</v>
      </c>
      <c r="AG135">
        <f t="shared" si="38"/>
        <v>0</v>
      </c>
      <c r="AH135">
        <f t="shared" si="39"/>
        <v>0</v>
      </c>
      <c r="AI135">
        <f t="shared" si="40"/>
        <v>0</v>
      </c>
      <c r="AJ135">
        <f t="shared" si="41"/>
        <v>0</v>
      </c>
      <c r="AK135">
        <f t="shared" si="42"/>
        <v>0</v>
      </c>
      <c r="AL135">
        <f t="shared" si="43"/>
        <v>0</v>
      </c>
      <c r="AM135">
        <f t="shared" si="44"/>
        <v>0</v>
      </c>
      <c r="AN135">
        <f t="shared" si="45"/>
        <v>0</v>
      </c>
      <c r="AO135">
        <f t="shared" si="46"/>
        <v>0</v>
      </c>
      <c r="AP135">
        <f t="shared" si="47"/>
        <v>0</v>
      </c>
      <c r="AQ135">
        <f t="shared" si="48"/>
        <v>0</v>
      </c>
      <c r="AT135" s="1"/>
    </row>
    <row r="136" spans="1:46" x14ac:dyDescent="0.55000000000000004">
      <c r="A136" t="s">
        <v>179</v>
      </c>
      <c r="B136" s="2">
        <v>44724</v>
      </c>
      <c r="C136" t="s">
        <v>332</v>
      </c>
      <c r="D136" t="s">
        <v>15</v>
      </c>
      <c r="E136">
        <v>6</v>
      </c>
      <c r="F136">
        <v>25</v>
      </c>
      <c r="G136" s="14">
        <v>454</v>
      </c>
      <c r="H136" t="s">
        <v>240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>
        <v>0</v>
      </c>
      <c r="AA136">
        <v>0</v>
      </c>
      <c r="AB136">
        <f t="shared" si="33"/>
        <v>0</v>
      </c>
      <c r="AC136">
        <f t="shared" si="34"/>
        <v>0</v>
      </c>
      <c r="AD136">
        <f t="shared" si="35"/>
        <v>0</v>
      </c>
      <c r="AE136">
        <f t="shared" si="36"/>
        <v>0</v>
      </c>
      <c r="AF136">
        <f t="shared" si="37"/>
        <v>0</v>
      </c>
      <c r="AG136">
        <f t="shared" si="38"/>
        <v>0</v>
      </c>
      <c r="AH136">
        <f t="shared" si="39"/>
        <v>0</v>
      </c>
      <c r="AI136">
        <f t="shared" si="40"/>
        <v>0</v>
      </c>
      <c r="AJ136">
        <f t="shared" si="41"/>
        <v>0</v>
      </c>
      <c r="AK136">
        <f t="shared" si="42"/>
        <v>0</v>
      </c>
      <c r="AL136">
        <f t="shared" si="43"/>
        <v>0</v>
      </c>
      <c r="AM136">
        <f t="shared" si="44"/>
        <v>0</v>
      </c>
      <c r="AN136">
        <f t="shared" si="45"/>
        <v>0</v>
      </c>
      <c r="AO136">
        <f t="shared" si="46"/>
        <v>0</v>
      </c>
      <c r="AP136">
        <f t="shared" si="47"/>
        <v>0</v>
      </c>
      <c r="AQ136">
        <f t="shared" si="48"/>
        <v>0</v>
      </c>
      <c r="AT136" s="1"/>
    </row>
    <row r="137" spans="1:46" x14ac:dyDescent="0.55000000000000004">
      <c r="A137" t="s">
        <v>180</v>
      </c>
      <c r="B137" s="2">
        <v>44728</v>
      </c>
      <c r="C137" t="s">
        <v>332</v>
      </c>
      <c r="D137" t="s">
        <v>15</v>
      </c>
      <c r="E137">
        <v>6</v>
      </c>
      <c r="F137">
        <v>25</v>
      </c>
      <c r="G137" s="14">
        <v>349</v>
      </c>
      <c r="H137" t="s">
        <v>241</v>
      </c>
      <c r="I137" s="1">
        <v>0.02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0.01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>
        <v>1</v>
      </c>
      <c r="AA137">
        <v>1</v>
      </c>
      <c r="AB137">
        <f t="shared" si="33"/>
        <v>0</v>
      </c>
      <c r="AC137">
        <f t="shared" si="34"/>
        <v>0</v>
      </c>
      <c r="AD137">
        <f t="shared" si="35"/>
        <v>0</v>
      </c>
      <c r="AE137">
        <f t="shared" si="36"/>
        <v>0</v>
      </c>
      <c r="AF137">
        <f t="shared" si="37"/>
        <v>0</v>
      </c>
      <c r="AG137">
        <f t="shared" si="38"/>
        <v>1</v>
      </c>
      <c r="AH137">
        <f t="shared" si="39"/>
        <v>0</v>
      </c>
      <c r="AI137">
        <f t="shared" si="40"/>
        <v>0</v>
      </c>
      <c r="AJ137">
        <f t="shared" si="41"/>
        <v>0</v>
      </c>
      <c r="AK137">
        <f t="shared" si="42"/>
        <v>0</v>
      </c>
      <c r="AL137">
        <f t="shared" si="43"/>
        <v>0</v>
      </c>
      <c r="AM137">
        <f t="shared" si="44"/>
        <v>0</v>
      </c>
      <c r="AN137">
        <f t="shared" si="45"/>
        <v>0</v>
      </c>
      <c r="AO137">
        <f t="shared" si="46"/>
        <v>0</v>
      </c>
      <c r="AP137">
        <f t="shared" si="47"/>
        <v>0</v>
      </c>
      <c r="AQ137">
        <f t="shared" si="48"/>
        <v>0</v>
      </c>
      <c r="AT137" s="1"/>
    </row>
    <row r="138" spans="1:46" x14ac:dyDescent="0.55000000000000004">
      <c r="A138" t="s">
        <v>181</v>
      </c>
      <c r="B138" s="2">
        <v>44742</v>
      </c>
      <c r="C138" t="s">
        <v>333</v>
      </c>
      <c r="D138" t="s">
        <v>15</v>
      </c>
      <c r="E138">
        <v>6</v>
      </c>
      <c r="F138">
        <v>27</v>
      </c>
      <c r="G138" s="14">
        <v>67</v>
      </c>
      <c r="H138" t="s">
        <v>240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>
        <v>0</v>
      </c>
      <c r="AA138">
        <v>0</v>
      </c>
      <c r="AB138">
        <f t="shared" si="33"/>
        <v>0</v>
      </c>
      <c r="AC138">
        <f t="shared" si="34"/>
        <v>0</v>
      </c>
      <c r="AD138">
        <f t="shared" si="35"/>
        <v>0</v>
      </c>
      <c r="AE138">
        <f t="shared" si="36"/>
        <v>0</v>
      </c>
      <c r="AF138">
        <f t="shared" si="37"/>
        <v>0</v>
      </c>
      <c r="AG138">
        <f t="shared" si="38"/>
        <v>0</v>
      </c>
      <c r="AH138">
        <f t="shared" si="39"/>
        <v>0</v>
      </c>
      <c r="AI138">
        <f t="shared" si="40"/>
        <v>0</v>
      </c>
      <c r="AJ138">
        <f t="shared" si="41"/>
        <v>0</v>
      </c>
      <c r="AK138">
        <f t="shared" si="42"/>
        <v>0</v>
      </c>
      <c r="AL138">
        <f t="shared" si="43"/>
        <v>0</v>
      </c>
      <c r="AM138">
        <f t="shared" si="44"/>
        <v>0</v>
      </c>
      <c r="AN138">
        <f t="shared" si="45"/>
        <v>0</v>
      </c>
      <c r="AO138">
        <f t="shared" si="46"/>
        <v>0</v>
      </c>
      <c r="AP138">
        <f t="shared" si="47"/>
        <v>0</v>
      </c>
      <c r="AQ138">
        <f t="shared" si="48"/>
        <v>0</v>
      </c>
      <c r="AT138" s="1"/>
    </row>
    <row r="139" spans="1:46" x14ac:dyDescent="0.55000000000000004">
      <c r="A139" t="s">
        <v>182</v>
      </c>
      <c r="B139" s="2">
        <v>44742</v>
      </c>
      <c r="C139" t="s">
        <v>333</v>
      </c>
      <c r="D139" t="s">
        <v>15</v>
      </c>
      <c r="E139">
        <v>6</v>
      </c>
      <c r="F139">
        <v>27</v>
      </c>
      <c r="G139" s="14" t="s">
        <v>231</v>
      </c>
      <c r="H139" t="s">
        <v>242</v>
      </c>
      <c r="I139" s="1">
        <v>0.1</v>
      </c>
      <c r="J139" s="1">
        <v>0.1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>
        <v>1</v>
      </c>
      <c r="AA139">
        <v>1</v>
      </c>
      <c r="AB139">
        <f t="shared" si="33"/>
        <v>1</v>
      </c>
      <c r="AC139">
        <f t="shared" si="34"/>
        <v>0</v>
      </c>
      <c r="AD139">
        <f t="shared" si="35"/>
        <v>0</v>
      </c>
      <c r="AE139">
        <f t="shared" si="36"/>
        <v>0</v>
      </c>
      <c r="AF139">
        <f t="shared" si="37"/>
        <v>0</v>
      </c>
      <c r="AG139">
        <f t="shared" si="38"/>
        <v>0</v>
      </c>
      <c r="AH139">
        <f t="shared" si="39"/>
        <v>0</v>
      </c>
      <c r="AI139">
        <f t="shared" si="40"/>
        <v>0</v>
      </c>
      <c r="AJ139">
        <f t="shared" si="41"/>
        <v>0</v>
      </c>
      <c r="AK139">
        <f t="shared" si="42"/>
        <v>0</v>
      </c>
      <c r="AL139">
        <f t="shared" si="43"/>
        <v>0</v>
      </c>
      <c r="AM139">
        <f t="shared" si="44"/>
        <v>0</v>
      </c>
      <c r="AN139">
        <f t="shared" si="45"/>
        <v>0</v>
      </c>
      <c r="AO139">
        <f t="shared" si="46"/>
        <v>0</v>
      </c>
      <c r="AP139">
        <f t="shared" si="47"/>
        <v>0</v>
      </c>
      <c r="AQ139">
        <f t="shared" si="48"/>
        <v>0</v>
      </c>
      <c r="AT139" s="1"/>
    </row>
    <row r="140" spans="1:46" x14ac:dyDescent="0.55000000000000004">
      <c r="A140" t="s">
        <v>183</v>
      </c>
      <c r="B140" s="2">
        <v>44749</v>
      </c>
      <c r="C140" t="s">
        <v>333</v>
      </c>
      <c r="D140" t="s">
        <v>27</v>
      </c>
      <c r="E140">
        <v>7</v>
      </c>
      <c r="F140">
        <v>28</v>
      </c>
      <c r="G140" s="14">
        <v>589</v>
      </c>
      <c r="H140" t="s">
        <v>241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>
        <v>0</v>
      </c>
      <c r="AA140">
        <v>0</v>
      </c>
      <c r="AB140">
        <f t="shared" si="33"/>
        <v>0</v>
      </c>
      <c r="AC140">
        <f t="shared" si="34"/>
        <v>0</v>
      </c>
      <c r="AD140">
        <f t="shared" si="35"/>
        <v>0</v>
      </c>
      <c r="AE140">
        <f t="shared" si="36"/>
        <v>0</v>
      </c>
      <c r="AF140">
        <f t="shared" si="37"/>
        <v>0</v>
      </c>
      <c r="AG140">
        <f t="shared" si="38"/>
        <v>0</v>
      </c>
      <c r="AH140">
        <f t="shared" si="39"/>
        <v>0</v>
      </c>
      <c r="AI140">
        <f t="shared" si="40"/>
        <v>0</v>
      </c>
      <c r="AJ140">
        <f t="shared" si="41"/>
        <v>0</v>
      </c>
      <c r="AK140">
        <f t="shared" si="42"/>
        <v>0</v>
      </c>
      <c r="AL140">
        <f t="shared" si="43"/>
        <v>0</v>
      </c>
      <c r="AM140">
        <f t="shared" si="44"/>
        <v>0</v>
      </c>
      <c r="AN140">
        <f t="shared" si="45"/>
        <v>0</v>
      </c>
      <c r="AO140">
        <f t="shared" si="46"/>
        <v>0</v>
      </c>
      <c r="AP140">
        <f t="shared" si="47"/>
        <v>0</v>
      </c>
      <c r="AQ140">
        <f t="shared" si="48"/>
        <v>0</v>
      </c>
      <c r="AT140" s="1"/>
    </row>
    <row r="141" spans="1:46" x14ac:dyDescent="0.55000000000000004">
      <c r="A141" t="s">
        <v>184</v>
      </c>
      <c r="B141" s="2">
        <v>44749</v>
      </c>
      <c r="C141" t="s">
        <v>333</v>
      </c>
      <c r="D141" t="s">
        <v>27</v>
      </c>
      <c r="E141">
        <v>7</v>
      </c>
      <c r="F141">
        <v>28</v>
      </c>
      <c r="G141" s="14" t="s">
        <v>230</v>
      </c>
      <c r="H141" t="s">
        <v>241</v>
      </c>
      <c r="I141" s="1">
        <v>0.01</v>
      </c>
      <c r="J141" s="1">
        <v>0</v>
      </c>
      <c r="K141" s="1">
        <v>0</v>
      </c>
      <c r="L141" s="1">
        <v>0</v>
      </c>
      <c r="M141" s="1">
        <v>0</v>
      </c>
      <c r="N141" s="1">
        <v>0.01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>
        <v>1</v>
      </c>
      <c r="AA141">
        <v>1</v>
      </c>
      <c r="AB141">
        <f t="shared" si="33"/>
        <v>0</v>
      </c>
      <c r="AC141">
        <f t="shared" si="34"/>
        <v>0</v>
      </c>
      <c r="AD141">
        <f t="shared" si="35"/>
        <v>0</v>
      </c>
      <c r="AE141">
        <f t="shared" si="36"/>
        <v>0</v>
      </c>
      <c r="AF141">
        <f t="shared" si="37"/>
        <v>1</v>
      </c>
      <c r="AG141">
        <f t="shared" si="38"/>
        <v>0</v>
      </c>
      <c r="AH141">
        <f t="shared" si="39"/>
        <v>0</v>
      </c>
      <c r="AI141">
        <f t="shared" si="40"/>
        <v>0</v>
      </c>
      <c r="AJ141">
        <f t="shared" si="41"/>
        <v>0</v>
      </c>
      <c r="AK141">
        <f t="shared" si="42"/>
        <v>0</v>
      </c>
      <c r="AL141">
        <f t="shared" si="43"/>
        <v>0</v>
      </c>
      <c r="AM141">
        <f t="shared" si="44"/>
        <v>0</v>
      </c>
      <c r="AN141">
        <f t="shared" si="45"/>
        <v>0</v>
      </c>
      <c r="AO141">
        <f t="shared" si="46"/>
        <v>0</v>
      </c>
      <c r="AP141">
        <f t="shared" si="47"/>
        <v>0</v>
      </c>
      <c r="AQ141">
        <f t="shared" si="48"/>
        <v>0</v>
      </c>
      <c r="AT141" s="1"/>
    </row>
    <row r="142" spans="1:46" x14ac:dyDescent="0.55000000000000004">
      <c r="A142" t="s">
        <v>186</v>
      </c>
      <c r="B142" s="2">
        <v>44753</v>
      </c>
      <c r="C142" t="s">
        <v>333</v>
      </c>
      <c r="D142" t="s">
        <v>27</v>
      </c>
      <c r="E142">
        <v>7</v>
      </c>
      <c r="F142">
        <v>29</v>
      </c>
      <c r="G142" s="14">
        <v>606</v>
      </c>
      <c r="H142" t="s">
        <v>241</v>
      </c>
      <c r="I142" s="1">
        <v>0.05</v>
      </c>
      <c r="J142" s="1">
        <v>0</v>
      </c>
      <c r="K142" s="1">
        <v>0</v>
      </c>
      <c r="L142" s="1">
        <v>0</v>
      </c>
      <c r="M142" s="1">
        <v>0</v>
      </c>
      <c r="N142" s="1">
        <v>0.05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>
        <v>1</v>
      </c>
      <c r="AA142">
        <v>1</v>
      </c>
      <c r="AB142">
        <f t="shared" si="33"/>
        <v>0</v>
      </c>
      <c r="AC142">
        <f t="shared" si="34"/>
        <v>0</v>
      </c>
      <c r="AD142">
        <f t="shared" si="35"/>
        <v>0</v>
      </c>
      <c r="AE142">
        <f t="shared" si="36"/>
        <v>0</v>
      </c>
      <c r="AF142">
        <f t="shared" si="37"/>
        <v>1</v>
      </c>
      <c r="AG142">
        <f t="shared" si="38"/>
        <v>0</v>
      </c>
      <c r="AH142">
        <f t="shared" si="39"/>
        <v>0</v>
      </c>
      <c r="AI142">
        <f t="shared" si="40"/>
        <v>0</v>
      </c>
      <c r="AJ142">
        <f t="shared" si="41"/>
        <v>0</v>
      </c>
      <c r="AK142">
        <f t="shared" si="42"/>
        <v>0</v>
      </c>
      <c r="AL142">
        <f t="shared" si="43"/>
        <v>0</v>
      </c>
      <c r="AM142">
        <f t="shared" si="44"/>
        <v>0</v>
      </c>
      <c r="AN142">
        <f t="shared" si="45"/>
        <v>0</v>
      </c>
      <c r="AO142">
        <f t="shared" si="46"/>
        <v>0</v>
      </c>
      <c r="AP142">
        <f t="shared" si="47"/>
        <v>0</v>
      </c>
      <c r="AQ142">
        <f t="shared" si="48"/>
        <v>0</v>
      </c>
      <c r="AT142" s="1"/>
    </row>
    <row r="143" spans="1:46" x14ac:dyDescent="0.55000000000000004">
      <c r="A143" t="s">
        <v>187</v>
      </c>
      <c r="B143" s="2">
        <v>44760</v>
      </c>
      <c r="C143" t="s">
        <v>333</v>
      </c>
      <c r="D143" t="s">
        <v>27</v>
      </c>
      <c r="E143">
        <v>7</v>
      </c>
      <c r="F143">
        <v>30</v>
      </c>
      <c r="G143" s="14">
        <v>40</v>
      </c>
      <c r="H143" t="s">
        <v>240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>
        <v>0</v>
      </c>
      <c r="AA143">
        <v>0</v>
      </c>
      <c r="AB143">
        <f t="shared" si="33"/>
        <v>0</v>
      </c>
      <c r="AC143">
        <f t="shared" si="34"/>
        <v>0</v>
      </c>
      <c r="AD143">
        <f t="shared" si="35"/>
        <v>0</v>
      </c>
      <c r="AE143">
        <f t="shared" si="36"/>
        <v>0</v>
      </c>
      <c r="AF143">
        <f t="shared" si="37"/>
        <v>0</v>
      </c>
      <c r="AG143">
        <f t="shared" si="38"/>
        <v>0</v>
      </c>
      <c r="AH143">
        <f t="shared" si="39"/>
        <v>0</v>
      </c>
      <c r="AI143">
        <f t="shared" si="40"/>
        <v>0</v>
      </c>
      <c r="AJ143">
        <f t="shared" si="41"/>
        <v>0</v>
      </c>
      <c r="AK143">
        <f t="shared" si="42"/>
        <v>0</v>
      </c>
      <c r="AL143">
        <f t="shared" si="43"/>
        <v>0</v>
      </c>
      <c r="AM143">
        <f t="shared" si="44"/>
        <v>0</v>
      </c>
      <c r="AN143">
        <f t="shared" si="45"/>
        <v>0</v>
      </c>
      <c r="AO143">
        <f t="shared" si="46"/>
        <v>0</v>
      </c>
      <c r="AP143">
        <f t="shared" si="47"/>
        <v>0</v>
      </c>
      <c r="AQ143">
        <f t="shared" si="48"/>
        <v>0</v>
      </c>
      <c r="AT143" s="1"/>
    </row>
    <row r="144" spans="1:46" x14ac:dyDescent="0.55000000000000004">
      <c r="A144" t="s">
        <v>188</v>
      </c>
      <c r="B144" s="2">
        <v>44760</v>
      </c>
      <c r="C144" t="s">
        <v>333</v>
      </c>
      <c r="D144" t="s">
        <v>27</v>
      </c>
      <c r="E144">
        <v>7</v>
      </c>
      <c r="F144">
        <v>30</v>
      </c>
      <c r="G144" s="14">
        <v>454</v>
      </c>
      <c r="H144" t="s">
        <v>240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>
        <v>0</v>
      </c>
      <c r="AA144">
        <v>0</v>
      </c>
      <c r="AB144">
        <f t="shared" si="33"/>
        <v>0</v>
      </c>
      <c r="AC144">
        <f t="shared" si="34"/>
        <v>0</v>
      </c>
      <c r="AD144">
        <f t="shared" si="35"/>
        <v>0</v>
      </c>
      <c r="AE144">
        <f t="shared" si="36"/>
        <v>0</v>
      </c>
      <c r="AF144">
        <f t="shared" si="37"/>
        <v>0</v>
      </c>
      <c r="AG144">
        <f t="shared" si="38"/>
        <v>0</v>
      </c>
      <c r="AH144">
        <f t="shared" si="39"/>
        <v>0</v>
      </c>
      <c r="AI144">
        <f t="shared" si="40"/>
        <v>0</v>
      </c>
      <c r="AJ144">
        <f t="shared" si="41"/>
        <v>0</v>
      </c>
      <c r="AK144">
        <f t="shared" si="42"/>
        <v>0</v>
      </c>
      <c r="AL144">
        <f t="shared" si="43"/>
        <v>0</v>
      </c>
      <c r="AM144">
        <f t="shared" si="44"/>
        <v>0</v>
      </c>
      <c r="AN144">
        <f t="shared" si="45"/>
        <v>0</v>
      </c>
      <c r="AO144">
        <f t="shared" si="46"/>
        <v>0</v>
      </c>
      <c r="AP144">
        <f t="shared" si="47"/>
        <v>0</v>
      </c>
      <c r="AQ144">
        <f t="shared" si="48"/>
        <v>0</v>
      </c>
      <c r="AT144" s="1"/>
    </row>
    <row r="145" spans="1:46" x14ac:dyDescent="0.55000000000000004">
      <c r="A145" t="s">
        <v>189</v>
      </c>
      <c r="B145" s="2">
        <v>44760</v>
      </c>
      <c r="C145" t="s">
        <v>333</v>
      </c>
      <c r="D145" t="s">
        <v>27</v>
      </c>
      <c r="E145">
        <v>7</v>
      </c>
      <c r="F145">
        <v>30</v>
      </c>
      <c r="G145" s="14" t="s">
        <v>229</v>
      </c>
      <c r="H145" t="s">
        <v>240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>
        <v>0</v>
      </c>
      <c r="AA145">
        <v>0</v>
      </c>
      <c r="AB145">
        <f t="shared" si="33"/>
        <v>0</v>
      </c>
      <c r="AC145">
        <f t="shared" si="34"/>
        <v>0</v>
      </c>
      <c r="AD145">
        <f t="shared" si="35"/>
        <v>0</v>
      </c>
      <c r="AE145">
        <f t="shared" si="36"/>
        <v>0</v>
      </c>
      <c r="AF145">
        <f t="shared" si="37"/>
        <v>0</v>
      </c>
      <c r="AG145">
        <f t="shared" si="38"/>
        <v>0</v>
      </c>
      <c r="AH145">
        <f t="shared" si="39"/>
        <v>0</v>
      </c>
      <c r="AI145">
        <f t="shared" si="40"/>
        <v>0</v>
      </c>
      <c r="AJ145">
        <f t="shared" si="41"/>
        <v>0</v>
      </c>
      <c r="AK145">
        <f t="shared" si="42"/>
        <v>0</v>
      </c>
      <c r="AL145">
        <f t="shared" si="43"/>
        <v>0</v>
      </c>
      <c r="AM145">
        <f t="shared" si="44"/>
        <v>0</v>
      </c>
      <c r="AN145">
        <f t="shared" si="45"/>
        <v>0</v>
      </c>
      <c r="AO145">
        <f t="shared" si="46"/>
        <v>0</v>
      </c>
      <c r="AP145">
        <f t="shared" si="47"/>
        <v>0</v>
      </c>
      <c r="AQ145">
        <f t="shared" si="48"/>
        <v>0</v>
      </c>
      <c r="AT145" s="1"/>
    </row>
    <row r="146" spans="1:46" x14ac:dyDescent="0.55000000000000004">
      <c r="A146" t="s">
        <v>190</v>
      </c>
      <c r="B146" s="2">
        <v>44761</v>
      </c>
      <c r="C146" t="s">
        <v>333</v>
      </c>
      <c r="D146" t="s">
        <v>27</v>
      </c>
      <c r="E146">
        <v>7</v>
      </c>
      <c r="F146">
        <v>30</v>
      </c>
      <c r="G146" s="14">
        <v>21</v>
      </c>
      <c r="H146" t="s">
        <v>240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>
        <v>0</v>
      </c>
      <c r="AA146">
        <v>0</v>
      </c>
      <c r="AB146">
        <f t="shared" si="33"/>
        <v>0</v>
      </c>
      <c r="AC146">
        <f t="shared" si="34"/>
        <v>0</v>
      </c>
      <c r="AD146">
        <f t="shared" si="35"/>
        <v>0</v>
      </c>
      <c r="AE146">
        <f t="shared" si="36"/>
        <v>0</v>
      </c>
      <c r="AF146">
        <f t="shared" si="37"/>
        <v>0</v>
      </c>
      <c r="AG146">
        <f t="shared" si="38"/>
        <v>0</v>
      </c>
      <c r="AH146">
        <f t="shared" si="39"/>
        <v>0</v>
      </c>
      <c r="AI146">
        <f t="shared" si="40"/>
        <v>0</v>
      </c>
      <c r="AJ146">
        <f t="shared" si="41"/>
        <v>0</v>
      </c>
      <c r="AK146">
        <f t="shared" si="42"/>
        <v>0</v>
      </c>
      <c r="AL146">
        <f t="shared" si="43"/>
        <v>0</v>
      </c>
      <c r="AM146">
        <f t="shared" si="44"/>
        <v>0</v>
      </c>
      <c r="AN146">
        <f t="shared" si="45"/>
        <v>0</v>
      </c>
      <c r="AO146">
        <f t="shared" si="46"/>
        <v>0</v>
      </c>
      <c r="AP146">
        <f t="shared" si="47"/>
        <v>0</v>
      </c>
      <c r="AQ146">
        <f t="shared" si="48"/>
        <v>0</v>
      </c>
      <c r="AT146" s="1"/>
    </row>
    <row r="147" spans="1:46" x14ac:dyDescent="0.55000000000000004">
      <c r="A147" t="s">
        <v>191</v>
      </c>
      <c r="B147" s="2">
        <v>44761</v>
      </c>
      <c r="C147" t="s">
        <v>333</v>
      </c>
      <c r="D147" t="s">
        <v>27</v>
      </c>
      <c r="E147">
        <v>7</v>
      </c>
      <c r="F147">
        <v>30</v>
      </c>
      <c r="G147" s="14">
        <v>40</v>
      </c>
      <c r="H147" t="s">
        <v>240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>
        <v>0</v>
      </c>
      <c r="AA147">
        <v>0</v>
      </c>
      <c r="AB147">
        <f t="shared" si="33"/>
        <v>0</v>
      </c>
      <c r="AC147">
        <f t="shared" si="34"/>
        <v>0</v>
      </c>
      <c r="AD147">
        <f t="shared" si="35"/>
        <v>0</v>
      </c>
      <c r="AE147">
        <f t="shared" si="36"/>
        <v>0</v>
      </c>
      <c r="AF147">
        <f t="shared" si="37"/>
        <v>0</v>
      </c>
      <c r="AG147">
        <f t="shared" si="38"/>
        <v>0</v>
      </c>
      <c r="AH147">
        <f t="shared" si="39"/>
        <v>0</v>
      </c>
      <c r="AI147">
        <f t="shared" si="40"/>
        <v>0</v>
      </c>
      <c r="AJ147">
        <f t="shared" si="41"/>
        <v>0</v>
      </c>
      <c r="AK147">
        <f t="shared" si="42"/>
        <v>0</v>
      </c>
      <c r="AL147">
        <f t="shared" si="43"/>
        <v>0</v>
      </c>
      <c r="AM147">
        <f t="shared" si="44"/>
        <v>0</v>
      </c>
      <c r="AN147">
        <f t="shared" si="45"/>
        <v>0</v>
      </c>
      <c r="AO147">
        <f t="shared" si="46"/>
        <v>0</v>
      </c>
      <c r="AP147">
        <f t="shared" si="47"/>
        <v>0</v>
      </c>
      <c r="AQ147">
        <f t="shared" si="48"/>
        <v>0</v>
      </c>
      <c r="AT147" s="1"/>
    </row>
    <row r="148" spans="1:46" x14ac:dyDescent="0.55000000000000004">
      <c r="A148" t="s">
        <v>192</v>
      </c>
      <c r="B148" s="2">
        <v>44761</v>
      </c>
      <c r="C148" t="s">
        <v>333</v>
      </c>
      <c r="D148" t="s">
        <v>27</v>
      </c>
      <c r="E148">
        <v>7</v>
      </c>
      <c r="F148">
        <v>30</v>
      </c>
      <c r="G148" s="14">
        <v>491</v>
      </c>
      <c r="H148" t="s">
        <v>242</v>
      </c>
      <c r="I148" s="1">
        <v>0.15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0.15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>
        <v>1</v>
      </c>
      <c r="AA148">
        <v>1</v>
      </c>
      <c r="AB148">
        <f t="shared" si="33"/>
        <v>0</v>
      </c>
      <c r="AC148">
        <f t="shared" si="34"/>
        <v>0</v>
      </c>
      <c r="AD148">
        <f t="shared" si="35"/>
        <v>0</v>
      </c>
      <c r="AE148">
        <f t="shared" si="36"/>
        <v>0</v>
      </c>
      <c r="AF148">
        <f t="shared" si="37"/>
        <v>0</v>
      </c>
      <c r="AG148">
        <f t="shared" si="38"/>
        <v>0</v>
      </c>
      <c r="AH148">
        <f t="shared" si="39"/>
        <v>0</v>
      </c>
      <c r="AI148">
        <f t="shared" si="40"/>
        <v>0</v>
      </c>
      <c r="AJ148">
        <f t="shared" si="41"/>
        <v>0</v>
      </c>
      <c r="AK148">
        <f t="shared" si="42"/>
        <v>0</v>
      </c>
      <c r="AL148">
        <f t="shared" si="43"/>
        <v>1</v>
      </c>
      <c r="AM148">
        <f t="shared" si="44"/>
        <v>0</v>
      </c>
      <c r="AN148">
        <f t="shared" si="45"/>
        <v>0</v>
      </c>
      <c r="AO148">
        <f t="shared" si="46"/>
        <v>0</v>
      </c>
      <c r="AP148">
        <f t="shared" si="47"/>
        <v>0</v>
      </c>
      <c r="AQ148">
        <f t="shared" si="48"/>
        <v>0</v>
      </c>
      <c r="AT148" s="1"/>
    </row>
    <row r="149" spans="1:46" x14ac:dyDescent="0.55000000000000004">
      <c r="A149" t="s">
        <v>193</v>
      </c>
      <c r="B149" s="2">
        <v>44762</v>
      </c>
      <c r="C149" t="s">
        <v>333</v>
      </c>
      <c r="D149" t="s">
        <v>27</v>
      </c>
      <c r="E149">
        <v>7</v>
      </c>
      <c r="F149">
        <v>30</v>
      </c>
      <c r="G149" s="14">
        <v>300</v>
      </c>
      <c r="H149" t="s">
        <v>241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>
        <v>0</v>
      </c>
      <c r="AA149">
        <v>0</v>
      </c>
      <c r="AB149">
        <f t="shared" si="33"/>
        <v>0</v>
      </c>
      <c r="AC149">
        <f t="shared" si="34"/>
        <v>0</v>
      </c>
      <c r="AD149">
        <f t="shared" si="35"/>
        <v>0</v>
      </c>
      <c r="AE149">
        <f t="shared" si="36"/>
        <v>0</v>
      </c>
      <c r="AF149">
        <f t="shared" si="37"/>
        <v>0</v>
      </c>
      <c r="AG149">
        <f t="shared" si="38"/>
        <v>0</v>
      </c>
      <c r="AH149">
        <f t="shared" si="39"/>
        <v>0</v>
      </c>
      <c r="AI149">
        <f t="shared" si="40"/>
        <v>0</v>
      </c>
      <c r="AJ149">
        <f t="shared" si="41"/>
        <v>0</v>
      </c>
      <c r="AK149">
        <f t="shared" si="42"/>
        <v>0</v>
      </c>
      <c r="AL149">
        <f t="shared" si="43"/>
        <v>0</v>
      </c>
      <c r="AM149">
        <f t="shared" si="44"/>
        <v>0</v>
      </c>
      <c r="AN149">
        <f t="shared" si="45"/>
        <v>0</v>
      </c>
      <c r="AO149">
        <f t="shared" si="46"/>
        <v>0</v>
      </c>
      <c r="AP149">
        <f t="shared" si="47"/>
        <v>0</v>
      </c>
      <c r="AQ149">
        <f t="shared" si="48"/>
        <v>0</v>
      </c>
      <c r="AT149" s="1"/>
    </row>
    <row r="150" spans="1:46" x14ac:dyDescent="0.55000000000000004">
      <c r="A150" t="s">
        <v>194</v>
      </c>
      <c r="B150" s="2">
        <v>44762</v>
      </c>
      <c r="C150" t="s">
        <v>333</v>
      </c>
      <c r="D150" t="s">
        <v>27</v>
      </c>
      <c r="E150">
        <v>7</v>
      </c>
      <c r="F150">
        <v>30</v>
      </c>
      <c r="G150" s="14">
        <v>491</v>
      </c>
      <c r="H150" t="s">
        <v>242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>
        <v>0</v>
      </c>
      <c r="AA150">
        <v>0</v>
      </c>
      <c r="AB150">
        <f t="shared" si="33"/>
        <v>0</v>
      </c>
      <c r="AC150">
        <f t="shared" si="34"/>
        <v>0</v>
      </c>
      <c r="AD150">
        <f t="shared" si="35"/>
        <v>0</v>
      </c>
      <c r="AE150">
        <f t="shared" si="36"/>
        <v>0</v>
      </c>
      <c r="AF150">
        <f t="shared" si="37"/>
        <v>0</v>
      </c>
      <c r="AG150">
        <f t="shared" si="38"/>
        <v>0</v>
      </c>
      <c r="AH150">
        <f t="shared" si="39"/>
        <v>0</v>
      </c>
      <c r="AI150">
        <f t="shared" si="40"/>
        <v>0</v>
      </c>
      <c r="AJ150">
        <f t="shared" si="41"/>
        <v>0</v>
      </c>
      <c r="AK150">
        <f t="shared" si="42"/>
        <v>0</v>
      </c>
      <c r="AL150">
        <f t="shared" si="43"/>
        <v>0</v>
      </c>
      <c r="AM150">
        <f t="shared" si="44"/>
        <v>0</v>
      </c>
      <c r="AN150">
        <f t="shared" si="45"/>
        <v>0</v>
      </c>
      <c r="AO150">
        <f t="shared" si="46"/>
        <v>0</v>
      </c>
      <c r="AP150">
        <f t="shared" si="47"/>
        <v>0</v>
      </c>
      <c r="AQ150">
        <f t="shared" si="48"/>
        <v>0</v>
      </c>
      <c r="AT150" s="1"/>
    </row>
    <row r="151" spans="1:46" x14ac:dyDescent="0.55000000000000004">
      <c r="A151" t="s">
        <v>195</v>
      </c>
      <c r="B151" s="2">
        <v>44762</v>
      </c>
      <c r="C151" t="s">
        <v>333</v>
      </c>
      <c r="D151" t="s">
        <v>27</v>
      </c>
      <c r="E151">
        <v>7</v>
      </c>
      <c r="F151">
        <v>30</v>
      </c>
      <c r="G151" s="14">
        <v>491</v>
      </c>
      <c r="H151" t="s">
        <v>242</v>
      </c>
      <c r="I151" s="1">
        <v>0.25</v>
      </c>
      <c r="J151" s="1">
        <v>0</v>
      </c>
      <c r="K151" s="1">
        <v>0</v>
      </c>
      <c r="L151" s="1">
        <v>0.05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0.2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>
        <v>1</v>
      </c>
      <c r="AA151">
        <v>2</v>
      </c>
      <c r="AB151">
        <f t="shared" si="33"/>
        <v>0</v>
      </c>
      <c r="AC151">
        <f t="shared" si="34"/>
        <v>0</v>
      </c>
      <c r="AD151">
        <f t="shared" si="35"/>
        <v>1</v>
      </c>
      <c r="AE151">
        <f t="shared" si="36"/>
        <v>0</v>
      </c>
      <c r="AF151">
        <f t="shared" si="37"/>
        <v>0</v>
      </c>
      <c r="AG151">
        <f t="shared" si="38"/>
        <v>0</v>
      </c>
      <c r="AH151">
        <f t="shared" si="39"/>
        <v>0</v>
      </c>
      <c r="AI151">
        <f t="shared" si="40"/>
        <v>0</v>
      </c>
      <c r="AJ151">
        <f t="shared" si="41"/>
        <v>0</v>
      </c>
      <c r="AK151">
        <f t="shared" si="42"/>
        <v>0</v>
      </c>
      <c r="AL151">
        <f t="shared" si="43"/>
        <v>1</v>
      </c>
      <c r="AM151">
        <f t="shared" si="44"/>
        <v>0</v>
      </c>
      <c r="AN151">
        <f t="shared" si="45"/>
        <v>0</v>
      </c>
      <c r="AO151">
        <f t="shared" si="46"/>
        <v>0</v>
      </c>
      <c r="AP151">
        <f t="shared" si="47"/>
        <v>0</v>
      </c>
      <c r="AQ151">
        <f t="shared" si="48"/>
        <v>0</v>
      </c>
      <c r="AT151" s="1"/>
    </row>
    <row r="152" spans="1:46" x14ac:dyDescent="0.55000000000000004">
      <c r="A152" t="s">
        <v>197</v>
      </c>
      <c r="B152" s="2">
        <v>44763</v>
      </c>
      <c r="C152" t="s">
        <v>333</v>
      </c>
      <c r="D152" t="s">
        <v>27</v>
      </c>
      <c r="E152">
        <v>7</v>
      </c>
      <c r="F152">
        <v>30</v>
      </c>
      <c r="G152" s="14">
        <v>300</v>
      </c>
      <c r="H152" t="s">
        <v>241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>
        <v>0</v>
      </c>
      <c r="AA152">
        <v>0</v>
      </c>
      <c r="AB152">
        <f t="shared" si="33"/>
        <v>0</v>
      </c>
      <c r="AC152">
        <f t="shared" si="34"/>
        <v>0</v>
      </c>
      <c r="AD152">
        <f t="shared" si="35"/>
        <v>0</v>
      </c>
      <c r="AE152">
        <f t="shared" si="36"/>
        <v>0</v>
      </c>
      <c r="AF152">
        <f t="shared" si="37"/>
        <v>0</v>
      </c>
      <c r="AG152">
        <f t="shared" si="38"/>
        <v>0</v>
      </c>
      <c r="AH152">
        <f t="shared" si="39"/>
        <v>0</v>
      </c>
      <c r="AI152">
        <f t="shared" si="40"/>
        <v>0</v>
      </c>
      <c r="AJ152">
        <f t="shared" si="41"/>
        <v>0</v>
      </c>
      <c r="AK152">
        <f t="shared" si="42"/>
        <v>0</v>
      </c>
      <c r="AL152">
        <f t="shared" si="43"/>
        <v>0</v>
      </c>
      <c r="AM152">
        <f t="shared" si="44"/>
        <v>0</v>
      </c>
      <c r="AN152">
        <f t="shared" si="45"/>
        <v>0</v>
      </c>
      <c r="AO152">
        <f t="shared" si="46"/>
        <v>0</v>
      </c>
      <c r="AP152">
        <f t="shared" si="47"/>
        <v>0</v>
      </c>
      <c r="AQ152">
        <f t="shared" si="48"/>
        <v>0</v>
      </c>
      <c r="AT152" s="1"/>
    </row>
    <row r="153" spans="1:46" x14ac:dyDescent="0.55000000000000004">
      <c r="A153" t="s">
        <v>198</v>
      </c>
      <c r="B153" s="2">
        <v>44763</v>
      </c>
      <c r="C153" t="s">
        <v>333</v>
      </c>
      <c r="D153" t="s">
        <v>27</v>
      </c>
      <c r="E153">
        <v>7</v>
      </c>
      <c r="F153">
        <v>30</v>
      </c>
      <c r="G153" s="14">
        <v>6000</v>
      </c>
      <c r="H153" t="s">
        <v>240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>
        <v>0</v>
      </c>
      <c r="AA153">
        <v>0</v>
      </c>
      <c r="AB153">
        <f t="shared" si="33"/>
        <v>0</v>
      </c>
      <c r="AC153">
        <f t="shared" si="34"/>
        <v>0</v>
      </c>
      <c r="AD153">
        <f t="shared" si="35"/>
        <v>0</v>
      </c>
      <c r="AE153">
        <f t="shared" si="36"/>
        <v>0</v>
      </c>
      <c r="AF153">
        <f t="shared" si="37"/>
        <v>0</v>
      </c>
      <c r="AG153">
        <f t="shared" si="38"/>
        <v>0</v>
      </c>
      <c r="AH153">
        <f t="shared" si="39"/>
        <v>0</v>
      </c>
      <c r="AI153">
        <f t="shared" si="40"/>
        <v>0</v>
      </c>
      <c r="AJ153">
        <f t="shared" si="41"/>
        <v>0</v>
      </c>
      <c r="AK153">
        <f t="shared" si="42"/>
        <v>0</v>
      </c>
      <c r="AL153">
        <f t="shared" si="43"/>
        <v>0</v>
      </c>
      <c r="AM153">
        <f t="shared" si="44"/>
        <v>0</v>
      </c>
      <c r="AN153">
        <f t="shared" si="45"/>
        <v>0</v>
      </c>
      <c r="AO153">
        <f t="shared" si="46"/>
        <v>0</v>
      </c>
      <c r="AP153">
        <f t="shared" si="47"/>
        <v>0</v>
      </c>
      <c r="AQ153">
        <f t="shared" si="48"/>
        <v>0</v>
      </c>
      <c r="AT153" s="1"/>
    </row>
    <row r="154" spans="1:46" x14ac:dyDescent="0.55000000000000004">
      <c r="A154" t="s">
        <v>199</v>
      </c>
      <c r="B154" s="2">
        <v>44782</v>
      </c>
      <c r="C154" t="s">
        <v>333</v>
      </c>
      <c r="D154" t="s">
        <v>45</v>
      </c>
      <c r="E154">
        <v>8</v>
      </c>
      <c r="F154">
        <v>33</v>
      </c>
      <c r="G154" s="14">
        <v>21</v>
      </c>
      <c r="H154" t="s">
        <v>240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>
        <v>0</v>
      </c>
      <c r="AA154">
        <v>0</v>
      </c>
      <c r="AB154">
        <f t="shared" si="33"/>
        <v>0</v>
      </c>
      <c r="AC154">
        <f t="shared" si="34"/>
        <v>0</v>
      </c>
      <c r="AD154">
        <f t="shared" si="35"/>
        <v>0</v>
      </c>
      <c r="AE154">
        <f t="shared" si="36"/>
        <v>0</v>
      </c>
      <c r="AF154">
        <f t="shared" si="37"/>
        <v>0</v>
      </c>
      <c r="AG154">
        <f t="shared" si="38"/>
        <v>0</v>
      </c>
      <c r="AH154">
        <f t="shared" si="39"/>
        <v>0</v>
      </c>
      <c r="AI154">
        <f t="shared" si="40"/>
        <v>0</v>
      </c>
      <c r="AJ154">
        <f t="shared" si="41"/>
        <v>0</v>
      </c>
      <c r="AK154">
        <f t="shared" si="42"/>
        <v>0</v>
      </c>
      <c r="AL154">
        <f t="shared" si="43"/>
        <v>0</v>
      </c>
      <c r="AM154">
        <f t="shared" si="44"/>
        <v>0</v>
      </c>
      <c r="AN154">
        <f t="shared" si="45"/>
        <v>0</v>
      </c>
      <c r="AO154">
        <f t="shared" si="46"/>
        <v>0</v>
      </c>
      <c r="AP154">
        <f t="shared" si="47"/>
        <v>0</v>
      </c>
      <c r="AQ154">
        <f t="shared" si="48"/>
        <v>0</v>
      </c>
      <c r="AT154" s="1"/>
    </row>
    <row r="155" spans="1:46" x14ac:dyDescent="0.55000000000000004">
      <c r="A155" t="s">
        <v>200</v>
      </c>
      <c r="B155" s="2">
        <v>44785</v>
      </c>
      <c r="C155" t="s">
        <v>333</v>
      </c>
      <c r="D155" t="s">
        <v>45</v>
      </c>
      <c r="E155">
        <v>8</v>
      </c>
      <c r="F155">
        <v>33</v>
      </c>
      <c r="G155" s="14" t="s">
        <v>230</v>
      </c>
      <c r="H155" t="s">
        <v>241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>
        <v>0</v>
      </c>
      <c r="AA155">
        <v>0</v>
      </c>
      <c r="AB155">
        <f t="shared" si="33"/>
        <v>0</v>
      </c>
      <c r="AC155">
        <f t="shared" si="34"/>
        <v>0</v>
      </c>
      <c r="AD155">
        <f t="shared" si="35"/>
        <v>0</v>
      </c>
      <c r="AE155">
        <f t="shared" si="36"/>
        <v>0</v>
      </c>
      <c r="AF155">
        <f t="shared" si="37"/>
        <v>0</v>
      </c>
      <c r="AG155">
        <f t="shared" si="38"/>
        <v>0</v>
      </c>
      <c r="AH155">
        <f t="shared" si="39"/>
        <v>0</v>
      </c>
      <c r="AI155">
        <f t="shared" si="40"/>
        <v>0</v>
      </c>
      <c r="AJ155">
        <f t="shared" si="41"/>
        <v>0</v>
      </c>
      <c r="AK155">
        <f t="shared" si="42"/>
        <v>0</v>
      </c>
      <c r="AL155">
        <f t="shared" si="43"/>
        <v>0</v>
      </c>
      <c r="AM155">
        <f t="shared" si="44"/>
        <v>0</v>
      </c>
      <c r="AN155">
        <f t="shared" si="45"/>
        <v>0</v>
      </c>
      <c r="AO155">
        <f t="shared" si="46"/>
        <v>0</v>
      </c>
      <c r="AP155">
        <f t="shared" si="47"/>
        <v>0</v>
      </c>
      <c r="AQ155">
        <f t="shared" si="48"/>
        <v>0</v>
      </c>
      <c r="AT155" s="1"/>
    </row>
    <row r="156" spans="1:46" x14ac:dyDescent="0.55000000000000004">
      <c r="A156" t="s">
        <v>201</v>
      </c>
      <c r="B156" s="2">
        <v>44788</v>
      </c>
      <c r="C156" t="s">
        <v>333</v>
      </c>
      <c r="D156" t="s">
        <v>45</v>
      </c>
      <c r="E156">
        <v>8</v>
      </c>
      <c r="F156">
        <v>34</v>
      </c>
      <c r="G156" s="14">
        <v>59</v>
      </c>
      <c r="H156" t="s">
        <v>242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>
        <v>0</v>
      </c>
      <c r="AA156">
        <v>0</v>
      </c>
      <c r="AB156">
        <f t="shared" si="33"/>
        <v>0</v>
      </c>
      <c r="AC156">
        <f t="shared" si="34"/>
        <v>0</v>
      </c>
      <c r="AD156">
        <f t="shared" si="35"/>
        <v>0</v>
      </c>
      <c r="AE156">
        <f t="shared" si="36"/>
        <v>0</v>
      </c>
      <c r="AF156">
        <f t="shared" si="37"/>
        <v>0</v>
      </c>
      <c r="AG156">
        <f t="shared" si="38"/>
        <v>0</v>
      </c>
      <c r="AH156">
        <f t="shared" si="39"/>
        <v>0</v>
      </c>
      <c r="AI156">
        <f t="shared" si="40"/>
        <v>0</v>
      </c>
      <c r="AJ156">
        <f t="shared" si="41"/>
        <v>0</v>
      </c>
      <c r="AK156">
        <f t="shared" si="42"/>
        <v>0</v>
      </c>
      <c r="AL156">
        <f t="shared" si="43"/>
        <v>0</v>
      </c>
      <c r="AM156">
        <f t="shared" si="44"/>
        <v>0</v>
      </c>
      <c r="AN156">
        <f t="shared" si="45"/>
        <v>0</v>
      </c>
      <c r="AO156">
        <f t="shared" si="46"/>
        <v>0</v>
      </c>
      <c r="AP156">
        <f t="shared" si="47"/>
        <v>0</v>
      </c>
      <c r="AQ156">
        <f t="shared" si="48"/>
        <v>0</v>
      </c>
      <c r="AT156" s="1"/>
    </row>
    <row r="157" spans="1:46" x14ac:dyDescent="0.55000000000000004">
      <c r="A157" t="s">
        <v>202</v>
      </c>
      <c r="B157" s="2">
        <v>44793</v>
      </c>
      <c r="C157" t="s">
        <v>333</v>
      </c>
      <c r="D157" t="s">
        <v>45</v>
      </c>
      <c r="E157">
        <v>8</v>
      </c>
      <c r="F157">
        <v>34</v>
      </c>
      <c r="G157" s="14">
        <v>454</v>
      </c>
      <c r="H157" t="s">
        <v>240</v>
      </c>
      <c r="I157" s="1">
        <v>0.2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0.2</v>
      </c>
      <c r="Y157" s="1">
        <v>0</v>
      </c>
      <c r="Z157">
        <v>1</v>
      </c>
      <c r="AA157">
        <v>1</v>
      </c>
      <c r="AB157">
        <f t="shared" si="33"/>
        <v>0</v>
      </c>
      <c r="AC157">
        <f t="shared" si="34"/>
        <v>0</v>
      </c>
      <c r="AD157">
        <f t="shared" si="35"/>
        <v>0</v>
      </c>
      <c r="AE157">
        <f t="shared" si="36"/>
        <v>0</v>
      </c>
      <c r="AF157">
        <f t="shared" si="37"/>
        <v>0</v>
      </c>
      <c r="AG157">
        <f t="shared" si="38"/>
        <v>0</v>
      </c>
      <c r="AH157">
        <f t="shared" si="39"/>
        <v>0</v>
      </c>
      <c r="AI157">
        <f t="shared" si="40"/>
        <v>0</v>
      </c>
      <c r="AJ157">
        <f t="shared" si="41"/>
        <v>0</v>
      </c>
      <c r="AK157">
        <f t="shared" si="42"/>
        <v>0</v>
      </c>
      <c r="AL157">
        <f t="shared" si="43"/>
        <v>0</v>
      </c>
      <c r="AM157">
        <f t="shared" si="44"/>
        <v>0</v>
      </c>
      <c r="AN157">
        <f t="shared" si="45"/>
        <v>0</v>
      </c>
      <c r="AO157">
        <f t="shared" si="46"/>
        <v>0</v>
      </c>
      <c r="AP157">
        <f t="shared" si="47"/>
        <v>1</v>
      </c>
      <c r="AQ157">
        <f t="shared" si="48"/>
        <v>0</v>
      </c>
      <c r="AT157" s="1"/>
    </row>
    <row r="158" spans="1:46" x14ac:dyDescent="0.55000000000000004">
      <c r="A158" t="s">
        <v>203</v>
      </c>
      <c r="B158" s="2">
        <v>44794</v>
      </c>
      <c r="C158" t="s">
        <v>333</v>
      </c>
      <c r="D158" t="s">
        <v>45</v>
      </c>
      <c r="E158">
        <v>8</v>
      </c>
      <c r="F158">
        <v>35</v>
      </c>
      <c r="G158" s="14" t="s">
        <v>231</v>
      </c>
      <c r="H158" t="s">
        <v>242</v>
      </c>
      <c r="I158" s="1">
        <v>0.05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0.05</v>
      </c>
      <c r="X158" s="1">
        <v>0</v>
      </c>
      <c r="Y158" s="1">
        <v>0</v>
      </c>
      <c r="Z158">
        <v>1</v>
      </c>
      <c r="AA158">
        <v>1</v>
      </c>
      <c r="AB158">
        <f t="shared" si="33"/>
        <v>0</v>
      </c>
      <c r="AC158">
        <f t="shared" si="34"/>
        <v>0</v>
      </c>
      <c r="AD158">
        <f t="shared" si="35"/>
        <v>0</v>
      </c>
      <c r="AE158">
        <f t="shared" si="36"/>
        <v>0</v>
      </c>
      <c r="AF158">
        <f t="shared" si="37"/>
        <v>0</v>
      </c>
      <c r="AG158">
        <f t="shared" si="38"/>
        <v>0</v>
      </c>
      <c r="AH158">
        <f t="shared" si="39"/>
        <v>0</v>
      </c>
      <c r="AI158">
        <f t="shared" si="40"/>
        <v>0</v>
      </c>
      <c r="AJ158">
        <f t="shared" si="41"/>
        <v>0</v>
      </c>
      <c r="AK158">
        <f t="shared" si="42"/>
        <v>0</v>
      </c>
      <c r="AL158">
        <f t="shared" si="43"/>
        <v>0</v>
      </c>
      <c r="AM158">
        <f t="shared" si="44"/>
        <v>0</v>
      </c>
      <c r="AN158">
        <f t="shared" si="45"/>
        <v>0</v>
      </c>
      <c r="AO158">
        <f t="shared" si="46"/>
        <v>1</v>
      </c>
      <c r="AP158">
        <f t="shared" si="47"/>
        <v>0</v>
      </c>
      <c r="AQ158">
        <f t="shared" si="48"/>
        <v>0</v>
      </c>
      <c r="AT158" s="1"/>
    </row>
    <row r="159" spans="1:46" x14ac:dyDescent="0.55000000000000004">
      <c r="A159" t="s">
        <v>204</v>
      </c>
      <c r="B159" s="2">
        <v>44797</v>
      </c>
      <c r="C159" t="s">
        <v>333</v>
      </c>
      <c r="D159" t="s">
        <v>45</v>
      </c>
      <c r="E159">
        <v>8</v>
      </c>
      <c r="F159">
        <v>35</v>
      </c>
      <c r="G159" s="14">
        <v>9</v>
      </c>
      <c r="H159" t="s">
        <v>240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>
        <v>0</v>
      </c>
      <c r="AA159">
        <v>0</v>
      </c>
      <c r="AB159">
        <f t="shared" si="33"/>
        <v>0</v>
      </c>
      <c r="AC159">
        <f t="shared" si="34"/>
        <v>0</v>
      </c>
      <c r="AD159">
        <f t="shared" si="35"/>
        <v>0</v>
      </c>
      <c r="AE159">
        <f t="shared" si="36"/>
        <v>0</v>
      </c>
      <c r="AF159">
        <f t="shared" si="37"/>
        <v>0</v>
      </c>
      <c r="AG159">
        <f t="shared" si="38"/>
        <v>0</v>
      </c>
      <c r="AH159">
        <f t="shared" si="39"/>
        <v>0</v>
      </c>
      <c r="AI159">
        <f t="shared" si="40"/>
        <v>0</v>
      </c>
      <c r="AJ159">
        <f t="shared" si="41"/>
        <v>0</v>
      </c>
      <c r="AK159">
        <f t="shared" si="42"/>
        <v>0</v>
      </c>
      <c r="AL159">
        <f t="shared" si="43"/>
        <v>0</v>
      </c>
      <c r="AM159">
        <f t="shared" si="44"/>
        <v>0</v>
      </c>
      <c r="AN159">
        <f t="shared" si="45"/>
        <v>0</v>
      </c>
      <c r="AO159">
        <f t="shared" si="46"/>
        <v>0</v>
      </c>
      <c r="AP159">
        <f t="shared" si="47"/>
        <v>0</v>
      </c>
      <c r="AQ159">
        <f t="shared" si="48"/>
        <v>0</v>
      </c>
      <c r="AT159" s="1"/>
    </row>
    <row r="160" spans="1:46" x14ac:dyDescent="0.55000000000000004">
      <c r="A160" t="s">
        <v>205</v>
      </c>
      <c r="B160" s="2">
        <v>44797</v>
      </c>
      <c r="C160" t="s">
        <v>333</v>
      </c>
      <c r="D160" t="s">
        <v>45</v>
      </c>
      <c r="E160">
        <v>8</v>
      </c>
      <c r="F160">
        <v>35</v>
      </c>
      <c r="G160" s="14">
        <v>21</v>
      </c>
      <c r="H160" t="s">
        <v>240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>
        <v>0</v>
      </c>
      <c r="AA160">
        <v>0</v>
      </c>
      <c r="AB160">
        <f t="shared" si="33"/>
        <v>0</v>
      </c>
      <c r="AC160">
        <f t="shared" si="34"/>
        <v>0</v>
      </c>
      <c r="AD160">
        <f t="shared" si="35"/>
        <v>0</v>
      </c>
      <c r="AE160">
        <f t="shared" si="36"/>
        <v>0</v>
      </c>
      <c r="AF160">
        <f t="shared" si="37"/>
        <v>0</v>
      </c>
      <c r="AG160">
        <f t="shared" si="38"/>
        <v>0</v>
      </c>
      <c r="AH160">
        <f t="shared" si="39"/>
        <v>0</v>
      </c>
      <c r="AI160">
        <f t="shared" si="40"/>
        <v>0</v>
      </c>
      <c r="AJ160">
        <f t="shared" si="41"/>
        <v>0</v>
      </c>
      <c r="AK160">
        <f t="shared" si="42"/>
        <v>0</v>
      </c>
      <c r="AL160">
        <f t="shared" si="43"/>
        <v>0</v>
      </c>
      <c r="AM160">
        <f t="shared" si="44"/>
        <v>0</v>
      </c>
      <c r="AN160">
        <f t="shared" si="45"/>
        <v>0</v>
      </c>
      <c r="AO160">
        <f t="shared" si="46"/>
        <v>0</v>
      </c>
      <c r="AP160">
        <f t="shared" si="47"/>
        <v>0</v>
      </c>
      <c r="AQ160">
        <f t="shared" si="48"/>
        <v>0</v>
      </c>
      <c r="AT160" s="1"/>
    </row>
    <row r="161" spans="1:46" x14ac:dyDescent="0.55000000000000004">
      <c r="A161" t="s">
        <v>206</v>
      </c>
      <c r="B161" s="2">
        <v>44797</v>
      </c>
      <c r="C161" t="s">
        <v>333</v>
      </c>
      <c r="D161" t="s">
        <v>45</v>
      </c>
      <c r="E161">
        <v>8</v>
      </c>
      <c r="F161">
        <v>35</v>
      </c>
      <c r="G161" s="14">
        <v>606</v>
      </c>
      <c r="H161" t="s">
        <v>241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>
        <v>0</v>
      </c>
      <c r="AA161">
        <v>0</v>
      </c>
      <c r="AB161">
        <f t="shared" si="33"/>
        <v>0</v>
      </c>
      <c r="AC161">
        <f t="shared" si="34"/>
        <v>0</v>
      </c>
      <c r="AD161">
        <f t="shared" si="35"/>
        <v>0</v>
      </c>
      <c r="AE161">
        <f t="shared" si="36"/>
        <v>0</v>
      </c>
      <c r="AF161">
        <f t="shared" si="37"/>
        <v>0</v>
      </c>
      <c r="AG161">
        <f t="shared" si="38"/>
        <v>0</v>
      </c>
      <c r="AH161">
        <f t="shared" si="39"/>
        <v>0</v>
      </c>
      <c r="AI161">
        <f t="shared" si="40"/>
        <v>0</v>
      </c>
      <c r="AJ161">
        <f t="shared" si="41"/>
        <v>0</v>
      </c>
      <c r="AK161">
        <f t="shared" si="42"/>
        <v>0</v>
      </c>
      <c r="AL161">
        <f t="shared" si="43"/>
        <v>0</v>
      </c>
      <c r="AM161">
        <f t="shared" si="44"/>
        <v>0</v>
      </c>
      <c r="AN161">
        <f t="shared" si="45"/>
        <v>0</v>
      </c>
      <c r="AO161">
        <f t="shared" si="46"/>
        <v>0</v>
      </c>
      <c r="AP161">
        <f t="shared" si="47"/>
        <v>0</v>
      </c>
      <c r="AQ161">
        <f t="shared" si="48"/>
        <v>0</v>
      </c>
      <c r="AT161" s="1"/>
    </row>
    <row r="162" spans="1:46" x14ac:dyDescent="0.55000000000000004">
      <c r="A162" t="s">
        <v>207</v>
      </c>
      <c r="B162" s="2">
        <v>44799</v>
      </c>
      <c r="C162" t="s">
        <v>333</v>
      </c>
      <c r="D162" t="s">
        <v>45</v>
      </c>
      <c r="E162">
        <v>8</v>
      </c>
      <c r="F162">
        <v>35</v>
      </c>
      <c r="G162" s="14">
        <v>60</v>
      </c>
      <c r="H162" t="s">
        <v>240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>
        <v>0</v>
      </c>
      <c r="AA162">
        <v>0</v>
      </c>
      <c r="AB162">
        <f t="shared" si="33"/>
        <v>0</v>
      </c>
      <c r="AC162">
        <f t="shared" si="34"/>
        <v>0</v>
      </c>
      <c r="AD162">
        <f t="shared" si="35"/>
        <v>0</v>
      </c>
      <c r="AE162">
        <f t="shared" si="36"/>
        <v>0</v>
      </c>
      <c r="AF162">
        <f t="shared" si="37"/>
        <v>0</v>
      </c>
      <c r="AG162">
        <f t="shared" si="38"/>
        <v>0</v>
      </c>
      <c r="AH162">
        <f t="shared" si="39"/>
        <v>0</v>
      </c>
      <c r="AI162">
        <f t="shared" si="40"/>
        <v>0</v>
      </c>
      <c r="AJ162">
        <f t="shared" si="41"/>
        <v>0</v>
      </c>
      <c r="AK162">
        <f t="shared" si="42"/>
        <v>0</v>
      </c>
      <c r="AL162">
        <f t="shared" si="43"/>
        <v>0</v>
      </c>
      <c r="AM162">
        <f t="shared" si="44"/>
        <v>0</v>
      </c>
      <c r="AN162">
        <f t="shared" si="45"/>
        <v>0</v>
      </c>
      <c r="AO162">
        <f t="shared" si="46"/>
        <v>0</v>
      </c>
      <c r="AP162">
        <f t="shared" si="47"/>
        <v>0</v>
      </c>
      <c r="AQ162">
        <f t="shared" si="48"/>
        <v>0</v>
      </c>
      <c r="AT162" s="1"/>
    </row>
    <row r="163" spans="1:46" x14ac:dyDescent="0.55000000000000004">
      <c r="A163" t="s">
        <v>208</v>
      </c>
      <c r="B163" s="2">
        <v>44799</v>
      </c>
      <c r="C163" t="s">
        <v>333</v>
      </c>
      <c r="D163" t="s">
        <v>45</v>
      </c>
      <c r="E163">
        <v>8</v>
      </c>
      <c r="F163">
        <v>35</v>
      </c>
      <c r="G163" s="14">
        <v>93</v>
      </c>
      <c r="H163" t="s">
        <v>240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>
        <v>0</v>
      </c>
      <c r="AA163">
        <v>0</v>
      </c>
      <c r="AB163">
        <f t="shared" si="33"/>
        <v>0</v>
      </c>
      <c r="AC163">
        <f t="shared" si="34"/>
        <v>0</v>
      </c>
      <c r="AD163">
        <f t="shared" si="35"/>
        <v>0</v>
      </c>
      <c r="AE163">
        <f t="shared" si="36"/>
        <v>0</v>
      </c>
      <c r="AF163">
        <f t="shared" si="37"/>
        <v>0</v>
      </c>
      <c r="AG163">
        <f t="shared" si="38"/>
        <v>0</v>
      </c>
      <c r="AH163">
        <f t="shared" si="39"/>
        <v>0</v>
      </c>
      <c r="AI163">
        <f t="shared" si="40"/>
        <v>0</v>
      </c>
      <c r="AJ163">
        <f t="shared" si="41"/>
        <v>0</v>
      </c>
      <c r="AK163">
        <f t="shared" si="42"/>
        <v>0</v>
      </c>
      <c r="AL163">
        <f t="shared" si="43"/>
        <v>0</v>
      </c>
      <c r="AM163">
        <f t="shared" si="44"/>
        <v>0</v>
      </c>
      <c r="AN163">
        <f t="shared" si="45"/>
        <v>0</v>
      </c>
      <c r="AO163">
        <f t="shared" si="46"/>
        <v>0</v>
      </c>
      <c r="AP163">
        <f t="shared" si="47"/>
        <v>0</v>
      </c>
      <c r="AQ163">
        <f t="shared" si="48"/>
        <v>0</v>
      </c>
      <c r="AT163" s="1"/>
    </row>
    <row r="164" spans="1:46" x14ac:dyDescent="0.55000000000000004">
      <c r="A164" t="s">
        <v>209</v>
      </c>
      <c r="B164" s="2">
        <v>44799</v>
      </c>
      <c r="C164" t="s">
        <v>333</v>
      </c>
      <c r="D164" t="s">
        <v>45</v>
      </c>
      <c r="E164">
        <v>8</v>
      </c>
      <c r="F164">
        <v>35</v>
      </c>
      <c r="G164" s="14">
        <v>615</v>
      </c>
      <c r="H164" t="s">
        <v>240</v>
      </c>
      <c r="I164" s="1">
        <v>0.79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0.79</v>
      </c>
      <c r="Y164" s="1">
        <v>0</v>
      </c>
      <c r="Z164">
        <v>1</v>
      </c>
      <c r="AA164">
        <v>1</v>
      </c>
      <c r="AB164">
        <f t="shared" si="33"/>
        <v>0</v>
      </c>
      <c r="AC164">
        <f t="shared" si="34"/>
        <v>0</v>
      </c>
      <c r="AD164">
        <f t="shared" si="35"/>
        <v>0</v>
      </c>
      <c r="AE164">
        <f t="shared" si="36"/>
        <v>0</v>
      </c>
      <c r="AF164">
        <f t="shared" si="37"/>
        <v>0</v>
      </c>
      <c r="AG164">
        <f t="shared" si="38"/>
        <v>0</v>
      </c>
      <c r="AH164">
        <f t="shared" si="39"/>
        <v>0</v>
      </c>
      <c r="AI164">
        <f t="shared" si="40"/>
        <v>0</v>
      </c>
      <c r="AJ164">
        <f t="shared" si="41"/>
        <v>0</v>
      </c>
      <c r="AK164">
        <f t="shared" si="42"/>
        <v>0</v>
      </c>
      <c r="AL164">
        <f t="shared" si="43"/>
        <v>0</v>
      </c>
      <c r="AM164">
        <f t="shared" si="44"/>
        <v>0</v>
      </c>
      <c r="AN164">
        <f t="shared" si="45"/>
        <v>0</v>
      </c>
      <c r="AO164">
        <f t="shared" si="46"/>
        <v>0</v>
      </c>
      <c r="AP164">
        <f t="shared" si="47"/>
        <v>1</v>
      </c>
      <c r="AQ164">
        <f t="shared" si="48"/>
        <v>0</v>
      </c>
      <c r="AT164" s="1"/>
    </row>
    <row r="165" spans="1:46" x14ac:dyDescent="0.55000000000000004">
      <c r="A165" t="s">
        <v>210</v>
      </c>
      <c r="B165" s="2">
        <v>44803</v>
      </c>
      <c r="C165" t="s">
        <v>333</v>
      </c>
      <c r="D165" t="s">
        <v>45</v>
      </c>
      <c r="E165">
        <v>8</v>
      </c>
      <c r="F165">
        <v>36</v>
      </c>
      <c r="G165" s="14">
        <v>300</v>
      </c>
      <c r="H165" t="s">
        <v>241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>
        <v>0</v>
      </c>
      <c r="AA165">
        <v>0</v>
      </c>
      <c r="AB165">
        <f t="shared" si="33"/>
        <v>0</v>
      </c>
      <c r="AC165">
        <f t="shared" si="34"/>
        <v>0</v>
      </c>
      <c r="AD165">
        <f t="shared" si="35"/>
        <v>0</v>
      </c>
      <c r="AE165">
        <f t="shared" si="36"/>
        <v>0</v>
      </c>
      <c r="AF165">
        <f t="shared" si="37"/>
        <v>0</v>
      </c>
      <c r="AG165">
        <f t="shared" si="38"/>
        <v>0</v>
      </c>
      <c r="AH165">
        <f t="shared" si="39"/>
        <v>0</v>
      </c>
      <c r="AI165">
        <f t="shared" si="40"/>
        <v>0</v>
      </c>
      <c r="AJ165">
        <f t="shared" si="41"/>
        <v>0</v>
      </c>
      <c r="AK165">
        <f t="shared" si="42"/>
        <v>0</v>
      </c>
      <c r="AL165">
        <f t="shared" si="43"/>
        <v>0</v>
      </c>
      <c r="AM165">
        <f t="shared" si="44"/>
        <v>0</v>
      </c>
      <c r="AN165">
        <f t="shared" si="45"/>
        <v>0</v>
      </c>
      <c r="AO165">
        <f t="shared" si="46"/>
        <v>0</v>
      </c>
      <c r="AP165">
        <f t="shared" si="47"/>
        <v>0</v>
      </c>
      <c r="AQ165">
        <f t="shared" si="48"/>
        <v>0</v>
      </c>
      <c r="AT165" s="1"/>
    </row>
    <row r="166" spans="1:46" x14ac:dyDescent="0.55000000000000004">
      <c r="A166" t="s">
        <v>211</v>
      </c>
      <c r="B166" s="2">
        <v>44803</v>
      </c>
      <c r="C166" t="s">
        <v>333</v>
      </c>
      <c r="D166" t="s">
        <v>45</v>
      </c>
      <c r="E166">
        <v>8</v>
      </c>
      <c r="F166">
        <v>36</v>
      </c>
      <c r="G166" s="14">
        <v>589</v>
      </c>
      <c r="H166" t="s">
        <v>241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>
        <v>0</v>
      </c>
      <c r="AA166">
        <v>0</v>
      </c>
      <c r="AB166">
        <f t="shared" si="33"/>
        <v>0</v>
      </c>
      <c r="AC166">
        <f t="shared" si="34"/>
        <v>0</v>
      </c>
      <c r="AD166">
        <f t="shared" si="35"/>
        <v>0</v>
      </c>
      <c r="AE166">
        <f t="shared" si="36"/>
        <v>0</v>
      </c>
      <c r="AF166">
        <f t="shared" si="37"/>
        <v>0</v>
      </c>
      <c r="AG166">
        <f t="shared" si="38"/>
        <v>0</v>
      </c>
      <c r="AH166">
        <f t="shared" si="39"/>
        <v>0</v>
      </c>
      <c r="AI166">
        <f t="shared" si="40"/>
        <v>0</v>
      </c>
      <c r="AJ166">
        <f t="shared" si="41"/>
        <v>0</v>
      </c>
      <c r="AK166">
        <f t="shared" si="42"/>
        <v>0</v>
      </c>
      <c r="AL166">
        <f t="shared" si="43"/>
        <v>0</v>
      </c>
      <c r="AM166">
        <f t="shared" si="44"/>
        <v>0</v>
      </c>
      <c r="AN166">
        <f t="shared" si="45"/>
        <v>0</v>
      </c>
      <c r="AO166">
        <f t="shared" si="46"/>
        <v>0</v>
      </c>
      <c r="AP166">
        <f t="shared" si="47"/>
        <v>0</v>
      </c>
      <c r="AQ166">
        <f t="shared" si="48"/>
        <v>0</v>
      </c>
      <c r="AT166" s="1"/>
    </row>
    <row r="167" spans="1:46" x14ac:dyDescent="0.55000000000000004">
      <c r="A167" t="s">
        <v>212</v>
      </c>
      <c r="B167" s="2">
        <v>44803</v>
      </c>
      <c r="C167" t="s">
        <v>333</v>
      </c>
      <c r="D167" t="s">
        <v>45</v>
      </c>
      <c r="E167">
        <v>8</v>
      </c>
      <c r="F167">
        <v>36</v>
      </c>
      <c r="G167" s="14" t="s">
        <v>231</v>
      </c>
      <c r="H167" t="s">
        <v>242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>
        <v>0</v>
      </c>
      <c r="AA167">
        <v>0</v>
      </c>
      <c r="AB167">
        <f t="shared" si="33"/>
        <v>0</v>
      </c>
      <c r="AC167">
        <f t="shared" si="34"/>
        <v>0</v>
      </c>
      <c r="AD167">
        <f t="shared" si="35"/>
        <v>0</v>
      </c>
      <c r="AE167">
        <f t="shared" si="36"/>
        <v>0</v>
      </c>
      <c r="AF167">
        <f t="shared" si="37"/>
        <v>0</v>
      </c>
      <c r="AG167">
        <f t="shared" si="38"/>
        <v>0</v>
      </c>
      <c r="AH167">
        <f t="shared" si="39"/>
        <v>0</v>
      </c>
      <c r="AI167">
        <f t="shared" si="40"/>
        <v>0</v>
      </c>
      <c r="AJ167">
        <f t="shared" si="41"/>
        <v>0</v>
      </c>
      <c r="AK167">
        <f t="shared" si="42"/>
        <v>0</v>
      </c>
      <c r="AL167">
        <f t="shared" si="43"/>
        <v>0</v>
      </c>
      <c r="AM167">
        <f t="shared" si="44"/>
        <v>0</v>
      </c>
      <c r="AN167">
        <f t="shared" si="45"/>
        <v>0</v>
      </c>
      <c r="AO167">
        <f t="shared" si="46"/>
        <v>0</v>
      </c>
      <c r="AP167">
        <f t="shared" si="47"/>
        <v>0</v>
      </c>
      <c r="AQ167">
        <f t="shared" si="48"/>
        <v>0</v>
      </c>
      <c r="AT167" s="1"/>
    </row>
    <row r="168" spans="1:46" x14ac:dyDescent="0.55000000000000004">
      <c r="A168" t="s">
        <v>213</v>
      </c>
      <c r="B168" s="2">
        <v>44810</v>
      </c>
      <c r="C168" t="s">
        <v>333</v>
      </c>
      <c r="D168" t="s">
        <v>63</v>
      </c>
      <c r="E168">
        <v>9</v>
      </c>
      <c r="F168">
        <v>37</v>
      </c>
      <c r="G168" s="14">
        <v>32</v>
      </c>
      <c r="H168" t="s">
        <v>240</v>
      </c>
      <c r="I168" s="1">
        <v>0.5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0.5</v>
      </c>
      <c r="Y168" s="1">
        <v>0</v>
      </c>
      <c r="Z168">
        <v>1</v>
      </c>
      <c r="AA168">
        <v>1</v>
      </c>
      <c r="AB168">
        <f t="shared" si="33"/>
        <v>0</v>
      </c>
      <c r="AC168">
        <f t="shared" si="34"/>
        <v>0</v>
      </c>
      <c r="AD168">
        <f t="shared" si="35"/>
        <v>0</v>
      </c>
      <c r="AE168">
        <f t="shared" si="36"/>
        <v>0</v>
      </c>
      <c r="AF168">
        <f t="shared" si="37"/>
        <v>0</v>
      </c>
      <c r="AG168">
        <f t="shared" si="38"/>
        <v>0</v>
      </c>
      <c r="AH168">
        <f t="shared" si="39"/>
        <v>0</v>
      </c>
      <c r="AI168">
        <f t="shared" si="40"/>
        <v>0</v>
      </c>
      <c r="AJ168">
        <f t="shared" si="41"/>
        <v>0</v>
      </c>
      <c r="AK168">
        <f t="shared" si="42"/>
        <v>0</v>
      </c>
      <c r="AL168">
        <f t="shared" si="43"/>
        <v>0</v>
      </c>
      <c r="AM168">
        <f t="shared" si="44"/>
        <v>0</v>
      </c>
      <c r="AN168">
        <f t="shared" si="45"/>
        <v>0</v>
      </c>
      <c r="AO168">
        <f t="shared" si="46"/>
        <v>0</v>
      </c>
      <c r="AP168">
        <f t="shared" si="47"/>
        <v>1</v>
      </c>
      <c r="AQ168">
        <f t="shared" si="48"/>
        <v>0</v>
      </c>
      <c r="AT168" s="1"/>
    </row>
    <row r="169" spans="1:46" x14ac:dyDescent="0.55000000000000004">
      <c r="A169" t="s">
        <v>214</v>
      </c>
      <c r="B169" s="2">
        <v>44810</v>
      </c>
      <c r="C169" t="s">
        <v>333</v>
      </c>
      <c r="D169" t="s">
        <v>63</v>
      </c>
      <c r="E169">
        <v>9</v>
      </c>
      <c r="F169">
        <v>37</v>
      </c>
      <c r="G169" s="14">
        <v>40</v>
      </c>
      <c r="H169" t="s">
        <v>240</v>
      </c>
      <c r="I169" s="1">
        <v>0.9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0.1</v>
      </c>
      <c r="X169" s="1">
        <v>0.8</v>
      </c>
      <c r="Y169" s="1">
        <v>0</v>
      </c>
      <c r="Z169">
        <v>1</v>
      </c>
      <c r="AA169">
        <v>2</v>
      </c>
      <c r="AB169">
        <f t="shared" si="33"/>
        <v>0</v>
      </c>
      <c r="AC169">
        <f t="shared" si="34"/>
        <v>0</v>
      </c>
      <c r="AD169">
        <f t="shared" si="35"/>
        <v>0</v>
      </c>
      <c r="AE169">
        <f t="shared" si="36"/>
        <v>0</v>
      </c>
      <c r="AF169">
        <f t="shared" si="37"/>
        <v>0</v>
      </c>
      <c r="AG169">
        <f t="shared" si="38"/>
        <v>0</v>
      </c>
      <c r="AH169">
        <f t="shared" si="39"/>
        <v>0</v>
      </c>
      <c r="AI169">
        <f t="shared" si="40"/>
        <v>0</v>
      </c>
      <c r="AJ169">
        <f t="shared" si="41"/>
        <v>0</v>
      </c>
      <c r="AK169">
        <f t="shared" si="42"/>
        <v>0</v>
      </c>
      <c r="AL169">
        <f t="shared" si="43"/>
        <v>0</v>
      </c>
      <c r="AM169">
        <f t="shared" si="44"/>
        <v>0</v>
      </c>
      <c r="AN169">
        <f t="shared" si="45"/>
        <v>0</v>
      </c>
      <c r="AO169">
        <f t="shared" si="46"/>
        <v>1</v>
      </c>
      <c r="AP169">
        <f t="shared" si="47"/>
        <v>1</v>
      </c>
      <c r="AQ169">
        <f t="shared" si="48"/>
        <v>0</v>
      </c>
      <c r="AT169" s="1"/>
    </row>
    <row r="170" spans="1:46" x14ac:dyDescent="0.55000000000000004">
      <c r="A170" t="s">
        <v>215</v>
      </c>
      <c r="B170" s="2">
        <v>44812</v>
      </c>
      <c r="C170" t="s">
        <v>333</v>
      </c>
      <c r="D170" t="s">
        <v>63</v>
      </c>
      <c r="E170">
        <v>9</v>
      </c>
      <c r="F170">
        <v>37</v>
      </c>
      <c r="G170" s="14">
        <v>40</v>
      </c>
      <c r="H170" t="s">
        <v>240</v>
      </c>
      <c r="I170" s="1">
        <v>0.05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0.05</v>
      </c>
      <c r="Y170" s="1">
        <v>0</v>
      </c>
      <c r="Z170">
        <v>1</v>
      </c>
      <c r="AA170">
        <v>1</v>
      </c>
      <c r="AB170">
        <f t="shared" si="33"/>
        <v>0</v>
      </c>
      <c r="AC170">
        <f t="shared" si="34"/>
        <v>0</v>
      </c>
      <c r="AD170">
        <f t="shared" si="35"/>
        <v>0</v>
      </c>
      <c r="AE170">
        <f t="shared" si="36"/>
        <v>0</v>
      </c>
      <c r="AF170">
        <f t="shared" si="37"/>
        <v>0</v>
      </c>
      <c r="AG170">
        <f t="shared" si="38"/>
        <v>0</v>
      </c>
      <c r="AH170">
        <f t="shared" si="39"/>
        <v>0</v>
      </c>
      <c r="AI170">
        <f t="shared" si="40"/>
        <v>0</v>
      </c>
      <c r="AJ170">
        <f t="shared" si="41"/>
        <v>0</v>
      </c>
      <c r="AK170">
        <f t="shared" si="42"/>
        <v>0</v>
      </c>
      <c r="AL170">
        <f t="shared" si="43"/>
        <v>0</v>
      </c>
      <c r="AM170">
        <f t="shared" si="44"/>
        <v>0</v>
      </c>
      <c r="AN170">
        <f t="shared" si="45"/>
        <v>0</v>
      </c>
      <c r="AO170">
        <f t="shared" si="46"/>
        <v>0</v>
      </c>
      <c r="AP170">
        <f t="shared" si="47"/>
        <v>1</v>
      </c>
      <c r="AQ170">
        <f t="shared" si="48"/>
        <v>0</v>
      </c>
      <c r="AT170" s="1"/>
    </row>
    <row r="171" spans="1:46" x14ac:dyDescent="0.55000000000000004">
      <c r="A171" t="s">
        <v>216</v>
      </c>
      <c r="B171" s="2">
        <v>44818</v>
      </c>
      <c r="C171" t="s">
        <v>333</v>
      </c>
      <c r="D171" t="s">
        <v>63</v>
      </c>
      <c r="E171">
        <v>9</v>
      </c>
      <c r="F171">
        <v>38</v>
      </c>
      <c r="G171" s="14" t="s">
        <v>230</v>
      </c>
      <c r="H171" t="s">
        <v>241</v>
      </c>
      <c r="I171" s="1">
        <v>0.01</v>
      </c>
      <c r="J171" s="1">
        <v>0</v>
      </c>
      <c r="K171" s="1">
        <v>0</v>
      </c>
      <c r="L171" s="1">
        <v>0</v>
      </c>
      <c r="M171" s="1">
        <v>0</v>
      </c>
      <c r="N171" s="1">
        <v>0.01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>
        <v>1</v>
      </c>
      <c r="AA171">
        <v>1</v>
      </c>
      <c r="AB171">
        <f t="shared" si="33"/>
        <v>0</v>
      </c>
      <c r="AC171">
        <f t="shared" si="34"/>
        <v>0</v>
      </c>
      <c r="AD171">
        <f t="shared" si="35"/>
        <v>0</v>
      </c>
      <c r="AE171">
        <f t="shared" si="36"/>
        <v>0</v>
      </c>
      <c r="AF171">
        <f t="shared" si="37"/>
        <v>1</v>
      </c>
      <c r="AG171">
        <f t="shared" si="38"/>
        <v>0</v>
      </c>
      <c r="AH171">
        <f t="shared" si="39"/>
        <v>0</v>
      </c>
      <c r="AI171">
        <f t="shared" si="40"/>
        <v>0</v>
      </c>
      <c r="AJ171">
        <f t="shared" si="41"/>
        <v>0</v>
      </c>
      <c r="AK171">
        <f t="shared" si="42"/>
        <v>0</v>
      </c>
      <c r="AL171">
        <f t="shared" si="43"/>
        <v>0</v>
      </c>
      <c r="AM171">
        <f t="shared" si="44"/>
        <v>0</v>
      </c>
      <c r="AN171">
        <f t="shared" si="45"/>
        <v>0</v>
      </c>
      <c r="AO171">
        <f t="shared" si="46"/>
        <v>0</v>
      </c>
      <c r="AP171">
        <f t="shared" si="47"/>
        <v>0</v>
      </c>
      <c r="AQ171">
        <f t="shared" si="48"/>
        <v>0</v>
      </c>
      <c r="AT171" s="1"/>
    </row>
    <row r="172" spans="1:46" x14ac:dyDescent="0.55000000000000004">
      <c r="A172" t="s">
        <v>217</v>
      </c>
      <c r="B172" s="2">
        <v>44825</v>
      </c>
      <c r="C172" t="s">
        <v>333</v>
      </c>
      <c r="D172" t="s">
        <v>63</v>
      </c>
      <c r="E172">
        <v>9</v>
      </c>
      <c r="F172">
        <v>39</v>
      </c>
      <c r="G172" s="14">
        <v>606</v>
      </c>
      <c r="H172" t="s">
        <v>241</v>
      </c>
      <c r="I172" s="1">
        <v>0.01</v>
      </c>
      <c r="J172" s="1">
        <v>0</v>
      </c>
      <c r="K172" s="1">
        <v>0</v>
      </c>
      <c r="L172" s="1">
        <v>0</v>
      </c>
      <c r="M172" s="1">
        <v>0</v>
      </c>
      <c r="N172" s="1">
        <v>0.01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>
        <v>1</v>
      </c>
      <c r="AA172">
        <v>1</v>
      </c>
      <c r="AB172">
        <f t="shared" si="33"/>
        <v>0</v>
      </c>
      <c r="AC172">
        <f t="shared" si="34"/>
        <v>0</v>
      </c>
      <c r="AD172">
        <f t="shared" si="35"/>
        <v>0</v>
      </c>
      <c r="AE172">
        <f t="shared" si="36"/>
        <v>0</v>
      </c>
      <c r="AF172">
        <f t="shared" si="37"/>
        <v>1</v>
      </c>
      <c r="AG172">
        <f t="shared" si="38"/>
        <v>0</v>
      </c>
      <c r="AH172">
        <f t="shared" si="39"/>
        <v>0</v>
      </c>
      <c r="AI172">
        <f t="shared" si="40"/>
        <v>0</v>
      </c>
      <c r="AJ172">
        <f t="shared" si="41"/>
        <v>0</v>
      </c>
      <c r="AK172">
        <f t="shared" si="42"/>
        <v>0</v>
      </c>
      <c r="AL172">
        <f t="shared" si="43"/>
        <v>0</v>
      </c>
      <c r="AM172">
        <f t="shared" si="44"/>
        <v>0</v>
      </c>
      <c r="AN172">
        <f t="shared" si="45"/>
        <v>0</v>
      </c>
      <c r="AO172">
        <f t="shared" si="46"/>
        <v>0</v>
      </c>
      <c r="AP172">
        <f t="shared" si="47"/>
        <v>0</v>
      </c>
      <c r="AQ172">
        <f t="shared" si="48"/>
        <v>0</v>
      </c>
      <c r="AT172" s="1"/>
    </row>
    <row r="173" spans="1:46" x14ac:dyDescent="0.55000000000000004">
      <c r="A173" t="s">
        <v>218</v>
      </c>
      <c r="B173" s="2">
        <v>44825</v>
      </c>
      <c r="C173" t="s">
        <v>333</v>
      </c>
      <c r="D173" t="s">
        <v>63</v>
      </c>
      <c r="E173">
        <v>9</v>
      </c>
      <c r="F173">
        <v>39</v>
      </c>
      <c r="G173" s="14" t="s">
        <v>231</v>
      </c>
      <c r="H173" t="s">
        <v>242</v>
      </c>
      <c r="I173" s="1">
        <v>0.05</v>
      </c>
      <c r="J173" s="1">
        <v>0.05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>
        <v>1</v>
      </c>
      <c r="AA173">
        <v>1</v>
      </c>
      <c r="AB173">
        <f t="shared" si="33"/>
        <v>1</v>
      </c>
      <c r="AC173">
        <f t="shared" si="34"/>
        <v>0</v>
      </c>
      <c r="AD173">
        <f t="shared" si="35"/>
        <v>0</v>
      </c>
      <c r="AE173">
        <f t="shared" si="36"/>
        <v>0</v>
      </c>
      <c r="AF173">
        <f t="shared" si="37"/>
        <v>0</v>
      </c>
      <c r="AG173">
        <f t="shared" si="38"/>
        <v>0</v>
      </c>
      <c r="AH173">
        <f t="shared" si="39"/>
        <v>0</v>
      </c>
      <c r="AI173">
        <f t="shared" si="40"/>
        <v>0</v>
      </c>
      <c r="AJ173">
        <f t="shared" si="41"/>
        <v>0</v>
      </c>
      <c r="AK173">
        <f t="shared" si="42"/>
        <v>0</v>
      </c>
      <c r="AL173">
        <f t="shared" si="43"/>
        <v>0</v>
      </c>
      <c r="AM173">
        <f t="shared" si="44"/>
        <v>0</v>
      </c>
      <c r="AN173">
        <f t="shared" si="45"/>
        <v>0</v>
      </c>
      <c r="AO173">
        <f t="shared" si="46"/>
        <v>0</v>
      </c>
      <c r="AP173">
        <f t="shared" si="47"/>
        <v>0</v>
      </c>
      <c r="AQ173">
        <f t="shared" si="48"/>
        <v>0</v>
      </c>
      <c r="AT173" s="1"/>
    </row>
    <row r="174" spans="1:46" x14ac:dyDescent="0.55000000000000004">
      <c r="A174" t="s">
        <v>219</v>
      </c>
      <c r="B174" s="2">
        <v>44826</v>
      </c>
      <c r="C174" t="s">
        <v>334</v>
      </c>
      <c r="D174" t="s">
        <v>63</v>
      </c>
      <c r="E174">
        <v>9</v>
      </c>
      <c r="F174">
        <v>39</v>
      </c>
      <c r="G174" s="14">
        <v>21</v>
      </c>
      <c r="H174" t="s">
        <v>240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>
        <v>0</v>
      </c>
      <c r="AA174">
        <v>0</v>
      </c>
      <c r="AB174">
        <f t="shared" si="33"/>
        <v>0</v>
      </c>
      <c r="AC174">
        <f t="shared" si="34"/>
        <v>0</v>
      </c>
      <c r="AD174">
        <f t="shared" si="35"/>
        <v>0</v>
      </c>
      <c r="AE174">
        <f t="shared" si="36"/>
        <v>0</v>
      </c>
      <c r="AF174">
        <f t="shared" si="37"/>
        <v>0</v>
      </c>
      <c r="AG174">
        <f t="shared" si="38"/>
        <v>0</v>
      </c>
      <c r="AH174">
        <f t="shared" si="39"/>
        <v>0</v>
      </c>
      <c r="AI174">
        <f t="shared" si="40"/>
        <v>0</v>
      </c>
      <c r="AJ174">
        <f t="shared" si="41"/>
        <v>0</v>
      </c>
      <c r="AK174">
        <f t="shared" si="42"/>
        <v>0</v>
      </c>
      <c r="AL174">
        <f t="shared" si="43"/>
        <v>0</v>
      </c>
      <c r="AM174">
        <f t="shared" si="44"/>
        <v>0</v>
      </c>
      <c r="AN174">
        <f t="shared" si="45"/>
        <v>0</v>
      </c>
      <c r="AO174">
        <f t="shared" si="46"/>
        <v>0</v>
      </c>
      <c r="AP174">
        <f t="shared" si="47"/>
        <v>0</v>
      </c>
      <c r="AQ174">
        <f t="shared" si="48"/>
        <v>0</v>
      </c>
      <c r="AT174" s="1"/>
    </row>
    <row r="175" spans="1:46" x14ac:dyDescent="0.55000000000000004">
      <c r="A175" t="s">
        <v>220</v>
      </c>
      <c r="B175" s="2">
        <v>44839</v>
      </c>
      <c r="C175" t="s">
        <v>334</v>
      </c>
      <c r="D175" t="s">
        <v>75</v>
      </c>
      <c r="E175">
        <v>10</v>
      </c>
      <c r="F175">
        <v>41</v>
      </c>
      <c r="G175" s="14" t="s">
        <v>231</v>
      </c>
      <c r="H175" t="s">
        <v>242</v>
      </c>
      <c r="I175" s="1">
        <v>0.1</v>
      </c>
      <c r="J175" s="1">
        <v>0</v>
      </c>
      <c r="K175" s="1">
        <v>0</v>
      </c>
      <c r="L175" s="1">
        <v>0</v>
      </c>
      <c r="M175" s="1">
        <v>0.1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>
        <v>1</v>
      </c>
      <c r="AA175">
        <v>1</v>
      </c>
      <c r="AB175">
        <f t="shared" si="33"/>
        <v>0</v>
      </c>
      <c r="AC175">
        <f t="shared" si="34"/>
        <v>0</v>
      </c>
      <c r="AD175">
        <f t="shared" si="35"/>
        <v>0</v>
      </c>
      <c r="AE175">
        <f t="shared" si="36"/>
        <v>1</v>
      </c>
      <c r="AF175">
        <f t="shared" si="37"/>
        <v>0</v>
      </c>
      <c r="AG175">
        <f t="shared" si="38"/>
        <v>0</v>
      </c>
      <c r="AH175">
        <f t="shared" si="39"/>
        <v>0</v>
      </c>
      <c r="AI175">
        <f t="shared" si="40"/>
        <v>0</v>
      </c>
      <c r="AJ175">
        <f t="shared" si="41"/>
        <v>0</v>
      </c>
      <c r="AK175">
        <f t="shared" si="42"/>
        <v>0</v>
      </c>
      <c r="AL175">
        <f t="shared" si="43"/>
        <v>0</v>
      </c>
      <c r="AM175">
        <f t="shared" si="44"/>
        <v>0</v>
      </c>
      <c r="AN175">
        <f t="shared" si="45"/>
        <v>0</v>
      </c>
      <c r="AO175">
        <f t="shared" si="46"/>
        <v>0</v>
      </c>
      <c r="AP175">
        <f t="shared" si="47"/>
        <v>0</v>
      </c>
      <c r="AQ175">
        <f t="shared" si="48"/>
        <v>0</v>
      </c>
      <c r="AT175" s="1"/>
    </row>
    <row r="176" spans="1:46" x14ac:dyDescent="0.55000000000000004">
      <c r="A176" t="s">
        <v>221</v>
      </c>
      <c r="B176" s="2">
        <v>44840</v>
      </c>
      <c r="C176" t="s">
        <v>334</v>
      </c>
      <c r="D176" t="s">
        <v>75</v>
      </c>
      <c r="E176">
        <v>10</v>
      </c>
      <c r="F176">
        <v>41</v>
      </c>
      <c r="G176" s="14">
        <v>40</v>
      </c>
      <c r="H176" t="s">
        <v>240</v>
      </c>
      <c r="I176" s="1">
        <v>0.05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0.05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>
        <v>1</v>
      </c>
      <c r="AA176">
        <v>1</v>
      </c>
      <c r="AB176">
        <f t="shared" si="33"/>
        <v>0</v>
      </c>
      <c r="AC176">
        <f t="shared" si="34"/>
        <v>0</v>
      </c>
      <c r="AD176">
        <f t="shared" si="35"/>
        <v>0</v>
      </c>
      <c r="AE176">
        <f t="shared" si="36"/>
        <v>0</v>
      </c>
      <c r="AF176">
        <f t="shared" si="37"/>
        <v>0</v>
      </c>
      <c r="AG176">
        <f t="shared" si="38"/>
        <v>0</v>
      </c>
      <c r="AH176">
        <f t="shared" si="39"/>
        <v>0</v>
      </c>
      <c r="AI176">
        <f t="shared" si="40"/>
        <v>0</v>
      </c>
      <c r="AJ176">
        <f t="shared" si="41"/>
        <v>0</v>
      </c>
      <c r="AK176">
        <f t="shared" si="42"/>
        <v>1</v>
      </c>
      <c r="AL176">
        <f t="shared" si="43"/>
        <v>0</v>
      </c>
      <c r="AM176">
        <f t="shared" si="44"/>
        <v>0</v>
      </c>
      <c r="AN176">
        <f t="shared" si="45"/>
        <v>0</v>
      </c>
      <c r="AO176">
        <f t="shared" si="46"/>
        <v>0</v>
      </c>
      <c r="AP176">
        <f t="shared" si="47"/>
        <v>0</v>
      </c>
      <c r="AQ176">
        <f t="shared" si="48"/>
        <v>0</v>
      </c>
      <c r="AT176" s="1"/>
    </row>
    <row r="177" spans="1:46" x14ac:dyDescent="0.55000000000000004">
      <c r="A177" t="s">
        <v>222</v>
      </c>
      <c r="B177" s="2">
        <v>44845</v>
      </c>
      <c r="C177" t="s">
        <v>334</v>
      </c>
      <c r="D177" t="s">
        <v>75</v>
      </c>
      <c r="E177">
        <v>10</v>
      </c>
      <c r="F177">
        <v>42</v>
      </c>
      <c r="G177" s="14">
        <v>615</v>
      </c>
      <c r="H177" t="s">
        <v>240</v>
      </c>
      <c r="I177" s="1">
        <v>0.99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0.99</v>
      </c>
      <c r="Y177" s="1">
        <v>0</v>
      </c>
      <c r="Z177">
        <v>1</v>
      </c>
      <c r="AA177">
        <v>1</v>
      </c>
      <c r="AB177">
        <f t="shared" si="33"/>
        <v>0</v>
      </c>
      <c r="AC177">
        <f t="shared" si="34"/>
        <v>0</v>
      </c>
      <c r="AD177">
        <f t="shared" si="35"/>
        <v>0</v>
      </c>
      <c r="AE177">
        <f t="shared" si="36"/>
        <v>0</v>
      </c>
      <c r="AF177">
        <f t="shared" si="37"/>
        <v>0</v>
      </c>
      <c r="AG177">
        <f t="shared" si="38"/>
        <v>0</v>
      </c>
      <c r="AH177">
        <f t="shared" si="39"/>
        <v>0</v>
      </c>
      <c r="AI177">
        <f t="shared" si="40"/>
        <v>0</v>
      </c>
      <c r="AJ177">
        <f t="shared" si="41"/>
        <v>0</v>
      </c>
      <c r="AK177">
        <f t="shared" si="42"/>
        <v>0</v>
      </c>
      <c r="AL177">
        <f t="shared" si="43"/>
        <v>0</v>
      </c>
      <c r="AM177">
        <f t="shared" si="44"/>
        <v>0</v>
      </c>
      <c r="AN177">
        <f t="shared" si="45"/>
        <v>0</v>
      </c>
      <c r="AO177">
        <f t="shared" si="46"/>
        <v>0</v>
      </c>
      <c r="AP177">
        <f t="shared" si="47"/>
        <v>1</v>
      </c>
      <c r="AQ177">
        <f t="shared" si="48"/>
        <v>0</v>
      </c>
      <c r="AT177" s="1"/>
    </row>
    <row r="178" spans="1:46" x14ac:dyDescent="0.55000000000000004">
      <c r="A178" t="s">
        <v>223</v>
      </c>
      <c r="B178" s="2">
        <v>44859</v>
      </c>
      <c r="C178" t="s">
        <v>334</v>
      </c>
      <c r="D178" t="s">
        <v>75</v>
      </c>
      <c r="E178">
        <v>10</v>
      </c>
      <c r="F178">
        <v>44</v>
      </c>
      <c r="G178" s="14">
        <v>491</v>
      </c>
      <c r="H178" t="s">
        <v>242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>
        <v>0</v>
      </c>
      <c r="AA178">
        <v>0</v>
      </c>
      <c r="AB178">
        <f t="shared" si="33"/>
        <v>0</v>
      </c>
      <c r="AC178">
        <f t="shared" si="34"/>
        <v>0</v>
      </c>
      <c r="AD178">
        <f t="shared" si="35"/>
        <v>0</v>
      </c>
      <c r="AE178">
        <f t="shared" si="36"/>
        <v>0</v>
      </c>
      <c r="AF178">
        <f t="shared" si="37"/>
        <v>0</v>
      </c>
      <c r="AG178">
        <f t="shared" si="38"/>
        <v>0</v>
      </c>
      <c r="AH178">
        <f t="shared" si="39"/>
        <v>0</v>
      </c>
      <c r="AI178">
        <f t="shared" si="40"/>
        <v>0</v>
      </c>
      <c r="AJ178">
        <f t="shared" si="41"/>
        <v>0</v>
      </c>
      <c r="AK178">
        <f t="shared" si="42"/>
        <v>0</v>
      </c>
      <c r="AL178">
        <f t="shared" si="43"/>
        <v>0</v>
      </c>
      <c r="AM178">
        <f t="shared" si="44"/>
        <v>0</v>
      </c>
      <c r="AN178">
        <f t="shared" si="45"/>
        <v>0</v>
      </c>
      <c r="AO178">
        <f t="shared" si="46"/>
        <v>0</v>
      </c>
      <c r="AP178">
        <f t="shared" si="47"/>
        <v>0</v>
      </c>
      <c r="AQ178">
        <f t="shared" si="48"/>
        <v>0</v>
      </c>
      <c r="AT178" s="1"/>
    </row>
    <row r="179" spans="1:46" x14ac:dyDescent="0.55000000000000004">
      <c r="A179" t="s">
        <v>224</v>
      </c>
      <c r="B179" s="2">
        <v>44867</v>
      </c>
      <c r="C179" t="s">
        <v>334</v>
      </c>
      <c r="D179" t="s">
        <v>90</v>
      </c>
      <c r="E179">
        <v>11</v>
      </c>
      <c r="F179">
        <v>45</v>
      </c>
      <c r="G179" s="14">
        <v>92</v>
      </c>
      <c r="H179" t="s">
        <v>240</v>
      </c>
      <c r="I179" s="1">
        <v>0.6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0.6</v>
      </c>
      <c r="X179" s="1">
        <v>0</v>
      </c>
      <c r="Y179" s="1">
        <v>0</v>
      </c>
      <c r="Z179">
        <v>1</v>
      </c>
      <c r="AA179">
        <v>1</v>
      </c>
      <c r="AB179">
        <f t="shared" si="33"/>
        <v>0</v>
      </c>
      <c r="AC179">
        <f t="shared" si="34"/>
        <v>0</v>
      </c>
      <c r="AD179">
        <f t="shared" si="35"/>
        <v>0</v>
      </c>
      <c r="AE179">
        <f t="shared" si="36"/>
        <v>0</v>
      </c>
      <c r="AF179">
        <f t="shared" si="37"/>
        <v>0</v>
      </c>
      <c r="AG179">
        <f t="shared" si="38"/>
        <v>0</v>
      </c>
      <c r="AH179">
        <f t="shared" si="39"/>
        <v>0</v>
      </c>
      <c r="AI179">
        <f t="shared" si="40"/>
        <v>0</v>
      </c>
      <c r="AJ179">
        <f t="shared" si="41"/>
        <v>0</v>
      </c>
      <c r="AK179">
        <f t="shared" si="42"/>
        <v>0</v>
      </c>
      <c r="AL179">
        <f t="shared" si="43"/>
        <v>0</v>
      </c>
      <c r="AM179">
        <f t="shared" si="44"/>
        <v>0</v>
      </c>
      <c r="AN179">
        <f t="shared" si="45"/>
        <v>0</v>
      </c>
      <c r="AO179">
        <f t="shared" si="46"/>
        <v>1</v>
      </c>
      <c r="AP179">
        <f t="shared" si="47"/>
        <v>0</v>
      </c>
      <c r="AQ179">
        <f t="shared" si="48"/>
        <v>0</v>
      </c>
      <c r="AT179" s="1"/>
    </row>
    <row r="180" spans="1:46" x14ac:dyDescent="0.55000000000000004">
      <c r="A180" t="s">
        <v>225</v>
      </c>
      <c r="B180" s="2">
        <v>44874</v>
      </c>
      <c r="C180" t="s">
        <v>334</v>
      </c>
      <c r="D180" t="s">
        <v>90</v>
      </c>
      <c r="E180">
        <v>11</v>
      </c>
      <c r="F180">
        <v>46</v>
      </c>
      <c r="G180" s="14">
        <v>589</v>
      </c>
      <c r="H180" t="s">
        <v>241</v>
      </c>
      <c r="I180" s="1">
        <v>0.01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0.01</v>
      </c>
      <c r="Z180">
        <v>1</v>
      </c>
      <c r="AA180">
        <v>1</v>
      </c>
      <c r="AB180">
        <f t="shared" si="33"/>
        <v>0</v>
      </c>
      <c r="AC180">
        <f t="shared" si="34"/>
        <v>0</v>
      </c>
      <c r="AD180">
        <f t="shared" si="35"/>
        <v>0</v>
      </c>
      <c r="AE180">
        <f t="shared" si="36"/>
        <v>0</v>
      </c>
      <c r="AF180">
        <f t="shared" si="37"/>
        <v>0</v>
      </c>
      <c r="AG180">
        <f t="shared" si="38"/>
        <v>0</v>
      </c>
      <c r="AH180">
        <f t="shared" si="39"/>
        <v>0</v>
      </c>
      <c r="AI180">
        <f t="shared" si="40"/>
        <v>0</v>
      </c>
      <c r="AJ180">
        <f t="shared" si="41"/>
        <v>0</v>
      </c>
      <c r="AK180">
        <f t="shared" si="42"/>
        <v>0</v>
      </c>
      <c r="AL180">
        <f t="shared" si="43"/>
        <v>0</v>
      </c>
      <c r="AM180">
        <f t="shared" si="44"/>
        <v>0</v>
      </c>
      <c r="AN180">
        <f t="shared" si="45"/>
        <v>0</v>
      </c>
      <c r="AO180">
        <f t="shared" si="46"/>
        <v>0</v>
      </c>
      <c r="AP180">
        <f t="shared" si="47"/>
        <v>0</v>
      </c>
      <c r="AQ180">
        <f t="shared" si="48"/>
        <v>1</v>
      </c>
      <c r="AT180" s="1"/>
    </row>
    <row r="181" spans="1:46" x14ac:dyDescent="0.55000000000000004">
      <c r="A181" t="s">
        <v>226</v>
      </c>
      <c r="B181" s="2">
        <v>44874</v>
      </c>
      <c r="C181" t="s">
        <v>334</v>
      </c>
      <c r="D181" t="s">
        <v>90</v>
      </c>
      <c r="E181">
        <v>11</v>
      </c>
      <c r="F181">
        <v>46</v>
      </c>
      <c r="G181" s="14" t="s">
        <v>230</v>
      </c>
      <c r="H181" t="s">
        <v>241</v>
      </c>
      <c r="I181" s="1">
        <v>0.01</v>
      </c>
      <c r="J181" s="1">
        <v>0</v>
      </c>
      <c r="K181" s="1">
        <v>0</v>
      </c>
      <c r="L181" s="1">
        <v>0</v>
      </c>
      <c r="M181" s="1">
        <v>0</v>
      </c>
      <c r="N181" s="1">
        <v>0.01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>
        <v>1</v>
      </c>
      <c r="AA181">
        <v>1</v>
      </c>
      <c r="AB181">
        <f t="shared" si="33"/>
        <v>0</v>
      </c>
      <c r="AC181">
        <f t="shared" si="34"/>
        <v>0</v>
      </c>
      <c r="AD181">
        <f t="shared" si="35"/>
        <v>0</v>
      </c>
      <c r="AE181">
        <f t="shared" si="36"/>
        <v>0</v>
      </c>
      <c r="AF181">
        <f t="shared" si="37"/>
        <v>1</v>
      </c>
      <c r="AG181">
        <f t="shared" si="38"/>
        <v>0</v>
      </c>
      <c r="AH181">
        <f t="shared" si="39"/>
        <v>0</v>
      </c>
      <c r="AI181">
        <f t="shared" si="40"/>
        <v>0</v>
      </c>
      <c r="AJ181">
        <f t="shared" si="41"/>
        <v>0</v>
      </c>
      <c r="AK181">
        <f t="shared" si="42"/>
        <v>0</v>
      </c>
      <c r="AL181">
        <f t="shared" si="43"/>
        <v>0</v>
      </c>
      <c r="AM181">
        <f t="shared" si="44"/>
        <v>0</v>
      </c>
      <c r="AN181">
        <f t="shared" si="45"/>
        <v>0</v>
      </c>
      <c r="AO181">
        <f t="shared" si="46"/>
        <v>0</v>
      </c>
      <c r="AP181">
        <f t="shared" si="47"/>
        <v>0</v>
      </c>
      <c r="AQ181">
        <f t="shared" si="48"/>
        <v>0</v>
      </c>
      <c r="AT18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6E9E-D3B6-406C-984A-2577A7525804}">
  <dimension ref="A1:C18"/>
  <sheetViews>
    <sheetView topLeftCell="C1" workbookViewId="0">
      <selection activeCell="B31" sqref="B31"/>
    </sheetView>
  </sheetViews>
  <sheetFormatPr defaultRowHeight="14.4" x14ac:dyDescent="0.55000000000000004"/>
  <cols>
    <col min="1" max="6" width="11.68359375" bestFit="1" customWidth="1"/>
    <col min="7" max="12" width="14.68359375" bestFit="1" customWidth="1"/>
    <col min="13" max="13" width="10.20703125" bestFit="1" customWidth="1"/>
    <col min="14" max="14" width="11.68359375" bestFit="1" customWidth="1"/>
  </cols>
  <sheetData>
    <row r="1" spans="1:3" x14ac:dyDescent="0.55000000000000004">
      <c r="A1" s="4"/>
      <c r="B1" s="5"/>
      <c r="C1" s="6"/>
    </row>
    <row r="2" spans="1:3" x14ac:dyDescent="0.55000000000000004">
      <c r="A2" s="7"/>
      <c r="B2" s="8"/>
      <c r="C2" s="9"/>
    </row>
    <row r="3" spans="1:3" x14ac:dyDescent="0.55000000000000004">
      <c r="A3" s="7"/>
      <c r="B3" s="8"/>
      <c r="C3" s="9"/>
    </row>
    <row r="4" spans="1:3" x14ac:dyDescent="0.55000000000000004">
      <c r="A4" s="7"/>
      <c r="B4" s="8"/>
      <c r="C4" s="9"/>
    </row>
    <row r="5" spans="1:3" x14ac:dyDescent="0.55000000000000004">
      <c r="A5" s="7"/>
      <c r="B5" s="8"/>
      <c r="C5" s="9"/>
    </row>
    <row r="6" spans="1:3" x14ac:dyDescent="0.55000000000000004">
      <c r="A6" s="7"/>
      <c r="B6" s="8"/>
      <c r="C6" s="9"/>
    </row>
    <row r="7" spans="1:3" x14ac:dyDescent="0.55000000000000004">
      <c r="A7" s="7"/>
      <c r="B7" s="8"/>
      <c r="C7" s="9"/>
    </row>
    <row r="8" spans="1:3" x14ac:dyDescent="0.55000000000000004">
      <c r="A8" s="7"/>
      <c r="B8" s="8"/>
      <c r="C8" s="9"/>
    </row>
    <row r="9" spans="1:3" x14ac:dyDescent="0.55000000000000004">
      <c r="A9" s="7"/>
      <c r="B9" s="8"/>
      <c r="C9" s="9"/>
    </row>
    <row r="10" spans="1:3" x14ac:dyDescent="0.55000000000000004">
      <c r="A10" s="7"/>
      <c r="B10" s="8"/>
      <c r="C10" s="9"/>
    </row>
    <row r="11" spans="1:3" x14ac:dyDescent="0.55000000000000004">
      <c r="A11" s="7"/>
      <c r="B11" s="8"/>
      <c r="C11" s="9"/>
    </row>
    <row r="12" spans="1:3" x14ac:dyDescent="0.55000000000000004">
      <c r="A12" s="7"/>
      <c r="B12" s="8"/>
      <c r="C12" s="9"/>
    </row>
    <row r="13" spans="1:3" x14ac:dyDescent="0.55000000000000004">
      <c r="A13" s="7"/>
      <c r="B13" s="8"/>
      <c r="C13" s="9"/>
    </row>
    <row r="14" spans="1:3" x14ac:dyDescent="0.55000000000000004">
      <c r="A14" s="7"/>
      <c r="B14" s="8"/>
      <c r="C14" s="9"/>
    </row>
    <row r="15" spans="1:3" x14ac:dyDescent="0.55000000000000004">
      <c r="A15" s="7"/>
      <c r="B15" s="8"/>
      <c r="C15" s="9"/>
    </row>
    <row r="16" spans="1:3" x14ac:dyDescent="0.55000000000000004">
      <c r="A16" s="7"/>
      <c r="B16" s="8"/>
      <c r="C16" s="9"/>
    </row>
    <row r="17" spans="1:3" x14ac:dyDescent="0.55000000000000004">
      <c r="A17" s="7"/>
      <c r="B17" s="8"/>
      <c r="C17" s="9"/>
    </row>
    <row r="18" spans="1:3" x14ac:dyDescent="0.55000000000000004">
      <c r="A18" s="10"/>
      <c r="B18" s="11"/>
      <c r="C18" s="1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975C-2549-4E27-8871-A50826942AA0}">
  <dimension ref="A1:N208"/>
  <sheetViews>
    <sheetView workbookViewId="0"/>
  </sheetViews>
  <sheetFormatPr defaultRowHeight="14.4" x14ac:dyDescent="0.55000000000000004"/>
  <cols>
    <col min="1" max="1" width="18.41796875" bestFit="1" customWidth="1"/>
    <col min="2" max="2" width="10.15625" style="2" bestFit="1" customWidth="1"/>
    <col min="4" max="7" width="10.15625" bestFit="1" customWidth="1"/>
  </cols>
  <sheetData>
    <row r="1" spans="1:14" x14ac:dyDescent="0.55000000000000004">
      <c r="A1" t="s">
        <v>2</v>
      </c>
      <c r="B1" s="2" t="s">
        <v>3</v>
      </c>
      <c r="C1" t="s">
        <v>402</v>
      </c>
      <c r="D1" t="s">
        <v>403</v>
      </c>
      <c r="E1" t="s">
        <v>404</v>
      </c>
      <c r="F1" t="s">
        <v>405</v>
      </c>
      <c r="G1" t="s">
        <v>406</v>
      </c>
      <c r="H1" t="s">
        <v>335</v>
      </c>
      <c r="I1" t="s">
        <v>332</v>
      </c>
      <c r="J1" t="s">
        <v>333</v>
      </c>
      <c r="K1" t="s">
        <v>334</v>
      </c>
      <c r="M1" t="s">
        <v>331</v>
      </c>
      <c r="N1" t="s">
        <v>342</v>
      </c>
    </row>
    <row r="2" spans="1:14" x14ac:dyDescent="0.55000000000000004">
      <c r="A2" t="s">
        <v>8</v>
      </c>
      <c r="B2" s="2">
        <v>44327</v>
      </c>
      <c r="C2">
        <f>YEAR(B2)</f>
        <v>2021</v>
      </c>
      <c r="D2" s="2" t="str">
        <f>_xlfn.CONCAT("12/21/",C2)</f>
        <v>12/21/2021</v>
      </c>
      <c r="E2" s="2" t="str">
        <f>_xlfn.CONCAT("03/20/",C2)</f>
        <v>03/20/2021</v>
      </c>
      <c r="F2" s="2" t="str">
        <f>_xlfn.CONCAT("06/20/",C2)</f>
        <v>06/20/2021</v>
      </c>
      <c r="G2" s="2" t="str">
        <f>_xlfn.CONCAT("09/22/",C2)</f>
        <v>09/22/2021</v>
      </c>
      <c r="H2">
        <f>_xlfn.DAYS(B2,D2)</f>
        <v>-224</v>
      </c>
      <c r="I2">
        <f>_xlfn.DAYS(B2,E2)</f>
        <v>52</v>
      </c>
      <c r="J2">
        <f>_xlfn.DAYS(B2,F2)</f>
        <v>-40</v>
      </c>
      <c r="K2">
        <f>_xlfn.DAYS(B2,G2)</f>
        <v>-134</v>
      </c>
      <c r="L2" t="str">
        <f>IF(H2&gt;0,"Winter",IF(I2&gt;0,"Spring",IF(J2&gt;0,"Summer",IF(K2&gt;0,"Fall","FALSE"))))</f>
        <v>Spring</v>
      </c>
      <c r="M2" t="s">
        <v>332</v>
      </c>
      <c r="N2">
        <f>IF(M2="Spring",_xlfn.DAYS(B2,E2),IF(M2="Summer",_xlfn.DAYS(B2,F2),IF(M2="Fall",_xlfn.DAYS(B2,G2),IF(M2="Winter",_xlfn.DAYS(B2,D2),"FALSE"))))</f>
        <v>52</v>
      </c>
    </row>
    <row r="3" spans="1:14" x14ac:dyDescent="0.55000000000000004">
      <c r="A3" t="s">
        <v>10</v>
      </c>
      <c r="B3" s="2">
        <v>44329</v>
      </c>
      <c r="C3">
        <f t="shared" ref="C3:C66" si="0">YEAR(B3)</f>
        <v>2021</v>
      </c>
      <c r="D3" s="2" t="str">
        <f t="shared" ref="D3:D66" si="1">_xlfn.CONCAT("12/21/",C3)</f>
        <v>12/21/2021</v>
      </c>
      <c r="E3" s="2" t="str">
        <f t="shared" ref="E3:E66" si="2">_xlfn.CONCAT("03/20/",C3)</f>
        <v>03/20/2021</v>
      </c>
      <c r="F3" s="2" t="str">
        <f t="shared" ref="F3:F66" si="3">_xlfn.CONCAT("06/20/",C3)</f>
        <v>06/20/2021</v>
      </c>
      <c r="G3" s="2" t="str">
        <f t="shared" ref="G3:G66" si="4">_xlfn.CONCAT("09/22/",C3)</f>
        <v>09/22/2021</v>
      </c>
      <c r="H3">
        <f t="shared" ref="H3:H66" si="5">_xlfn.DAYS(B3,D3)</f>
        <v>-222</v>
      </c>
      <c r="I3">
        <f t="shared" ref="I3:I66" si="6">_xlfn.DAYS(B3,E3)</f>
        <v>54</v>
      </c>
      <c r="J3">
        <f t="shared" ref="J3:J66" si="7">_xlfn.DAYS(B3,F3)</f>
        <v>-38</v>
      </c>
      <c r="K3">
        <f t="shared" ref="K3:K66" si="8">_xlfn.DAYS(B3,G3)</f>
        <v>-132</v>
      </c>
      <c r="L3" t="str">
        <f t="shared" ref="L3:L66" si="9">IF(H3&gt;0,"Winter",IF(I3&gt;0,"Spring",IF(J3&gt;0,"Summer",IF(K3&gt;0,"Fall","FALSE"))))</f>
        <v>Spring</v>
      </c>
      <c r="M3" t="s">
        <v>332</v>
      </c>
      <c r="N3">
        <f t="shared" ref="N3:N66" si="10">IF(M3="Spring",_xlfn.DAYS(B3,E3),IF(M3="Summer",_xlfn.DAYS(B3,F3),IF(M3="Fall",_xlfn.DAYS(B3,G3),IF(M3="Winter",_xlfn.DAYS(B3,D3),"FALSE"))))</f>
        <v>54</v>
      </c>
    </row>
    <row r="4" spans="1:14" x14ac:dyDescent="0.55000000000000004">
      <c r="A4" t="s">
        <v>11</v>
      </c>
      <c r="B4" s="2">
        <v>44334</v>
      </c>
      <c r="C4">
        <f t="shared" si="0"/>
        <v>2021</v>
      </c>
      <c r="D4" s="2" t="str">
        <f t="shared" si="1"/>
        <v>12/21/2021</v>
      </c>
      <c r="E4" s="2" t="str">
        <f t="shared" si="2"/>
        <v>03/20/2021</v>
      </c>
      <c r="F4" s="2" t="str">
        <f t="shared" si="3"/>
        <v>06/20/2021</v>
      </c>
      <c r="G4" s="2" t="str">
        <f t="shared" si="4"/>
        <v>09/22/2021</v>
      </c>
      <c r="H4">
        <f t="shared" si="5"/>
        <v>-217</v>
      </c>
      <c r="I4">
        <f t="shared" si="6"/>
        <v>59</v>
      </c>
      <c r="J4">
        <f t="shared" si="7"/>
        <v>-33</v>
      </c>
      <c r="K4">
        <f t="shared" si="8"/>
        <v>-127</v>
      </c>
      <c r="L4" t="str">
        <f t="shared" si="9"/>
        <v>Spring</v>
      </c>
      <c r="M4" t="s">
        <v>332</v>
      </c>
      <c r="N4">
        <f t="shared" si="10"/>
        <v>59</v>
      </c>
    </row>
    <row r="5" spans="1:14" x14ac:dyDescent="0.55000000000000004">
      <c r="A5" t="s">
        <v>12</v>
      </c>
      <c r="B5" s="2">
        <v>44334</v>
      </c>
      <c r="C5">
        <f t="shared" si="0"/>
        <v>2021</v>
      </c>
      <c r="D5" s="2" t="str">
        <f t="shared" si="1"/>
        <v>12/21/2021</v>
      </c>
      <c r="E5" s="2" t="str">
        <f t="shared" si="2"/>
        <v>03/20/2021</v>
      </c>
      <c r="F5" s="2" t="str">
        <f t="shared" si="3"/>
        <v>06/20/2021</v>
      </c>
      <c r="G5" s="2" t="str">
        <f t="shared" si="4"/>
        <v>09/22/2021</v>
      </c>
      <c r="H5">
        <f t="shared" si="5"/>
        <v>-217</v>
      </c>
      <c r="I5">
        <f t="shared" si="6"/>
        <v>59</v>
      </c>
      <c r="J5">
        <f t="shared" si="7"/>
        <v>-33</v>
      </c>
      <c r="K5">
        <f t="shared" si="8"/>
        <v>-127</v>
      </c>
      <c r="L5" t="str">
        <f t="shared" si="9"/>
        <v>Spring</v>
      </c>
      <c r="M5" t="s">
        <v>332</v>
      </c>
      <c r="N5">
        <f t="shared" si="10"/>
        <v>59</v>
      </c>
    </row>
    <row r="6" spans="1:14" x14ac:dyDescent="0.55000000000000004">
      <c r="A6" t="s">
        <v>13</v>
      </c>
      <c r="B6" s="2">
        <v>44343</v>
      </c>
      <c r="C6">
        <f t="shared" si="0"/>
        <v>2021</v>
      </c>
      <c r="D6" s="2" t="str">
        <f t="shared" si="1"/>
        <v>12/21/2021</v>
      </c>
      <c r="E6" s="2" t="str">
        <f t="shared" si="2"/>
        <v>03/20/2021</v>
      </c>
      <c r="F6" s="2" t="str">
        <f t="shared" si="3"/>
        <v>06/20/2021</v>
      </c>
      <c r="G6" s="2" t="str">
        <f t="shared" si="4"/>
        <v>09/22/2021</v>
      </c>
      <c r="H6">
        <f t="shared" si="5"/>
        <v>-208</v>
      </c>
      <c r="I6">
        <f t="shared" si="6"/>
        <v>68</v>
      </c>
      <c r="J6">
        <f t="shared" si="7"/>
        <v>-24</v>
      </c>
      <c r="K6">
        <f t="shared" si="8"/>
        <v>-118</v>
      </c>
      <c r="L6" t="str">
        <f t="shared" si="9"/>
        <v>Spring</v>
      </c>
      <c r="M6" t="s">
        <v>332</v>
      </c>
      <c r="N6">
        <f t="shared" si="10"/>
        <v>68</v>
      </c>
    </row>
    <row r="7" spans="1:14" x14ac:dyDescent="0.55000000000000004">
      <c r="A7" t="s">
        <v>14</v>
      </c>
      <c r="B7" s="2">
        <v>44355</v>
      </c>
      <c r="C7">
        <f t="shared" si="0"/>
        <v>2021</v>
      </c>
      <c r="D7" s="2" t="str">
        <f t="shared" si="1"/>
        <v>12/21/2021</v>
      </c>
      <c r="E7" s="2" t="str">
        <f t="shared" si="2"/>
        <v>03/20/2021</v>
      </c>
      <c r="F7" s="2" t="str">
        <f t="shared" si="3"/>
        <v>06/20/2021</v>
      </c>
      <c r="G7" s="2" t="str">
        <f t="shared" si="4"/>
        <v>09/22/2021</v>
      </c>
      <c r="H7">
        <f t="shared" si="5"/>
        <v>-196</v>
      </c>
      <c r="I7">
        <f t="shared" si="6"/>
        <v>80</v>
      </c>
      <c r="J7">
        <f t="shared" si="7"/>
        <v>-12</v>
      </c>
      <c r="K7">
        <f t="shared" si="8"/>
        <v>-106</v>
      </c>
      <c r="L7" t="str">
        <f t="shared" si="9"/>
        <v>Spring</v>
      </c>
      <c r="M7" t="s">
        <v>332</v>
      </c>
      <c r="N7">
        <f t="shared" si="10"/>
        <v>80</v>
      </c>
    </row>
    <row r="8" spans="1:14" x14ac:dyDescent="0.55000000000000004">
      <c r="A8" t="s">
        <v>16</v>
      </c>
      <c r="B8" s="2">
        <v>44355</v>
      </c>
      <c r="C8">
        <f t="shared" si="0"/>
        <v>2021</v>
      </c>
      <c r="D8" s="2" t="str">
        <f t="shared" si="1"/>
        <v>12/21/2021</v>
      </c>
      <c r="E8" s="2" t="str">
        <f t="shared" si="2"/>
        <v>03/20/2021</v>
      </c>
      <c r="F8" s="2" t="str">
        <f t="shared" si="3"/>
        <v>06/20/2021</v>
      </c>
      <c r="G8" s="2" t="str">
        <f t="shared" si="4"/>
        <v>09/22/2021</v>
      </c>
      <c r="H8">
        <f t="shared" si="5"/>
        <v>-196</v>
      </c>
      <c r="I8">
        <f t="shared" si="6"/>
        <v>80</v>
      </c>
      <c r="J8">
        <f t="shared" si="7"/>
        <v>-12</v>
      </c>
      <c r="K8">
        <f t="shared" si="8"/>
        <v>-106</v>
      </c>
      <c r="L8" t="str">
        <f t="shared" si="9"/>
        <v>Spring</v>
      </c>
      <c r="M8" t="s">
        <v>332</v>
      </c>
      <c r="N8">
        <f t="shared" si="10"/>
        <v>80</v>
      </c>
    </row>
    <row r="9" spans="1:14" x14ac:dyDescent="0.55000000000000004">
      <c r="A9" t="s">
        <v>17</v>
      </c>
      <c r="B9" s="2">
        <v>44355</v>
      </c>
      <c r="C9">
        <f t="shared" si="0"/>
        <v>2021</v>
      </c>
      <c r="D9" s="2" t="str">
        <f t="shared" si="1"/>
        <v>12/21/2021</v>
      </c>
      <c r="E9" s="2" t="str">
        <f t="shared" si="2"/>
        <v>03/20/2021</v>
      </c>
      <c r="F9" s="2" t="str">
        <f t="shared" si="3"/>
        <v>06/20/2021</v>
      </c>
      <c r="G9" s="2" t="str">
        <f t="shared" si="4"/>
        <v>09/22/2021</v>
      </c>
      <c r="H9">
        <f t="shared" si="5"/>
        <v>-196</v>
      </c>
      <c r="I9">
        <f t="shared" si="6"/>
        <v>80</v>
      </c>
      <c r="J9">
        <f t="shared" si="7"/>
        <v>-12</v>
      </c>
      <c r="K9">
        <f t="shared" si="8"/>
        <v>-106</v>
      </c>
      <c r="L9" t="str">
        <f t="shared" si="9"/>
        <v>Spring</v>
      </c>
      <c r="M9" t="s">
        <v>332</v>
      </c>
      <c r="N9">
        <f t="shared" si="10"/>
        <v>80</v>
      </c>
    </row>
    <row r="10" spans="1:14" x14ac:dyDescent="0.55000000000000004">
      <c r="A10" t="s">
        <v>18</v>
      </c>
      <c r="B10" s="2">
        <v>44357</v>
      </c>
      <c r="C10">
        <f t="shared" si="0"/>
        <v>2021</v>
      </c>
      <c r="D10" s="2" t="str">
        <f t="shared" si="1"/>
        <v>12/21/2021</v>
      </c>
      <c r="E10" s="2" t="str">
        <f t="shared" si="2"/>
        <v>03/20/2021</v>
      </c>
      <c r="F10" s="2" t="str">
        <f t="shared" si="3"/>
        <v>06/20/2021</v>
      </c>
      <c r="G10" s="2" t="str">
        <f t="shared" si="4"/>
        <v>09/22/2021</v>
      </c>
      <c r="H10">
        <f t="shared" si="5"/>
        <v>-194</v>
      </c>
      <c r="I10">
        <f t="shared" si="6"/>
        <v>82</v>
      </c>
      <c r="J10">
        <f t="shared" si="7"/>
        <v>-10</v>
      </c>
      <c r="K10">
        <f t="shared" si="8"/>
        <v>-104</v>
      </c>
      <c r="L10" t="str">
        <f t="shared" si="9"/>
        <v>Spring</v>
      </c>
      <c r="M10" t="s">
        <v>332</v>
      </c>
      <c r="N10">
        <f t="shared" si="10"/>
        <v>82</v>
      </c>
    </row>
    <row r="11" spans="1:14" x14ac:dyDescent="0.55000000000000004">
      <c r="A11" t="s">
        <v>19</v>
      </c>
      <c r="B11" s="2">
        <v>44357</v>
      </c>
      <c r="C11">
        <f t="shared" si="0"/>
        <v>2021</v>
      </c>
      <c r="D11" s="2" t="str">
        <f t="shared" si="1"/>
        <v>12/21/2021</v>
      </c>
      <c r="E11" s="2" t="str">
        <f t="shared" si="2"/>
        <v>03/20/2021</v>
      </c>
      <c r="F11" s="2" t="str">
        <f t="shared" si="3"/>
        <v>06/20/2021</v>
      </c>
      <c r="G11" s="2" t="str">
        <f t="shared" si="4"/>
        <v>09/22/2021</v>
      </c>
      <c r="H11">
        <f t="shared" si="5"/>
        <v>-194</v>
      </c>
      <c r="I11">
        <f t="shared" si="6"/>
        <v>82</v>
      </c>
      <c r="J11">
        <f t="shared" si="7"/>
        <v>-10</v>
      </c>
      <c r="K11">
        <f t="shared" si="8"/>
        <v>-104</v>
      </c>
      <c r="L11" t="str">
        <f t="shared" si="9"/>
        <v>Spring</v>
      </c>
      <c r="M11" t="s">
        <v>332</v>
      </c>
      <c r="N11">
        <f t="shared" si="10"/>
        <v>82</v>
      </c>
    </row>
    <row r="12" spans="1:14" x14ac:dyDescent="0.55000000000000004">
      <c r="A12" t="s">
        <v>20</v>
      </c>
      <c r="B12" s="2">
        <v>44362</v>
      </c>
      <c r="C12">
        <f t="shared" si="0"/>
        <v>2021</v>
      </c>
      <c r="D12" s="2" t="str">
        <f t="shared" si="1"/>
        <v>12/21/2021</v>
      </c>
      <c r="E12" s="2" t="str">
        <f t="shared" si="2"/>
        <v>03/20/2021</v>
      </c>
      <c r="F12" s="2" t="str">
        <f t="shared" si="3"/>
        <v>06/20/2021</v>
      </c>
      <c r="G12" s="2" t="str">
        <f t="shared" si="4"/>
        <v>09/22/2021</v>
      </c>
      <c r="H12">
        <f t="shared" si="5"/>
        <v>-189</v>
      </c>
      <c r="I12">
        <f t="shared" si="6"/>
        <v>87</v>
      </c>
      <c r="J12">
        <f t="shared" si="7"/>
        <v>-5</v>
      </c>
      <c r="K12">
        <f t="shared" si="8"/>
        <v>-99</v>
      </c>
      <c r="L12" t="str">
        <f t="shared" si="9"/>
        <v>Spring</v>
      </c>
      <c r="M12" t="s">
        <v>332</v>
      </c>
      <c r="N12">
        <f t="shared" si="10"/>
        <v>87</v>
      </c>
    </row>
    <row r="13" spans="1:14" x14ac:dyDescent="0.55000000000000004">
      <c r="A13" t="s">
        <v>21</v>
      </c>
      <c r="B13" s="2">
        <v>44362</v>
      </c>
      <c r="C13">
        <f t="shared" si="0"/>
        <v>2021</v>
      </c>
      <c r="D13" s="2" t="str">
        <f t="shared" si="1"/>
        <v>12/21/2021</v>
      </c>
      <c r="E13" s="2" t="str">
        <f t="shared" si="2"/>
        <v>03/20/2021</v>
      </c>
      <c r="F13" s="2" t="str">
        <f t="shared" si="3"/>
        <v>06/20/2021</v>
      </c>
      <c r="G13" s="2" t="str">
        <f t="shared" si="4"/>
        <v>09/22/2021</v>
      </c>
      <c r="H13">
        <f t="shared" si="5"/>
        <v>-189</v>
      </c>
      <c r="I13">
        <f t="shared" si="6"/>
        <v>87</v>
      </c>
      <c r="J13">
        <f t="shared" si="7"/>
        <v>-5</v>
      </c>
      <c r="K13">
        <f t="shared" si="8"/>
        <v>-99</v>
      </c>
      <c r="L13" t="str">
        <f t="shared" si="9"/>
        <v>Spring</v>
      </c>
      <c r="M13" t="s">
        <v>332</v>
      </c>
      <c r="N13">
        <f t="shared" si="10"/>
        <v>87</v>
      </c>
    </row>
    <row r="14" spans="1:14" x14ac:dyDescent="0.55000000000000004">
      <c r="A14" t="s">
        <v>22</v>
      </c>
      <c r="B14" s="2">
        <v>44362</v>
      </c>
      <c r="C14">
        <f t="shared" si="0"/>
        <v>2021</v>
      </c>
      <c r="D14" s="2" t="str">
        <f t="shared" si="1"/>
        <v>12/21/2021</v>
      </c>
      <c r="E14" s="2" t="str">
        <f t="shared" si="2"/>
        <v>03/20/2021</v>
      </c>
      <c r="F14" s="2" t="str">
        <f t="shared" si="3"/>
        <v>06/20/2021</v>
      </c>
      <c r="G14" s="2" t="str">
        <f t="shared" si="4"/>
        <v>09/22/2021</v>
      </c>
      <c r="H14">
        <f t="shared" si="5"/>
        <v>-189</v>
      </c>
      <c r="I14">
        <f t="shared" si="6"/>
        <v>87</v>
      </c>
      <c r="J14">
        <f t="shared" si="7"/>
        <v>-5</v>
      </c>
      <c r="K14">
        <f t="shared" si="8"/>
        <v>-99</v>
      </c>
      <c r="L14" t="str">
        <f t="shared" si="9"/>
        <v>Spring</v>
      </c>
      <c r="M14" t="s">
        <v>332</v>
      </c>
      <c r="N14">
        <f t="shared" si="10"/>
        <v>87</v>
      </c>
    </row>
    <row r="15" spans="1:14" x14ac:dyDescent="0.55000000000000004">
      <c r="A15" t="s">
        <v>23</v>
      </c>
      <c r="B15" s="2">
        <v>44364</v>
      </c>
      <c r="C15">
        <f t="shared" si="0"/>
        <v>2021</v>
      </c>
      <c r="D15" s="2" t="str">
        <f t="shared" si="1"/>
        <v>12/21/2021</v>
      </c>
      <c r="E15" s="2" t="str">
        <f t="shared" si="2"/>
        <v>03/20/2021</v>
      </c>
      <c r="F15" s="2" t="str">
        <f t="shared" si="3"/>
        <v>06/20/2021</v>
      </c>
      <c r="G15" s="2" t="str">
        <f t="shared" si="4"/>
        <v>09/22/2021</v>
      </c>
      <c r="H15">
        <f t="shared" si="5"/>
        <v>-187</v>
      </c>
      <c r="I15">
        <f t="shared" si="6"/>
        <v>89</v>
      </c>
      <c r="J15">
        <f t="shared" si="7"/>
        <v>-3</v>
      </c>
      <c r="K15">
        <f t="shared" si="8"/>
        <v>-97</v>
      </c>
      <c r="L15" t="str">
        <f t="shared" si="9"/>
        <v>Spring</v>
      </c>
      <c r="M15" t="s">
        <v>332</v>
      </c>
      <c r="N15">
        <f t="shared" si="10"/>
        <v>89</v>
      </c>
    </row>
    <row r="16" spans="1:14" x14ac:dyDescent="0.55000000000000004">
      <c r="A16" t="s">
        <v>24</v>
      </c>
      <c r="B16" s="2">
        <v>44371</v>
      </c>
      <c r="C16">
        <f t="shared" si="0"/>
        <v>2021</v>
      </c>
      <c r="D16" s="2" t="str">
        <f t="shared" si="1"/>
        <v>12/21/2021</v>
      </c>
      <c r="E16" s="2" t="str">
        <f t="shared" si="2"/>
        <v>03/20/2021</v>
      </c>
      <c r="F16" s="2" t="str">
        <f t="shared" si="3"/>
        <v>06/20/2021</v>
      </c>
      <c r="G16" s="2" t="str">
        <f t="shared" si="4"/>
        <v>09/22/2021</v>
      </c>
      <c r="H16">
        <f t="shared" si="5"/>
        <v>-180</v>
      </c>
      <c r="I16">
        <f t="shared" si="6"/>
        <v>96</v>
      </c>
      <c r="J16">
        <f t="shared" si="7"/>
        <v>4</v>
      </c>
      <c r="K16">
        <f t="shared" si="8"/>
        <v>-90</v>
      </c>
      <c r="L16" t="str">
        <f t="shared" si="9"/>
        <v>Spring</v>
      </c>
      <c r="M16" t="s">
        <v>333</v>
      </c>
      <c r="N16">
        <f t="shared" si="10"/>
        <v>4</v>
      </c>
    </row>
    <row r="17" spans="1:14" x14ac:dyDescent="0.55000000000000004">
      <c r="A17" t="s">
        <v>25</v>
      </c>
      <c r="B17" s="2">
        <v>44371</v>
      </c>
      <c r="C17">
        <f t="shared" si="0"/>
        <v>2021</v>
      </c>
      <c r="D17" s="2" t="str">
        <f t="shared" si="1"/>
        <v>12/21/2021</v>
      </c>
      <c r="E17" s="2" t="str">
        <f t="shared" si="2"/>
        <v>03/20/2021</v>
      </c>
      <c r="F17" s="2" t="str">
        <f t="shared" si="3"/>
        <v>06/20/2021</v>
      </c>
      <c r="G17" s="2" t="str">
        <f t="shared" si="4"/>
        <v>09/22/2021</v>
      </c>
      <c r="H17">
        <f t="shared" si="5"/>
        <v>-180</v>
      </c>
      <c r="I17">
        <f t="shared" si="6"/>
        <v>96</v>
      </c>
      <c r="J17">
        <f t="shared" si="7"/>
        <v>4</v>
      </c>
      <c r="K17">
        <f t="shared" si="8"/>
        <v>-90</v>
      </c>
      <c r="L17" t="str">
        <f t="shared" si="9"/>
        <v>Spring</v>
      </c>
      <c r="M17" t="s">
        <v>333</v>
      </c>
      <c r="N17">
        <f t="shared" si="10"/>
        <v>4</v>
      </c>
    </row>
    <row r="18" spans="1:14" x14ac:dyDescent="0.55000000000000004">
      <c r="A18" t="s">
        <v>26</v>
      </c>
      <c r="B18" s="2">
        <v>44378</v>
      </c>
      <c r="C18">
        <f t="shared" si="0"/>
        <v>2021</v>
      </c>
      <c r="D18" s="2" t="str">
        <f t="shared" si="1"/>
        <v>12/21/2021</v>
      </c>
      <c r="E18" s="2" t="str">
        <f t="shared" si="2"/>
        <v>03/20/2021</v>
      </c>
      <c r="F18" s="2" t="str">
        <f t="shared" si="3"/>
        <v>06/20/2021</v>
      </c>
      <c r="G18" s="2" t="str">
        <f t="shared" si="4"/>
        <v>09/22/2021</v>
      </c>
      <c r="H18">
        <f t="shared" si="5"/>
        <v>-173</v>
      </c>
      <c r="I18">
        <f t="shared" si="6"/>
        <v>103</v>
      </c>
      <c r="J18">
        <f t="shared" si="7"/>
        <v>11</v>
      </c>
      <c r="K18">
        <f t="shared" si="8"/>
        <v>-83</v>
      </c>
      <c r="L18" t="str">
        <f t="shared" si="9"/>
        <v>Spring</v>
      </c>
      <c r="M18" t="s">
        <v>333</v>
      </c>
      <c r="N18">
        <f t="shared" si="10"/>
        <v>11</v>
      </c>
    </row>
    <row r="19" spans="1:14" x14ac:dyDescent="0.55000000000000004">
      <c r="A19" t="s">
        <v>28</v>
      </c>
      <c r="B19" s="2">
        <v>44381</v>
      </c>
      <c r="C19">
        <f t="shared" si="0"/>
        <v>2021</v>
      </c>
      <c r="D19" s="2" t="str">
        <f t="shared" si="1"/>
        <v>12/21/2021</v>
      </c>
      <c r="E19" s="2" t="str">
        <f t="shared" si="2"/>
        <v>03/20/2021</v>
      </c>
      <c r="F19" s="2" t="str">
        <f t="shared" si="3"/>
        <v>06/20/2021</v>
      </c>
      <c r="G19" s="2" t="str">
        <f t="shared" si="4"/>
        <v>09/22/2021</v>
      </c>
      <c r="H19">
        <f t="shared" si="5"/>
        <v>-170</v>
      </c>
      <c r="I19">
        <f t="shared" si="6"/>
        <v>106</v>
      </c>
      <c r="J19">
        <f t="shared" si="7"/>
        <v>14</v>
      </c>
      <c r="K19">
        <f t="shared" si="8"/>
        <v>-80</v>
      </c>
      <c r="L19" t="str">
        <f t="shared" si="9"/>
        <v>Spring</v>
      </c>
      <c r="M19" t="s">
        <v>333</v>
      </c>
      <c r="N19">
        <f t="shared" si="10"/>
        <v>14</v>
      </c>
    </row>
    <row r="20" spans="1:14" x14ac:dyDescent="0.55000000000000004">
      <c r="A20" t="s">
        <v>29</v>
      </c>
      <c r="B20" s="2">
        <v>44383</v>
      </c>
      <c r="C20">
        <f t="shared" si="0"/>
        <v>2021</v>
      </c>
      <c r="D20" s="2" t="str">
        <f t="shared" si="1"/>
        <v>12/21/2021</v>
      </c>
      <c r="E20" s="2" t="str">
        <f t="shared" si="2"/>
        <v>03/20/2021</v>
      </c>
      <c r="F20" s="2" t="str">
        <f t="shared" si="3"/>
        <v>06/20/2021</v>
      </c>
      <c r="G20" s="2" t="str">
        <f t="shared" si="4"/>
        <v>09/22/2021</v>
      </c>
      <c r="H20">
        <f t="shared" si="5"/>
        <v>-168</v>
      </c>
      <c r="I20">
        <f t="shared" si="6"/>
        <v>108</v>
      </c>
      <c r="J20">
        <f t="shared" si="7"/>
        <v>16</v>
      </c>
      <c r="K20">
        <f t="shared" si="8"/>
        <v>-78</v>
      </c>
      <c r="L20" t="str">
        <f t="shared" si="9"/>
        <v>Spring</v>
      </c>
      <c r="M20" t="s">
        <v>333</v>
      </c>
      <c r="N20">
        <f t="shared" si="10"/>
        <v>16</v>
      </c>
    </row>
    <row r="21" spans="1:14" x14ac:dyDescent="0.55000000000000004">
      <c r="A21" t="s">
        <v>30</v>
      </c>
      <c r="B21" s="2">
        <v>44383</v>
      </c>
      <c r="C21">
        <f t="shared" si="0"/>
        <v>2021</v>
      </c>
      <c r="D21" s="2" t="str">
        <f t="shared" si="1"/>
        <v>12/21/2021</v>
      </c>
      <c r="E21" s="2" t="str">
        <f t="shared" si="2"/>
        <v>03/20/2021</v>
      </c>
      <c r="F21" s="2" t="str">
        <f t="shared" si="3"/>
        <v>06/20/2021</v>
      </c>
      <c r="G21" s="2" t="str">
        <f t="shared" si="4"/>
        <v>09/22/2021</v>
      </c>
      <c r="H21">
        <f t="shared" si="5"/>
        <v>-168</v>
      </c>
      <c r="I21">
        <f t="shared" si="6"/>
        <v>108</v>
      </c>
      <c r="J21">
        <f t="shared" si="7"/>
        <v>16</v>
      </c>
      <c r="K21">
        <f t="shared" si="8"/>
        <v>-78</v>
      </c>
      <c r="L21" t="str">
        <f t="shared" si="9"/>
        <v>Spring</v>
      </c>
      <c r="M21" t="s">
        <v>333</v>
      </c>
      <c r="N21">
        <f t="shared" si="10"/>
        <v>16</v>
      </c>
    </row>
    <row r="22" spans="1:14" x14ac:dyDescent="0.55000000000000004">
      <c r="A22" t="s">
        <v>31</v>
      </c>
      <c r="B22" s="2">
        <v>44383</v>
      </c>
      <c r="C22">
        <f t="shared" si="0"/>
        <v>2021</v>
      </c>
      <c r="D22" s="2" t="str">
        <f t="shared" si="1"/>
        <v>12/21/2021</v>
      </c>
      <c r="E22" s="2" t="str">
        <f t="shared" si="2"/>
        <v>03/20/2021</v>
      </c>
      <c r="F22" s="2" t="str">
        <f t="shared" si="3"/>
        <v>06/20/2021</v>
      </c>
      <c r="G22" s="2" t="str">
        <f t="shared" si="4"/>
        <v>09/22/2021</v>
      </c>
      <c r="H22">
        <f t="shared" si="5"/>
        <v>-168</v>
      </c>
      <c r="I22">
        <f t="shared" si="6"/>
        <v>108</v>
      </c>
      <c r="J22">
        <f t="shared" si="7"/>
        <v>16</v>
      </c>
      <c r="K22">
        <f t="shared" si="8"/>
        <v>-78</v>
      </c>
      <c r="L22" t="str">
        <f t="shared" si="9"/>
        <v>Spring</v>
      </c>
      <c r="M22" t="s">
        <v>333</v>
      </c>
      <c r="N22">
        <f t="shared" si="10"/>
        <v>16</v>
      </c>
    </row>
    <row r="23" spans="1:14" x14ac:dyDescent="0.55000000000000004">
      <c r="A23" t="s">
        <v>32</v>
      </c>
      <c r="B23" s="2">
        <v>44383</v>
      </c>
      <c r="C23">
        <f t="shared" si="0"/>
        <v>2021</v>
      </c>
      <c r="D23" s="2" t="str">
        <f t="shared" si="1"/>
        <v>12/21/2021</v>
      </c>
      <c r="E23" s="2" t="str">
        <f t="shared" si="2"/>
        <v>03/20/2021</v>
      </c>
      <c r="F23" s="2" t="str">
        <f t="shared" si="3"/>
        <v>06/20/2021</v>
      </c>
      <c r="G23" s="2" t="str">
        <f t="shared" si="4"/>
        <v>09/22/2021</v>
      </c>
      <c r="H23">
        <f t="shared" si="5"/>
        <v>-168</v>
      </c>
      <c r="I23">
        <f t="shared" si="6"/>
        <v>108</v>
      </c>
      <c r="J23">
        <f t="shared" si="7"/>
        <v>16</v>
      </c>
      <c r="K23">
        <f t="shared" si="8"/>
        <v>-78</v>
      </c>
      <c r="L23" t="str">
        <f t="shared" si="9"/>
        <v>Spring</v>
      </c>
      <c r="M23" t="s">
        <v>333</v>
      </c>
      <c r="N23">
        <f t="shared" si="10"/>
        <v>16</v>
      </c>
    </row>
    <row r="24" spans="1:14" x14ac:dyDescent="0.55000000000000004">
      <c r="A24" t="s">
        <v>33</v>
      </c>
      <c r="B24" s="2">
        <v>44383</v>
      </c>
      <c r="C24">
        <f t="shared" si="0"/>
        <v>2021</v>
      </c>
      <c r="D24" s="2" t="str">
        <f t="shared" si="1"/>
        <v>12/21/2021</v>
      </c>
      <c r="E24" s="2" t="str">
        <f t="shared" si="2"/>
        <v>03/20/2021</v>
      </c>
      <c r="F24" s="2" t="str">
        <f t="shared" si="3"/>
        <v>06/20/2021</v>
      </c>
      <c r="G24" s="2" t="str">
        <f t="shared" si="4"/>
        <v>09/22/2021</v>
      </c>
      <c r="H24">
        <f t="shared" si="5"/>
        <v>-168</v>
      </c>
      <c r="I24">
        <f t="shared" si="6"/>
        <v>108</v>
      </c>
      <c r="J24">
        <f t="shared" si="7"/>
        <v>16</v>
      </c>
      <c r="K24">
        <f t="shared" si="8"/>
        <v>-78</v>
      </c>
      <c r="L24" t="str">
        <f t="shared" si="9"/>
        <v>Spring</v>
      </c>
      <c r="M24" t="s">
        <v>333</v>
      </c>
      <c r="N24">
        <f t="shared" si="10"/>
        <v>16</v>
      </c>
    </row>
    <row r="25" spans="1:14" x14ac:dyDescent="0.55000000000000004">
      <c r="A25" t="s">
        <v>34</v>
      </c>
      <c r="B25" s="2">
        <v>44383</v>
      </c>
      <c r="C25">
        <f t="shared" si="0"/>
        <v>2021</v>
      </c>
      <c r="D25" s="2" t="str">
        <f t="shared" si="1"/>
        <v>12/21/2021</v>
      </c>
      <c r="E25" s="2" t="str">
        <f t="shared" si="2"/>
        <v>03/20/2021</v>
      </c>
      <c r="F25" s="2" t="str">
        <f t="shared" si="3"/>
        <v>06/20/2021</v>
      </c>
      <c r="G25" s="2" t="str">
        <f t="shared" si="4"/>
        <v>09/22/2021</v>
      </c>
      <c r="H25">
        <f t="shared" si="5"/>
        <v>-168</v>
      </c>
      <c r="I25">
        <f t="shared" si="6"/>
        <v>108</v>
      </c>
      <c r="J25">
        <f t="shared" si="7"/>
        <v>16</v>
      </c>
      <c r="K25">
        <f t="shared" si="8"/>
        <v>-78</v>
      </c>
      <c r="L25" t="str">
        <f t="shared" si="9"/>
        <v>Spring</v>
      </c>
      <c r="M25" t="s">
        <v>333</v>
      </c>
      <c r="N25">
        <f t="shared" si="10"/>
        <v>16</v>
      </c>
    </row>
    <row r="26" spans="1:14" x14ac:dyDescent="0.55000000000000004">
      <c r="A26" t="s">
        <v>35</v>
      </c>
      <c r="B26" s="2">
        <v>44383</v>
      </c>
      <c r="C26">
        <f t="shared" si="0"/>
        <v>2021</v>
      </c>
      <c r="D26" s="2" t="str">
        <f t="shared" si="1"/>
        <v>12/21/2021</v>
      </c>
      <c r="E26" s="2" t="str">
        <f t="shared" si="2"/>
        <v>03/20/2021</v>
      </c>
      <c r="F26" s="2" t="str">
        <f t="shared" si="3"/>
        <v>06/20/2021</v>
      </c>
      <c r="G26" s="2" t="str">
        <f t="shared" si="4"/>
        <v>09/22/2021</v>
      </c>
      <c r="H26">
        <f t="shared" si="5"/>
        <v>-168</v>
      </c>
      <c r="I26">
        <f t="shared" si="6"/>
        <v>108</v>
      </c>
      <c r="J26">
        <f t="shared" si="7"/>
        <v>16</v>
      </c>
      <c r="K26">
        <f t="shared" si="8"/>
        <v>-78</v>
      </c>
      <c r="L26" t="str">
        <f t="shared" si="9"/>
        <v>Spring</v>
      </c>
      <c r="M26" t="s">
        <v>333</v>
      </c>
      <c r="N26">
        <f t="shared" si="10"/>
        <v>16</v>
      </c>
    </row>
    <row r="27" spans="1:14" x14ac:dyDescent="0.55000000000000004">
      <c r="A27" t="s">
        <v>36</v>
      </c>
      <c r="B27" s="2">
        <v>44385</v>
      </c>
      <c r="C27">
        <f t="shared" si="0"/>
        <v>2021</v>
      </c>
      <c r="D27" s="2" t="str">
        <f t="shared" si="1"/>
        <v>12/21/2021</v>
      </c>
      <c r="E27" s="2" t="str">
        <f t="shared" si="2"/>
        <v>03/20/2021</v>
      </c>
      <c r="F27" s="2" t="str">
        <f t="shared" si="3"/>
        <v>06/20/2021</v>
      </c>
      <c r="G27" s="2" t="str">
        <f t="shared" si="4"/>
        <v>09/22/2021</v>
      </c>
      <c r="H27">
        <f t="shared" si="5"/>
        <v>-166</v>
      </c>
      <c r="I27">
        <f t="shared" si="6"/>
        <v>110</v>
      </c>
      <c r="J27">
        <f t="shared" si="7"/>
        <v>18</v>
      </c>
      <c r="K27">
        <f t="shared" si="8"/>
        <v>-76</v>
      </c>
      <c r="L27" t="str">
        <f t="shared" si="9"/>
        <v>Spring</v>
      </c>
      <c r="M27" t="s">
        <v>333</v>
      </c>
      <c r="N27">
        <f t="shared" si="10"/>
        <v>18</v>
      </c>
    </row>
    <row r="28" spans="1:14" x14ac:dyDescent="0.55000000000000004">
      <c r="A28" t="s">
        <v>37</v>
      </c>
      <c r="B28" s="2">
        <v>44385</v>
      </c>
      <c r="C28">
        <f t="shared" si="0"/>
        <v>2021</v>
      </c>
      <c r="D28" s="2" t="str">
        <f t="shared" si="1"/>
        <v>12/21/2021</v>
      </c>
      <c r="E28" s="2" t="str">
        <f t="shared" si="2"/>
        <v>03/20/2021</v>
      </c>
      <c r="F28" s="2" t="str">
        <f t="shared" si="3"/>
        <v>06/20/2021</v>
      </c>
      <c r="G28" s="2" t="str">
        <f t="shared" si="4"/>
        <v>09/22/2021</v>
      </c>
      <c r="H28">
        <f t="shared" si="5"/>
        <v>-166</v>
      </c>
      <c r="I28">
        <f t="shared" si="6"/>
        <v>110</v>
      </c>
      <c r="J28">
        <f t="shared" si="7"/>
        <v>18</v>
      </c>
      <c r="K28">
        <f t="shared" si="8"/>
        <v>-76</v>
      </c>
      <c r="L28" t="str">
        <f t="shared" si="9"/>
        <v>Spring</v>
      </c>
      <c r="M28" t="s">
        <v>333</v>
      </c>
      <c r="N28">
        <f t="shared" si="10"/>
        <v>18</v>
      </c>
    </row>
    <row r="29" spans="1:14" x14ac:dyDescent="0.55000000000000004">
      <c r="A29" t="s">
        <v>38</v>
      </c>
      <c r="B29" s="2">
        <v>44385</v>
      </c>
      <c r="C29">
        <f t="shared" si="0"/>
        <v>2021</v>
      </c>
      <c r="D29" s="2" t="str">
        <f t="shared" si="1"/>
        <v>12/21/2021</v>
      </c>
      <c r="E29" s="2" t="str">
        <f t="shared" si="2"/>
        <v>03/20/2021</v>
      </c>
      <c r="F29" s="2" t="str">
        <f t="shared" si="3"/>
        <v>06/20/2021</v>
      </c>
      <c r="G29" s="2" t="str">
        <f t="shared" si="4"/>
        <v>09/22/2021</v>
      </c>
      <c r="H29">
        <f t="shared" si="5"/>
        <v>-166</v>
      </c>
      <c r="I29">
        <f t="shared" si="6"/>
        <v>110</v>
      </c>
      <c r="J29">
        <f t="shared" si="7"/>
        <v>18</v>
      </c>
      <c r="K29">
        <f t="shared" si="8"/>
        <v>-76</v>
      </c>
      <c r="L29" t="str">
        <f t="shared" si="9"/>
        <v>Spring</v>
      </c>
      <c r="M29" t="s">
        <v>333</v>
      </c>
      <c r="N29">
        <f t="shared" si="10"/>
        <v>18</v>
      </c>
    </row>
    <row r="30" spans="1:14" x14ac:dyDescent="0.55000000000000004">
      <c r="A30" t="s">
        <v>39</v>
      </c>
      <c r="B30" s="2">
        <v>44390</v>
      </c>
      <c r="C30">
        <f t="shared" si="0"/>
        <v>2021</v>
      </c>
      <c r="D30" s="2" t="str">
        <f t="shared" si="1"/>
        <v>12/21/2021</v>
      </c>
      <c r="E30" s="2" t="str">
        <f t="shared" si="2"/>
        <v>03/20/2021</v>
      </c>
      <c r="F30" s="2" t="str">
        <f t="shared" si="3"/>
        <v>06/20/2021</v>
      </c>
      <c r="G30" s="2" t="str">
        <f t="shared" si="4"/>
        <v>09/22/2021</v>
      </c>
      <c r="H30">
        <f t="shared" si="5"/>
        <v>-161</v>
      </c>
      <c r="I30">
        <f t="shared" si="6"/>
        <v>115</v>
      </c>
      <c r="J30">
        <f t="shared" si="7"/>
        <v>23</v>
      </c>
      <c r="K30">
        <f t="shared" si="8"/>
        <v>-71</v>
      </c>
      <c r="L30" t="str">
        <f t="shared" si="9"/>
        <v>Spring</v>
      </c>
      <c r="M30" t="s">
        <v>333</v>
      </c>
      <c r="N30">
        <f t="shared" si="10"/>
        <v>23</v>
      </c>
    </row>
    <row r="31" spans="1:14" x14ac:dyDescent="0.55000000000000004">
      <c r="A31" t="s">
        <v>40</v>
      </c>
      <c r="B31" s="2">
        <v>44390</v>
      </c>
      <c r="C31">
        <f t="shared" si="0"/>
        <v>2021</v>
      </c>
      <c r="D31" s="2" t="str">
        <f t="shared" si="1"/>
        <v>12/21/2021</v>
      </c>
      <c r="E31" s="2" t="str">
        <f t="shared" si="2"/>
        <v>03/20/2021</v>
      </c>
      <c r="F31" s="2" t="str">
        <f t="shared" si="3"/>
        <v>06/20/2021</v>
      </c>
      <c r="G31" s="2" t="str">
        <f t="shared" si="4"/>
        <v>09/22/2021</v>
      </c>
      <c r="H31">
        <f t="shared" si="5"/>
        <v>-161</v>
      </c>
      <c r="I31">
        <f t="shared" si="6"/>
        <v>115</v>
      </c>
      <c r="J31">
        <f t="shared" si="7"/>
        <v>23</v>
      </c>
      <c r="K31">
        <f t="shared" si="8"/>
        <v>-71</v>
      </c>
      <c r="L31" t="str">
        <f t="shared" si="9"/>
        <v>Spring</v>
      </c>
      <c r="M31" t="s">
        <v>333</v>
      </c>
      <c r="N31">
        <f t="shared" si="10"/>
        <v>23</v>
      </c>
    </row>
    <row r="32" spans="1:14" x14ac:dyDescent="0.55000000000000004">
      <c r="A32" t="s">
        <v>41</v>
      </c>
      <c r="B32" s="2">
        <v>44392</v>
      </c>
      <c r="C32">
        <f t="shared" si="0"/>
        <v>2021</v>
      </c>
      <c r="D32" s="2" t="str">
        <f t="shared" si="1"/>
        <v>12/21/2021</v>
      </c>
      <c r="E32" s="2" t="str">
        <f t="shared" si="2"/>
        <v>03/20/2021</v>
      </c>
      <c r="F32" s="2" t="str">
        <f t="shared" si="3"/>
        <v>06/20/2021</v>
      </c>
      <c r="G32" s="2" t="str">
        <f t="shared" si="4"/>
        <v>09/22/2021</v>
      </c>
      <c r="H32">
        <f t="shared" si="5"/>
        <v>-159</v>
      </c>
      <c r="I32">
        <f t="shared" si="6"/>
        <v>117</v>
      </c>
      <c r="J32">
        <f t="shared" si="7"/>
        <v>25</v>
      </c>
      <c r="K32">
        <f t="shared" si="8"/>
        <v>-69</v>
      </c>
      <c r="L32" t="str">
        <f t="shared" si="9"/>
        <v>Spring</v>
      </c>
      <c r="M32" t="s">
        <v>333</v>
      </c>
      <c r="N32">
        <f t="shared" si="10"/>
        <v>25</v>
      </c>
    </row>
    <row r="33" spans="1:14" x14ac:dyDescent="0.55000000000000004">
      <c r="A33" t="s">
        <v>42</v>
      </c>
      <c r="B33" s="2">
        <v>44397</v>
      </c>
      <c r="C33">
        <f t="shared" si="0"/>
        <v>2021</v>
      </c>
      <c r="D33" s="2" t="str">
        <f t="shared" si="1"/>
        <v>12/21/2021</v>
      </c>
      <c r="E33" s="2" t="str">
        <f t="shared" si="2"/>
        <v>03/20/2021</v>
      </c>
      <c r="F33" s="2" t="str">
        <f t="shared" si="3"/>
        <v>06/20/2021</v>
      </c>
      <c r="G33" s="2" t="str">
        <f t="shared" si="4"/>
        <v>09/22/2021</v>
      </c>
      <c r="H33">
        <f t="shared" si="5"/>
        <v>-154</v>
      </c>
      <c r="I33">
        <f t="shared" si="6"/>
        <v>122</v>
      </c>
      <c r="J33">
        <f t="shared" si="7"/>
        <v>30</v>
      </c>
      <c r="K33">
        <f t="shared" si="8"/>
        <v>-64</v>
      </c>
      <c r="L33" t="str">
        <f t="shared" si="9"/>
        <v>Spring</v>
      </c>
      <c r="M33" t="s">
        <v>333</v>
      </c>
      <c r="N33">
        <f t="shared" si="10"/>
        <v>30</v>
      </c>
    </row>
    <row r="34" spans="1:14" x14ac:dyDescent="0.55000000000000004">
      <c r="A34" t="s">
        <v>43</v>
      </c>
      <c r="B34" s="2">
        <v>44404</v>
      </c>
      <c r="C34">
        <f t="shared" si="0"/>
        <v>2021</v>
      </c>
      <c r="D34" s="2" t="str">
        <f t="shared" si="1"/>
        <v>12/21/2021</v>
      </c>
      <c r="E34" s="2" t="str">
        <f t="shared" si="2"/>
        <v>03/20/2021</v>
      </c>
      <c r="F34" s="2" t="str">
        <f t="shared" si="3"/>
        <v>06/20/2021</v>
      </c>
      <c r="G34" s="2" t="str">
        <f t="shared" si="4"/>
        <v>09/22/2021</v>
      </c>
      <c r="H34">
        <f t="shared" si="5"/>
        <v>-147</v>
      </c>
      <c r="I34">
        <f t="shared" si="6"/>
        <v>129</v>
      </c>
      <c r="J34">
        <f t="shared" si="7"/>
        <v>37</v>
      </c>
      <c r="K34">
        <f t="shared" si="8"/>
        <v>-57</v>
      </c>
      <c r="L34" t="str">
        <f t="shared" si="9"/>
        <v>Spring</v>
      </c>
      <c r="M34" t="s">
        <v>333</v>
      </c>
      <c r="N34">
        <f t="shared" si="10"/>
        <v>37</v>
      </c>
    </row>
    <row r="35" spans="1:14" x14ac:dyDescent="0.55000000000000004">
      <c r="A35" t="s">
        <v>44</v>
      </c>
      <c r="B35" s="2">
        <v>44411</v>
      </c>
      <c r="C35">
        <f t="shared" si="0"/>
        <v>2021</v>
      </c>
      <c r="D35" s="2" t="str">
        <f t="shared" si="1"/>
        <v>12/21/2021</v>
      </c>
      <c r="E35" s="2" t="str">
        <f t="shared" si="2"/>
        <v>03/20/2021</v>
      </c>
      <c r="F35" s="2" t="str">
        <f t="shared" si="3"/>
        <v>06/20/2021</v>
      </c>
      <c r="G35" s="2" t="str">
        <f t="shared" si="4"/>
        <v>09/22/2021</v>
      </c>
      <c r="H35">
        <f t="shared" si="5"/>
        <v>-140</v>
      </c>
      <c r="I35">
        <f t="shared" si="6"/>
        <v>136</v>
      </c>
      <c r="J35">
        <f t="shared" si="7"/>
        <v>44</v>
      </c>
      <c r="K35">
        <f t="shared" si="8"/>
        <v>-50</v>
      </c>
      <c r="L35" t="str">
        <f t="shared" si="9"/>
        <v>Spring</v>
      </c>
      <c r="M35" t="s">
        <v>333</v>
      </c>
      <c r="N35">
        <f t="shared" si="10"/>
        <v>44</v>
      </c>
    </row>
    <row r="36" spans="1:14" x14ac:dyDescent="0.55000000000000004">
      <c r="A36" t="s">
        <v>46</v>
      </c>
      <c r="B36" s="2">
        <v>44411</v>
      </c>
      <c r="C36">
        <f t="shared" si="0"/>
        <v>2021</v>
      </c>
      <c r="D36" s="2" t="str">
        <f t="shared" si="1"/>
        <v>12/21/2021</v>
      </c>
      <c r="E36" s="2" t="str">
        <f t="shared" si="2"/>
        <v>03/20/2021</v>
      </c>
      <c r="F36" s="2" t="str">
        <f t="shared" si="3"/>
        <v>06/20/2021</v>
      </c>
      <c r="G36" s="2" t="str">
        <f t="shared" si="4"/>
        <v>09/22/2021</v>
      </c>
      <c r="H36">
        <f t="shared" si="5"/>
        <v>-140</v>
      </c>
      <c r="I36">
        <f t="shared" si="6"/>
        <v>136</v>
      </c>
      <c r="J36">
        <f t="shared" si="7"/>
        <v>44</v>
      </c>
      <c r="K36">
        <f t="shared" si="8"/>
        <v>-50</v>
      </c>
      <c r="L36" t="str">
        <f t="shared" si="9"/>
        <v>Spring</v>
      </c>
      <c r="M36" t="s">
        <v>333</v>
      </c>
      <c r="N36">
        <f t="shared" si="10"/>
        <v>44</v>
      </c>
    </row>
    <row r="37" spans="1:14" x14ac:dyDescent="0.55000000000000004">
      <c r="A37" t="s">
        <v>47</v>
      </c>
      <c r="B37" s="2">
        <v>44411</v>
      </c>
      <c r="C37">
        <f t="shared" si="0"/>
        <v>2021</v>
      </c>
      <c r="D37" s="2" t="str">
        <f t="shared" si="1"/>
        <v>12/21/2021</v>
      </c>
      <c r="E37" s="2" t="str">
        <f t="shared" si="2"/>
        <v>03/20/2021</v>
      </c>
      <c r="F37" s="2" t="str">
        <f t="shared" si="3"/>
        <v>06/20/2021</v>
      </c>
      <c r="G37" s="2" t="str">
        <f t="shared" si="4"/>
        <v>09/22/2021</v>
      </c>
      <c r="H37">
        <f t="shared" si="5"/>
        <v>-140</v>
      </c>
      <c r="I37">
        <f t="shared" si="6"/>
        <v>136</v>
      </c>
      <c r="J37">
        <f t="shared" si="7"/>
        <v>44</v>
      </c>
      <c r="K37">
        <f t="shared" si="8"/>
        <v>-50</v>
      </c>
      <c r="L37" t="str">
        <f t="shared" si="9"/>
        <v>Spring</v>
      </c>
      <c r="M37" t="s">
        <v>333</v>
      </c>
      <c r="N37">
        <f t="shared" si="10"/>
        <v>44</v>
      </c>
    </row>
    <row r="38" spans="1:14" x14ac:dyDescent="0.55000000000000004">
      <c r="A38" t="s">
        <v>48</v>
      </c>
      <c r="B38" s="2">
        <v>44413</v>
      </c>
      <c r="C38">
        <f t="shared" si="0"/>
        <v>2021</v>
      </c>
      <c r="D38" s="2" t="str">
        <f t="shared" si="1"/>
        <v>12/21/2021</v>
      </c>
      <c r="E38" s="2" t="str">
        <f t="shared" si="2"/>
        <v>03/20/2021</v>
      </c>
      <c r="F38" s="2" t="str">
        <f t="shared" si="3"/>
        <v>06/20/2021</v>
      </c>
      <c r="G38" s="2" t="str">
        <f t="shared" si="4"/>
        <v>09/22/2021</v>
      </c>
      <c r="H38">
        <f t="shared" si="5"/>
        <v>-138</v>
      </c>
      <c r="I38">
        <f t="shared" si="6"/>
        <v>138</v>
      </c>
      <c r="J38">
        <f t="shared" si="7"/>
        <v>46</v>
      </c>
      <c r="K38">
        <f t="shared" si="8"/>
        <v>-48</v>
      </c>
      <c r="L38" t="str">
        <f t="shared" si="9"/>
        <v>Spring</v>
      </c>
      <c r="M38" t="s">
        <v>333</v>
      </c>
      <c r="N38">
        <f t="shared" si="10"/>
        <v>46</v>
      </c>
    </row>
    <row r="39" spans="1:14" x14ac:dyDescent="0.55000000000000004">
      <c r="A39" t="s">
        <v>49</v>
      </c>
      <c r="B39" s="2">
        <v>44413</v>
      </c>
      <c r="C39">
        <f t="shared" si="0"/>
        <v>2021</v>
      </c>
      <c r="D39" s="2" t="str">
        <f t="shared" si="1"/>
        <v>12/21/2021</v>
      </c>
      <c r="E39" s="2" t="str">
        <f t="shared" si="2"/>
        <v>03/20/2021</v>
      </c>
      <c r="F39" s="2" t="str">
        <f t="shared" si="3"/>
        <v>06/20/2021</v>
      </c>
      <c r="G39" s="2" t="str">
        <f t="shared" si="4"/>
        <v>09/22/2021</v>
      </c>
      <c r="H39">
        <f t="shared" si="5"/>
        <v>-138</v>
      </c>
      <c r="I39">
        <f t="shared" si="6"/>
        <v>138</v>
      </c>
      <c r="J39">
        <f t="shared" si="7"/>
        <v>46</v>
      </c>
      <c r="K39">
        <f t="shared" si="8"/>
        <v>-48</v>
      </c>
      <c r="L39" t="str">
        <f t="shared" si="9"/>
        <v>Spring</v>
      </c>
      <c r="M39" t="s">
        <v>333</v>
      </c>
      <c r="N39">
        <f t="shared" si="10"/>
        <v>46</v>
      </c>
    </row>
    <row r="40" spans="1:14" x14ac:dyDescent="0.55000000000000004">
      <c r="A40" t="s">
        <v>50</v>
      </c>
      <c r="B40" s="2">
        <v>44413</v>
      </c>
      <c r="C40">
        <f t="shared" si="0"/>
        <v>2021</v>
      </c>
      <c r="D40" s="2" t="str">
        <f t="shared" si="1"/>
        <v>12/21/2021</v>
      </c>
      <c r="E40" s="2" t="str">
        <f t="shared" si="2"/>
        <v>03/20/2021</v>
      </c>
      <c r="F40" s="2" t="str">
        <f t="shared" si="3"/>
        <v>06/20/2021</v>
      </c>
      <c r="G40" s="2" t="str">
        <f t="shared" si="4"/>
        <v>09/22/2021</v>
      </c>
      <c r="H40">
        <f t="shared" si="5"/>
        <v>-138</v>
      </c>
      <c r="I40">
        <f t="shared" si="6"/>
        <v>138</v>
      </c>
      <c r="J40">
        <f t="shared" si="7"/>
        <v>46</v>
      </c>
      <c r="K40">
        <f t="shared" si="8"/>
        <v>-48</v>
      </c>
      <c r="L40" t="str">
        <f t="shared" si="9"/>
        <v>Spring</v>
      </c>
      <c r="M40" t="s">
        <v>333</v>
      </c>
      <c r="N40">
        <f t="shared" si="10"/>
        <v>46</v>
      </c>
    </row>
    <row r="41" spans="1:14" x14ac:dyDescent="0.55000000000000004">
      <c r="A41" t="s">
        <v>51</v>
      </c>
      <c r="B41" s="2">
        <v>44418</v>
      </c>
      <c r="C41">
        <f t="shared" si="0"/>
        <v>2021</v>
      </c>
      <c r="D41" s="2" t="str">
        <f t="shared" si="1"/>
        <v>12/21/2021</v>
      </c>
      <c r="E41" s="2" t="str">
        <f t="shared" si="2"/>
        <v>03/20/2021</v>
      </c>
      <c r="F41" s="2" t="str">
        <f t="shared" si="3"/>
        <v>06/20/2021</v>
      </c>
      <c r="G41" s="2" t="str">
        <f t="shared" si="4"/>
        <v>09/22/2021</v>
      </c>
      <c r="H41">
        <f t="shared" si="5"/>
        <v>-133</v>
      </c>
      <c r="I41">
        <f t="shared" si="6"/>
        <v>143</v>
      </c>
      <c r="J41">
        <f t="shared" si="7"/>
        <v>51</v>
      </c>
      <c r="K41">
        <f t="shared" si="8"/>
        <v>-43</v>
      </c>
      <c r="L41" t="str">
        <f t="shared" si="9"/>
        <v>Spring</v>
      </c>
      <c r="M41" t="s">
        <v>333</v>
      </c>
      <c r="N41">
        <f t="shared" si="10"/>
        <v>51</v>
      </c>
    </row>
    <row r="42" spans="1:14" x14ac:dyDescent="0.55000000000000004">
      <c r="A42" t="s">
        <v>52</v>
      </c>
      <c r="B42" s="2">
        <v>44420</v>
      </c>
      <c r="C42">
        <f t="shared" si="0"/>
        <v>2021</v>
      </c>
      <c r="D42" s="2" t="str">
        <f t="shared" si="1"/>
        <v>12/21/2021</v>
      </c>
      <c r="E42" s="2" t="str">
        <f t="shared" si="2"/>
        <v>03/20/2021</v>
      </c>
      <c r="F42" s="2" t="str">
        <f t="shared" si="3"/>
        <v>06/20/2021</v>
      </c>
      <c r="G42" s="2" t="str">
        <f t="shared" si="4"/>
        <v>09/22/2021</v>
      </c>
      <c r="H42">
        <f t="shared" si="5"/>
        <v>-131</v>
      </c>
      <c r="I42">
        <f t="shared" si="6"/>
        <v>145</v>
      </c>
      <c r="J42">
        <f t="shared" si="7"/>
        <v>53</v>
      </c>
      <c r="K42">
        <f t="shared" si="8"/>
        <v>-41</v>
      </c>
      <c r="L42" t="str">
        <f t="shared" si="9"/>
        <v>Spring</v>
      </c>
      <c r="M42" t="s">
        <v>333</v>
      </c>
      <c r="N42">
        <f t="shared" si="10"/>
        <v>53</v>
      </c>
    </row>
    <row r="43" spans="1:14" x14ac:dyDescent="0.55000000000000004">
      <c r="A43" t="s">
        <v>53</v>
      </c>
      <c r="B43" s="2">
        <v>44420</v>
      </c>
      <c r="C43">
        <f t="shared" si="0"/>
        <v>2021</v>
      </c>
      <c r="D43" s="2" t="str">
        <f t="shared" si="1"/>
        <v>12/21/2021</v>
      </c>
      <c r="E43" s="2" t="str">
        <f t="shared" si="2"/>
        <v>03/20/2021</v>
      </c>
      <c r="F43" s="2" t="str">
        <f t="shared" si="3"/>
        <v>06/20/2021</v>
      </c>
      <c r="G43" s="2" t="str">
        <f t="shared" si="4"/>
        <v>09/22/2021</v>
      </c>
      <c r="H43">
        <f t="shared" si="5"/>
        <v>-131</v>
      </c>
      <c r="I43">
        <f t="shared" si="6"/>
        <v>145</v>
      </c>
      <c r="J43">
        <f t="shared" si="7"/>
        <v>53</v>
      </c>
      <c r="K43">
        <f t="shared" si="8"/>
        <v>-41</v>
      </c>
      <c r="L43" t="str">
        <f t="shared" si="9"/>
        <v>Spring</v>
      </c>
      <c r="M43" t="s">
        <v>333</v>
      </c>
      <c r="N43">
        <f t="shared" si="10"/>
        <v>53</v>
      </c>
    </row>
    <row r="44" spans="1:14" x14ac:dyDescent="0.55000000000000004">
      <c r="A44" t="s">
        <v>54</v>
      </c>
      <c r="B44" s="2">
        <v>44425</v>
      </c>
      <c r="C44">
        <f t="shared" si="0"/>
        <v>2021</v>
      </c>
      <c r="D44" s="2" t="str">
        <f t="shared" si="1"/>
        <v>12/21/2021</v>
      </c>
      <c r="E44" s="2" t="str">
        <f t="shared" si="2"/>
        <v>03/20/2021</v>
      </c>
      <c r="F44" s="2" t="str">
        <f t="shared" si="3"/>
        <v>06/20/2021</v>
      </c>
      <c r="G44" s="2" t="str">
        <f t="shared" si="4"/>
        <v>09/22/2021</v>
      </c>
      <c r="H44">
        <f t="shared" si="5"/>
        <v>-126</v>
      </c>
      <c r="I44">
        <f t="shared" si="6"/>
        <v>150</v>
      </c>
      <c r="J44">
        <f t="shared" si="7"/>
        <v>58</v>
      </c>
      <c r="K44">
        <f t="shared" si="8"/>
        <v>-36</v>
      </c>
      <c r="L44" t="str">
        <f t="shared" si="9"/>
        <v>Spring</v>
      </c>
      <c r="M44" t="s">
        <v>333</v>
      </c>
      <c r="N44">
        <f t="shared" si="10"/>
        <v>58</v>
      </c>
    </row>
    <row r="45" spans="1:14" x14ac:dyDescent="0.55000000000000004">
      <c r="A45" t="s">
        <v>55</v>
      </c>
      <c r="B45" s="2">
        <v>44427</v>
      </c>
      <c r="C45">
        <f t="shared" si="0"/>
        <v>2021</v>
      </c>
      <c r="D45" s="2" t="str">
        <f t="shared" si="1"/>
        <v>12/21/2021</v>
      </c>
      <c r="E45" s="2" t="str">
        <f t="shared" si="2"/>
        <v>03/20/2021</v>
      </c>
      <c r="F45" s="2" t="str">
        <f t="shared" si="3"/>
        <v>06/20/2021</v>
      </c>
      <c r="G45" s="2" t="str">
        <f t="shared" si="4"/>
        <v>09/22/2021</v>
      </c>
      <c r="H45">
        <f t="shared" si="5"/>
        <v>-124</v>
      </c>
      <c r="I45">
        <f t="shared" si="6"/>
        <v>152</v>
      </c>
      <c r="J45">
        <f t="shared" si="7"/>
        <v>60</v>
      </c>
      <c r="K45">
        <f t="shared" si="8"/>
        <v>-34</v>
      </c>
      <c r="L45" t="str">
        <f t="shared" si="9"/>
        <v>Spring</v>
      </c>
      <c r="M45" t="s">
        <v>333</v>
      </c>
      <c r="N45">
        <f t="shared" si="10"/>
        <v>60</v>
      </c>
    </row>
    <row r="46" spans="1:14" x14ac:dyDescent="0.55000000000000004">
      <c r="A46" t="s">
        <v>56</v>
      </c>
      <c r="B46" s="2">
        <v>44432</v>
      </c>
      <c r="C46">
        <f t="shared" si="0"/>
        <v>2021</v>
      </c>
      <c r="D46" s="2" t="str">
        <f t="shared" si="1"/>
        <v>12/21/2021</v>
      </c>
      <c r="E46" s="2" t="str">
        <f t="shared" si="2"/>
        <v>03/20/2021</v>
      </c>
      <c r="F46" s="2" t="str">
        <f t="shared" si="3"/>
        <v>06/20/2021</v>
      </c>
      <c r="G46" s="2" t="str">
        <f t="shared" si="4"/>
        <v>09/22/2021</v>
      </c>
      <c r="H46">
        <f t="shared" si="5"/>
        <v>-119</v>
      </c>
      <c r="I46">
        <f t="shared" si="6"/>
        <v>157</v>
      </c>
      <c r="J46">
        <f t="shared" si="7"/>
        <v>65</v>
      </c>
      <c r="K46">
        <f t="shared" si="8"/>
        <v>-29</v>
      </c>
      <c r="L46" t="str">
        <f t="shared" si="9"/>
        <v>Spring</v>
      </c>
      <c r="M46" t="s">
        <v>333</v>
      </c>
      <c r="N46">
        <f t="shared" si="10"/>
        <v>65</v>
      </c>
    </row>
    <row r="47" spans="1:14" x14ac:dyDescent="0.55000000000000004">
      <c r="A47" t="s">
        <v>57</v>
      </c>
      <c r="B47" s="2">
        <v>44434</v>
      </c>
      <c r="C47">
        <f t="shared" si="0"/>
        <v>2021</v>
      </c>
      <c r="D47" s="2" t="str">
        <f t="shared" si="1"/>
        <v>12/21/2021</v>
      </c>
      <c r="E47" s="2" t="str">
        <f t="shared" si="2"/>
        <v>03/20/2021</v>
      </c>
      <c r="F47" s="2" t="str">
        <f t="shared" si="3"/>
        <v>06/20/2021</v>
      </c>
      <c r="G47" s="2" t="str">
        <f t="shared" si="4"/>
        <v>09/22/2021</v>
      </c>
      <c r="H47">
        <f t="shared" si="5"/>
        <v>-117</v>
      </c>
      <c r="I47">
        <f t="shared" si="6"/>
        <v>159</v>
      </c>
      <c r="J47">
        <f t="shared" si="7"/>
        <v>67</v>
      </c>
      <c r="K47">
        <f t="shared" si="8"/>
        <v>-27</v>
      </c>
      <c r="L47" t="str">
        <f t="shared" si="9"/>
        <v>Spring</v>
      </c>
      <c r="M47" t="s">
        <v>333</v>
      </c>
      <c r="N47">
        <f t="shared" si="10"/>
        <v>67</v>
      </c>
    </row>
    <row r="48" spans="1:14" x14ac:dyDescent="0.55000000000000004">
      <c r="A48" t="s">
        <v>58</v>
      </c>
      <c r="B48" s="2">
        <v>44434</v>
      </c>
      <c r="C48">
        <f t="shared" si="0"/>
        <v>2021</v>
      </c>
      <c r="D48" s="2" t="str">
        <f t="shared" si="1"/>
        <v>12/21/2021</v>
      </c>
      <c r="E48" s="2" t="str">
        <f t="shared" si="2"/>
        <v>03/20/2021</v>
      </c>
      <c r="F48" s="2" t="str">
        <f t="shared" si="3"/>
        <v>06/20/2021</v>
      </c>
      <c r="G48" s="2" t="str">
        <f t="shared" si="4"/>
        <v>09/22/2021</v>
      </c>
      <c r="H48">
        <f t="shared" si="5"/>
        <v>-117</v>
      </c>
      <c r="I48">
        <f t="shared" si="6"/>
        <v>159</v>
      </c>
      <c r="J48">
        <f t="shared" si="7"/>
        <v>67</v>
      </c>
      <c r="K48">
        <f t="shared" si="8"/>
        <v>-27</v>
      </c>
      <c r="L48" t="str">
        <f t="shared" si="9"/>
        <v>Spring</v>
      </c>
      <c r="M48" t="s">
        <v>333</v>
      </c>
      <c r="N48">
        <f t="shared" si="10"/>
        <v>67</v>
      </c>
    </row>
    <row r="49" spans="1:14" x14ac:dyDescent="0.55000000000000004">
      <c r="A49" t="s">
        <v>59</v>
      </c>
      <c r="B49" s="2">
        <v>44434</v>
      </c>
      <c r="C49">
        <f t="shared" si="0"/>
        <v>2021</v>
      </c>
      <c r="D49" s="2" t="str">
        <f t="shared" si="1"/>
        <v>12/21/2021</v>
      </c>
      <c r="E49" s="2" t="str">
        <f t="shared" si="2"/>
        <v>03/20/2021</v>
      </c>
      <c r="F49" s="2" t="str">
        <f t="shared" si="3"/>
        <v>06/20/2021</v>
      </c>
      <c r="G49" s="2" t="str">
        <f t="shared" si="4"/>
        <v>09/22/2021</v>
      </c>
      <c r="H49">
        <f t="shared" si="5"/>
        <v>-117</v>
      </c>
      <c r="I49">
        <f t="shared" si="6"/>
        <v>159</v>
      </c>
      <c r="J49">
        <f t="shared" si="7"/>
        <v>67</v>
      </c>
      <c r="K49">
        <f t="shared" si="8"/>
        <v>-27</v>
      </c>
      <c r="L49" t="str">
        <f t="shared" si="9"/>
        <v>Spring</v>
      </c>
      <c r="M49" t="s">
        <v>333</v>
      </c>
      <c r="N49">
        <f t="shared" si="10"/>
        <v>67</v>
      </c>
    </row>
    <row r="50" spans="1:14" x14ac:dyDescent="0.55000000000000004">
      <c r="A50" t="s">
        <v>60</v>
      </c>
      <c r="B50" s="2">
        <v>44434</v>
      </c>
      <c r="C50">
        <f t="shared" si="0"/>
        <v>2021</v>
      </c>
      <c r="D50" s="2" t="str">
        <f t="shared" si="1"/>
        <v>12/21/2021</v>
      </c>
      <c r="E50" s="2" t="str">
        <f t="shared" si="2"/>
        <v>03/20/2021</v>
      </c>
      <c r="F50" s="2" t="str">
        <f t="shared" si="3"/>
        <v>06/20/2021</v>
      </c>
      <c r="G50" s="2" t="str">
        <f t="shared" si="4"/>
        <v>09/22/2021</v>
      </c>
      <c r="H50">
        <f t="shared" si="5"/>
        <v>-117</v>
      </c>
      <c r="I50">
        <f t="shared" si="6"/>
        <v>159</v>
      </c>
      <c r="J50">
        <f t="shared" si="7"/>
        <v>67</v>
      </c>
      <c r="K50">
        <f t="shared" si="8"/>
        <v>-27</v>
      </c>
      <c r="L50" t="str">
        <f t="shared" si="9"/>
        <v>Spring</v>
      </c>
      <c r="M50" t="s">
        <v>333</v>
      </c>
      <c r="N50">
        <f t="shared" si="10"/>
        <v>67</v>
      </c>
    </row>
    <row r="51" spans="1:14" x14ac:dyDescent="0.55000000000000004">
      <c r="A51" t="s">
        <v>61</v>
      </c>
      <c r="B51" s="2">
        <v>44439</v>
      </c>
      <c r="C51">
        <f t="shared" si="0"/>
        <v>2021</v>
      </c>
      <c r="D51" s="2" t="str">
        <f t="shared" si="1"/>
        <v>12/21/2021</v>
      </c>
      <c r="E51" s="2" t="str">
        <f t="shared" si="2"/>
        <v>03/20/2021</v>
      </c>
      <c r="F51" s="2" t="str">
        <f t="shared" si="3"/>
        <v>06/20/2021</v>
      </c>
      <c r="G51" s="2" t="str">
        <f t="shared" si="4"/>
        <v>09/22/2021</v>
      </c>
      <c r="H51">
        <f t="shared" si="5"/>
        <v>-112</v>
      </c>
      <c r="I51">
        <f t="shared" si="6"/>
        <v>164</v>
      </c>
      <c r="J51">
        <f t="shared" si="7"/>
        <v>72</v>
      </c>
      <c r="K51">
        <f t="shared" si="8"/>
        <v>-22</v>
      </c>
      <c r="L51" t="str">
        <f t="shared" si="9"/>
        <v>Spring</v>
      </c>
      <c r="M51" t="s">
        <v>333</v>
      </c>
      <c r="N51">
        <f t="shared" si="10"/>
        <v>72</v>
      </c>
    </row>
    <row r="52" spans="1:14" x14ac:dyDescent="0.55000000000000004">
      <c r="A52" t="s">
        <v>62</v>
      </c>
      <c r="B52" s="2">
        <v>44441</v>
      </c>
      <c r="C52">
        <f t="shared" si="0"/>
        <v>2021</v>
      </c>
      <c r="D52" s="2" t="str">
        <f t="shared" si="1"/>
        <v>12/21/2021</v>
      </c>
      <c r="E52" s="2" t="str">
        <f t="shared" si="2"/>
        <v>03/20/2021</v>
      </c>
      <c r="F52" s="2" t="str">
        <f t="shared" si="3"/>
        <v>06/20/2021</v>
      </c>
      <c r="G52" s="2" t="str">
        <f t="shared" si="4"/>
        <v>09/22/2021</v>
      </c>
      <c r="H52">
        <f t="shared" si="5"/>
        <v>-110</v>
      </c>
      <c r="I52">
        <f t="shared" si="6"/>
        <v>166</v>
      </c>
      <c r="J52">
        <f t="shared" si="7"/>
        <v>74</v>
      </c>
      <c r="K52">
        <f t="shared" si="8"/>
        <v>-20</v>
      </c>
      <c r="L52" t="str">
        <f t="shared" si="9"/>
        <v>Spring</v>
      </c>
      <c r="M52" t="s">
        <v>333</v>
      </c>
      <c r="N52">
        <f t="shared" si="10"/>
        <v>74</v>
      </c>
    </row>
    <row r="53" spans="1:14" x14ac:dyDescent="0.55000000000000004">
      <c r="A53" t="s">
        <v>64</v>
      </c>
      <c r="B53" s="2">
        <v>44446</v>
      </c>
      <c r="C53">
        <f t="shared" si="0"/>
        <v>2021</v>
      </c>
      <c r="D53" s="2" t="str">
        <f t="shared" si="1"/>
        <v>12/21/2021</v>
      </c>
      <c r="E53" s="2" t="str">
        <f t="shared" si="2"/>
        <v>03/20/2021</v>
      </c>
      <c r="F53" s="2" t="str">
        <f t="shared" si="3"/>
        <v>06/20/2021</v>
      </c>
      <c r="G53" s="2" t="str">
        <f t="shared" si="4"/>
        <v>09/22/2021</v>
      </c>
      <c r="H53">
        <f t="shared" si="5"/>
        <v>-105</v>
      </c>
      <c r="I53">
        <f t="shared" si="6"/>
        <v>171</v>
      </c>
      <c r="J53">
        <f t="shared" si="7"/>
        <v>79</v>
      </c>
      <c r="K53">
        <f t="shared" si="8"/>
        <v>-15</v>
      </c>
      <c r="L53" t="str">
        <f t="shared" si="9"/>
        <v>Spring</v>
      </c>
      <c r="M53" t="s">
        <v>333</v>
      </c>
      <c r="N53">
        <f t="shared" si="10"/>
        <v>79</v>
      </c>
    </row>
    <row r="54" spans="1:14" x14ac:dyDescent="0.55000000000000004">
      <c r="A54" t="s">
        <v>65</v>
      </c>
      <c r="B54" s="2">
        <v>44446</v>
      </c>
      <c r="C54">
        <f t="shared" si="0"/>
        <v>2021</v>
      </c>
      <c r="D54" s="2" t="str">
        <f t="shared" si="1"/>
        <v>12/21/2021</v>
      </c>
      <c r="E54" s="2" t="str">
        <f t="shared" si="2"/>
        <v>03/20/2021</v>
      </c>
      <c r="F54" s="2" t="str">
        <f t="shared" si="3"/>
        <v>06/20/2021</v>
      </c>
      <c r="G54" s="2" t="str">
        <f t="shared" si="4"/>
        <v>09/22/2021</v>
      </c>
      <c r="H54">
        <f t="shared" si="5"/>
        <v>-105</v>
      </c>
      <c r="I54">
        <f t="shared" si="6"/>
        <v>171</v>
      </c>
      <c r="J54">
        <f t="shared" si="7"/>
        <v>79</v>
      </c>
      <c r="K54">
        <f t="shared" si="8"/>
        <v>-15</v>
      </c>
      <c r="L54" t="str">
        <f t="shared" si="9"/>
        <v>Spring</v>
      </c>
      <c r="M54" t="s">
        <v>333</v>
      </c>
      <c r="N54">
        <f t="shared" si="10"/>
        <v>79</v>
      </c>
    </row>
    <row r="55" spans="1:14" x14ac:dyDescent="0.55000000000000004">
      <c r="A55" t="s">
        <v>66</v>
      </c>
      <c r="B55" s="2">
        <v>44448</v>
      </c>
      <c r="C55">
        <f t="shared" si="0"/>
        <v>2021</v>
      </c>
      <c r="D55" s="2" t="str">
        <f t="shared" si="1"/>
        <v>12/21/2021</v>
      </c>
      <c r="E55" s="2" t="str">
        <f t="shared" si="2"/>
        <v>03/20/2021</v>
      </c>
      <c r="F55" s="2" t="str">
        <f t="shared" si="3"/>
        <v>06/20/2021</v>
      </c>
      <c r="G55" s="2" t="str">
        <f t="shared" si="4"/>
        <v>09/22/2021</v>
      </c>
      <c r="H55">
        <f t="shared" si="5"/>
        <v>-103</v>
      </c>
      <c r="I55">
        <f t="shared" si="6"/>
        <v>173</v>
      </c>
      <c r="J55">
        <f t="shared" si="7"/>
        <v>81</v>
      </c>
      <c r="K55">
        <f t="shared" si="8"/>
        <v>-13</v>
      </c>
      <c r="L55" t="str">
        <f t="shared" si="9"/>
        <v>Spring</v>
      </c>
      <c r="M55" t="s">
        <v>333</v>
      </c>
      <c r="N55">
        <f t="shared" si="10"/>
        <v>81</v>
      </c>
    </row>
    <row r="56" spans="1:14" x14ac:dyDescent="0.55000000000000004">
      <c r="A56" t="s">
        <v>67</v>
      </c>
      <c r="B56" s="2">
        <v>44453</v>
      </c>
      <c r="C56">
        <f t="shared" si="0"/>
        <v>2021</v>
      </c>
      <c r="D56" s="2" t="str">
        <f t="shared" si="1"/>
        <v>12/21/2021</v>
      </c>
      <c r="E56" s="2" t="str">
        <f t="shared" si="2"/>
        <v>03/20/2021</v>
      </c>
      <c r="F56" s="2" t="str">
        <f t="shared" si="3"/>
        <v>06/20/2021</v>
      </c>
      <c r="G56" s="2" t="str">
        <f t="shared" si="4"/>
        <v>09/22/2021</v>
      </c>
      <c r="H56">
        <f t="shared" si="5"/>
        <v>-98</v>
      </c>
      <c r="I56">
        <f t="shared" si="6"/>
        <v>178</v>
      </c>
      <c r="J56">
        <f t="shared" si="7"/>
        <v>86</v>
      </c>
      <c r="K56">
        <f t="shared" si="8"/>
        <v>-8</v>
      </c>
      <c r="L56" t="str">
        <f t="shared" si="9"/>
        <v>Spring</v>
      </c>
      <c r="M56" t="s">
        <v>333</v>
      </c>
      <c r="N56">
        <f t="shared" si="10"/>
        <v>86</v>
      </c>
    </row>
    <row r="57" spans="1:14" x14ac:dyDescent="0.55000000000000004">
      <c r="A57" t="s">
        <v>68</v>
      </c>
      <c r="B57" s="2">
        <v>44453</v>
      </c>
      <c r="C57">
        <f t="shared" si="0"/>
        <v>2021</v>
      </c>
      <c r="D57" s="2" t="str">
        <f t="shared" si="1"/>
        <v>12/21/2021</v>
      </c>
      <c r="E57" s="2" t="str">
        <f t="shared" si="2"/>
        <v>03/20/2021</v>
      </c>
      <c r="F57" s="2" t="str">
        <f t="shared" si="3"/>
        <v>06/20/2021</v>
      </c>
      <c r="G57" s="2" t="str">
        <f t="shared" si="4"/>
        <v>09/22/2021</v>
      </c>
      <c r="H57">
        <f t="shared" si="5"/>
        <v>-98</v>
      </c>
      <c r="I57">
        <f t="shared" si="6"/>
        <v>178</v>
      </c>
      <c r="J57">
        <f t="shared" si="7"/>
        <v>86</v>
      </c>
      <c r="K57">
        <f t="shared" si="8"/>
        <v>-8</v>
      </c>
      <c r="L57" t="str">
        <f t="shared" si="9"/>
        <v>Spring</v>
      </c>
      <c r="M57" t="s">
        <v>333</v>
      </c>
      <c r="N57">
        <f t="shared" si="10"/>
        <v>86</v>
      </c>
    </row>
    <row r="58" spans="1:14" x14ac:dyDescent="0.55000000000000004">
      <c r="A58" t="s">
        <v>69</v>
      </c>
      <c r="B58" s="2">
        <v>44453</v>
      </c>
      <c r="C58">
        <f t="shared" si="0"/>
        <v>2021</v>
      </c>
      <c r="D58" s="2" t="str">
        <f t="shared" si="1"/>
        <v>12/21/2021</v>
      </c>
      <c r="E58" s="2" t="str">
        <f t="shared" si="2"/>
        <v>03/20/2021</v>
      </c>
      <c r="F58" s="2" t="str">
        <f t="shared" si="3"/>
        <v>06/20/2021</v>
      </c>
      <c r="G58" s="2" t="str">
        <f t="shared" si="4"/>
        <v>09/22/2021</v>
      </c>
      <c r="H58">
        <f t="shared" si="5"/>
        <v>-98</v>
      </c>
      <c r="I58">
        <f t="shared" si="6"/>
        <v>178</v>
      </c>
      <c r="J58">
        <f t="shared" si="7"/>
        <v>86</v>
      </c>
      <c r="K58">
        <f t="shared" si="8"/>
        <v>-8</v>
      </c>
      <c r="L58" t="str">
        <f t="shared" si="9"/>
        <v>Spring</v>
      </c>
      <c r="M58" t="s">
        <v>333</v>
      </c>
      <c r="N58">
        <f t="shared" si="10"/>
        <v>86</v>
      </c>
    </row>
    <row r="59" spans="1:14" x14ac:dyDescent="0.55000000000000004">
      <c r="A59" t="s">
        <v>70</v>
      </c>
      <c r="B59" s="2">
        <v>44453</v>
      </c>
      <c r="C59">
        <f t="shared" si="0"/>
        <v>2021</v>
      </c>
      <c r="D59" s="2" t="str">
        <f t="shared" si="1"/>
        <v>12/21/2021</v>
      </c>
      <c r="E59" s="2" t="str">
        <f t="shared" si="2"/>
        <v>03/20/2021</v>
      </c>
      <c r="F59" s="2" t="str">
        <f t="shared" si="3"/>
        <v>06/20/2021</v>
      </c>
      <c r="G59" s="2" t="str">
        <f t="shared" si="4"/>
        <v>09/22/2021</v>
      </c>
      <c r="H59">
        <f t="shared" si="5"/>
        <v>-98</v>
      </c>
      <c r="I59">
        <f t="shared" si="6"/>
        <v>178</v>
      </c>
      <c r="J59">
        <f t="shared" si="7"/>
        <v>86</v>
      </c>
      <c r="K59">
        <f t="shared" si="8"/>
        <v>-8</v>
      </c>
      <c r="L59" t="str">
        <f t="shared" si="9"/>
        <v>Spring</v>
      </c>
      <c r="M59" t="s">
        <v>333</v>
      </c>
      <c r="N59">
        <f t="shared" si="10"/>
        <v>86</v>
      </c>
    </row>
    <row r="60" spans="1:14" x14ac:dyDescent="0.55000000000000004">
      <c r="A60" t="s">
        <v>71</v>
      </c>
      <c r="B60" s="2">
        <v>44460</v>
      </c>
      <c r="C60">
        <f t="shared" si="0"/>
        <v>2021</v>
      </c>
      <c r="D60" s="2" t="str">
        <f t="shared" si="1"/>
        <v>12/21/2021</v>
      </c>
      <c r="E60" s="2" t="str">
        <f t="shared" si="2"/>
        <v>03/20/2021</v>
      </c>
      <c r="F60" s="2" t="str">
        <f t="shared" si="3"/>
        <v>06/20/2021</v>
      </c>
      <c r="G60" s="2" t="str">
        <f t="shared" si="4"/>
        <v>09/22/2021</v>
      </c>
      <c r="H60">
        <f t="shared" si="5"/>
        <v>-91</v>
      </c>
      <c r="I60">
        <f t="shared" si="6"/>
        <v>185</v>
      </c>
      <c r="J60">
        <f t="shared" si="7"/>
        <v>93</v>
      </c>
      <c r="K60">
        <f t="shared" si="8"/>
        <v>-1</v>
      </c>
      <c r="L60" t="str">
        <f t="shared" si="9"/>
        <v>Spring</v>
      </c>
      <c r="M60" t="s">
        <v>333</v>
      </c>
      <c r="N60">
        <f t="shared" si="10"/>
        <v>93</v>
      </c>
    </row>
    <row r="61" spans="1:14" x14ac:dyDescent="0.55000000000000004">
      <c r="A61" t="s">
        <v>72</v>
      </c>
      <c r="B61" s="2">
        <v>44467</v>
      </c>
      <c r="C61">
        <f t="shared" si="0"/>
        <v>2021</v>
      </c>
      <c r="D61" s="2" t="str">
        <f t="shared" si="1"/>
        <v>12/21/2021</v>
      </c>
      <c r="E61" s="2" t="str">
        <f t="shared" si="2"/>
        <v>03/20/2021</v>
      </c>
      <c r="F61" s="2" t="str">
        <f t="shared" si="3"/>
        <v>06/20/2021</v>
      </c>
      <c r="G61" s="2" t="str">
        <f t="shared" si="4"/>
        <v>09/22/2021</v>
      </c>
      <c r="H61">
        <f t="shared" si="5"/>
        <v>-84</v>
      </c>
      <c r="I61">
        <f t="shared" si="6"/>
        <v>192</v>
      </c>
      <c r="J61">
        <f t="shared" si="7"/>
        <v>100</v>
      </c>
      <c r="K61">
        <f t="shared" si="8"/>
        <v>6</v>
      </c>
      <c r="L61" t="str">
        <f t="shared" si="9"/>
        <v>Spring</v>
      </c>
      <c r="M61" t="s">
        <v>334</v>
      </c>
      <c r="N61">
        <f t="shared" si="10"/>
        <v>6</v>
      </c>
    </row>
    <row r="62" spans="1:14" x14ac:dyDescent="0.55000000000000004">
      <c r="A62" t="s">
        <v>73</v>
      </c>
      <c r="B62" s="2">
        <v>44467</v>
      </c>
      <c r="C62">
        <f t="shared" si="0"/>
        <v>2021</v>
      </c>
      <c r="D62" s="2" t="str">
        <f t="shared" si="1"/>
        <v>12/21/2021</v>
      </c>
      <c r="E62" s="2" t="str">
        <f t="shared" si="2"/>
        <v>03/20/2021</v>
      </c>
      <c r="F62" s="2" t="str">
        <f t="shared" si="3"/>
        <v>06/20/2021</v>
      </c>
      <c r="G62" s="2" t="str">
        <f t="shared" si="4"/>
        <v>09/22/2021</v>
      </c>
      <c r="H62">
        <f t="shared" si="5"/>
        <v>-84</v>
      </c>
      <c r="I62">
        <f t="shared" si="6"/>
        <v>192</v>
      </c>
      <c r="J62">
        <f t="shared" si="7"/>
        <v>100</v>
      </c>
      <c r="K62">
        <f t="shared" si="8"/>
        <v>6</v>
      </c>
      <c r="L62" t="str">
        <f t="shared" si="9"/>
        <v>Spring</v>
      </c>
      <c r="M62" t="s">
        <v>334</v>
      </c>
      <c r="N62">
        <f t="shared" si="10"/>
        <v>6</v>
      </c>
    </row>
    <row r="63" spans="1:14" x14ac:dyDescent="0.55000000000000004">
      <c r="A63" t="s">
        <v>74</v>
      </c>
      <c r="B63" s="2">
        <v>44476</v>
      </c>
      <c r="C63">
        <f t="shared" si="0"/>
        <v>2021</v>
      </c>
      <c r="D63" s="2" t="str">
        <f t="shared" si="1"/>
        <v>12/21/2021</v>
      </c>
      <c r="E63" s="2" t="str">
        <f t="shared" si="2"/>
        <v>03/20/2021</v>
      </c>
      <c r="F63" s="2" t="str">
        <f t="shared" si="3"/>
        <v>06/20/2021</v>
      </c>
      <c r="G63" s="2" t="str">
        <f t="shared" si="4"/>
        <v>09/22/2021</v>
      </c>
      <c r="H63">
        <f t="shared" si="5"/>
        <v>-75</v>
      </c>
      <c r="I63">
        <f t="shared" si="6"/>
        <v>201</v>
      </c>
      <c r="J63">
        <f t="shared" si="7"/>
        <v>109</v>
      </c>
      <c r="K63">
        <f t="shared" si="8"/>
        <v>15</v>
      </c>
      <c r="L63" t="str">
        <f t="shared" si="9"/>
        <v>Spring</v>
      </c>
      <c r="M63" t="s">
        <v>334</v>
      </c>
      <c r="N63">
        <f t="shared" si="10"/>
        <v>15</v>
      </c>
    </row>
    <row r="64" spans="1:14" x14ac:dyDescent="0.55000000000000004">
      <c r="A64" t="s">
        <v>76</v>
      </c>
      <c r="B64" s="2">
        <v>44476</v>
      </c>
      <c r="C64">
        <f t="shared" si="0"/>
        <v>2021</v>
      </c>
      <c r="D64" s="2" t="str">
        <f t="shared" si="1"/>
        <v>12/21/2021</v>
      </c>
      <c r="E64" s="2" t="str">
        <f t="shared" si="2"/>
        <v>03/20/2021</v>
      </c>
      <c r="F64" s="2" t="str">
        <f t="shared" si="3"/>
        <v>06/20/2021</v>
      </c>
      <c r="G64" s="2" t="str">
        <f t="shared" si="4"/>
        <v>09/22/2021</v>
      </c>
      <c r="H64">
        <f t="shared" si="5"/>
        <v>-75</v>
      </c>
      <c r="I64">
        <f t="shared" si="6"/>
        <v>201</v>
      </c>
      <c r="J64">
        <f t="shared" si="7"/>
        <v>109</v>
      </c>
      <c r="K64">
        <f t="shared" si="8"/>
        <v>15</v>
      </c>
      <c r="L64" t="str">
        <f t="shared" si="9"/>
        <v>Spring</v>
      </c>
      <c r="M64" t="s">
        <v>334</v>
      </c>
      <c r="N64">
        <f t="shared" si="10"/>
        <v>15</v>
      </c>
    </row>
    <row r="65" spans="1:14" x14ac:dyDescent="0.55000000000000004">
      <c r="A65" t="s">
        <v>77</v>
      </c>
      <c r="B65" s="2">
        <v>44476</v>
      </c>
      <c r="C65">
        <f t="shared" si="0"/>
        <v>2021</v>
      </c>
      <c r="D65" s="2" t="str">
        <f t="shared" si="1"/>
        <v>12/21/2021</v>
      </c>
      <c r="E65" s="2" t="str">
        <f t="shared" si="2"/>
        <v>03/20/2021</v>
      </c>
      <c r="F65" s="2" t="str">
        <f t="shared" si="3"/>
        <v>06/20/2021</v>
      </c>
      <c r="G65" s="2" t="str">
        <f t="shared" si="4"/>
        <v>09/22/2021</v>
      </c>
      <c r="H65">
        <f t="shared" si="5"/>
        <v>-75</v>
      </c>
      <c r="I65">
        <f t="shared" si="6"/>
        <v>201</v>
      </c>
      <c r="J65">
        <f t="shared" si="7"/>
        <v>109</v>
      </c>
      <c r="K65">
        <f t="shared" si="8"/>
        <v>15</v>
      </c>
      <c r="L65" t="str">
        <f t="shared" si="9"/>
        <v>Spring</v>
      </c>
      <c r="M65" t="s">
        <v>334</v>
      </c>
      <c r="N65">
        <f t="shared" si="10"/>
        <v>15</v>
      </c>
    </row>
    <row r="66" spans="1:14" x14ac:dyDescent="0.55000000000000004">
      <c r="A66" t="s">
        <v>78</v>
      </c>
      <c r="B66" s="2">
        <v>44479</v>
      </c>
      <c r="C66">
        <f t="shared" si="0"/>
        <v>2021</v>
      </c>
      <c r="D66" s="2" t="str">
        <f t="shared" si="1"/>
        <v>12/21/2021</v>
      </c>
      <c r="E66" s="2" t="str">
        <f t="shared" si="2"/>
        <v>03/20/2021</v>
      </c>
      <c r="F66" s="2" t="str">
        <f t="shared" si="3"/>
        <v>06/20/2021</v>
      </c>
      <c r="G66" s="2" t="str">
        <f t="shared" si="4"/>
        <v>09/22/2021</v>
      </c>
      <c r="H66">
        <f t="shared" si="5"/>
        <v>-72</v>
      </c>
      <c r="I66">
        <f t="shared" si="6"/>
        <v>204</v>
      </c>
      <c r="J66">
        <f t="shared" si="7"/>
        <v>112</v>
      </c>
      <c r="K66">
        <f t="shared" si="8"/>
        <v>18</v>
      </c>
      <c r="L66" t="str">
        <f t="shared" si="9"/>
        <v>Spring</v>
      </c>
      <c r="M66" t="s">
        <v>334</v>
      </c>
      <c r="N66">
        <f t="shared" si="10"/>
        <v>18</v>
      </c>
    </row>
    <row r="67" spans="1:14" x14ac:dyDescent="0.55000000000000004">
      <c r="A67" t="s">
        <v>79</v>
      </c>
      <c r="B67" s="2">
        <v>44481</v>
      </c>
      <c r="C67">
        <f t="shared" ref="C67:C130" si="11">YEAR(B67)</f>
        <v>2021</v>
      </c>
      <c r="D67" s="2" t="str">
        <f t="shared" ref="D67:D130" si="12">_xlfn.CONCAT("12/21/",C67)</f>
        <v>12/21/2021</v>
      </c>
      <c r="E67" s="2" t="str">
        <f t="shared" ref="E67:E130" si="13">_xlfn.CONCAT("03/20/",C67)</f>
        <v>03/20/2021</v>
      </c>
      <c r="F67" s="2" t="str">
        <f t="shared" ref="F67:F98" si="14">_xlfn.CONCAT("06/20/",C67)</f>
        <v>06/20/2021</v>
      </c>
      <c r="G67" s="2" t="str">
        <f t="shared" ref="G67:G130" si="15">_xlfn.CONCAT("09/22/",C67)</f>
        <v>09/22/2021</v>
      </c>
      <c r="H67">
        <f t="shared" ref="H67:H130" si="16">_xlfn.DAYS(B67,D67)</f>
        <v>-70</v>
      </c>
      <c r="I67">
        <f t="shared" ref="I67:I130" si="17">_xlfn.DAYS(B67,E67)</f>
        <v>206</v>
      </c>
      <c r="J67">
        <f t="shared" ref="J67:J130" si="18">_xlfn.DAYS(B67,F67)</f>
        <v>114</v>
      </c>
      <c r="K67">
        <f t="shared" ref="K67:K130" si="19">_xlfn.DAYS(B67,G67)</f>
        <v>20</v>
      </c>
      <c r="L67" t="str">
        <f t="shared" ref="L67:L130" si="20">IF(H67&gt;0,"Winter",IF(I67&gt;0,"Spring",IF(J67&gt;0,"Summer",IF(K67&gt;0,"Fall","FALSE"))))</f>
        <v>Spring</v>
      </c>
      <c r="M67" t="s">
        <v>334</v>
      </c>
      <c r="N67">
        <f t="shared" ref="N67:N130" si="21">IF(M67="Spring",_xlfn.DAYS(B67,E67),IF(M67="Summer",_xlfn.DAYS(B67,F67),IF(M67="Fall",_xlfn.DAYS(B67,G67),IF(M67="Winter",_xlfn.DAYS(B67,D67),"FALSE"))))</f>
        <v>20</v>
      </c>
    </row>
    <row r="68" spans="1:14" x14ac:dyDescent="0.55000000000000004">
      <c r="A68" t="s">
        <v>80</v>
      </c>
      <c r="B68" s="2">
        <v>44481</v>
      </c>
      <c r="C68">
        <f t="shared" si="11"/>
        <v>2021</v>
      </c>
      <c r="D68" s="2" t="str">
        <f t="shared" si="12"/>
        <v>12/21/2021</v>
      </c>
      <c r="E68" s="2" t="str">
        <f t="shared" si="13"/>
        <v>03/20/2021</v>
      </c>
      <c r="F68" s="2" t="str">
        <f t="shared" si="14"/>
        <v>06/20/2021</v>
      </c>
      <c r="G68" s="2" t="str">
        <f t="shared" si="15"/>
        <v>09/22/2021</v>
      </c>
      <c r="H68">
        <f t="shared" si="16"/>
        <v>-70</v>
      </c>
      <c r="I68">
        <f t="shared" si="17"/>
        <v>206</v>
      </c>
      <c r="J68">
        <f t="shared" si="18"/>
        <v>114</v>
      </c>
      <c r="K68">
        <f t="shared" si="19"/>
        <v>20</v>
      </c>
      <c r="L68" t="str">
        <f t="shared" si="20"/>
        <v>Spring</v>
      </c>
      <c r="M68" t="s">
        <v>334</v>
      </c>
      <c r="N68">
        <f t="shared" si="21"/>
        <v>20</v>
      </c>
    </row>
    <row r="69" spans="1:14" x14ac:dyDescent="0.55000000000000004">
      <c r="A69" t="s">
        <v>81</v>
      </c>
      <c r="B69" s="2">
        <v>44481</v>
      </c>
      <c r="C69">
        <f t="shared" si="11"/>
        <v>2021</v>
      </c>
      <c r="D69" s="2" t="str">
        <f t="shared" si="12"/>
        <v>12/21/2021</v>
      </c>
      <c r="E69" s="2" t="str">
        <f t="shared" si="13"/>
        <v>03/20/2021</v>
      </c>
      <c r="F69" s="2" t="str">
        <f t="shared" si="14"/>
        <v>06/20/2021</v>
      </c>
      <c r="G69" s="2" t="str">
        <f t="shared" si="15"/>
        <v>09/22/2021</v>
      </c>
      <c r="H69">
        <f t="shared" si="16"/>
        <v>-70</v>
      </c>
      <c r="I69">
        <f t="shared" si="17"/>
        <v>206</v>
      </c>
      <c r="J69">
        <f t="shared" si="18"/>
        <v>114</v>
      </c>
      <c r="K69">
        <f t="shared" si="19"/>
        <v>20</v>
      </c>
      <c r="L69" t="str">
        <f t="shared" si="20"/>
        <v>Spring</v>
      </c>
      <c r="M69" t="s">
        <v>334</v>
      </c>
      <c r="N69">
        <f t="shared" si="21"/>
        <v>20</v>
      </c>
    </row>
    <row r="70" spans="1:14" x14ac:dyDescent="0.55000000000000004">
      <c r="A70" t="s">
        <v>82</v>
      </c>
      <c r="B70" s="2">
        <v>44483</v>
      </c>
      <c r="C70">
        <f t="shared" si="11"/>
        <v>2021</v>
      </c>
      <c r="D70" s="2" t="str">
        <f t="shared" si="12"/>
        <v>12/21/2021</v>
      </c>
      <c r="E70" s="2" t="str">
        <f t="shared" si="13"/>
        <v>03/20/2021</v>
      </c>
      <c r="F70" s="2" t="str">
        <f t="shared" si="14"/>
        <v>06/20/2021</v>
      </c>
      <c r="G70" s="2" t="str">
        <f t="shared" si="15"/>
        <v>09/22/2021</v>
      </c>
      <c r="H70">
        <f t="shared" si="16"/>
        <v>-68</v>
      </c>
      <c r="I70">
        <f t="shared" si="17"/>
        <v>208</v>
      </c>
      <c r="J70">
        <f t="shared" si="18"/>
        <v>116</v>
      </c>
      <c r="K70">
        <f t="shared" si="19"/>
        <v>22</v>
      </c>
      <c r="L70" t="str">
        <f t="shared" si="20"/>
        <v>Spring</v>
      </c>
      <c r="M70" t="s">
        <v>334</v>
      </c>
      <c r="N70">
        <f t="shared" si="21"/>
        <v>22</v>
      </c>
    </row>
    <row r="71" spans="1:14" x14ac:dyDescent="0.55000000000000004">
      <c r="A71" t="s">
        <v>83</v>
      </c>
      <c r="B71" s="2">
        <v>44483</v>
      </c>
      <c r="C71">
        <f t="shared" si="11"/>
        <v>2021</v>
      </c>
      <c r="D71" s="2" t="str">
        <f t="shared" si="12"/>
        <v>12/21/2021</v>
      </c>
      <c r="E71" s="2" t="str">
        <f t="shared" si="13"/>
        <v>03/20/2021</v>
      </c>
      <c r="F71" s="2" t="str">
        <f t="shared" si="14"/>
        <v>06/20/2021</v>
      </c>
      <c r="G71" s="2" t="str">
        <f t="shared" si="15"/>
        <v>09/22/2021</v>
      </c>
      <c r="H71">
        <f t="shared" si="16"/>
        <v>-68</v>
      </c>
      <c r="I71">
        <f t="shared" si="17"/>
        <v>208</v>
      </c>
      <c r="J71">
        <f t="shared" si="18"/>
        <v>116</v>
      </c>
      <c r="K71">
        <f t="shared" si="19"/>
        <v>22</v>
      </c>
      <c r="L71" t="str">
        <f t="shared" si="20"/>
        <v>Spring</v>
      </c>
      <c r="M71" t="s">
        <v>334</v>
      </c>
      <c r="N71">
        <f t="shared" si="21"/>
        <v>22</v>
      </c>
    </row>
    <row r="72" spans="1:14" x14ac:dyDescent="0.55000000000000004">
      <c r="A72" t="s">
        <v>84</v>
      </c>
      <c r="B72" s="2">
        <v>44483</v>
      </c>
      <c r="C72">
        <f t="shared" si="11"/>
        <v>2021</v>
      </c>
      <c r="D72" s="2" t="str">
        <f t="shared" si="12"/>
        <v>12/21/2021</v>
      </c>
      <c r="E72" s="2" t="str">
        <f t="shared" si="13"/>
        <v>03/20/2021</v>
      </c>
      <c r="F72" s="2" t="str">
        <f t="shared" si="14"/>
        <v>06/20/2021</v>
      </c>
      <c r="G72" s="2" t="str">
        <f t="shared" si="15"/>
        <v>09/22/2021</v>
      </c>
      <c r="H72">
        <f t="shared" si="16"/>
        <v>-68</v>
      </c>
      <c r="I72">
        <f t="shared" si="17"/>
        <v>208</v>
      </c>
      <c r="J72">
        <f t="shared" si="18"/>
        <v>116</v>
      </c>
      <c r="K72">
        <f t="shared" si="19"/>
        <v>22</v>
      </c>
      <c r="L72" t="str">
        <f t="shared" si="20"/>
        <v>Spring</v>
      </c>
      <c r="M72" t="s">
        <v>334</v>
      </c>
      <c r="N72">
        <f t="shared" si="21"/>
        <v>22</v>
      </c>
    </row>
    <row r="73" spans="1:14" x14ac:dyDescent="0.55000000000000004">
      <c r="A73" t="s">
        <v>85</v>
      </c>
      <c r="B73" s="2">
        <v>44488</v>
      </c>
      <c r="C73">
        <f t="shared" si="11"/>
        <v>2021</v>
      </c>
      <c r="D73" s="2" t="str">
        <f t="shared" si="12"/>
        <v>12/21/2021</v>
      </c>
      <c r="E73" s="2" t="str">
        <f t="shared" si="13"/>
        <v>03/20/2021</v>
      </c>
      <c r="F73" s="2" t="str">
        <f t="shared" si="14"/>
        <v>06/20/2021</v>
      </c>
      <c r="G73" s="2" t="str">
        <f t="shared" si="15"/>
        <v>09/22/2021</v>
      </c>
      <c r="H73">
        <f t="shared" si="16"/>
        <v>-63</v>
      </c>
      <c r="I73">
        <f t="shared" si="17"/>
        <v>213</v>
      </c>
      <c r="J73">
        <f t="shared" si="18"/>
        <v>121</v>
      </c>
      <c r="K73">
        <f t="shared" si="19"/>
        <v>27</v>
      </c>
      <c r="L73" t="str">
        <f t="shared" si="20"/>
        <v>Spring</v>
      </c>
      <c r="M73" t="s">
        <v>334</v>
      </c>
      <c r="N73">
        <f t="shared" si="21"/>
        <v>27</v>
      </c>
    </row>
    <row r="74" spans="1:14" x14ac:dyDescent="0.55000000000000004">
      <c r="A74" t="s">
        <v>86</v>
      </c>
      <c r="B74" s="2">
        <v>44488</v>
      </c>
      <c r="C74">
        <f t="shared" si="11"/>
        <v>2021</v>
      </c>
      <c r="D74" s="2" t="str">
        <f t="shared" si="12"/>
        <v>12/21/2021</v>
      </c>
      <c r="E74" s="2" t="str">
        <f t="shared" si="13"/>
        <v>03/20/2021</v>
      </c>
      <c r="F74" s="2" t="str">
        <f t="shared" si="14"/>
        <v>06/20/2021</v>
      </c>
      <c r="G74" s="2" t="str">
        <f t="shared" si="15"/>
        <v>09/22/2021</v>
      </c>
      <c r="H74">
        <f t="shared" si="16"/>
        <v>-63</v>
      </c>
      <c r="I74">
        <f t="shared" si="17"/>
        <v>213</v>
      </c>
      <c r="J74">
        <f t="shared" si="18"/>
        <v>121</v>
      </c>
      <c r="K74">
        <f t="shared" si="19"/>
        <v>27</v>
      </c>
      <c r="L74" t="str">
        <f t="shared" si="20"/>
        <v>Spring</v>
      </c>
      <c r="M74" t="s">
        <v>334</v>
      </c>
      <c r="N74">
        <f t="shared" si="21"/>
        <v>27</v>
      </c>
    </row>
    <row r="75" spans="1:14" x14ac:dyDescent="0.55000000000000004">
      <c r="A75" t="s">
        <v>87</v>
      </c>
      <c r="B75" s="2">
        <v>44490</v>
      </c>
      <c r="C75">
        <f t="shared" si="11"/>
        <v>2021</v>
      </c>
      <c r="D75" s="2" t="str">
        <f t="shared" si="12"/>
        <v>12/21/2021</v>
      </c>
      <c r="E75" s="2" t="str">
        <f t="shared" si="13"/>
        <v>03/20/2021</v>
      </c>
      <c r="F75" s="2" t="str">
        <f t="shared" si="14"/>
        <v>06/20/2021</v>
      </c>
      <c r="G75" s="2" t="str">
        <f t="shared" si="15"/>
        <v>09/22/2021</v>
      </c>
      <c r="H75">
        <f t="shared" si="16"/>
        <v>-61</v>
      </c>
      <c r="I75">
        <f t="shared" si="17"/>
        <v>215</v>
      </c>
      <c r="J75">
        <f t="shared" si="18"/>
        <v>123</v>
      </c>
      <c r="K75">
        <f t="shared" si="19"/>
        <v>29</v>
      </c>
      <c r="L75" t="str">
        <f t="shared" si="20"/>
        <v>Spring</v>
      </c>
      <c r="M75" t="s">
        <v>334</v>
      </c>
      <c r="N75">
        <f t="shared" si="21"/>
        <v>29</v>
      </c>
    </row>
    <row r="76" spans="1:14" x14ac:dyDescent="0.55000000000000004">
      <c r="A76" t="s">
        <v>88</v>
      </c>
      <c r="B76" s="2">
        <v>44490</v>
      </c>
      <c r="C76">
        <f t="shared" si="11"/>
        <v>2021</v>
      </c>
      <c r="D76" s="2" t="str">
        <f t="shared" si="12"/>
        <v>12/21/2021</v>
      </c>
      <c r="E76" s="2" t="str">
        <f t="shared" si="13"/>
        <v>03/20/2021</v>
      </c>
      <c r="F76" s="2" t="str">
        <f t="shared" si="14"/>
        <v>06/20/2021</v>
      </c>
      <c r="G76" s="2" t="str">
        <f t="shared" si="15"/>
        <v>09/22/2021</v>
      </c>
      <c r="H76">
        <f t="shared" si="16"/>
        <v>-61</v>
      </c>
      <c r="I76">
        <f t="shared" si="17"/>
        <v>215</v>
      </c>
      <c r="J76">
        <f t="shared" si="18"/>
        <v>123</v>
      </c>
      <c r="K76">
        <f t="shared" si="19"/>
        <v>29</v>
      </c>
      <c r="L76" t="str">
        <f t="shared" si="20"/>
        <v>Spring</v>
      </c>
      <c r="M76" t="s">
        <v>334</v>
      </c>
      <c r="N76">
        <f t="shared" si="21"/>
        <v>29</v>
      </c>
    </row>
    <row r="77" spans="1:14" x14ac:dyDescent="0.55000000000000004">
      <c r="A77" t="s">
        <v>89</v>
      </c>
      <c r="B77" s="2">
        <v>44502</v>
      </c>
      <c r="C77">
        <f t="shared" si="11"/>
        <v>2021</v>
      </c>
      <c r="D77" s="2" t="str">
        <f t="shared" si="12"/>
        <v>12/21/2021</v>
      </c>
      <c r="E77" s="2" t="str">
        <f t="shared" si="13"/>
        <v>03/20/2021</v>
      </c>
      <c r="F77" s="2" t="str">
        <f t="shared" si="14"/>
        <v>06/20/2021</v>
      </c>
      <c r="G77" s="2" t="str">
        <f t="shared" si="15"/>
        <v>09/22/2021</v>
      </c>
      <c r="H77">
        <f t="shared" si="16"/>
        <v>-49</v>
      </c>
      <c r="I77">
        <f t="shared" si="17"/>
        <v>227</v>
      </c>
      <c r="J77">
        <f t="shared" si="18"/>
        <v>135</v>
      </c>
      <c r="K77">
        <f t="shared" si="19"/>
        <v>41</v>
      </c>
      <c r="L77" t="str">
        <f t="shared" si="20"/>
        <v>Spring</v>
      </c>
      <c r="M77" t="s">
        <v>334</v>
      </c>
      <c r="N77">
        <f t="shared" si="21"/>
        <v>41</v>
      </c>
    </row>
    <row r="78" spans="1:14" x14ac:dyDescent="0.55000000000000004">
      <c r="A78" t="s">
        <v>91</v>
      </c>
      <c r="B78" s="2">
        <v>44502</v>
      </c>
      <c r="C78">
        <f t="shared" si="11"/>
        <v>2021</v>
      </c>
      <c r="D78" s="2" t="str">
        <f t="shared" si="12"/>
        <v>12/21/2021</v>
      </c>
      <c r="E78" s="2" t="str">
        <f t="shared" si="13"/>
        <v>03/20/2021</v>
      </c>
      <c r="F78" s="2" t="str">
        <f t="shared" si="14"/>
        <v>06/20/2021</v>
      </c>
      <c r="G78" s="2" t="str">
        <f t="shared" si="15"/>
        <v>09/22/2021</v>
      </c>
      <c r="H78">
        <f t="shared" si="16"/>
        <v>-49</v>
      </c>
      <c r="I78">
        <f t="shared" si="17"/>
        <v>227</v>
      </c>
      <c r="J78">
        <f t="shared" si="18"/>
        <v>135</v>
      </c>
      <c r="K78">
        <f t="shared" si="19"/>
        <v>41</v>
      </c>
      <c r="L78" t="str">
        <f t="shared" si="20"/>
        <v>Spring</v>
      </c>
      <c r="M78" t="s">
        <v>334</v>
      </c>
      <c r="N78">
        <f t="shared" si="21"/>
        <v>41</v>
      </c>
    </row>
    <row r="79" spans="1:14" x14ac:dyDescent="0.55000000000000004">
      <c r="A79" t="s">
        <v>92</v>
      </c>
      <c r="B79" s="2">
        <v>44502</v>
      </c>
      <c r="C79">
        <f t="shared" si="11"/>
        <v>2021</v>
      </c>
      <c r="D79" s="2" t="str">
        <f t="shared" si="12"/>
        <v>12/21/2021</v>
      </c>
      <c r="E79" s="2" t="str">
        <f t="shared" si="13"/>
        <v>03/20/2021</v>
      </c>
      <c r="F79" s="2" t="str">
        <f t="shared" si="14"/>
        <v>06/20/2021</v>
      </c>
      <c r="G79" s="2" t="str">
        <f t="shared" si="15"/>
        <v>09/22/2021</v>
      </c>
      <c r="H79">
        <f t="shared" si="16"/>
        <v>-49</v>
      </c>
      <c r="I79">
        <f t="shared" si="17"/>
        <v>227</v>
      </c>
      <c r="J79">
        <f t="shared" si="18"/>
        <v>135</v>
      </c>
      <c r="K79">
        <f t="shared" si="19"/>
        <v>41</v>
      </c>
      <c r="L79" t="str">
        <f t="shared" si="20"/>
        <v>Spring</v>
      </c>
      <c r="M79" t="s">
        <v>334</v>
      </c>
      <c r="N79">
        <f t="shared" si="21"/>
        <v>41</v>
      </c>
    </row>
    <row r="80" spans="1:14" x14ac:dyDescent="0.55000000000000004">
      <c r="A80" t="s">
        <v>93</v>
      </c>
      <c r="B80" s="2">
        <v>44509</v>
      </c>
      <c r="C80">
        <f t="shared" si="11"/>
        <v>2021</v>
      </c>
      <c r="D80" s="2" t="str">
        <f t="shared" si="12"/>
        <v>12/21/2021</v>
      </c>
      <c r="E80" s="2" t="str">
        <f t="shared" si="13"/>
        <v>03/20/2021</v>
      </c>
      <c r="F80" s="2" t="str">
        <f t="shared" si="14"/>
        <v>06/20/2021</v>
      </c>
      <c r="G80" s="2" t="str">
        <f t="shared" si="15"/>
        <v>09/22/2021</v>
      </c>
      <c r="H80">
        <f t="shared" si="16"/>
        <v>-42</v>
      </c>
      <c r="I80">
        <f t="shared" si="17"/>
        <v>234</v>
      </c>
      <c r="J80">
        <f t="shared" si="18"/>
        <v>142</v>
      </c>
      <c r="K80">
        <f t="shared" si="19"/>
        <v>48</v>
      </c>
      <c r="L80" t="str">
        <f t="shared" si="20"/>
        <v>Spring</v>
      </c>
      <c r="M80" t="s">
        <v>334</v>
      </c>
      <c r="N80">
        <f t="shared" si="21"/>
        <v>48</v>
      </c>
    </row>
    <row r="81" spans="1:14" x14ac:dyDescent="0.55000000000000004">
      <c r="A81" t="s">
        <v>94</v>
      </c>
      <c r="B81" s="2">
        <v>44509</v>
      </c>
      <c r="C81">
        <f t="shared" si="11"/>
        <v>2021</v>
      </c>
      <c r="D81" s="2" t="str">
        <f t="shared" si="12"/>
        <v>12/21/2021</v>
      </c>
      <c r="E81" s="2" t="str">
        <f t="shared" si="13"/>
        <v>03/20/2021</v>
      </c>
      <c r="F81" s="2" t="str">
        <f t="shared" si="14"/>
        <v>06/20/2021</v>
      </c>
      <c r="G81" s="2" t="str">
        <f t="shared" si="15"/>
        <v>09/22/2021</v>
      </c>
      <c r="H81">
        <f t="shared" si="16"/>
        <v>-42</v>
      </c>
      <c r="I81">
        <f t="shared" si="17"/>
        <v>234</v>
      </c>
      <c r="J81">
        <f t="shared" si="18"/>
        <v>142</v>
      </c>
      <c r="K81">
        <f t="shared" si="19"/>
        <v>48</v>
      </c>
      <c r="L81" t="str">
        <f t="shared" si="20"/>
        <v>Spring</v>
      </c>
      <c r="M81" t="s">
        <v>334</v>
      </c>
      <c r="N81">
        <f t="shared" si="21"/>
        <v>48</v>
      </c>
    </row>
    <row r="82" spans="1:14" x14ac:dyDescent="0.55000000000000004">
      <c r="A82" t="s">
        <v>95</v>
      </c>
      <c r="B82" s="2">
        <v>44509</v>
      </c>
      <c r="C82">
        <f t="shared" si="11"/>
        <v>2021</v>
      </c>
      <c r="D82" s="2" t="str">
        <f t="shared" si="12"/>
        <v>12/21/2021</v>
      </c>
      <c r="E82" s="2" t="str">
        <f t="shared" si="13"/>
        <v>03/20/2021</v>
      </c>
      <c r="F82" s="2" t="str">
        <f t="shared" si="14"/>
        <v>06/20/2021</v>
      </c>
      <c r="G82" s="2" t="str">
        <f t="shared" si="15"/>
        <v>09/22/2021</v>
      </c>
      <c r="H82">
        <f t="shared" si="16"/>
        <v>-42</v>
      </c>
      <c r="I82">
        <f t="shared" si="17"/>
        <v>234</v>
      </c>
      <c r="J82">
        <f t="shared" si="18"/>
        <v>142</v>
      </c>
      <c r="K82">
        <f t="shared" si="19"/>
        <v>48</v>
      </c>
      <c r="L82" t="str">
        <f t="shared" si="20"/>
        <v>Spring</v>
      </c>
      <c r="M82" t="s">
        <v>334</v>
      </c>
      <c r="N82">
        <f t="shared" si="21"/>
        <v>48</v>
      </c>
    </row>
    <row r="83" spans="1:14" x14ac:dyDescent="0.55000000000000004">
      <c r="A83" t="s">
        <v>96</v>
      </c>
      <c r="B83" s="2">
        <v>44511</v>
      </c>
      <c r="C83">
        <f t="shared" si="11"/>
        <v>2021</v>
      </c>
      <c r="D83" s="2" t="str">
        <f t="shared" si="12"/>
        <v>12/21/2021</v>
      </c>
      <c r="E83" s="2" t="str">
        <f t="shared" si="13"/>
        <v>03/20/2021</v>
      </c>
      <c r="F83" s="2" t="str">
        <f t="shared" si="14"/>
        <v>06/20/2021</v>
      </c>
      <c r="G83" s="2" t="str">
        <f t="shared" si="15"/>
        <v>09/22/2021</v>
      </c>
      <c r="H83">
        <f t="shared" si="16"/>
        <v>-40</v>
      </c>
      <c r="I83">
        <f t="shared" si="17"/>
        <v>236</v>
      </c>
      <c r="J83">
        <f t="shared" si="18"/>
        <v>144</v>
      </c>
      <c r="K83">
        <f t="shared" si="19"/>
        <v>50</v>
      </c>
      <c r="L83" t="str">
        <f t="shared" si="20"/>
        <v>Spring</v>
      </c>
      <c r="M83" t="s">
        <v>334</v>
      </c>
      <c r="N83">
        <f t="shared" si="21"/>
        <v>50</v>
      </c>
    </row>
    <row r="84" spans="1:14" x14ac:dyDescent="0.55000000000000004">
      <c r="A84" t="s">
        <v>97</v>
      </c>
      <c r="B84" s="2">
        <v>44511</v>
      </c>
      <c r="C84">
        <f t="shared" si="11"/>
        <v>2021</v>
      </c>
      <c r="D84" s="2" t="str">
        <f t="shared" si="12"/>
        <v>12/21/2021</v>
      </c>
      <c r="E84" s="2" t="str">
        <f t="shared" si="13"/>
        <v>03/20/2021</v>
      </c>
      <c r="F84" s="2" t="str">
        <f t="shared" si="14"/>
        <v>06/20/2021</v>
      </c>
      <c r="G84" s="2" t="str">
        <f t="shared" si="15"/>
        <v>09/22/2021</v>
      </c>
      <c r="H84">
        <f t="shared" si="16"/>
        <v>-40</v>
      </c>
      <c r="I84">
        <f t="shared" si="17"/>
        <v>236</v>
      </c>
      <c r="J84">
        <f t="shared" si="18"/>
        <v>144</v>
      </c>
      <c r="K84">
        <f t="shared" si="19"/>
        <v>50</v>
      </c>
      <c r="L84" t="str">
        <f t="shared" si="20"/>
        <v>Spring</v>
      </c>
      <c r="M84" t="s">
        <v>334</v>
      </c>
      <c r="N84">
        <f t="shared" si="21"/>
        <v>50</v>
      </c>
    </row>
    <row r="85" spans="1:14" x14ac:dyDescent="0.55000000000000004">
      <c r="A85" t="s">
        <v>98</v>
      </c>
      <c r="B85" s="2">
        <v>44516</v>
      </c>
      <c r="C85">
        <f t="shared" si="11"/>
        <v>2021</v>
      </c>
      <c r="D85" s="2" t="str">
        <f t="shared" si="12"/>
        <v>12/21/2021</v>
      </c>
      <c r="E85" s="2" t="str">
        <f t="shared" si="13"/>
        <v>03/20/2021</v>
      </c>
      <c r="F85" s="2" t="str">
        <f t="shared" si="14"/>
        <v>06/20/2021</v>
      </c>
      <c r="G85" s="2" t="str">
        <f t="shared" si="15"/>
        <v>09/22/2021</v>
      </c>
      <c r="H85">
        <f t="shared" si="16"/>
        <v>-35</v>
      </c>
      <c r="I85">
        <f t="shared" si="17"/>
        <v>241</v>
      </c>
      <c r="J85">
        <f t="shared" si="18"/>
        <v>149</v>
      </c>
      <c r="K85">
        <f t="shared" si="19"/>
        <v>55</v>
      </c>
      <c r="L85" t="str">
        <f t="shared" si="20"/>
        <v>Spring</v>
      </c>
      <c r="M85" t="s">
        <v>334</v>
      </c>
      <c r="N85">
        <f t="shared" si="21"/>
        <v>55</v>
      </c>
    </row>
    <row r="86" spans="1:14" x14ac:dyDescent="0.55000000000000004">
      <c r="A86" t="s">
        <v>99</v>
      </c>
      <c r="B86" s="2">
        <v>44516</v>
      </c>
      <c r="C86">
        <f t="shared" si="11"/>
        <v>2021</v>
      </c>
      <c r="D86" s="2" t="str">
        <f t="shared" si="12"/>
        <v>12/21/2021</v>
      </c>
      <c r="E86" s="2" t="str">
        <f t="shared" si="13"/>
        <v>03/20/2021</v>
      </c>
      <c r="F86" s="2" t="str">
        <f t="shared" si="14"/>
        <v>06/20/2021</v>
      </c>
      <c r="G86" s="2" t="str">
        <f t="shared" si="15"/>
        <v>09/22/2021</v>
      </c>
      <c r="H86">
        <f t="shared" si="16"/>
        <v>-35</v>
      </c>
      <c r="I86">
        <f t="shared" si="17"/>
        <v>241</v>
      </c>
      <c r="J86">
        <f t="shared" si="18"/>
        <v>149</v>
      </c>
      <c r="K86">
        <f t="shared" si="19"/>
        <v>55</v>
      </c>
      <c r="L86" t="str">
        <f t="shared" si="20"/>
        <v>Spring</v>
      </c>
      <c r="M86" t="s">
        <v>334</v>
      </c>
      <c r="N86">
        <f t="shared" si="21"/>
        <v>55</v>
      </c>
    </row>
    <row r="87" spans="1:14" x14ac:dyDescent="0.55000000000000004">
      <c r="A87" t="s">
        <v>100</v>
      </c>
      <c r="B87" s="2">
        <v>44518</v>
      </c>
      <c r="C87">
        <f t="shared" si="11"/>
        <v>2021</v>
      </c>
      <c r="D87" s="2" t="str">
        <f t="shared" si="12"/>
        <v>12/21/2021</v>
      </c>
      <c r="E87" s="2" t="str">
        <f t="shared" si="13"/>
        <v>03/20/2021</v>
      </c>
      <c r="F87" s="2" t="str">
        <f t="shared" si="14"/>
        <v>06/20/2021</v>
      </c>
      <c r="G87" s="2" t="str">
        <f t="shared" si="15"/>
        <v>09/22/2021</v>
      </c>
      <c r="H87">
        <f t="shared" si="16"/>
        <v>-33</v>
      </c>
      <c r="I87">
        <f t="shared" si="17"/>
        <v>243</v>
      </c>
      <c r="J87">
        <f t="shared" si="18"/>
        <v>151</v>
      </c>
      <c r="K87">
        <f t="shared" si="19"/>
        <v>57</v>
      </c>
      <c r="L87" t="str">
        <f t="shared" si="20"/>
        <v>Spring</v>
      </c>
      <c r="M87" t="s">
        <v>334</v>
      </c>
      <c r="N87">
        <f t="shared" si="21"/>
        <v>57</v>
      </c>
    </row>
    <row r="88" spans="1:14" x14ac:dyDescent="0.55000000000000004">
      <c r="A88" t="s">
        <v>101</v>
      </c>
      <c r="B88" s="2">
        <v>44521</v>
      </c>
      <c r="C88">
        <f t="shared" si="11"/>
        <v>2021</v>
      </c>
      <c r="D88" s="2" t="str">
        <f t="shared" si="12"/>
        <v>12/21/2021</v>
      </c>
      <c r="E88" s="2" t="str">
        <f t="shared" si="13"/>
        <v>03/20/2021</v>
      </c>
      <c r="F88" s="2" t="str">
        <f t="shared" si="14"/>
        <v>06/20/2021</v>
      </c>
      <c r="G88" s="2" t="str">
        <f t="shared" si="15"/>
        <v>09/22/2021</v>
      </c>
      <c r="H88">
        <f t="shared" si="16"/>
        <v>-30</v>
      </c>
      <c r="I88">
        <f t="shared" si="17"/>
        <v>246</v>
      </c>
      <c r="J88">
        <f t="shared" si="18"/>
        <v>154</v>
      </c>
      <c r="K88">
        <f t="shared" si="19"/>
        <v>60</v>
      </c>
      <c r="L88" t="str">
        <f t="shared" si="20"/>
        <v>Spring</v>
      </c>
      <c r="M88" t="s">
        <v>334</v>
      </c>
      <c r="N88">
        <f t="shared" si="21"/>
        <v>60</v>
      </c>
    </row>
    <row r="89" spans="1:14" x14ac:dyDescent="0.55000000000000004">
      <c r="A89" t="s">
        <v>102</v>
      </c>
      <c r="B89" s="2">
        <v>44522</v>
      </c>
      <c r="C89">
        <f t="shared" si="11"/>
        <v>2021</v>
      </c>
      <c r="D89" s="2" t="str">
        <f t="shared" si="12"/>
        <v>12/21/2021</v>
      </c>
      <c r="E89" s="2" t="str">
        <f t="shared" si="13"/>
        <v>03/20/2021</v>
      </c>
      <c r="F89" s="2" t="str">
        <f t="shared" si="14"/>
        <v>06/20/2021</v>
      </c>
      <c r="G89" s="2" t="str">
        <f t="shared" si="15"/>
        <v>09/22/2021</v>
      </c>
      <c r="H89">
        <f t="shared" si="16"/>
        <v>-29</v>
      </c>
      <c r="I89">
        <f t="shared" si="17"/>
        <v>247</v>
      </c>
      <c r="J89">
        <f t="shared" si="18"/>
        <v>155</v>
      </c>
      <c r="K89">
        <f t="shared" si="19"/>
        <v>61</v>
      </c>
      <c r="L89" t="str">
        <f t="shared" si="20"/>
        <v>Spring</v>
      </c>
      <c r="M89" t="s">
        <v>334</v>
      </c>
      <c r="N89">
        <f t="shared" si="21"/>
        <v>61</v>
      </c>
    </row>
    <row r="90" spans="1:14" x14ac:dyDescent="0.55000000000000004">
      <c r="A90" t="s">
        <v>103</v>
      </c>
      <c r="B90" s="2">
        <v>44532</v>
      </c>
      <c r="C90">
        <f t="shared" si="11"/>
        <v>2021</v>
      </c>
      <c r="D90" s="2" t="str">
        <f t="shared" si="12"/>
        <v>12/21/2021</v>
      </c>
      <c r="E90" s="2" t="str">
        <f t="shared" si="13"/>
        <v>03/20/2021</v>
      </c>
      <c r="F90" s="2" t="str">
        <f t="shared" si="14"/>
        <v>06/20/2021</v>
      </c>
      <c r="G90" s="2" t="str">
        <f t="shared" si="15"/>
        <v>09/22/2021</v>
      </c>
      <c r="H90">
        <f t="shared" si="16"/>
        <v>-19</v>
      </c>
      <c r="I90">
        <f t="shared" si="17"/>
        <v>257</v>
      </c>
      <c r="J90">
        <f t="shared" si="18"/>
        <v>165</v>
      </c>
      <c r="K90">
        <f t="shared" si="19"/>
        <v>71</v>
      </c>
      <c r="L90" t="str">
        <f t="shared" si="20"/>
        <v>Spring</v>
      </c>
      <c r="M90" t="s">
        <v>334</v>
      </c>
      <c r="N90">
        <f t="shared" si="21"/>
        <v>71</v>
      </c>
    </row>
    <row r="91" spans="1:14" x14ac:dyDescent="0.55000000000000004">
      <c r="A91" t="s">
        <v>105</v>
      </c>
      <c r="B91" s="2">
        <v>44532</v>
      </c>
      <c r="C91">
        <f t="shared" si="11"/>
        <v>2021</v>
      </c>
      <c r="D91" s="2" t="str">
        <f t="shared" si="12"/>
        <v>12/21/2021</v>
      </c>
      <c r="E91" s="2" t="str">
        <f t="shared" si="13"/>
        <v>03/20/2021</v>
      </c>
      <c r="F91" s="2" t="str">
        <f t="shared" si="14"/>
        <v>06/20/2021</v>
      </c>
      <c r="G91" s="2" t="str">
        <f t="shared" si="15"/>
        <v>09/22/2021</v>
      </c>
      <c r="H91">
        <f t="shared" si="16"/>
        <v>-19</v>
      </c>
      <c r="I91">
        <f t="shared" si="17"/>
        <v>257</v>
      </c>
      <c r="J91">
        <f t="shared" si="18"/>
        <v>165</v>
      </c>
      <c r="K91">
        <f t="shared" si="19"/>
        <v>71</v>
      </c>
      <c r="L91" t="str">
        <f t="shared" si="20"/>
        <v>Spring</v>
      </c>
      <c r="M91" t="s">
        <v>334</v>
      </c>
      <c r="N91">
        <f t="shared" si="21"/>
        <v>71</v>
      </c>
    </row>
    <row r="92" spans="1:14" x14ac:dyDescent="0.55000000000000004">
      <c r="A92" t="s">
        <v>106</v>
      </c>
      <c r="B92" s="2">
        <v>44537</v>
      </c>
      <c r="C92">
        <f t="shared" si="11"/>
        <v>2021</v>
      </c>
      <c r="D92" s="2" t="str">
        <f t="shared" si="12"/>
        <v>12/21/2021</v>
      </c>
      <c r="E92" s="2" t="str">
        <f t="shared" si="13"/>
        <v>03/20/2021</v>
      </c>
      <c r="F92" s="2" t="str">
        <f t="shared" si="14"/>
        <v>06/20/2021</v>
      </c>
      <c r="G92" s="2" t="str">
        <f t="shared" si="15"/>
        <v>09/22/2021</v>
      </c>
      <c r="H92">
        <f t="shared" si="16"/>
        <v>-14</v>
      </c>
      <c r="I92">
        <f t="shared" si="17"/>
        <v>262</v>
      </c>
      <c r="J92">
        <f t="shared" si="18"/>
        <v>170</v>
      </c>
      <c r="K92">
        <f t="shared" si="19"/>
        <v>76</v>
      </c>
      <c r="L92" t="str">
        <f t="shared" si="20"/>
        <v>Spring</v>
      </c>
      <c r="M92" t="s">
        <v>334</v>
      </c>
      <c r="N92">
        <f t="shared" si="21"/>
        <v>76</v>
      </c>
    </row>
    <row r="93" spans="1:14" x14ac:dyDescent="0.55000000000000004">
      <c r="A93" t="s">
        <v>107</v>
      </c>
      <c r="B93" s="2">
        <v>44537</v>
      </c>
      <c r="C93">
        <f t="shared" si="11"/>
        <v>2021</v>
      </c>
      <c r="D93" s="2" t="str">
        <f t="shared" si="12"/>
        <v>12/21/2021</v>
      </c>
      <c r="E93" s="2" t="str">
        <f t="shared" si="13"/>
        <v>03/20/2021</v>
      </c>
      <c r="F93" s="2" t="str">
        <f t="shared" si="14"/>
        <v>06/20/2021</v>
      </c>
      <c r="G93" s="2" t="str">
        <f t="shared" si="15"/>
        <v>09/22/2021</v>
      </c>
      <c r="H93">
        <f t="shared" si="16"/>
        <v>-14</v>
      </c>
      <c r="I93">
        <f t="shared" si="17"/>
        <v>262</v>
      </c>
      <c r="J93">
        <f t="shared" si="18"/>
        <v>170</v>
      </c>
      <c r="K93">
        <f t="shared" si="19"/>
        <v>76</v>
      </c>
      <c r="L93" t="str">
        <f t="shared" si="20"/>
        <v>Spring</v>
      </c>
      <c r="M93" t="s">
        <v>334</v>
      </c>
      <c r="N93">
        <f t="shared" si="21"/>
        <v>76</v>
      </c>
    </row>
    <row r="94" spans="1:14" x14ac:dyDescent="0.55000000000000004">
      <c r="A94" t="s">
        <v>108</v>
      </c>
      <c r="B94" s="2">
        <v>44537</v>
      </c>
      <c r="C94">
        <f t="shared" si="11"/>
        <v>2021</v>
      </c>
      <c r="D94" s="2" t="str">
        <f t="shared" si="12"/>
        <v>12/21/2021</v>
      </c>
      <c r="E94" s="2" t="str">
        <f t="shared" si="13"/>
        <v>03/20/2021</v>
      </c>
      <c r="F94" s="2" t="str">
        <f t="shared" si="14"/>
        <v>06/20/2021</v>
      </c>
      <c r="G94" s="2" t="str">
        <f t="shared" si="15"/>
        <v>09/22/2021</v>
      </c>
      <c r="H94">
        <f t="shared" si="16"/>
        <v>-14</v>
      </c>
      <c r="I94">
        <f t="shared" si="17"/>
        <v>262</v>
      </c>
      <c r="J94">
        <f t="shared" si="18"/>
        <v>170</v>
      </c>
      <c r="K94">
        <f t="shared" si="19"/>
        <v>76</v>
      </c>
      <c r="L94" t="str">
        <f t="shared" si="20"/>
        <v>Spring</v>
      </c>
      <c r="M94" t="s">
        <v>334</v>
      </c>
      <c r="N94">
        <f t="shared" si="21"/>
        <v>76</v>
      </c>
    </row>
    <row r="95" spans="1:14" x14ac:dyDescent="0.55000000000000004">
      <c r="A95" t="s">
        <v>109</v>
      </c>
      <c r="B95" s="2">
        <v>44538</v>
      </c>
      <c r="C95">
        <f t="shared" si="11"/>
        <v>2021</v>
      </c>
      <c r="D95" s="2" t="str">
        <f t="shared" si="12"/>
        <v>12/21/2021</v>
      </c>
      <c r="E95" s="2" t="str">
        <f t="shared" si="13"/>
        <v>03/20/2021</v>
      </c>
      <c r="F95" s="2" t="str">
        <f t="shared" si="14"/>
        <v>06/20/2021</v>
      </c>
      <c r="G95" s="2" t="str">
        <f t="shared" si="15"/>
        <v>09/22/2021</v>
      </c>
      <c r="H95">
        <f t="shared" si="16"/>
        <v>-13</v>
      </c>
      <c r="I95">
        <f t="shared" si="17"/>
        <v>263</v>
      </c>
      <c r="J95">
        <f t="shared" si="18"/>
        <v>171</v>
      </c>
      <c r="K95">
        <f t="shared" si="19"/>
        <v>77</v>
      </c>
      <c r="L95" t="str">
        <f t="shared" si="20"/>
        <v>Spring</v>
      </c>
      <c r="M95" t="s">
        <v>334</v>
      </c>
      <c r="N95">
        <f t="shared" si="21"/>
        <v>77</v>
      </c>
    </row>
    <row r="96" spans="1:14" x14ac:dyDescent="0.55000000000000004">
      <c r="A96" t="s">
        <v>110</v>
      </c>
      <c r="B96" s="2">
        <v>44551</v>
      </c>
      <c r="C96">
        <f t="shared" si="11"/>
        <v>2021</v>
      </c>
      <c r="D96" s="2" t="str">
        <f t="shared" si="12"/>
        <v>12/21/2021</v>
      </c>
      <c r="E96" s="2" t="str">
        <f t="shared" si="13"/>
        <v>03/20/2021</v>
      </c>
      <c r="F96" s="2" t="str">
        <f t="shared" si="14"/>
        <v>06/20/2021</v>
      </c>
      <c r="G96" s="2" t="str">
        <f t="shared" si="15"/>
        <v>09/22/2021</v>
      </c>
      <c r="H96">
        <f t="shared" si="16"/>
        <v>0</v>
      </c>
      <c r="I96">
        <f t="shared" si="17"/>
        <v>276</v>
      </c>
      <c r="J96">
        <f t="shared" si="18"/>
        <v>184</v>
      </c>
      <c r="K96">
        <f t="shared" si="19"/>
        <v>90</v>
      </c>
      <c r="L96" t="str">
        <f t="shared" si="20"/>
        <v>Spring</v>
      </c>
      <c r="M96" t="s">
        <v>335</v>
      </c>
      <c r="N96">
        <f t="shared" si="21"/>
        <v>0</v>
      </c>
    </row>
    <row r="97" spans="1:14" x14ac:dyDescent="0.55000000000000004">
      <c r="A97" t="s">
        <v>111</v>
      </c>
      <c r="B97" s="2">
        <v>44551</v>
      </c>
      <c r="C97">
        <f t="shared" si="11"/>
        <v>2021</v>
      </c>
      <c r="D97" s="2" t="str">
        <f t="shared" si="12"/>
        <v>12/21/2021</v>
      </c>
      <c r="E97" s="2" t="str">
        <f t="shared" si="13"/>
        <v>03/20/2021</v>
      </c>
      <c r="F97" s="2" t="str">
        <f t="shared" si="14"/>
        <v>06/20/2021</v>
      </c>
      <c r="G97" s="2" t="str">
        <f t="shared" si="15"/>
        <v>09/22/2021</v>
      </c>
      <c r="H97">
        <f t="shared" si="16"/>
        <v>0</v>
      </c>
      <c r="I97">
        <f t="shared" si="17"/>
        <v>276</v>
      </c>
      <c r="J97">
        <f t="shared" si="18"/>
        <v>184</v>
      </c>
      <c r="K97">
        <f t="shared" si="19"/>
        <v>90</v>
      </c>
      <c r="L97" t="str">
        <f t="shared" si="20"/>
        <v>Spring</v>
      </c>
      <c r="M97" t="s">
        <v>335</v>
      </c>
      <c r="N97">
        <f t="shared" si="21"/>
        <v>0</v>
      </c>
    </row>
    <row r="98" spans="1:14" x14ac:dyDescent="0.55000000000000004">
      <c r="A98" t="s">
        <v>112</v>
      </c>
      <c r="B98" s="2">
        <v>44551</v>
      </c>
      <c r="C98">
        <f t="shared" si="11"/>
        <v>2021</v>
      </c>
      <c r="D98" s="2" t="str">
        <f t="shared" si="12"/>
        <v>12/21/2021</v>
      </c>
      <c r="E98" s="2" t="str">
        <f t="shared" si="13"/>
        <v>03/20/2021</v>
      </c>
      <c r="F98" s="2" t="str">
        <f t="shared" si="14"/>
        <v>06/20/2021</v>
      </c>
      <c r="G98" s="2" t="str">
        <f t="shared" si="15"/>
        <v>09/22/2021</v>
      </c>
      <c r="H98">
        <f t="shared" si="16"/>
        <v>0</v>
      </c>
      <c r="I98">
        <f t="shared" si="17"/>
        <v>276</v>
      </c>
      <c r="J98">
        <f t="shared" si="18"/>
        <v>184</v>
      </c>
      <c r="K98">
        <f t="shared" si="19"/>
        <v>90</v>
      </c>
      <c r="L98" t="str">
        <f t="shared" si="20"/>
        <v>Spring</v>
      </c>
      <c r="M98" t="s">
        <v>335</v>
      </c>
      <c r="N98">
        <f t="shared" si="21"/>
        <v>0</v>
      </c>
    </row>
    <row r="99" spans="1:14" x14ac:dyDescent="0.55000000000000004">
      <c r="A99" t="s">
        <v>113</v>
      </c>
      <c r="B99" s="2">
        <v>44553</v>
      </c>
      <c r="C99">
        <f t="shared" si="11"/>
        <v>2021</v>
      </c>
      <c r="D99" s="2">
        <v>44551</v>
      </c>
      <c r="E99" s="2" t="s">
        <v>411</v>
      </c>
      <c r="F99" s="2" t="s">
        <v>415</v>
      </c>
      <c r="G99" s="2" t="s">
        <v>412</v>
      </c>
      <c r="H99">
        <f t="shared" si="16"/>
        <v>2</v>
      </c>
      <c r="I99">
        <f t="shared" si="17"/>
        <v>-87</v>
      </c>
      <c r="J99">
        <f t="shared" si="18"/>
        <v>-180</v>
      </c>
      <c r="K99">
        <f t="shared" si="19"/>
        <v>-273</v>
      </c>
      <c r="L99" t="str">
        <f t="shared" si="20"/>
        <v>Winter</v>
      </c>
      <c r="M99" t="s">
        <v>335</v>
      </c>
      <c r="N99">
        <f t="shared" si="21"/>
        <v>2</v>
      </c>
    </row>
    <row r="100" spans="1:14" x14ac:dyDescent="0.55000000000000004">
      <c r="A100" t="s">
        <v>114</v>
      </c>
      <c r="B100" s="2">
        <v>44579</v>
      </c>
      <c r="C100">
        <f t="shared" si="11"/>
        <v>2022</v>
      </c>
      <c r="D100" s="2">
        <v>44551</v>
      </c>
      <c r="E100" s="2" t="s">
        <v>411</v>
      </c>
      <c r="F100" s="2" t="s">
        <v>415</v>
      </c>
      <c r="G100" s="2" t="s">
        <v>412</v>
      </c>
      <c r="H100">
        <f t="shared" si="16"/>
        <v>28</v>
      </c>
      <c r="I100">
        <f t="shared" si="17"/>
        <v>-61</v>
      </c>
      <c r="J100">
        <f t="shared" si="18"/>
        <v>-154</v>
      </c>
      <c r="K100">
        <f t="shared" si="19"/>
        <v>-247</v>
      </c>
      <c r="L100" t="str">
        <f t="shared" si="20"/>
        <v>Winter</v>
      </c>
      <c r="M100" t="s">
        <v>335</v>
      </c>
      <c r="N100">
        <f t="shared" si="21"/>
        <v>28</v>
      </c>
    </row>
    <row r="101" spans="1:14" x14ac:dyDescent="0.55000000000000004">
      <c r="A101" t="s">
        <v>116</v>
      </c>
      <c r="B101" s="2">
        <v>44579</v>
      </c>
      <c r="C101">
        <f t="shared" si="11"/>
        <v>2022</v>
      </c>
      <c r="D101" s="2">
        <v>44551</v>
      </c>
      <c r="E101" s="2" t="str">
        <f t="shared" si="13"/>
        <v>03/20/2022</v>
      </c>
      <c r="F101" s="2" t="str">
        <f t="shared" ref="F101:F164" si="22">_xlfn.CONCAT("06/21/",C101)</f>
        <v>06/21/2022</v>
      </c>
      <c r="G101" s="2" t="str">
        <f t="shared" si="15"/>
        <v>09/22/2022</v>
      </c>
      <c r="H101">
        <f t="shared" si="16"/>
        <v>28</v>
      </c>
      <c r="I101">
        <f t="shared" si="17"/>
        <v>-61</v>
      </c>
      <c r="J101">
        <f t="shared" si="18"/>
        <v>-154</v>
      </c>
      <c r="K101">
        <f t="shared" si="19"/>
        <v>-247</v>
      </c>
      <c r="L101" t="str">
        <f t="shared" si="20"/>
        <v>Winter</v>
      </c>
      <c r="M101" t="s">
        <v>335</v>
      </c>
      <c r="N101">
        <f t="shared" si="21"/>
        <v>28</v>
      </c>
    </row>
    <row r="102" spans="1:14" x14ac:dyDescent="0.55000000000000004">
      <c r="A102" t="s">
        <v>117</v>
      </c>
      <c r="B102" s="2">
        <v>44581</v>
      </c>
      <c r="C102">
        <f t="shared" si="11"/>
        <v>2022</v>
      </c>
      <c r="D102" s="2">
        <v>44551</v>
      </c>
      <c r="E102" s="2" t="str">
        <f t="shared" si="13"/>
        <v>03/20/2022</v>
      </c>
      <c r="F102" s="2" t="str">
        <f t="shared" si="22"/>
        <v>06/21/2022</v>
      </c>
      <c r="G102" s="2" t="str">
        <f t="shared" si="15"/>
        <v>09/22/2022</v>
      </c>
      <c r="H102">
        <f t="shared" si="16"/>
        <v>30</v>
      </c>
      <c r="I102">
        <f t="shared" si="17"/>
        <v>-59</v>
      </c>
      <c r="J102">
        <f t="shared" si="18"/>
        <v>-152</v>
      </c>
      <c r="K102">
        <f t="shared" si="19"/>
        <v>-245</v>
      </c>
      <c r="L102" t="str">
        <f t="shared" si="20"/>
        <v>Winter</v>
      </c>
      <c r="M102" t="s">
        <v>335</v>
      </c>
      <c r="N102">
        <f t="shared" si="21"/>
        <v>30</v>
      </c>
    </row>
    <row r="103" spans="1:14" x14ac:dyDescent="0.55000000000000004">
      <c r="A103" t="s">
        <v>118</v>
      </c>
      <c r="B103" s="2">
        <v>44581</v>
      </c>
      <c r="C103">
        <f t="shared" si="11"/>
        <v>2022</v>
      </c>
      <c r="D103" s="2">
        <v>44551</v>
      </c>
      <c r="E103" s="2" t="str">
        <f t="shared" si="13"/>
        <v>03/20/2022</v>
      </c>
      <c r="F103" s="2" t="str">
        <f t="shared" si="22"/>
        <v>06/21/2022</v>
      </c>
      <c r="G103" s="2" t="str">
        <f t="shared" si="15"/>
        <v>09/22/2022</v>
      </c>
      <c r="H103">
        <f t="shared" si="16"/>
        <v>30</v>
      </c>
      <c r="I103">
        <f t="shared" si="17"/>
        <v>-59</v>
      </c>
      <c r="J103">
        <f t="shared" si="18"/>
        <v>-152</v>
      </c>
      <c r="K103">
        <f t="shared" si="19"/>
        <v>-245</v>
      </c>
      <c r="L103" t="str">
        <f t="shared" si="20"/>
        <v>Winter</v>
      </c>
      <c r="M103" t="s">
        <v>335</v>
      </c>
      <c r="N103">
        <f t="shared" si="21"/>
        <v>30</v>
      </c>
    </row>
    <row r="104" spans="1:14" x14ac:dyDescent="0.55000000000000004">
      <c r="A104" t="s">
        <v>119</v>
      </c>
      <c r="B104" s="2">
        <v>44581</v>
      </c>
      <c r="C104">
        <f t="shared" si="11"/>
        <v>2022</v>
      </c>
      <c r="D104" s="2">
        <v>44551</v>
      </c>
      <c r="E104" s="2" t="str">
        <f t="shared" si="13"/>
        <v>03/20/2022</v>
      </c>
      <c r="F104" s="2" t="str">
        <f t="shared" si="22"/>
        <v>06/21/2022</v>
      </c>
      <c r="G104" s="2" t="str">
        <f t="shared" si="15"/>
        <v>09/22/2022</v>
      </c>
      <c r="H104">
        <f t="shared" si="16"/>
        <v>30</v>
      </c>
      <c r="I104">
        <f t="shared" si="17"/>
        <v>-59</v>
      </c>
      <c r="J104">
        <f t="shared" si="18"/>
        <v>-152</v>
      </c>
      <c r="K104">
        <f t="shared" si="19"/>
        <v>-245</v>
      </c>
      <c r="L104" t="str">
        <f t="shared" si="20"/>
        <v>Winter</v>
      </c>
      <c r="M104" t="s">
        <v>335</v>
      </c>
      <c r="N104">
        <f t="shared" si="21"/>
        <v>30</v>
      </c>
    </row>
    <row r="105" spans="1:14" x14ac:dyDescent="0.55000000000000004">
      <c r="A105" t="s">
        <v>120</v>
      </c>
      <c r="B105" s="2">
        <v>44586</v>
      </c>
      <c r="C105">
        <f t="shared" si="11"/>
        <v>2022</v>
      </c>
      <c r="D105" s="2">
        <v>44551</v>
      </c>
      <c r="E105" s="2" t="str">
        <f t="shared" si="13"/>
        <v>03/20/2022</v>
      </c>
      <c r="F105" s="2" t="str">
        <f t="shared" si="22"/>
        <v>06/21/2022</v>
      </c>
      <c r="G105" s="2" t="str">
        <f t="shared" si="15"/>
        <v>09/22/2022</v>
      </c>
      <c r="H105">
        <f t="shared" si="16"/>
        <v>35</v>
      </c>
      <c r="I105">
        <f t="shared" si="17"/>
        <v>-54</v>
      </c>
      <c r="J105">
        <f t="shared" si="18"/>
        <v>-147</v>
      </c>
      <c r="K105">
        <f t="shared" si="19"/>
        <v>-240</v>
      </c>
      <c r="L105" t="str">
        <f t="shared" si="20"/>
        <v>Winter</v>
      </c>
      <c r="M105" t="s">
        <v>335</v>
      </c>
      <c r="N105">
        <f t="shared" si="21"/>
        <v>35</v>
      </c>
    </row>
    <row r="106" spans="1:14" x14ac:dyDescent="0.55000000000000004">
      <c r="A106" t="s">
        <v>121</v>
      </c>
      <c r="B106" s="2">
        <v>44586</v>
      </c>
      <c r="C106">
        <f t="shared" si="11"/>
        <v>2022</v>
      </c>
      <c r="D106" s="2">
        <v>44551</v>
      </c>
      <c r="E106" s="2" t="str">
        <f t="shared" si="13"/>
        <v>03/20/2022</v>
      </c>
      <c r="F106" s="2" t="str">
        <f t="shared" si="22"/>
        <v>06/21/2022</v>
      </c>
      <c r="G106" s="2" t="str">
        <f t="shared" si="15"/>
        <v>09/22/2022</v>
      </c>
      <c r="H106">
        <f t="shared" si="16"/>
        <v>35</v>
      </c>
      <c r="I106">
        <f t="shared" si="17"/>
        <v>-54</v>
      </c>
      <c r="J106">
        <f t="shared" si="18"/>
        <v>-147</v>
      </c>
      <c r="K106">
        <f t="shared" si="19"/>
        <v>-240</v>
      </c>
      <c r="L106" t="str">
        <f t="shared" si="20"/>
        <v>Winter</v>
      </c>
      <c r="M106" t="s">
        <v>335</v>
      </c>
      <c r="N106">
        <f t="shared" si="21"/>
        <v>35</v>
      </c>
    </row>
    <row r="107" spans="1:14" x14ac:dyDescent="0.55000000000000004">
      <c r="A107" t="s">
        <v>122</v>
      </c>
      <c r="B107" s="2">
        <v>44588</v>
      </c>
      <c r="C107">
        <f t="shared" si="11"/>
        <v>2022</v>
      </c>
      <c r="D107" s="2">
        <v>44551</v>
      </c>
      <c r="E107" s="2" t="str">
        <f t="shared" si="13"/>
        <v>03/20/2022</v>
      </c>
      <c r="F107" s="2" t="str">
        <f t="shared" si="22"/>
        <v>06/21/2022</v>
      </c>
      <c r="G107" s="2" t="str">
        <f t="shared" si="15"/>
        <v>09/22/2022</v>
      </c>
      <c r="H107">
        <f t="shared" si="16"/>
        <v>37</v>
      </c>
      <c r="I107">
        <f t="shared" si="17"/>
        <v>-52</v>
      </c>
      <c r="J107">
        <f t="shared" si="18"/>
        <v>-145</v>
      </c>
      <c r="K107">
        <f t="shared" si="19"/>
        <v>-238</v>
      </c>
      <c r="L107" t="str">
        <f t="shared" si="20"/>
        <v>Winter</v>
      </c>
      <c r="M107" t="s">
        <v>335</v>
      </c>
      <c r="N107">
        <f t="shared" si="21"/>
        <v>37</v>
      </c>
    </row>
    <row r="108" spans="1:14" x14ac:dyDescent="0.55000000000000004">
      <c r="A108" t="s">
        <v>123</v>
      </c>
      <c r="B108" s="2">
        <v>44588</v>
      </c>
      <c r="C108">
        <f t="shared" si="11"/>
        <v>2022</v>
      </c>
      <c r="D108" s="2">
        <v>44551</v>
      </c>
      <c r="E108" s="2" t="str">
        <f t="shared" si="13"/>
        <v>03/20/2022</v>
      </c>
      <c r="F108" s="2" t="str">
        <f t="shared" si="22"/>
        <v>06/21/2022</v>
      </c>
      <c r="G108" s="2" t="str">
        <f t="shared" si="15"/>
        <v>09/22/2022</v>
      </c>
      <c r="H108">
        <f t="shared" si="16"/>
        <v>37</v>
      </c>
      <c r="I108">
        <f t="shared" si="17"/>
        <v>-52</v>
      </c>
      <c r="J108">
        <f t="shared" si="18"/>
        <v>-145</v>
      </c>
      <c r="K108">
        <f t="shared" si="19"/>
        <v>-238</v>
      </c>
      <c r="L108" t="str">
        <f t="shared" si="20"/>
        <v>Winter</v>
      </c>
      <c r="M108" t="s">
        <v>335</v>
      </c>
      <c r="N108">
        <f t="shared" si="21"/>
        <v>37</v>
      </c>
    </row>
    <row r="109" spans="1:14" x14ac:dyDescent="0.55000000000000004">
      <c r="A109" t="s">
        <v>124</v>
      </c>
      <c r="B109" s="2">
        <v>44595</v>
      </c>
      <c r="C109">
        <f t="shared" si="11"/>
        <v>2022</v>
      </c>
      <c r="D109" s="2">
        <v>44551</v>
      </c>
      <c r="E109" s="2" t="str">
        <f t="shared" si="13"/>
        <v>03/20/2022</v>
      </c>
      <c r="F109" s="2" t="str">
        <f t="shared" si="22"/>
        <v>06/21/2022</v>
      </c>
      <c r="G109" s="2" t="str">
        <f t="shared" si="15"/>
        <v>09/22/2022</v>
      </c>
      <c r="H109">
        <f t="shared" si="16"/>
        <v>44</v>
      </c>
      <c r="I109">
        <f t="shared" si="17"/>
        <v>-45</v>
      </c>
      <c r="J109">
        <f t="shared" si="18"/>
        <v>-138</v>
      </c>
      <c r="K109">
        <f t="shared" si="19"/>
        <v>-231</v>
      </c>
      <c r="L109" t="str">
        <f t="shared" si="20"/>
        <v>Winter</v>
      </c>
      <c r="M109" t="s">
        <v>335</v>
      </c>
      <c r="N109">
        <f t="shared" si="21"/>
        <v>44</v>
      </c>
    </row>
    <row r="110" spans="1:14" x14ac:dyDescent="0.55000000000000004">
      <c r="A110" t="s">
        <v>126</v>
      </c>
      <c r="B110" s="2">
        <v>44595</v>
      </c>
      <c r="C110">
        <f t="shared" si="11"/>
        <v>2022</v>
      </c>
      <c r="D110" s="2">
        <v>44551</v>
      </c>
      <c r="E110" s="2" t="str">
        <f t="shared" si="13"/>
        <v>03/20/2022</v>
      </c>
      <c r="F110" s="2" t="str">
        <f t="shared" si="22"/>
        <v>06/21/2022</v>
      </c>
      <c r="G110" s="2" t="str">
        <f t="shared" si="15"/>
        <v>09/22/2022</v>
      </c>
      <c r="H110">
        <f t="shared" si="16"/>
        <v>44</v>
      </c>
      <c r="I110">
        <f t="shared" si="17"/>
        <v>-45</v>
      </c>
      <c r="J110">
        <f t="shared" si="18"/>
        <v>-138</v>
      </c>
      <c r="K110">
        <f t="shared" si="19"/>
        <v>-231</v>
      </c>
      <c r="L110" t="str">
        <f t="shared" si="20"/>
        <v>Winter</v>
      </c>
      <c r="M110" t="s">
        <v>335</v>
      </c>
      <c r="N110">
        <f t="shared" si="21"/>
        <v>44</v>
      </c>
    </row>
    <row r="111" spans="1:14" x14ac:dyDescent="0.55000000000000004">
      <c r="A111" t="s">
        <v>127</v>
      </c>
      <c r="B111" s="2">
        <v>44600</v>
      </c>
      <c r="C111">
        <f t="shared" si="11"/>
        <v>2022</v>
      </c>
      <c r="D111" s="2">
        <v>44551</v>
      </c>
      <c r="E111" s="2" t="str">
        <f t="shared" si="13"/>
        <v>03/20/2022</v>
      </c>
      <c r="F111" s="2" t="str">
        <f t="shared" si="22"/>
        <v>06/21/2022</v>
      </c>
      <c r="G111" s="2" t="str">
        <f t="shared" si="15"/>
        <v>09/22/2022</v>
      </c>
      <c r="H111">
        <f t="shared" si="16"/>
        <v>49</v>
      </c>
      <c r="I111">
        <f t="shared" si="17"/>
        <v>-40</v>
      </c>
      <c r="J111">
        <f t="shared" si="18"/>
        <v>-133</v>
      </c>
      <c r="K111">
        <f t="shared" si="19"/>
        <v>-226</v>
      </c>
      <c r="L111" t="str">
        <f t="shared" si="20"/>
        <v>Winter</v>
      </c>
      <c r="M111" t="s">
        <v>335</v>
      </c>
      <c r="N111">
        <f t="shared" si="21"/>
        <v>49</v>
      </c>
    </row>
    <row r="112" spans="1:14" x14ac:dyDescent="0.55000000000000004">
      <c r="A112" t="s">
        <v>128</v>
      </c>
      <c r="B112" s="2">
        <v>44602</v>
      </c>
      <c r="C112">
        <f t="shared" si="11"/>
        <v>2022</v>
      </c>
      <c r="D112" s="2">
        <v>44551</v>
      </c>
      <c r="E112" s="2" t="str">
        <f t="shared" si="13"/>
        <v>03/20/2022</v>
      </c>
      <c r="F112" s="2" t="str">
        <f t="shared" si="22"/>
        <v>06/21/2022</v>
      </c>
      <c r="G112" s="2" t="str">
        <f t="shared" si="15"/>
        <v>09/22/2022</v>
      </c>
      <c r="H112">
        <f t="shared" si="16"/>
        <v>51</v>
      </c>
      <c r="I112">
        <f t="shared" si="17"/>
        <v>-38</v>
      </c>
      <c r="J112">
        <f t="shared" si="18"/>
        <v>-131</v>
      </c>
      <c r="K112">
        <f t="shared" si="19"/>
        <v>-224</v>
      </c>
      <c r="L112" t="str">
        <f t="shared" si="20"/>
        <v>Winter</v>
      </c>
      <c r="M112" t="s">
        <v>335</v>
      </c>
      <c r="N112">
        <f t="shared" si="21"/>
        <v>51</v>
      </c>
    </row>
    <row r="113" spans="1:14" x14ac:dyDescent="0.55000000000000004">
      <c r="A113" t="s">
        <v>129</v>
      </c>
      <c r="B113" s="2">
        <v>44607</v>
      </c>
      <c r="C113">
        <f t="shared" si="11"/>
        <v>2022</v>
      </c>
      <c r="D113" s="2">
        <v>44551</v>
      </c>
      <c r="E113" s="2" t="str">
        <f t="shared" si="13"/>
        <v>03/20/2022</v>
      </c>
      <c r="F113" s="2" t="str">
        <f t="shared" si="22"/>
        <v>06/21/2022</v>
      </c>
      <c r="G113" s="2" t="str">
        <f t="shared" si="15"/>
        <v>09/22/2022</v>
      </c>
      <c r="H113">
        <f t="shared" si="16"/>
        <v>56</v>
      </c>
      <c r="I113">
        <f t="shared" si="17"/>
        <v>-33</v>
      </c>
      <c r="J113">
        <f t="shared" si="18"/>
        <v>-126</v>
      </c>
      <c r="K113">
        <f t="shared" si="19"/>
        <v>-219</v>
      </c>
      <c r="L113" t="str">
        <f t="shared" si="20"/>
        <v>Winter</v>
      </c>
      <c r="M113" t="s">
        <v>335</v>
      </c>
      <c r="N113">
        <f t="shared" si="21"/>
        <v>56</v>
      </c>
    </row>
    <row r="114" spans="1:14" x14ac:dyDescent="0.55000000000000004">
      <c r="A114" t="s">
        <v>130</v>
      </c>
      <c r="B114" s="2">
        <v>44609</v>
      </c>
      <c r="C114">
        <f t="shared" si="11"/>
        <v>2022</v>
      </c>
      <c r="D114" s="2">
        <v>44551</v>
      </c>
      <c r="E114" s="2" t="str">
        <f t="shared" si="13"/>
        <v>03/20/2022</v>
      </c>
      <c r="F114" s="2" t="str">
        <f t="shared" si="22"/>
        <v>06/21/2022</v>
      </c>
      <c r="G114" s="2" t="str">
        <f t="shared" si="15"/>
        <v>09/22/2022</v>
      </c>
      <c r="H114">
        <f t="shared" si="16"/>
        <v>58</v>
      </c>
      <c r="I114">
        <f t="shared" si="17"/>
        <v>-31</v>
      </c>
      <c r="J114">
        <f t="shared" si="18"/>
        <v>-124</v>
      </c>
      <c r="K114">
        <f t="shared" si="19"/>
        <v>-217</v>
      </c>
      <c r="L114" t="str">
        <f t="shared" si="20"/>
        <v>Winter</v>
      </c>
      <c r="M114" t="s">
        <v>335</v>
      </c>
      <c r="N114">
        <f t="shared" si="21"/>
        <v>58</v>
      </c>
    </row>
    <row r="115" spans="1:14" x14ac:dyDescent="0.55000000000000004">
      <c r="A115" t="s">
        <v>131</v>
      </c>
      <c r="B115" s="2">
        <v>44614</v>
      </c>
      <c r="C115">
        <f t="shared" si="11"/>
        <v>2022</v>
      </c>
      <c r="D115" s="2">
        <v>44551</v>
      </c>
      <c r="E115" s="2" t="str">
        <f t="shared" si="13"/>
        <v>03/20/2022</v>
      </c>
      <c r="F115" s="2" t="str">
        <f t="shared" si="22"/>
        <v>06/21/2022</v>
      </c>
      <c r="G115" s="2" t="str">
        <f t="shared" si="15"/>
        <v>09/22/2022</v>
      </c>
      <c r="H115">
        <f t="shared" si="16"/>
        <v>63</v>
      </c>
      <c r="I115">
        <f t="shared" si="17"/>
        <v>-26</v>
      </c>
      <c r="J115">
        <f t="shared" si="18"/>
        <v>-119</v>
      </c>
      <c r="K115">
        <f t="shared" si="19"/>
        <v>-212</v>
      </c>
      <c r="L115" t="str">
        <f t="shared" si="20"/>
        <v>Winter</v>
      </c>
      <c r="M115" t="s">
        <v>335</v>
      </c>
      <c r="N115">
        <f t="shared" si="21"/>
        <v>63</v>
      </c>
    </row>
    <row r="116" spans="1:14" x14ac:dyDescent="0.55000000000000004">
      <c r="A116" t="s">
        <v>132</v>
      </c>
      <c r="B116" s="2">
        <v>44614</v>
      </c>
      <c r="C116">
        <f t="shared" si="11"/>
        <v>2022</v>
      </c>
      <c r="D116" s="2">
        <v>44551</v>
      </c>
      <c r="E116" s="2" t="str">
        <f t="shared" si="13"/>
        <v>03/20/2022</v>
      </c>
      <c r="F116" s="2" t="str">
        <f t="shared" si="22"/>
        <v>06/21/2022</v>
      </c>
      <c r="G116" s="2" t="str">
        <f t="shared" si="15"/>
        <v>09/22/2022</v>
      </c>
      <c r="H116">
        <f t="shared" si="16"/>
        <v>63</v>
      </c>
      <c r="I116">
        <f t="shared" si="17"/>
        <v>-26</v>
      </c>
      <c r="J116">
        <f t="shared" si="18"/>
        <v>-119</v>
      </c>
      <c r="K116">
        <f t="shared" si="19"/>
        <v>-212</v>
      </c>
      <c r="L116" t="str">
        <f t="shared" si="20"/>
        <v>Winter</v>
      </c>
      <c r="M116" t="s">
        <v>335</v>
      </c>
      <c r="N116">
        <f t="shared" si="21"/>
        <v>63</v>
      </c>
    </row>
    <row r="117" spans="1:14" x14ac:dyDescent="0.55000000000000004">
      <c r="A117" t="s">
        <v>133</v>
      </c>
      <c r="B117" s="2">
        <v>44616</v>
      </c>
      <c r="C117">
        <f t="shared" si="11"/>
        <v>2022</v>
      </c>
      <c r="D117" s="2">
        <v>44551</v>
      </c>
      <c r="E117" s="2" t="str">
        <f t="shared" si="13"/>
        <v>03/20/2022</v>
      </c>
      <c r="F117" s="2" t="str">
        <f t="shared" si="22"/>
        <v>06/21/2022</v>
      </c>
      <c r="G117" s="2" t="str">
        <f t="shared" si="15"/>
        <v>09/22/2022</v>
      </c>
      <c r="H117">
        <f t="shared" si="16"/>
        <v>65</v>
      </c>
      <c r="I117">
        <f t="shared" si="17"/>
        <v>-24</v>
      </c>
      <c r="J117">
        <f t="shared" si="18"/>
        <v>-117</v>
      </c>
      <c r="K117">
        <f t="shared" si="19"/>
        <v>-210</v>
      </c>
      <c r="L117" t="str">
        <f t="shared" si="20"/>
        <v>Winter</v>
      </c>
      <c r="M117" t="s">
        <v>335</v>
      </c>
      <c r="N117">
        <f t="shared" si="21"/>
        <v>65</v>
      </c>
    </row>
    <row r="118" spans="1:14" x14ac:dyDescent="0.55000000000000004">
      <c r="A118" t="s">
        <v>134</v>
      </c>
      <c r="B118" s="2">
        <v>44616</v>
      </c>
      <c r="C118">
        <f t="shared" si="11"/>
        <v>2022</v>
      </c>
      <c r="D118" s="2">
        <v>44551</v>
      </c>
      <c r="E118" s="2" t="str">
        <f t="shared" si="13"/>
        <v>03/20/2022</v>
      </c>
      <c r="F118" s="2" t="str">
        <f t="shared" si="22"/>
        <v>06/21/2022</v>
      </c>
      <c r="G118" s="2" t="str">
        <f t="shared" si="15"/>
        <v>09/22/2022</v>
      </c>
      <c r="H118">
        <f t="shared" si="16"/>
        <v>65</v>
      </c>
      <c r="I118">
        <f t="shared" si="17"/>
        <v>-24</v>
      </c>
      <c r="J118">
        <f t="shared" si="18"/>
        <v>-117</v>
      </c>
      <c r="K118">
        <f t="shared" si="19"/>
        <v>-210</v>
      </c>
      <c r="L118" t="str">
        <f t="shared" si="20"/>
        <v>Winter</v>
      </c>
      <c r="M118" t="s">
        <v>335</v>
      </c>
      <c r="N118">
        <f t="shared" si="21"/>
        <v>65</v>
      </c>
    </row>
    <row r="119" spans="1:14" x14ac:dyDescent="0.55000000000000004">
      <c r="A119" t="s">
        <v>135</v>
      </c>
      <c r="B119" s="2">
        <v>44621</v>
      </c>
      <c r="C119">
        <f t="shared" si="11"/>
        <v>2022</v>
      </c>
      <c r="D119" s="2">
        <v>44551</v>
      </c>
      <c r="E119" s="2" t="str">
        <f t="shared" si="13"/>
        <v>03/20/2022</v>
      </c>
      <c r="F119" s="2" t="str">
        <f t="shared" si="22"/>
        <v>06/21/2022</v>
      </c>
      <c r="G119" s="2" t="str">
        <f t="shared" si="15"/>
        <v>09/22/2022</v>
      </c>
      <c r="H119">
        <f t="shared" si="16"/>
        <v>70</v>
      </c>
      <c r="I119">
        <f t="shared" si="17"/>
        <v>-19</v>
      </c>
      <c r="J119">
        <f t="shared" si="18"/>
        <v>-112</v>
      </c>
      <c r="K119">
        <f t="shared" si="19"/>
        <v>-205</v>
      </c>
      <c r="L119" t="str">
        <f t="shared" si="20"/>
        <v>Winter</v>
      </c>
      <c r="M119" t="s">
        <v>335</v>
      </c>
      <c r="N119">
        <f t="shared" si="21"/>
        <v>70</v>
      </c>
    </row>
    <row r="120" spans="1:14" x14ac:dyDescent="0.55000000000000004">
      <c r="A120" t="s">
        <v>137</v>
      </c>
      <c r="B120" s="2">
        <v>44623</v>
      </c>
      <c r="C120">
        <f t="shared" si="11"/>
        <v>2022</v>
      </c>
      <c r="D120" s="2">
        <v>44551</v>
      </c>
      <c r="E120" s="2" t="str">
        <f t="shared" si="13"/>
        <v>03/20/2022</v>
      </c>
      <c r="F120" s="2" t="str">
        <f t="shared" si="22"/>
        <v>06/21/2022</v>
      </c>
      <c r="G120" s="2" t="str">
        <f t="shared" si="15"/>
        <v>09/22/2022</v>
      </c>
      <c r="H120">
        <f t="shared" si="16"/>
        <v>72</v>
      </c>
      <c r="I120">
        <f t="shared" si="17"/>
        <v>-17</v>
      </c>
      <c r="J120">
        <f t="shared" si="18"/>
        <v>-110</v>
      </c>
      <c r="K120">
        <f t="shared" si="19"/>
        <v>-203</v>
      </c>
      <c r="L120" t="str">
        <f t="shared" si="20"/>
        <v>Winter</v>
      </c>
      <c r="M120" t="s">
        <v>335</v>
      </c>
      <c r="N120">
        <f t="shared" si="21"/>
        <v>72</v>
      </c>
    </row>
    <row r="121" spans="1:14" x14ac:dyDescent="0.55000000000000004">
      <c r="A121" t="s">
        <v>138</v>
      </c>
      <c r="B121" s="2">
        <v>44628</v>
      </c>
      <c r="C121">
        <f t="shared" si="11"/>
        <v>2022</v>
      </c>
      <c r="D121" s="2">
        <v>44551</v>
      </c>
      <c r="E121" s="2" t="str">
        <f t="shared" si="13"/>
        <v>03/20/2022</v>
      </c>
      <c r="F121" s="2" t="str">
        <f t="shared" si="22"/>
        <v>06/21/2022</v>
      </c>
      <c r="G121" s="2" t="str">
        <f t="shared" si="15"/>
        <v>09/22/2022</v>
      </c>
      <c r="H121">
        <f t="shared" si="16"/>
        <v>77</v>
      </c>
      <c r="I121">
        <f t="shared" si="17"/>
        <v>-12</v>
      </c>
      <c r="J121">
        <f t="shared" si="18"/>
        <v>-105</v>
      </c>
      <c r="K121">
        <f t="shared" si="19"/>
        <v>-198</v>
      </c>
      <c r="L121" t="str">
        <f t="shared" si="20"/>
        <v>Winter</v>
      </c>
      <c r="M121" t="s">
        <v>335</v>
      </c>
      <c r="N121">
        <f t="shared" si="21"/>
        <v>77</v>
      </c>
    </row>
    <row r="122" spans="1:14" x14ac:dyDescent="0.55000000000000004">
      <c r="A122" t="s">
        <v>139</v>
      </c>
      <c r="B122" s="2">
        <v>44630</v>
      </c>
      <c r="C122">
        <f t="shared" si="11"/>
        <v>2022</v>
      </c>
      <c r="D122" s="2">
        <v>44551</v>
      </c>
      <c r="E122" s="2" t="str">
        <f t="shared" si="13"/>
        <v>03/20/2022</v>
      </c>
      <c r="F122" s="2" t="str">
        <f t="shared" si="22"/>
        <v>06/21/2022</v>
      </c>
      <c r="G122" s="2" t="str">
        <f t="shared" si="15"/>
        <v>09/22/2022</v>
      </c>
      <c r="H122">
        <f t="shared" si="16"/>
        <v>79</v>
      </c>
      <c r="I122">
        <f t="shared" si="17"/>
        <v>-10</v>
      </c>
      <c r="J122">
        <f t="shared" si="18"/>
        <v>-103</v>
      </c>
      <c r="K122">
        <f t="shared" si="19"/>
        <v>-196</v>
      </c>
      <c r="L122" t="str">
        <f t="shared" si="20"/>
        <v>Winter</v>
      </c>
      <c r="M122" t="s">
        <v>335</v>
      </c>
      <c r="N122">
        <f t="shared" si="21"/>
        <v>79</v>
      </c>
    </row>
    <row r="123" spans="1:14" x14ac:dyDescent="0.55000000000000004">
      <c r="A123" t="s">
        <v>140</v>
      </c>
      <c r="B123" s="2">
        <v>44630</v>
      </c>
      <c r="C123">
        <f t="shared" si="11"/>
        <v>2022</v>
      </c>
      <c r="D123" s="2">
        <v>44551</v>
      </c>
      <c r="E123" s="2" t="str">
        <f t="shared" si="13"/>
        <v>03/20/2022</v>
      </c>
      <c r="F123" s="2" t="str">
        <f t="shared" si="22"/>
        <v>06/21/2022</v>
      </c>
      <c r="G123" s="2" t="str">
        <f t="shared" si="15"/>
        <v>09/22/2022</v>
      </c>
      <c r="H123">
        <f t="shared" si="16"/>
        <v>79</v>
      </c>
      <c r="I123">
        <f t="shared" si="17"/>
        <v>-10</v>
      </c>
      <c r="J123">
        <f t="shared" si="18"/>
        <v>-103</v>
      </c>
      <c r="K123">
        <f t="shared" si="19"/>
        <v>-196</v>
      </c>
      <c r="L123" t="str">
        <f t="shared" si="20"/>
        <v>Winter</v>
      </c>
      <c r="M123" t="s">
        <v>335</v>
      </c>
      <c r="N123">
        <f t="shared" si="21"/>
        <v>79</v>
      </c>
    </row>
    <row r="124" spans="1:14" x14ac:dyDescent="0.55000000000000004">
      <c r="A124" t="s">
        <v>141</v>
      </c>
      <c r="B124" s="2">
        <v>44635</v>
      </c>
      <c r="C124">
        <f t="shared" si="11"/>
        <v>2022</v>
      </c>
      <c r="D124" s="2">
        <v>44551</v>
      </c>
      <c r="E124" s="2" t="str">
        <f t="shared" si="13"/>
        <v>03/20/2022</v>
      </c>
      <c r="F124" s="2" t="str">
        <f t="shared" si="22"/>
        <v>06/21/2022</v>
      </c>
      <c r="G124" s="2" t="str">
        <f t="shared" si="15"/>
        <v>09/22/2022</v>
      </c>
      <c r="H124">
        <f t="shared" si="16"/>
        <v>84</v>
      </c>
      <c r="I124">
        <f t="shared" si="17"/>
        <v>-5</v>
      </c>
      <c r="J124">
        <f t="shared" si="18"/>
        <v>-98</v>
      </c>
      <c r="K124">
        <f t="shared" si="19"/>
        <v>-191</v>
      </c>
      <c r="L124" t="str">
        <f t="shared" si="20"/>
        <v>Winter</v>
      </c>
      <c r="M124" t="s">
        <v>335</v>
      </c>
      <c r="N124">
        <f t="shared" si="21"/>
        <v>84</v>
      </c>
    </row>
    <row r="125" spans="1:14" x14ac:dyDescent="0.55000000000000004">
      <c r="A125" t="s">
        <v>142</v>
      </c>
      <c r="B125" s="2">
        <v>44635</v>
      </c>
      <c r="C125">
        <f t="shared" si="11"/>
        <v>2022</v>
      </c>
      <c r="D125" s="2">
        <v>44551</v>
      </c>
      <c r="E125" s="2" t="str">
        <f t="shared" si="13"/>
        <v>03/20/2022</v>
      </c>
      <c r="F125" s="2" t="str">
        <f t="shared" si="22"/>
        <v>06/21/2022</v>
      </c>
      <c r="G125" s="2" t="str">
        <f t="shared" si="15"/>
        <v>09/22/2022</v>
      </c>
      <c r="H125">
        <f t="shared" si="16"/>
        <v>84</v>
      </c>
      <c r="I125">
        <f t="shared" si="17"/>
        <v>-5</v>
      </c>
      <c r="J125">
        <f t="shared" si="18"/>
        <v>-98</v>
      </c>
      <c r="K125">
        <f t="shared" si="19"/>
        <v>-191</v>
      </c>
      <c r="L125" t="str">
        <f t="shared" si="20"/>
        <v>Winter</v>
      </c>
      <c r="M125" t="s">
        <v>335</v>
      </c>
      <c r="N125">
        <f t="shared" si="21"/>
        <v>84</v>
      </c>
    </row>
    <row r="126" spans="1:14" x14ac:dyDescent="0.55000000000000004">
      <c r="A126" t="s">
        <v>143</v>
      </c>
      <c r="B126" s="2">
        <v>44642</v>
      </c>
      <c r="C126">
        <f t="shared" si="11"/>
        <v>2022</v>
      </c>
      <c r="D126" s="2" t="str">
        <f t="shared" si="12"/>
        <v>12/21/2022</v>
      </c>
      <c r="E126" s="2" t="str">
        <f t="shared" si="13"/>
        <v>03/20/2022</v>
      </c>
      <c r="F126" s="2" t="str">
        <f t="shared" si="22"/>
        <v>06/21/2022</v>
      </c>
      <c r="G126" s="2" t="str">
        <f t="shared" si="15"/>
        <v>09/22/2022</v>
      </c>
      <c r="H126">
        <f t="shared" si="16"/>
        <v>-274</v>
      </c>
      <c r="I126">
        <f t="shared" si="17"/>
        <v>2</v>
      </c>
      <c r="J126">
        <f t="shared" si="18"/>
        <v>-91</v>
      </c>
      <c r="K126">
        <f t="shared" si="19"/>
        <v>-184</v>
      </c>
      <c r="L126" t="str">
        <f t="shared" si="20"/>
        <v>Spring</v>
      </c>
      <c r="M126" t="s">
        <v>332</v>
      </c>
      <c r="N126">
        <f t="shared" si="21"/>
        <v>2</v>
      </c>
    </row>
    <row r="127" spans="1:14" x14ac:dyDescent="0.55000000000000004">
      <c r="A127" t="s">
        <v>144</v>
      </c>
      <c r="B127" s="2">
        <v>44642</v>
      </c>
      <c r="C127">
        <f t="shared" si="11"/>
        <v>2022</v>
      </c>
      <c r="D127" s="2" t="str">
        <f t="shared" si="12"/>
        <v>12/21/2022</v>
      </c>
      <c r="E127" s="2" t="str">
        <f t="shared" si="13"/>
        <v>03/20/2022</v>
      </c>
      <c r="F127" s="2" t="str">
        <f t="shared" si="22"/>
        <v>06/21/2022</v>
      </c>
      <c r="G127" s="2" t="str">
        <f t="shared" si="15"/>
        <v>09/22/2022</v>
      </c>
      <c r="H127">
        <f t="shared" si="16"/>
        <v>-274</v>
      </c>
      <c r="I127">
        <f t="shared" si="17"/>
        <v>2</v>
      </c>
      <c r="J127">
        <f t="shared" si="18"/>
        <v>-91</v>
      </c>
      <c r="K127">
        <f t="shared" si="19"/>
        <v>-184</v>
      </c>
      <c r="L127" t="str">
        <f t="shared" si="20"/>
        <v>Spring</v>
      </c>
      <c r="M127" t="s">
        <v>332</v>
      </c>
      <c r="N127">
        <f t="shared" si="21"/>
        <v>2</v>
      </c>
    </row>
    <row r="128" spans="1:14" x14ac:dyDescent="0.55000000000000004">
      <c r="A128" t="s">
        <v>145</v>
      </c>
      <c r="B128" s="2">
        <v>44644</v>
      </c>
      <c r="C128">
        <f t="shared" si="11"/>
        <v>2022</v>
      </c>
      <c r="D128" s="2" t="str">
        <f t="shared" si="12"/>
        <v>12/21/2022</v>
      </c>
      <c r="E128" s="2" t="str">
        <f t="shared" si="13"/>
        <v>03/20/2022</v>
      </c>
      <c r="F128" s="2" t="str">
        <f t="shared" si="22"/>
        <v>06/21/2022</v>
      </c>
      <c r="G128" s="2" t="str">
        <f t="shared" si="15"/>
        <v>09/22/2022</v>
      </c>
      <c r="H128">
        <f t="shared" si="16"/>
        <v>-272</v>
      </c>
      <c r="I128">
        <f t="shared" si="17"/>
        <v>4</v>
      </c>
      <c r="J128">
        <f t="shared" si="18"/>
        <v>-89</v>
      </c>
      <c r="K128">
        <f t="shared" si="19"/>
        <v>-182</v>
      </c>
      <c r="L128" t="str">
        <f t="shared" si="20"/>
        <v>Spring</v>
      </c>
      <c r="M128" t="s">
        <v>332</v>
      </c>
      <c r="N128">
        <f t="shared" si="21"/>
        <v>4</v>
      </c>
    </row>
    <row r="129" spans="1:14" x14ac:dyDescent="0.55000000000000004">
      <c r="A129" t="s">
        <v>146</v>
      </c>
      <c r="B129" s="2">
        <v>44656</v>
      </c>
      <c r="C129">
        <f t="shared" si="11"/>
        <v>2022</v>
      </c>
      <c r="D129" s="2" t="str">
        <f t="shared" si="12"/>
        <v>12/21/2022</v>
      </c>
      <c r="E129" s="2" t="str">
        <f t="shared" si="13"/>
        <v>03/20/2022</v>
      </c>
      <c r="F129" s="2" t="str">
        <f t="shared" si="22"/>
        <v>06/21/2022</v>
      </c>
      <c r="G129" s="2" t="str">
        <f t="shared" si="15"/>
        <v>09/22/2022</v>
      </c>
      <c r="H129">
        <f t="shared" si="16"/>
        <v>-260</v>
      </c>
      <c r="I129">
        <f t="shared" si="17"/>
        <v>16</v>
      </c>
      <c r="J129">
        <f t="shared" si="18"/>
        <v>-77</v>
      </c>
      <c r="K129">
        <f t="shared" si="19"/>
        <v>-170</v>
      </c>
      <c r="L129" t="str">
        <f t="shared" si="20"/>
        <v>Spring</v>
      </c>
      <c r="M129" t="s">
        <v>332</v>
      </c>
      <c r="N129">
        <f t="shared" si="21"/>
        <v>16</v>
      </c>
    </row>
    <row r="130" spans="1:14" x14ac:dyDescent="0.55000000000000004">
      <c r="A130" t="s">
        <v>148</v>
      </c>
      <c r="B130" s="2">
        <v>44663</v>
      </c>
      <c r="C130">
        <f t="shared" si="11"/>
        <v>2022</v>
      </c>
      <c r="D130" s="2" t="str">
        <f t="shared" si="12"/>
        <v>12/21/2022</v>
      </c>
      <c r="E130" s="2" t="str">
        <f t="shared" si="13"/>
        <v>03/20/2022</v>
      </c>
      <c r="F130" s="2" t="str">
        <f t="shared" si="22"/>
        <v>06/21/2022</v>
      </c>
      <c r="G130" s="2" t="str">
        <f t="shared" si="15"/>
        <v>09/22/2022</v>
      </c>
      <c r="H130">
        <f t="shared" si="16"/>
        <v>-253</v>
      </c>
      <c r="I130">
        <f t="shared" si="17"/>
        <v>23</v>
      </c>
      <c r="J130">
        <f t="shared" si="18"/>
        <v>-70</v>
      </c>
      <c r="K130">
        <f t="shared" si="19"/>
        <v>-163</v>
      </c>
      <c r="L130" t="str">
        <f t="shared" si="20"/>
        <v>Spring</v>
      </c>
      <c r="M130" t="s">
        <v>332</v>
      </c>
      <c r="N130">
        <f t="shared" si="21"/>
        <v>23</v>
      </c>
    </row>
    <row r="131" spans="1:14" x14ac:dyDescent="0.55000000000000004">
      <c r="A131" t="s">
        <v>149</v>
      </c>
      <c r="B131" s="2">
        <v>44663</v>
      </c>
      <c r="C131">
        <f t="shared" ref="C131:C194" si="23">YEAR(B131)</f>
        <v>2022</v>
      </c>
      <c r="D131" s="2" t="str">
        <f t="shared" ref="D131:D194" si="24">_xlfn.CONCAT("12/21/",C131)</f>
        <v>12/21/2022</v>
      </c>
      <c r="E131" s="2" t="str">
        <f t="shared" ref="E131:E194" si="25">_xlfn.CONCAT("03/20/",C131)</f>
        <v>03/20/2022</v>
      </c>
      <c r="F131" s="2" t="str">
        <f t="shared" si="22"/>
        <v>06/21/2022</v>
      </c>
      <c r="G131" s="2" t="str">
        <f t="shared" ref="G131:G194" si="26">_xlfn.CONCAT("09/22/",C131)</f>
        <v>09/22/2022</v>
      </c>
      <c r="H131">
        <f t="shared" ref="H131:H194" si="27">_xlfn.DAYS(B131,D131)</f>
        <v>-253</v>
      </c>
      <c r="I131">
        <f t="shared" ref="I131:I194" si="28">_xlfn.DAYS(B131,E131)</f>
        <v>23</v>
      </c>
      <c r="J131">
        <f t="shared" ref="J131:J194" si="29">_xlfn.DAYS(B131,F131)</f>
        <v>-70</v>
      </c>
      <c r="K131">
        <f t="shared" ref="K131:K194" si="30">_xlfn.DAYS(B131,G131)</f>
        <v>-163</v>
      </c>
      <c r="L131" t="str">
        <f t="shared" ref="L131:L194" si="31">IF(H131&gt;0,"Winter",IF(I131&gt;0,"Spring",IF(J131&gt;0,"Summer",IF(K131&gt;0,"Fall","FALSE"))))</f>
        <v>Spring</v>
      </c>
      <c r="M131" t="s">
        <v>332</v>
      </c>
      <c r="N131">
        <f t="shared" ref="N131:N194" si="32">IF(M131="Spring",_xlfn.DAYS(B131,E131),IF(M131="Summer",_xlfn.DAYS(B131,F131),IF(M131="Fall",_xlfn.DAYS(B131,G131),IF(M131="Winter",_xlfn.DAYS(B131,D131),"FALSE"))))</f>
        <v>23</v>
      </c>
    </row>
    <row r="132" spans="1:14" x14ac:dyDescent="0.55000000000000004">
      <c r="A132" t="s">
        <v>150</v>
      </c>
      <c r="B132" s="2">
        <v>44663</v>
      </c>
      <c r="C132">
        <f t="shared" si="23"/>
        <v>2022</v>
      </c>
      <c r="D132" s="2" t="str">
        <f t="shared" si="24"/>
        <v>12/21/2022</v>
      </c>
      <c r="E132" s="2" t="str">
        <f t="shared" si="25"/>
        <v>03/20/2022</v>
      </c>
      <c r="F132" s="2" t="str">
        <f t="shared" si="22"/>
        <v>06/21/2022</v>
      </c>
      <c r="G132" s="2" t="str">
        <f t="shared" si="26"/>
        <v>09/22/2022</v>
      </c>
      <c r="H132">
        <f t="shared" si="27"/>
        <v>-253</v>
      </c>
      <c r="I132">
        <f t="shared" si="28"/>
        <v>23</v>
      </c>
      <c r="J132">
        <f t="shared" si="29"/>
        <v>-70</v>
      </c>
      <c r="K132">
        <f t="shared" si="30"/>
        <v>-163</v>
      </c>
      <c r="L132" t="str">
        <f t="shared" si="31"/>
        <v>Spring</v>
      </c>
      <c r="M132" t="s">
        <v>332</v>
      </c>
      <c r="N132">
        <f t="shared" si="32"/>
        <v>23</v>
      </c>
    </row>
    <row r="133" spans="1:14" x14ac:dyDescent="0.55000000000000004">
      <c r="A133" t="s">
        <v>151</v>
      </c>
      <c r="B133" s="2">
        <v>44670</v>
      </c>
      <c r="C133">
        <f t="shared" si="23"/>
        <v>2022</v>
      </c>
      <c r="D133" s="2" t="str">
        <f t="shared" si="24"/>
        <v>12/21/2022</v>
      </c>
      <c r="E133" s="2" t="str">
        <f t="shared" si="25"/>
        <v>03/20/2022</v>
      </c>
      <c r="F133" s="2" t="str">
        <f t="shared" si="22"/>
        <v>06/21/2022</v>
      </c>
      <c r="G133" s="2" t="str">
        <f t="shared" si="26"/>
        <v>09/22/2022</v>
      </c>
      <c r="H133">
        <f t="shared" si="27"/>
        <v>-246</v>
      </c>
      <c r="I133">
        <f t="shared" si="28"/>
        <v>30</v>
      </c>
      <c r="J133">
        <f t="shared" si="29"/>
        <v>-63</v>
      </c>
      <c r="K133">
        <f t="shared" si="30"/>
        <v>-156</v>
      </c>
      <c r="L133" t="str">
        <f t="shared" si="31"/>
        <v>Spring</v>
      </c>
      <c r="M133" t="s">
        <v>332</v>
      </c>
      <c r="N133">
        <f t="shared" si="32"/>
        <v>30</v>
      </c>
    </row>
    <row r="134" spans="1:14" x14ac:dyDescent="0.55000000000000004">
      <c r="A134" t="s">
        <v>152</v>
      </c>
      <c r="B134" s="2">
        <v>44670</v>
      </c>
      <c r="C134">
        <f t="shared" si="23"/>
        <v>2022</v>
      </c>
      <c r="D134" s="2" t="str">
        <f t="shared" si="24"/>
        <v>12/21/2022</v>
      </c>
      <c r="E134" s="2" t="str">
        <f t="shared" si="25"/>
        <v>03/20/2022</v>
      </c>
      <c r="F134" s="2" t="str">
        <f t="shared" si="22"/>
        <v>06/21/2022</v>
      </c>
      <c r="G134" s="2" t="str">
        <f t="shared" si="26"/>
        <v>09/22/2022</v>
      </c>
      <c r="H134">
        <f t="shared" si="27"/>
        <v>-246</v>
      </c>
      <c r="I134">
        <f t="shared" si="28"/>
        <v>30</v>
      </c>
      <c r="J134">
        <f t="shared" si="29"/>
        <v>-63</v>
      </c>
      <c r="K134">
        <f t="shared" si="30"/>
        <v>-156</v>
      </c>
      <c r="L134" t="str">
        <f t="shared" si="31"/>
        <v>Spring</v>
      </c>
      <c r="M134" t="s">
        <v>332</v>
      </c>
      <c r="N134">
        <f t="shared" si="32"/>
        <v>30</v>
      </c>
    </row>
    <row r="135" spans="1:14" x14ac:dyDescent="0.55000000000000004">
      <c r="A135" t="s">
        <v>153</v>
      </c>
      <c r="B135" s="2">
        <v>44670</v>
      </c>
      <c r="C135">
        <f t="shared" si="23"/>
        <v>2022</v>
      </c>
      <c r="D135" s="2" t="str">
        <f t="shared" si="24"/>
        <v>12/21/2022</v>
      </c>
      <c r="E135" s="2" t="str">
        <f t="shared" si="25"/>
        <v>03/20/2022</v>
      </c>
      <c r="F135" s="2" t="str">
        <f t="shared" si="22"/>
        <v>06/21/2022</v>
      </c>
      <c r="G135" s="2" t="str">
        <f t="shared" si="26"/>
        <v>09/22/2022</v>
      </c>
      <c r="H135">
        <f t="shared" si="27"/>
        <v>-246</v>
      </c>
      <c r="I135">
        <f t="shared" si="28"/>
        <v>30</v>
      </c>
      <c r="J135">
        <f t="shared" si="29"/>
        <v>-63</v>
      </c>
      <c r="K135">
        <f t="shared" si="30"/>
        <v>-156</v>
      </c>
      <c r="L135" t="str">
        <f t="shared" si="31"/>
        <v>Spring</v>
      </c>
      <c r="M135" t="s">
        <v>332</v>
      </c>
      <c r="N135">
        <f t="shared" si="32"/>
        <v>30</v>
      </c>
    </row>
    <row r="136" spans="1:14" x14ac:dyDescent="0.55000000000000004">
      <c r="A136" t="s">
        <v>154</v>
      </c>
      <c r="B136" s="2">
        <v>44670</v>
      </c>
      <c r="C136">
        <f t="shared" si="23"/>
        <v>2022</v>
      </c>
      <c r="D136" s="2" t="str">
        <f t="shared" si="24"/>
        <v>12/21/2022</v>
      </c>
      <c r="E136" s="2" t="str">
        <f t="shared" si="25"/>
        <v>03/20/2022</v>
      </c>
      <c r="F136" s="2" t="str">
        <f t="shared" si="22"/>
        <v>06/21/2022</v>
      </c>
      <c r="G136" s="2" t="str">
        <f t="shared" si="26"/>
        <v>09/22/2022</v>
      </c>
      <c r="H136">
        <f t="shared" si="27"/>
        <v>-246</v>
      </c>
      <c r="I136">
        <f t="shared" si="28"/>
        <v>30</v>
      </c>
      <c r="J136">
        <f t="shared" si="29"/>
        <v>-63</v>
      </c>
      <c r="K136">
        <f t="shared" si="30"/>
        <v>-156</v>
      </c>
      <c r="L136" t="str">
        <f t="shared" si="31"/>
        <v>Spring</v>
      </c>
      <c r="M136" t="s">
        <v>332</v>
      </c>
      <c r="N136">
        <f t="shared" si="32"/>
        <v>30</v>
      </c>
    </row>
    <row r="137" spans="1:14" x14ac:dyDescent="0.55000000000000004">
      <c r="A137" t="s">
        <v>155</v>
      </c>
      <c r="B137" s="2">
        <v>44670</v>
      </c>
      <c r="C137">
        <f t="shared" si="23"/>
        <v>2022</v>
      </c>
      <c r="D137" s="2" t="str">
        <f t="shared" si="24"/>
        <v>12/21/2022</v>
      </c>
      <c r="E137" s="2" t="str">
        <f t="shared" si="25"/>
        <v>03/20/2022</v>
      </c>
      <c r="F137" s="2" t="str">
        <f t="shared" si="22"/>
        <v>06/21/2022</v>
      </c>
      <c r="G137" s="2" t="str">
        <f t="shared" si="26"/>
        <v>09/22/2022</v>
      </c>
      <c r="H137">
        <f t="shared" si="27"/>
        <v>-246</v>
      </c>
      <c r="I137">
        <f t="shared" si="28"/>
        <v>30</v>
      </c>
      <c r="J137">
        <f t="shared" si="29"/>
        <v>-63</v>
      </c>
      <c r="K137">
        <f t="shared" si="30"/>
        <v>-156</v>
      </c>
      <c r="L137" t="str">
        <f t="shared" si="31"/>
        <v>Spring</v>
      </c>
      <c r="M137" t="s">
        <v>332</v>
      </c>
      <c r="N137">
        <f t="shared" si="32"/>
        <v>30</v>
      </c>
    </row>
    <row r="138" spans="1:14" x14ac:dyDescent="0.55000000000000004">
      <c r="A138" t="s">
        <v>156</v>
      </c>
      <c r="B138" s="2">
        <v>44670</v>
      </c>
      <c r="C138">
        <f t="shared" si="23"/>
        <v>2022</v>
      </c>
      <c r="D138" s="2" t="str">
        <f t="shared" si="24"/>
        <v>12/21/2022</v>
      </c>
      <c r="E138" s="2" t="str">
        <f t="shared" si="25"/>
        <v>03/20/2022</v>
      </c>
      <c r="F138" s="2" t="str">
        <f t="shared" si="22"/>
        <v>06/21/2022</v>
      </c>
      <c r="G138" s="2" t="str">
        <f t="shared" si="26"/>
        <v>09/22/2022</v>
      </c>
      <c r="H138">
        <f t="shared" si="27"/>
        <v>-246</v>
      </c>
      <c r="I138">
        <f t="shared" si="28"/>
        <v>30</v>
      </c>
      <c r="J138">
        <f t="shared" si="29"/>
        <v>-63</v>
      </c>
      <c r="K138">
        <f t="shared" si="30"/>
        <v>-156</v>
      </c>
      <c r="L138" t="str">
        <f t="shared" si="31"/>
        <v>Spring</v>
      </c>
      <c r="M138" t="s">
        <v>332</v>
      </c>
      <c r="N138">
        <f t="shared" si="32"/>
        <v>30</v>
      </c>
    </row>
    <row r="139" spans="1:14" x14ac:dyDescent="0.55000000000000004">
      <c r="A139" t="s">
        <v>157</v>
      </c>
      <c r="B139" s="2">
        <v>44672</v>
      </c>
      <c r="C139">
        <f t="shared" si="23"/>
        <v>2022</v>
      </c>
      <c r="D139" s="2" t="str">
        <f t="shared" si="24"/>
        <v>12/21/2022</v>
      </c>
      <c r="E139" s="2" t="str">
        <f t="shared" si="25"/>
        <v>03/20/2022</v>
      </c>
      <c r="F139" s="2" t="str">
        <f t="shared" si="22"/>
        <v>06/21/2022</v>
      </c>
      <c r="G139" s="2" t="str">
        <f t="shared" si="26"/>
        <v>09/22/2022</v>
      </c>
      <c r="H139">
        <f t="shared" si="27"/>
        <v>-244</v>
      </c>
      <c r="I139">
        <f t="shared" si="28"/>
        <v>32</v>
      </c>
      <c r="J139">
        <f t="shared" si="29"/>
        <v>-61</v>
      </c>
      <c r="K139">
        <f t="shared" si="30"/>
        <v>-154</v>
      </c>
      <c r="L139" t="str">
        <f t="shared" si="31"/>
        <v>Spring</v>
      </c>
      <c r="M139" t="s">
        <v>332</v>
      </c>
      <c r="N139">
        <f t="shared" si="32"/>
        <v>32</v>
      </c>
    </row>
    <row r="140" spans="1:14" x14ac:dyDescent="0.55000000000000004">
      <c r="A140" t="s">
        <v>158</v>
      </c>
      <c r="B140" s="2">
        <v>44672</v>
      </c>
      <c r="C140">
        <f t="shared" si="23"/>
        <v>2022</v>
      </c>
      <c r="D140" s="2" t="str">
        <f t="shared" si="24"/>
        <v>12/21/2022</v>
      </c>
      <c r="E140" s="2" t="str">
        <f t="shared" si="25"/>
        <v>03/20/2022</v>
      </c>
      <c r="F140" s="2" t="str">
        <f t="shared" si="22"/>
        <v>06/21/2022</v>
      </c>
      <c r="G140" s="2" t="str">
        <f t="shared" si="26"/>
        <v>09/22/2022</v>
      </c>
      <c r="H140">
        <f t="shared" si="27"/>
        <v>-244</v>
      </c>
      <c r="I140">
        <f t="shared" si="28"/>
        <v>32</v>
      </c>
      <c r="J140">
        <f t="shared" si="29"/>
        <v>-61</v>
      </c>
      <c r="K140">
        <f t="shared" si="30"/>
        <v>-154</v>
      </c>
      <c r="L140" t="str">
        <f t="shared" si="31"/>
        <v>Spring</v>
      </c>
      <c r="M140" t="s">
        <v>332</v>
      </c>
      <c r="N140">
        <f t="shared" si="32"/>
        <v>32</v>
      </c>
    </row>
    <row r="141" spans="1:14" x14ac:dyDescent="0.55000000000000004">
      <c r="A141" t="s">
        <v>159</v>
      </c>
      <c r="B141" s="2">
        <v>44676</v>
      </c>
      <c r="C141">
        <f t="shared" si="23"/>
        <v>2022</v>
      </c>
      <c r="D141" s="2" t="str">
        <f t="shared" si="24"/>
        <v>12/21/2022</v>
      </c>
      <c r="E141" s="2" t="str">
        <f t="shared" si="25"/>
        <v>03/20/2022</v>
      </c>
      <c r="F141" s="2" t="str">
        <f t="shared" si="22"/>
        <v>06/21/2022</v>
      </c>
      <c r="G141" s="2" t="str">
        <f t="shared" si="26"/>
        <v>09/22/2022</v>
      </c>
      <c r="H141">
        <f t="shared" si="27"/>
        <v>-240</v>
      </c>
      <c r="I141">
        <f t="shared" si="28"/>
        <v>36</v>
      </c>
      <c r="J141">
        <f t="shared" si="29"/>
        <v>-57</v>
      </c>
      <c r="K141">
        <f t="shared" si="30"/>
        <v>-150</v>
      </c>
      <c r="L141" t="str">
        <f t="shared" si="31"/>
        <v>Spring</v>
      </c>
      <c r="M141" t="s">
        <v>332</v>
      </c>
      <c r="N141">
        <f t="shared" si="32"/>
        <v>36</v>
      </c>
    </row>
    <row r="142" spans="1:14" x14ac:dyDescent="0.55000000000000004">
      <c r="A142" t="s">
        <v>160</v>
      </c>
      <c r="B142" s="2">
        <v>44680</v>
      </c>
      <c r="C142">
        <f t="shared" si="23"/>
        <v>2022</v>
      </c>
      <c r="D142" s="2" t="str">
        <f t="shared" si="24"/>
        <v>12/21/2022</v>
      </c>
      <c r="E142" s="2" t="str">
        <f t="shared" si="25"/>
        <v>03/20/2022</v>
      </c>
      <c r="F142" s="2" t="str">
        <f t="shared" si="22"/>
        <v>06/21/2022</v>
      </c>
      <c r="G142" s="2" t="str">
        <f t="shared" si="26"/>
        <v>09/22/2022</v>
      </c>
      <c r="H142">
        <f t="shared" si="27"/>
        <v>-236</v>
      </c>
      <c r="I142">
        <f t="shared" si="28"/>
        <v>40</v>
      </c>
      <c r="J142">
        <f t="shared" si="29"/>
        <v>-53</v>
      </c>
      <c r="K142">
        <f t="shared" si="30"/>
        <v>-146</v>
      </c>
      <c r="L142" t="str">
        <f t="shared" si="31"/>
        <v>Spring</v>
      </c>
      <c r="M142" t="s">
        <v>332</v>
      </c>
      <c r="N142">
        <f t="shared" si="32"/>
        <v>40</v>
      </c>
    </row>
    <row r="143" spans="1:14" x14ac:dyDescent="0.55000000000000004">
      <c r="A143" t="s">
        <v>161</v>
      </c>
      <c r="B143" s="2">
        <v>44691</v>
      </c>
      <c r="C143">
        <f t="shared" si="23"/>
        <v>2022</v>
      </c>
      <c r="D143" s="2" t="str">
        <f t="shared" si="24"/>
        <v>12/21/2022</v>
      </c>
      <c r="E143" s="2" t="str">
        <f t="shared" si="25"/>
        <v>03/20/2022</v>
      </c>
      <c r="F143" s="2" t="str">
        <f t="shared" si="22"/>
        <v>06/21/2022</v>
      </c>
      <c r="G143" s="2" t="str">
        <f t="shared" si="26"/>
        <v>09/22/2022</v>
      </c>
      <c r="H143">
        <f t="shared" si="27"/>
        <v>-225</v>
      </c>
      <c r="I143">
        <f t="shared" si="28"/>
        <v>51</v>
      </c>
      <c r="J143">
        <f t="shared" si="29"/>
        <v>-42</v>
      </c>
      <c r="K143">
        <f t="shared" si="30"/>
        <v>-135</v>
      </c>
      <c r="L143" t="str">
        <f t="shared" si="31"/>
        <v>Spring</v>
      </c>
      <c r="M143" t="s">
        <v>332</v>
      </c>
      <c r="N143">
        <f t="shared" si="32"/>
        <v>51</v>
      </c>
    </row>
    <row r="144" spans="1:14" x14ac:dyDescent="0.55000000000000004">
      <c r="A144" t="s">
        <v>162</v>
      </c>
      <c r="B144" s="2">
        <v>44691</v>
      </c>
      <c r="C144">
        <f t="shared" si="23"/>
        <v>2022</v>
      </c>
      <c r="D144" s="2" t="str">
        <f t="shared" si="24"/>
        <v>12/21/2022</v>
      </c>
      <c r="E144" s="2" t="str">
        <f t="shared" si="25"/>
        <v>03/20/2022</v>
      </c>
      <c r="F144" s="2" t="str">
        <f t="shared" si="22"/>
        <v>06/21/2022</v>
      </c>
      <c r="G144" s="2" t="str">
        <f t="shared" si="26"/>
        <v>09/22/2022</v>
      </c>
      <c r="H144">
        <f t="shared" si="27"/>
        <v>-225</v>
      </c>
      <c r="I144">
        <f t="shared" si="28"/>
        <v>51</v>
      </c>
      <c r="J144">
        <f t="shared" si="29"/>
        <v>-42</v>
      </c>
      <c r="K144">
        <f t="shared" si="30"/>
        <v>-135</v>
      </c>
      <c r="L144" t="str">
        <f t="shared" si="31"/>
        <v>Spring</v>
      </c>
      <c r="M144" t="s">
        <v>332</v>
      </c>
      <c r="N144">
        <f t="shared" si="32"/>
        <v>51</v>
      </c>
    </row>
    <row r="145" spans="1:14" x14ac:dyDescent="0.55000000000000004">
      <c r="A145" t="s">
        <v>163</v>
      </c>
      <c r="B145" s="2">
        <v>44691</v>
      </c>
      <c r="C145">
        <f t="shared" si="23"/>
        <v>2022</v>
      </c>
      <c r="D145" s="2" t="str">
        <f t="shared" si="24"/>
        <v>12/21/2022</v>
      </c>
      <c r="E145" s="2" t="str">
        <f t="shared" si="25"/>
        <v>03/20/2022</v>
      </c>
      <c r="F145" s="2" t="str">
        <f t="shared" si="22"/>
        <v>06/21/2022</v>
      </c>
      <c r="G145" s="2" t="str">
        <f t="shared" si="26"/>
        <v>09/22/2022</v>
      </c>
      <c r="H145">
        <f t="shared" si="27"/>
        <v>-225</v>
      </c>
      <c r="I145">
        <f t="shared" si="28"/>
        <v>51</v>
      </c>
      <c r="J145">
        <f t="shared" si="29"/>
        <v>-42</v>
      </c>
      <c r="K145">
        <f t="shared" si="30"/>
        <v>-135</v>
      </c>
      <c r="L145" t="str">
        <f t="shared" si="31"/>
        <v>Spring</v>
      </c>
      <c r="M145" t="s">
        <v>332</v>
      </c>
      <c r="N145">
        <f t="shared" si="32"/>
        <v>51</v>
      </c>
    </row>
    <row r="146" spans="1:14" x14ac:dyDescent="0.55000000000000004">
      <c r="A146" t="s">
        <v>164</v>
      </c>
      <c r="B146" s="2">
        <v>44691</v>
      </c>
      <c r="C146">
        <f t="shared" si="23"/>
        <v>2022</v>
      </c>
      <c r="D146" s="2" t="str">
        <f t="shared" si="24"/>
        <v>12/21/2022</v>
      </c>
      <c r="E146" s="2" t="str">
        <f t="shared" si="25"/>
        <v>03/20/2022</v>
      </c>
      <c r="F146" s="2" t="str">
        <f t="shared" si="22"/>
        <v>06/21/2022</v>
      </c>
      <c r="G146" s="2" t="str">
        <f t="shared" si="26"/>
        <v>09/22/2022</v>
      </c>
      <c r="H146">
        <f t="shared" si="27"/>
        <v>-225</v>
      </c>
      <c r="I146">
        <f t="shared" si="28"/>
        <v>51</v>
      </c>
      <c r="J146">
        <f t="shared" si="29"/>
        <v>-42</v>
      </c>
      <c r="K146">
        <f t="shared" si="30"/>
        <v>-135</v>
      </c>
      <c r="L146" t="str">
        <f t="shared" si="31"/>
        <v>Spring</v>
      </c>
      <c r="M146" t="s">
        <v>332</v>
      </c>
      <c r="N146">
        <f t="shared" si="32"/>
        <v>51</v>
      </c>
    </row>
    <row r="147" spans="1:14" x14ac:dyDescent="0.55000000000000004">
      <c r="A147" t="s">
        <v>165</v>
      </c>
      <c r="B147" s="2">
        <v>44691</v>
      </c>
      <c r="C147">
        <f t="shared" si="23"/>
        <v>2022</v>
      </c>
      <c r="D147" s="2" t="str">
        <f t="shared" si="24"/>
        <v>12/21/2022</v>
      </c>
      <c r="E147" s="2" t="str">
        <f t="shared" si="25"/>
        <v>03/20/2022</v>
      </c>
      <c r="F147" s="2" t="str">
        <f t="shared" si="22"/>
        <v>06/21/2022</v>
      </c>
      <c r="G147" s="2" t="str">
        <f t="shared" si="26"/>
        <v>09/22/2022</v>
      </c>
      <c r="H147">
        <f t="shared" si="27"/>
        <v>-225</v>
      </c>
      <c r="I147">
        <f t="shared" si="28"/>
        <v>51</v>
      </c>
      <c r="J147">
        <f t="shared" si="29"/>
        <v>-42</v>
      </c>
      <c r="K147">
        <f t="shared" si="30"/>
        <v>-135</v>
      </c>
      <c r="L147" t="str">
        <f t="shared" si="31"/>
        <v>Spring</v>
      </c>
      <c r="M147" t="s">
        <v>332</v>
      </c>
      <c r="N147">
        <f t="shared" si="32"/>
        <v>51</v>
      </c>
    </row>
    <row r="148" spans="1:14" x14ac:dyDescent="0.55000000000000004">
      <c r="A148" t="s">
        <v>166</v>
      </c>
      <c r="B148" s="2">
        <v>44693</v>
      </c>
      <c r="C148">
        <f t="shared" si="23"/>
        <v>2022</v>
      </c>
      <c r="D148" s="2" t="str">
        <f t="shared" si="24"/>
        <v>12/21/2022</v>
      </c>
      <c r="E148" s="2" t="str">
        <f t="shared" si="25"/>
        <v>03/20/2022</v>
      </c>
      <c r="F148" s="2" t="str">
        <f t="shared" si="22"/>
        <v>06/21/2022</v>
      </c>
      <c r="G148" s="2" t="str">
        <f t="shared" si="26"/>
        <v>09/22/2022</v>
      </c>
      <c r="H148">
        <f t="shared" si="27"/>
        <v>-223</v>
      </c>
      <c r="I148">
        <f t="shared" si="28"/>
        <v>53</v>
      </c>
      <c r="J148">
        <f t="shared" si="29"/>
        <v>-40</v>
      </c>
      <c r="K148">
        <f t="shared" si="30"/>
        <v>-133</v>
      </c>
      <c r="L148" t="str">
        <f t="shared" si="31"/>
        <v>Spring</v>
      </c>
      <c r="M148" t="s">
        <v>332</v>
      </c>
      <c r="N148">
        <f t="shared" si="32"/>
        <v>53</v>
      </c>
    </row>
    <row r="149" spans="1:14" x14ac:dyDescent="0.55000000000000004">
      <c r="A149" t="s">
        <v>167</v>
      </c>
      <c r="B149" s="2">
        <v>44695</v>
      </c>
      <c r="C149">
        <f t="shared" si="23"/>
        <v>2022</v>
      </c>
      <c r="D149" s="2" t="str">
        <f t="shared" si="24"/>
        <v>12/21/2022</v>
      </c>
      <c r="E149" s="2" t="str">
        <f t="shared" si="25"/>
        <v>03/20/2022</v>
      </c>
      <c r="F149" s="2" t="str">
        <f t="shared" si="22"/>
        <v>06/21/2022</v>
      </c>
      <c r="G149" s="2" t="str">
        <f t="shared" si="26"/>
        <v>09/22/2022</v>
      </c>
      <c r="H149">
        <f t="shared" si="27"/>
        <v>-221</v>
      </c>
      <c r="I149">
        <f t="shared" si="28"/>
        <v>55</v>
      </c>
      <c r="J149">
        <f t="shared" si="29"/>
        <v>-38</v>
      </c>
      <c r="K149">
        <f t="shared" si="30"/>
        <v>-131</v>
      </c>
      <c r="L149" t="str">
        <f t="shared" si="31"/>
        <v>Spring</v>
      </c>
      <c r="M149" t="s">
        <v>332</v>
      </c>
      <c r="N149">
        <f t="shared" si="32"/>
        <v>55</v>
      </c>
    </row>
    <row r="150" spans="1:14" x14ac:dyDescent="0.55000000000000004">
      <c r="A150" t="s">
        <v>168</v>
      </c>
      <c r="B150" s="2">
        <v>44698</v>
      </c>
      <c r="C150">
        <f t="shared" si="23"/>
        <v>2022</v>
      </c>
      <c r="D150" s="2" t="str">
        <f t="shared" si="24"/>
        <v>12/21/2022</v>
      </c>
      <c r="E150" s="2" t="str">
        <f t="shared" si="25"/>
        <v>03/20/2022</v>
      </c>
      <c r="F150" s="2" t="str">
        <f t="shared" si="22"/>
        <v>06/21/2022</v>
      </c>
      <c r="G150" s="2" t="str">
        <f t="shared" si="26"/>
        <v>09/22/2022</v>
      </c>
      <c r="H150">
        <f t="shared" si="27"/>
        <v>-218</v>
      </c>
      <c r="I150">
        <f t="shared" si="28"/>
        <v>58</v>
      </c>
      <c r="J150">
        <f t="shared" si="29"/>
        <v>-35</v>
      </c>
      <c r="K150">
        <f t="shared" si="30"/>
        <v>-128</v>
      </c>
      <c r="L150" t="str">
        <f t="shared" si="31"/>
        <v>Spring</v>
      </c>
      <c r="M150" t="s">
        <v>332</v>
      </c>
      <c r="N150">
        <f t="shared" si="32"/>
        <v>58</v>
      </c>
    </row>
    <row r="151" spans="1:14" x14ac:dyDescent="0.55000000000000004">
      <c r="A151" t="s">
        <v>169</v>
      </c>
      <c r="B151" s="2">
        <v>44705</v>
      </c>
      <c r="C151">
        <f t="shared" si="23"/>
        <v>2022</v>
      </c>
      <c r="D151" s="2" t="str">
        <f t="shared" si="24"/>
        <v>12/21/2022</v>
      </c>
      <c r="E151" s="2" t="str">
        <f t="shared" si="25"/>
        <v>03/20/2022</v>
      </c>
      <c r="F151" s="2" t="str">
        <f t="shared" si="22"/>
        <v>06/21/2022</v>
      </c>
      <c r="G151" s="2" t="str">
        <f t="shared" si="26"/>
        <v>09/22/2022</v>
      </c>
      <c r="H151">
        <f t="shared" si="27"/>
        <v>-211</v>
      </c>
      <c r="I151">
        <f t="shared" si="28"/>
        <v>65</v>
      </c>
      <c r="J151">
        <f t="shared" si="29"/>
        <v>-28</v>
      </c>
      <c r="K151">
        <f t="shared" si="30"/>
        <v>-121</v>
      </c>
      <c r="L151" t="str">
        <f t="shared" si="31"/>
        <v>Spring</v>
      </c>
      <c r="M151" t="s">
        <v>332</v>
      </c>
      <c r="N151">
        <f t="shared" si="32"/>
        <v>65</v>
      </c>
    </row>
    <row r="152" spans="1:14" x14ac:dyDescent="0.55000000000000004">
      <c r="A152" t="s">
        <v>170</v>
      </c>
      <c r="B152" s="2">
        <v>44705</v>
      </c>
      <c r="C152">
        <f t="shared" si="23"/>
        <v>2022</v>
      </c>
      <c r="D152" s="2" t="str">
        <f t="shared" si="24"/>
        <v>12/21/2022</v>
      </c>
      <c r="E152" s="2" t="str">
        <f t="shared" si="25"/>
        <v>03/20/2022</v>
      </c>
      <c r="F152" s="2" t="str">
        <f t="shared" si="22"/>
        <v>06/21/2022</v>
      </c>
      <c r="G152" s="2" t="str">
        <f t="shared" si="26"/>
        <v>09/22/2022</v>
      </c>
      <c r="H152">
        <f t="shared" si="27"/>
        <v>-211</v>
      </c>
      <c r="I152">
        <f t="shared" si="28"/>
        <v>65</v>
      </c>
      <c r="J152">
        <f t="shared" si="29"/>
        <v>-28</v>
      </c>
      <c r="K152">
        <f t="shared" si="30"/>
        <v>-121</v>
      </c>
      <c r="L152" t="str">
        <f t="shared" si="31"/>
        <v>Spring</v>
      </c>
      <c r="M152" t="s">
        <v>332</v>
      </c>
      <c r="N152">
        <f t="shared" si="32"/>
        <v>65</v>
      </c>
    </row>
    <row r="153" spans="1:14" x14ac:dyDescent="0.55000000000000004">
      <c r="A153" t="s">
        <v>171</v>
      </c>
      <c r="B153" s="2">
        <v>44705</v>
      </c>
      <c r="C153">
        <f t="shared" si="23"/>
        <v>2022</v>
      </c>
      <c r="D153" s="2" t="str">
        <f t="shared" si="24"/>
        <v>12/21/2022</v>
      </c>
      <c r="E153" s="2" t="str">
        <f t="shared" si="25"/>
        <v>03/20/2022</v>
      </c>
      <c r="F153" s="2" t="str">
        <f t="shared" si="22"/>
        <v>06/21/2022</v>
      </c>
      <c r="G153" s="2" t="str">
        <f t="shared" si="26"/>
        <v>09/22/2022</v>
      </c>
      <c r="H153">
        <f t="shared" si="27"/>
        <v>-211</v>
      </c>
      <c r="I153">
        <f t="shared" si="28"/>
        <v>65</v>
      </c>
      <c r="J153">
        <f t="shared" si="29"/>
        <v>-28</v>
      </c>
      <c r="K153">
        <f t="shared" si="30"/>
        <v>-121</v>
      </c>
      <c r="L153" t="str">
        <f t="shared" si="31"/>
        <v>Spring</v>
      </c>
      <c r="M153" t="s">
        <v>332</v>
      </c>
      <c r="N153">
        <f t="shared" si="32"/>
        <v>65</v>
      </c>
    </row>
    <row r="154" spans="1:14" x14ac:dyDescent="0.55000000000000004">
      <c r="A154" t="s">
        <v>172</v>
      </c>
      <c r="B154" s="2">
        <v>44707</v>
      </c>
      <c r="C154">
        <f t="shared" si="23"/>
        <v>2022</v>
      </c>
      <c r="D154" s="2" t="str">
        <f t="shared" si="24"/>
        <v>12/21/2022</v>
      </c>
      <c r="E154" s="2" t="str">
        <f t="shared" si="25"/>
        <v>03/20/2022</v>
      </c>
      <c r="F154" s="2" t="str">
        <f t="shared" si="22"/>
        <v>06/21/2022</v>
      </c>
      <c r="G154" s="2" t="str">
        <f t="shared" si="26"/>
        <v>09/22/2022</v>
      </c>
      <c r="H154">
        <f t="shared" si="27"/>
        <v>-209</v>
      </c>
      <c r="I154">
        <f t="shared" si="28"/>
        <v>67</v>
      </c>
      <c r="J154">
        <f t="shared" si="29"/>
        <v>-26</v>
      </c>
      <c r="K154">
        <f t="shared" si="30"/>
        <v>-119</v>
      </c>
      <c r="L154" t="str">
        <f t="shared" si="31"/>
        <v>Spring</v>
      </c>
      <c r="M154" t="s">
        <v>332</v>
      </c>
      <c r="N154">
        <f t="shared" si="32"/>
        <v>67</v>
      </c>
    </row>
    <row r="155" spans="1:14" x14ac:dyDescent="0.55000000000000004">
      <c r="A155" t="s">
        <v>173</v>
      </c>
      <c r="B155" s="2">
        <v>44707</v>
      </c>
      <c r="C155">
        <f t="shared" si="23"/>
        <v>2022</v>
      </c>
      <c r="D155" s="2" t="str">
        <f t="shared" si="24"/>
        <v>12/21/2022</v>
      </c>
      <c r="E155" s="2" t="str">
        <f t="shared" si="25"/>
        <v>03/20/2022</v>
      </c>
      <c r="F155" s="2" t="str">
        <f t="shared" si="22"/>
        <v>06/21/2022</v>
      </c>
      <c r="G155" s="2" t="str">
        <f t="shared" si="26"/>
        <v>09/22/2022</v>
      </c>
      <c r="H155">
        <f t="shared" si="27"/>
        <v>-209</v>
      </c>
      <c r="I155">
        <f t="shared" si="28"/>
        <v>67</v>
      </c>
      <c r="J155">
        <f t="shared" si="29"/>
        <v>-26</v>
      </c>
      <c r="K155">
        <f t="shared" si="30"/>
        <v>-119</v>
      </c>
      <c r="L155" t="str">
        <f t="shared" si="31"/>
        <v>Spring</v>
      </c>
      <c r="M155" t="s">
        <v>332</v>
      </c>
      <c r="N155">
        <f t="shared" si="32"/>
        <v>67</v>
      </c>
    </row>
    <row r="156" spans="1:14" x14ac:dyDescent="0.55000000000000004">
      <c r="A156" t="s">
        <v>174</v>
      </c>
      <c r="B156" s="2">
        <v>44707</v>
      </c>
      <c r="C156">
        <f t="shared" si="23"/>
        <v>2022</v>
      </c>
      <c r="D156" s="2" t="str">
        <f t="shared" si="24"/>
        <v>12/21/2022</v>
      </c>
      <c r="E156" s="2" t="str">
        <f t="shared" si="25"/>
        <v>03/20/2022</v>
      </c>
      <c r="F156" s="2" t="str">
        <f t="shared" si="22"/>
        <v>06/21/2022</v>
      </c>
      <c r="G156" s="2" t="str">
        <f t="shared" si="26"/>
        <v>09/22/2022</v>
      </c>
      <c r="H156">
        <f t="shared" si="27"/>
        <v>-209</v>
      </c>
      <c r="I156">
        <f t="shared" si="28"/>
        <v>67</v>
      </c>
      <c r="J156">
        <f t="shared" si="29"/>
        <v>-26</v>
      </c>
      <c r="K156">
        <f t="shared" si="30"/>
        <v>-119</v>
      </c>
      <c r="L156" t="str">
        <f t="shared" si="31"/>
        <v>Spring</v>
      </c>
      <c r="M156" t="s">
        <v>332</v>
      </c>
      <c r="N156">
        <f t="shared" si="32"/>
        <v>67</v>
      </c>
    </row>
    <row r="157" spans="1:14" x14ac:dyDescent="0.55000000000000004">
      <c r="A157" t="s">
        <v>175</v>
      </c>
      <c r="B157" s="2">
        <v>44707</v>
      </c>
      <c r="C157">
        <f t="shared" si="23"/>
        <v>2022</v>
      </c>
      <c r="D157" s="2" t="str">
        <f t="shared" si="24"/>
        <v>12/21/2022</v>
      </c>
      <c r="E157" s="2" t="str">
        <f t="shared" si="25"/>
        <v>03/20/2022</v>
      </c>
      <c r="F157" s="2" t="str">
        <f t="shared" si="22"/>
        <v>06/21/2022</v>
      </c>
      <c r="G157" s="2" t="str">
        <f t="shared" si="26"/>
        <v>09/22/2022</v>
      </c>
      <c r="H157">
        <f t="shared" si="27"/>
        <v>-209</v>
      </c>
      <c r="I157">
        <f t="shared" si="28"/>
        <v>67</v>
      </c>
      <c r="J157">
        <f t="shared" si="29"/>
        <v>-26</v>
      </c>
      <c r="K157">
        <f t="shared" si="30"/>
        <v>-119</v>
      </c>
      <c r="L157" t="str">
        <f t="shared" si="31"/>
        <v>Spring</v>
      </c>
      <c r="M157" t="s">
        <v>332</v>
      </c>
      <c r="N157">
        <f t="shared" si="32"/>
        <v>67</v>
      </c>
    </row>
    <row r="158" spans="1:14" x14ac:dyDescent="0.55000000000000004">
      <c r="A158" t="s">
        <v>176</v>
      </c>
      <c r="B158" s="2">
        <v>44714</v>
      </c>
      <c r="C158">
        <f t="shared" si="23"/>
        <v>2022</v>
      </c>
      <c r="D158" s="2" t="str">
        <f t="shared" si="24"/>
        <v>12/21/2022</v>
      </c>
      <c r="E158" s="2" t="str">
        <f t="shared" si="25"/>
        <v>03/20/2022</v>
      </c>
      <c r="F158" s="2" t="str">
        <f t="shared" si="22"/>
        <v>06/21/2022</v>
      </c>
      <c r="G158" s="2" t="str">
        <f t="shared" si="26"/>
        <v>09/22/2022</v>
      </c>
      <c r="H158">
        <f t="shared" si="27"/>
        <v>-202</v>
      </c>
      <c r="I158">
        <f t="shared" si="28"/>
        <v>74</v>
      </c>
      <c r="J158">
        <f t="shared" si="29"/>
        <v>-19</v>
      </c>
      <c r="K158">
        <f t="shared" si="30"/>
        <v>-112</v>
      </c>
      <c r="L158" t="str">
        <f t="shared" si="31"/>
        <v>Spring</v>
      </c>
      <c r="M158" t="s">
        <v>332</v>
      </c>
      <c r="N158">
        <f t="shared" si="32"/>
        <v>74</v>
      </c>
    </row>
    <row r="159" spans="1:14" x14ac:dyDescent="0.55000000000000004">
      <c r="A159" t="s">
        <v>177</v>
      </c>
      <c r="B159" s="2">
        <v>44718</v>
      </c>
      <c r="C159">
        <f t="shared" si="23"/>
        <v>2022</v>
      </c>
      <c r="D159" s="2" t="str">
        <f t="shared" si="24"/>
        <v>12/21/2022</v>
      </c>
      <c r="E159" s="2" t="str">
        <f t="shared" si="25"/>
        <v>03/20/2022</v>
      </c>
      <c r="F159" s="2" t="str">
        <f t="shared" si="22"/>
        <v>06/21/2022</v>
      </c>
      <c r="G159" s="2" t="str">
        <f t="shared" si="26"/>
        <v>09/22/2022</v>
      </c>
      <c r="H159">
        <f t="shared" si="27"/>
        <v>-198</v>
      </c>
      <c r="I159">
        <f t="shared" si="28"/>
        <v>78</v>
      </c>
      <c r="J159">
        <f t="shared" si="29"/>
        <v>-15</v>
      </c>
      <c r="K159">
        <f t="shared" si="30"/>
        <v>-108</v>
      </c>
      <c r="L159" t="str">
        <f t="shared" si="31"/>
        <v>Spring</v>
      </c>
      <c r="M159" t="s">
        <v>332</v>
      </c>
      <c r="N159">
        <f t="shared" si="32"/>
        <v>78</v>
      </c>
    </row>
    <row r="160" spans="1:14" x14ac:dyDescent="0.55000000000000004">
      <c r="A160" t="s">
        <v>178</v>
      </c>
      <c r="B160" s="2">
        <v>44721</v>
      </c>
      <c r="C160">
        <f t="shared" si="23"/>
        <v>2022</v>
      </c>
      <c r="D160" s="2" t="str">
        <f t="shared" si="24"/>
        <v>12/21/2022</v>
      </c>
      <c r="E160" s="2" t="str">
        <f t="shared" si="25"/>
        <v>03/20/2022</v>
      </c>
      <c r="F160" s="2" t="str">
        <f t="shared" si="22"/>
        <v>06/21/2022</v>
      </c>
      <c r="G160" s="2" t="str">
        <f t="shared" si="26"/>
        <v>09/22/2022</v>
      </c>
      <c r="H160">
        <f t="shared" si="27"/>
        <v>-195</v>
      </c>
      <c r="I160">
        <f t="shared" si="28"/>
        <v>81</v>
      </c>
      <c r="J160">
        <f t="shared" si="29"/>
        <v>-12</v>
      </c>
      <c r="K160">
        <f t="shared" si="30"/>
        <v>-105</v>
      </c>
      <c r="L160" t="str">
        <f t="shared" si="31"/>
        <v>Spring</v>
      </c>
      <c r="M160" t="s">
        <v>332</v>
      </c>
      <c r="N160">
        <f t="shared" si="32"/>
        <v>81</v>
      </c>
    </row>
    <row r="161" spans="1:14" x14ac:dyDescent="0.55000000000000004">
      <c r="A161" t="s">
        <v>179</v>
      </c>
      <c r="B161" s="2">
        <v>44724</v>
      </c>
      <c r="C161">
        <f t="shared" si="23"/>
        <v>2022</v>
      </c>
      <c r="D161" s="2" t="str">
        <f t="shared" si="24"/>
        <v>12/21/2022</v>
      </c>
      <c r="E161" s="2" t="str">
        <f t="shared" si="25"/>
        <v>03/20/2022</v>
      </c>
      <c r="F161" s="2" t="str">
        <f t="shared" si="22"/>
        <v>06/21/2022</v>
      </c>
      <c r="G161" s="2" t="str">
        <f t="shared" si="26"/>
        <v>09/22/2022</v>
      </c>
      <c r="H161">
        <f t="shared" si="27"/>
        <v>-192</v>
      </c>
      <c r="I161">
        <f t="shared" si="28"/>
        <v>84</v>
      </c>
      <c r="J161">
        <f t="shared" si="29"/>
        <v>-9</v>
      </c>
      <c r="K161">
        <f t="shared" si="30"/>
        <v>-102</v>
      </c>
      <c r="L161" t="str">
        <f t="shared" si="31"/>
        <v>Spring</v>
      </c>
      <c r="M161" t="s">
        <v>332</v>
      </c>
      <c r="N161">
        <f t="shared" si="32"/>
        <v>84</v>
      </c>
    </row>
    <row r="162" spans="1:14" x14ac:dyDescent="0.55000000000000004">
      <c r="A162" t="s">
        <v>180</v>
      </c>
      <c r="B162" s="2">
        <v>44728</v>
      </c>
      <c r="C162">
        <f t="shared" si="23"/>
        <v>2022</v>
      </c>
      <c r="D162" s="2" t="str">
        <f t="shared" si="24"/>
        <v>12/21/2022</v>
      </c>
      <c r="E162" s="2" t="str">
        <f t="shared" si="25"/>
        <v>03/20/2022</v>
      </c>
      <c r="F162" s="2" t="str">
        <f t="shared" si="22"/>
        <v>06/21/2022</v>
      </c>
      <c r="G162" s="2" t="str">
        <f t="shared" si="26"/>
        <v>09/22/2022</v>
      </c>
      <c r="H162">
        <f t="shared" si="27"/>
        <v>-188</v>
      </c>
      <c r="I162">
        <f t="shared" si="28"/>
        <v>88</v>
      </c>
      <c r="J162">
        <f t="shared" si="29"/>
        <v>-5</v>
      </c>
      <c r="K162">
        <f t="shared" si="30"/>
        <v>-98</v>
      </c>
      <c r="L162" t="str">
        <f t="shared" si="31"/>
        <v>Spring</v>
      </c>
      <c r="M162" t="s">
        <v>332</v>
      </c>
      <c r="N162">
        <f t="shared" si="32"/>
        <v>88</v>
      </c>
    </row>
    <row r="163" spans="1:14" x14ac:dyDescent="0.55000000000000004">
      <c r="A163" t="s">
        <v>181</v>
      </c>
      <c r="B163" s="2">
        <v>44742</v>
      </c>
      <c r="C163">
        <f t="shared" si="23"/>
        <v>2022</v>
      </c>
      <c r="D163" s="2" t="str">
        <f t="shared" si="24"/>
        <v>12/21/2022</v>
      </c>
      <c r="E163" s="2" t="str">
        <f t="shared" si="25"/>
        <v>03/20/2022</v>
      </c>
      <c r="F163" s="2" t="str">
        <f t="shared" si="22"/>
        <v>06/21/2022</v>
      </c>
      <c r="G163" s="2" t="str">
        <f t="shared" si="26"/>
        <v>09/22/2022</v>
      </c>
      <c r="H163">
        <f t="shared" si="27"/>
        <v>-174</v>
      </c>
      <c r="I163">
        <f t="shared" si="28"/>
        <v>102</v>
      </c>
      <c r="J163">
        <f t="shared" si="29"/>
        <v>9</v>
      </c>
      <c r="K163">
        <f t="shared" si="30"/>
        <v>-84</v>
      </c>
      <c r="L163" t="str">
        <f t="shared" si="31"/>
        <v>Spring</v>
      </c>
      <c r="M163" t="s">
        <v>333</v>
      </c>
      <c r="N163">
        <f t="shared" si="32"/>
        <v>9</v>
      </c>
    </row>
    <row r="164" spans="1:14" x14ac:dyDescent="0.55000000000000004">
      <c r="A164" t="s">
        <v>182</v>
      </c>
      <c r="B164" s="2">
        <v>44742</v>
      </c>
      <c r="C164">
        <f t="shared" si="23"/>
        <v>2022</v>
      </c>
      <c r="D164" s="2" t="str">
        <f t="shared" si="24"/>
        <v>12/21/2022</v>
      </c>
      <c r="E164" s="2" t="str">
        <f t="shared" si="25"/>
        <v>03/20/2022</v>
      </c>
      <c r="F164" s="2" t="str">
        <f t="shared" si="22"/>
        <v>06/21/2022</v>
      </c>
      <c r="G164" s="2" t="str">
        <f t="shared" si="26"/>
        <v>09/22/2022</v>
      </c>
      <c r="H164">
        <f t="shared" si="27"/>
        <v>-174</v>
      </c>
      <c r="I164">
        <f t="shared" si="28"/>
        <v>102</v>
      </c>
      <c r="J164">
        <f t="shared" si="29"/>
        <v>9</v>
      </c>
      <c r="K164">
        <f t="shared" si="30"/>
        <v>-84</v>
      </c>
      <c r="L164" t="str">
        <f t="shared" si="31"/>
        <v>Spring</v>
      </c>
      <c r="M164" t="s">
        <v>333</v>
      </c>
      <c r="N164">
        <f t="shared" si="32"/>
        <v>9</v>
      </c>
    </row>
    <row r="165" spans="1:14" x14ac:dyDescent="0.55000000000000004">
      <c r="A165" t="s">
        <v>183</v>
      </c>
      <c r="B165" s="2">
        <v>44749</v>
      </c>
      <c r="C165">
        <f t="shared" si="23"/>
        <v>2022</v>
      </c>
      <c r="D165" s="2" t="str">
        <f t="shared" si="24"/>
        <v>12/21/2022</v>
      </c>
      <c r="E165" s="2" t="str">
        <f t="shared" si="25"/>
        <v>03/20/2022</v>
      </c>
      <c r="F165" s="2" t="str">
        <f t="shared" ref="F165:F208" si="33">_xlfn.CONCAT("06/21/",C165)</f>
        <v>06/21/2022</v>
      </c>
      <c r="G165" s="2" t="str">
        <f t="shared" si="26"/>
        <v>09/22/2022</v>
      </c>
      <c r="H165">
        <f t="shared" si="27"/>
        <v>-167</v>
      </c>
      <c r="I165">
        <f t="shared" si="28"/>
        <v>109</v>
      </c>
      <c r="J165">
        <f t="shared" si="29"/>
        <v>16</v>
      </c>
      <c r="K165">
        <f t="shared" si="30"/>
        <v>-77</v>
      </c>
      <c r="L165" t="str">
        <f t="shared" si="31"/>
        <v>Spring</v>
      </c>
      <c r="M165" t="s">
        <v>333</v>
      </c>
      <c r="N165">
        <f t="shared" si="32"/>
        <v>16</v>
      </c>
    </row>
    <row r="166" spans="1:14" x14ac:dyDescent="0.55000000000000004">
      <c r="A166" t="s">
        <v>184</v>
      </c>
      <c r="B166" s="2">
        <v>44749</v>
      </c>
      <c r="C166">
        <f t="shared" si="23"/>
        <v>2022</v>
      </c>
      <c r="D166" s="2" t="str">
        <f t="shared" si="24"/>
        <v>12/21/2022</v>
      </c>
      <c r="E166" s="2" t="str">
        <f t="shared" si="25"/>
        <v>03/20/2022</v>
      </c>
      <c r="F166" s="2" t="str">
        <f t="shared" si="33"/>
        <v>06/21/2022</v>
      </c>
      <c r="G166" s="2" t="str">
        <f t="shared" si="26"/>
        <v>09/22/2022</v>
      </c>
      <c r="H166">
        <f t="shared" si="27"/>
        <v>-167</v>
      </c>
      <c r="I166">
        <f t="shared" si="28"/>
        <v>109</v>
      </c>
      <c r="J166">
        <f t="shared" si="29"/>
        <v>16</v>
      </c>
      <c r="K166">
        <f t="shared" si="30"/>
        <v>-77</v>
      </c>
      <c r="L166" t="str">
        <f t="shared" si="31"/>
        <v>Spring</v>
      </c>
      <c r="M166" t="s">
        <v>333</v>
      </c>
      <c r="N166">
        <f t="shared" si="32"/>
        <v>16</v>
      </c>
    </row>
    <row r="167" spans="1:14" x14ac:dyDescent="0.55000000000000004">
      <c r="A167" t="s">
        <v>185</v>
      </c>
      <c r="B167" s="2">
        <v>44750</v>
      </c>
      <c r="C167">
        <f t="shared" si="23"/>
        <v>2022</v>
      </c>
      <c r="D167" s="2" t="str">
        <f t="shared" si="24"/>
        <v>12/21/2022</v>
      </c>
      <c r="E167" s="2" t="str">
        <f t="shared" si="25"/>
        <v>03/20/2022</v>
      </c>
      <c r="F167" s="2" t="str">
        <f t="shared" si="33"/>
        <v>06/21/2022</v>
      </c>
      <c r="G167" s="2" t="str">
        <f t="shared" si="26"/>
        <v>09/22/2022</v>
      </c>
      <c r="H167">
        <f t="shared" si="27"/>
        <v>-166</v>
      </c>
      <c r="I167">
        <f t="shared" si="28"/>
        <v>110</v>
      </c>
      <c r="J167">
        <f t="shared" si="29"/>
        <v>17</v>
      </c>
      <c r="K167">
        <f t="shared" si="30"/>
        <v>-76</v>
      </c>
      <c r="L167" t="str">
        <f t="shared" si="31"/>
        <v>Spring</v>
      </c>
      <c r="M167" t="s">
        <v>333</v>
      </c>
      <c r="N167">
        <f t="shared" si="32"/>
        <v>17</v>
      </c>
    </row>
    <row r="168" spans="1:14" x14ac:dyDescent="0.55000000000000004">
      <c r="A168" t="s">
        <v>186</v>
      </c>
      <c r="B168" s="2">
        <v>44753</v>
      </c>
      <c r="C168">
        <f t="shared" si="23"/>
        <v>2022</v>
      </c>
      <c r="D168" s="2" t="str">
        <f t="shared" si="24"/>
        <v>12/21/2022</v>
      </c>
      <c r="E168" s="2" t="str">
        <f t="shared" si="25"/>
        <v>03/20/2022</v>
      </c>
      <c r="F168" s="2" t="str">
        <f t="shared" si="33"/>
        <v>06/21/2022</v>
      </c>
      <c r="G168" s="2" t="str">
        <f t="shared" si="26"/>
        <v>09/22/2022</v>
      </c>
      <c r="H168">
        <f t="shared" si="27"/>
        <v>-163</v>
      </c>
      <c r="I168">
        <f t="shared" si="28"/>
        <v>113</v>
      </c>
      <c r="J168">
        <f t="shared" si="29"/>
        <v>20</v>
      </c>
      <c r="K168">
        <f t="shared" si="30"/>
        <v>-73</v>
      </c>
      <c r="L168" t="str">
        <f t="shared" si="31"/>
        <v>Spring</v>
      </c>
      <c r="M168" t="s">
        <v>333</v>
      </c>
      <c r="N168">
        <f t="shared" si="32"/>
        <v>20</v>
      </c>
    </row>
    <row r="169" spans="1:14" x14ac:dyDescent="0.55000000000000004">
      <c r="A169" t="s">
        <v>187</v>
      </c>
      <c r="B169" s="2">
        <v>44760</v>
      </c>
      <c r="C169">
        <f t="shared" si="23"/>
        <v>2022</v>
      </c>
      <c r="D169" s="2" t="str">
        <f t="shared" si="24"/>
        <v>12/21/2022</v>
      </c>
      <c r="E169" s="2" t="str">
        <f t="shared" si="25"/>
        <v>03/20/2022</v>
      </c>
      <c r="F169" s="2" t="str">
        <f t="shared" si="33"/>
        <v>06/21/2022</v>
      </c>
      <c r="G169" s="2" t="str">
        <f t="shared" si="26"/>
        <v>09/22/2022</v>
      </c>
      <c r="H169">
        <f t="shared" si="27"/>
        <v>-156</v>
      </c>
      <c r="I169">
        <f t="shared" si="28"/>
        <v>120</v>
      </c>
      <c r="J169">
        <f t="shared" si="29"/>
        <v>27</v>
      </c>
      <c r="K169">
        <f t="shared" si="30"/>
        <v>-66</v>
      </c>
      <c r="L169" t="str">
        <f t="shared" si="31"/>
        <v>Spring</v>
      </c>
      <c r="M169" t="s">
        <v>333</v>
      </c>
      <c r="N169">
        <f t="shared" si="32"/>
        <v>27</v>
      </c>
    </row>
    <row r="170" spans="1:14" x14ac:dyDescent="0.55000000000000004">
      <c r="A170" t="s">
        <v>188</v>
      </c>
      <c r="B170" s="2">
        <v>44760</v>
      </c>
      <c r="C170">
        <f t="shared" si="23"/>
        <v>2022</v>
      </c>
      <c r="D170" s="2" t="str">
        <f t="shared" si="24"/>
        <v>12/21/2022</v>
      </c>
      <c r="E170" s="2" t="str">
        <f t="shared" si="25"/>
        <v>03/20/2022</v>
      </c>
      <c r="F170" s="2" t="str">
        <f t="shared" si="33"/>
        <v>06/21/2022</v>
      </c>
      <c r="G170" s="2" t="str">
        <f t="shared" si="26"/>
        <v>09/22/2022</v>
      </c>
      <c r="H170">
        <f t="shared" si="27"/>
        <v>-156</v>
      </c>
      <c r="I170">
        <f t="shared" si="28"/>
        <v>120</v>
      </c>
      <c r="J170">
        <f t="shared" si="29"/>
        <v>27</v>
      </c>
      <c r="K170">
        <f t="shared" si="30"/>
        <v>-66</v>
      </c>
      <c r="L170" t="str">
        <f t="shared" si="31"/>
        <v>Spring</v>
      </c>
      <c r="M170" t="s">
        <v>333</v>
      </c>
      <c r="N170">
        <f t="shared" si="32"/>
        <v>27</v>
      </c>
    </row>
    <row r="171" spans="1:14" x14ac:dyDescent="0.55000000000000004">
      <c r="A171" t="s">
        <v>189</v>
      </c>
      <c r="B171" s="2">
        <v>44760</v>
      </c>
      <c r="C171">
        <f t="shared" si="23"/>
        <v>2022</v>
      </c>
      <c r="D171" s="2" t="str">
        <f t="shared" si="24"/>
        <v>12/21/2022</v>
      </c>
      <c r="E171" s="2" t="str">
        <f t="shared" si="25"/>
        <v>03/20/2022</v>
      </c>
      <c r="F171" s="2" t="str">
        <f t="shared" si="33"/>
        <v>06/21/2022</v>
      </c>
      <c r="G171" s="2" t="str">
        <f t="shared" si="26"/>
        <v>09/22/2022</v>
      </c>
      <c r="H171">
        <f t="shared" si="27"/>
        <v>-156</v>
      </c>
      <c r="I171">
        <f t="shared" si="28"/>
        <v>120</v>
      </c>
      <c r="J171">
        <f t="shared" si="29"/>
        <v>27</v>
      </c>
      <c r="K171">
        <f t="shared" si="30"/>
        <v>-66</v>
      </c>
      <c r="L171" t="str">
        <f t="shared" si="31"/>
        <v>Spring</v>
      </c>
      <c r="M171" t="s">
        <v>333</v>
      </c>
      <c r="N171">
        <f t="shared" si="32"/>
        <v>27</v>
      </c>
    </row>
    <row r="172" spans="1:14" x14ac:dyDescent="0.55000000000000004">
      <c r="A172" t="s">
        <v>190</v>
      </c>
      <c r="B172" s="2">
        <v>44761</v>
      </c>
      <c r="C172">
        <f t="shared" si="23"/>
        <v>2022</v>
      </c>
      <c r="D172" s="2" t="str">
        <f t="shared" si="24"/>
        <v>12/21/2022</v>
      </c>
      <c r="E172" s="2" t="str">
        <f t="shared" si="25"/>
        <v>03/20/2022</v>
      </c>
      <c r="F172" s="2" t="str">
        <f t="shared" si="33"/>
        <v>06/21/2022</v>
      </c>
      <c r="G172" s="2" t="str">
        <f t="shared" si="26"/>
        <v>09/22/2022</v>
      </c>
      <c r="H172">
        <f t="shared" si="27"/>
        <v>-155</v>
      </c>
      <c r="I172">
        <f t="shared" si="28"/>
        <v>121</v>
      </c>
      <c r="J172">
        <f t="shared" si="29"/>
        <v>28</v>
      </c>
      <c r="K172">
        <f t="shared" si="30"/>
        <v>-65</v>
      </c>
      <c r="L172" t="str">
        <f t="shared" si="31"/>
        <v>Spring</v>
      </c>
      <c r="M172" t="s">
        <v>333</v>
      </c>
      <c r="N172">
        <f t="shared" si="32"/>
        <v>28</v>
      </c>
    </row>
    <row r="173" spans="1:14" x14ac:dyDescent="0.55000000000000004">
      <c r="A173" t="s">
        <v>191</v>
      </c>
      <c r="B173" s="2">
        <v>44761</v>
      </c>
      <c r="C173">
        <f t="shared" si="23"/>
        <v>2022</v>
      </c>
      <c r="D173" s="2" t="str">
        <f t="shared" si="24"/>
        <v>12/21/2022</v>
      </c>
      <c r="E173" s="2" t="str">
        <f t="shared" si="25"/>
        <v>03/20/2022</v>
      </c>
      <c r="F173" s="2" t="str">
        <f t="shared" si="33"/>
        <v>06/21/2022</v>
      </c>
      <c r="G173" s="2" t="str">
        <f t="shared" si="26"/>
        <v>09/22/2022</v>
      </c>
      <c r="H173">
        <f t="shared" si="27"/>
        <v>-155</v>
      </c>
      <c r="I173">
        <f t="shared" si="28"/>
        <v>121</v>
      </c>
      <c r="J173">
        <f t="shared" si="29"/>
        <v>28</v>
      </c>
      <c r="K173">
        <f t="shared" si="30"/>
        <v>-65</v>
      </c>
      <c r="L173" t="str">
        <f t="shared" si="31"/>
        <v>Spring</v>
      </c>
      <c r="M173" t="s">
        <v>333</v>
      </c>
      <c r="N173">
        <f t="shared" si="32"/>
        <v>28</v>
      </c>
    </row>
    <row r="174" spans="1:14" x14ac:dyDescent="0.55000000000000004">
      <c r="A174" t="s">
        <v>192</v>
      </c>
      <c r="B174" s="2">
        <v>44761</v>
      </c>
      <c r="C174">
        <f t="shared" si="23"/>
        <v>2022</v>
      </c>
      <c r="D174" s="2" t="str">
        <f t="shared" si="24"/>
        <v>12/21/2022</v>
      </c>
      <c r="E174" s="2" t="str">
        <f t="shared" si="25"/>
        <v>03/20/2022</v>
      </c>
      <c r="F174" s="2" t="str">
        <f t="shared" si="33"/>
        <v>06/21/2022</v>
      </c>
      <c r="G174" s="2" t="str">
        <f t="shared" si="26"/>
        <v>09/22/2022</v>
      </c>
      <c r="H174">
        <f t="shared" si="27"/>
        <v>-155</v>
      </c>
      <c r="I174">
        <f t="shared" si="28"/>
        <v>121</v>
      </c>
      <c r="J174">
        <f t="shared" si="29"/>
        <v>28</v>
      </c>
      <c r="K174">
        <f t="shared" si="30"/>
        <v>-65</v>
      </c>
      <c r="L174" t="str">
        <f t="shared" si="31"/>
        <v>Spring</v>
      </c>
      <c r="M174" t="s">
        <v>333</v>
      </c>
      <c r="N174">
        <f t="shared" si="32"/>
        <v>28</v>
      </c>
    </row>
    <row r="175" spans="1:14" x14ac:dyDescent="0.55000000000000004">
      <c r="A175" t="s">
        <v>193</v>
      </c>
      <c r="B175" s="2">
        <v>44762</v>
      </c>
      <c r="C175">
        <f t="shared" si="23"/>
        <v>2022</v>
      </c>
      <c r="D175" s="2" t="str">
        <f t="shared" si="24"/>
        <v>12/21/2022</v>
      </c>
      <c r="E175" s="2" t="str">
        <f t="shared" si="25"/>
        <v>03/20/2022</v>
      </c>
      <c r="F175" s="2" t="str">
        <f t="shared" si="33"/>
        <v>06/21/2022</v>
      </c>
      <c r="G175" s="2" t="str">
        <f t="shared" si="26"/>
        <v>09/22/2022</v>
      </c>
      <c r="H175">
        <f t="shared" si="27"/>
        <v>-154</v>
      </c>
      <c r="I175">
        <f t="shared" si="28"/>
        <v>122</v>
      </c>
      <c r="J175">
        <f t="shared" si="29"/>
        <v>29</v>
      </c>
      <c r="K175">
        <f t="shared" si="30"/>
        <v>-64</v>
      </c>
      <c r="L175" t="str">
        <f t="shared" si="31"/>
        <v>Spring</v>
      </c>
      <c r="M175" t="s">
        <v>333</v>
      </c>
      <c r="N175">
        <f t="shared" si="32"/>
        <v>29</v>
      </c>
    </row>
    <row r="176" spans="1:14" x14ac:dyDescent="0.55000000000000004">
      <c r="A176" t="s">
        <v>194</v>
      </c>
      <c r="B176" s="2">
        <v>44762</v>
      </c>
      <c r="C176">
        <f t="shared" si="23"/>
        <v>2022</v>
      </c>
      <c r="D176" s="2" t="str">
        <f t="shared" si="24"/>
        <v>12/21/2022</v>
      </c>
      <c r="E176" s="2" t="str">
        <f t="shared" si="25"/>
        <v>03/20/2022</v>
      </c>
      <c r="F176" s="2" t="str">
        <f t="shared" si="33"/>
        <v>06/21/2022</v>
      </c>
      <c r="G176" s="2" t="str">
        <f t="shared" si="26"/>
        <v>09/22/2022</v>
      </c>
      <c r="H176">
        <f t="shared" si="27"/>
        <v>-154</v>
      </c>
      <c r="I176">
        <f t="shared" si="28"/>
        <v>122</v>
      </c>
      <c r="J176">
        <f t="shared" si="29"/>
        <v>29</v>
      </c>
      <c r="K176">
        <f t="shared" si="30"/>
        <v>-64</v>
      </c>
      <c r="L176" t="str">
        <f t="shared" si="31"/>
        <v>Spring</v>
      </c>
      <c r="M176" t="s">
        <v>333</v>
      </c>
      <c r="N176">
        <f t="shared" si="32"/>
        <v>29</v>
      </c>
    </row>
    <row r="177" spans="1:14" x14ac:dyDescent="0.55000000000000004">
      <c r="A177" t="s">
        <v>195</v>
      </c>
      <c r="B177" s="2">
        <v>44762</v>
      </c>
      <c r="C177">
        <f t="shared" si="23"/>
        <v>2022</v>
      </c>
      <c r="D177" s="2" t="str">
        <f t="shared" si="24"/>
        <v>12/21/2022</v>
      </c>
      <c r="E177" s="2" t="str">
        <f t="shared" si="25"/>
        <v>03/20/2022</v>
      </c>
      <c r="F177" s="2" t="str">
        <f t="shared" si="33"/>
        <v>06/21/2022</v>
      </c>
      <c r="G177" s="2" t="str">
        <f t="shared" si="26"/>
        <v>09/22/2022</v>
      </c>
      <c r="H177">
        <f t="shared" si="27"/>
        <v>-154</v>
      </c>
      <c r="I177">
        <f t="shared" si="28"/>
        <v>122</v>
      </c>
      <c r="J177">
        <f t="shared" si="29"/>
        <v>29</v>
      </c>
      <c r="K177">
        <f t="shared" si="30"/>
        <v>-64</v>
      </c>
      <c r="L177" t="str">
        <f t="shared" si="31"/>
        <v>Spring</v>
      </c>
      <c r="M177" t="s">
        <v>333</v>
      </c>
      <c r="N177">
        <f t="shared" si="32"/>
        <v>29</v>
      </c>
    </row>
    <row r="178" spans="1:14" x14ac:dyDescent="0.55000000000000004">
      <c r="A178" t="s">
        <v>196</v>
      </c>
      <c r="B178" s="2">
        <v>44762</v>
      </c>
      <c r="C178">
        <f t="shared" si="23"/>
        <v>2022</v>
      </c>
      <c r="D178" s="2" t="str">
        <f t="shared" si="24"/>
        <v>12/21/2022</v>
      </c>
      <c r="E178" s="2" t="str">
        <f t="shared" si="25"/>
        <v>03/20/2022</v>
      </c>
      <c r="F178" s="2" t="str">
        <f t="shared" si="33"/>
        <v>06/21/2022</v>
      </c>
      <c r="G178" s="2" t="str">
        <f t="shared" si="26"/>
        <v>09/22/2022</v>
      </c>
      <c r="H178">
        <f t="shared" si="27"/>
        <v>-154</v>
      </c>
      <c r="I178">
        <f t="shared" si="28"/>
        <v>122</v>
      </c>
      <c r="J178">
        <f t="shared" si="29"/>
        <v>29</v>
      </c>
      <c r="K178">
        <f t="shared" si="30"/>
        <v>-64</v>
      </c>
      <c r="L178" t="str">
        <f t="shared" si="31"/>
        <v>Spring</v>
      </c>
      <c r="M178" t="s">
        <v>333</v>
      </c>
      <c r="N178">
        <f t="shared" si="32"/>
        <v>29</v>
      </c>
    </row>
    <row r="179" spans="1:14" x14ac:dyDescent="0.55000000000000004">
      <c r="A179" t="s">
        <v>197</v>
      </c>
      <c r="B179" s="2">
        <v>44763</v>
      </c>
      <c r="C179">
        <f t="shared" si="23"/>
        <v>2022</v>
      </c>
      <c r="D179" s="2" t="str">
        <f t="shared" si="24"/>
        <v>12/21/2022</v>
      </c>
      <c r="E179" s="2" t="str">
        <f t="shared" si="25"/>
        <v>03/20/2022</v>
      </c>
      <c r="F179" s="2" t="str">
        <f t="shared" si="33"/>
        <v>06/21/2022</v>
      </c>
      <c r="G179" s="2" t="str">
        <f t="shared" si="26"/>
        <v>09/22/2022</v>
      </c>
      <c r="H179">
        <f t="shared" si="27"/>
        <v>-153</v>
      </c>
      <c r="I179">
        <f t="shared" si="28"/>
        <v>123</v>
      </c>
      <c r="J179">
        <f t="shared" si="29"/>
        <v>30</v>
      </c>
      <c r="K179">
        <f t="shared" si="30"/>
        <v>-63</v>
      </c>
      <c r="L179" t="str">
        <f t="shared" si="31"/>
        <v>Spring</v>
      </c>
      <c r="M179" t="s">
        <v>333</v>
      </c>
      <c r="N179">
        <f t="shared" si="32"/>
        <v>30</v>
      </c>
    </row>
    <row r="180" spans="1:14" x14ac:dyDescent="0.55000000000000004">
      <c r="A180" t="s">
        <v>198</v>
      </c>
      <c r="B180" s="2">
        <v>44763</v>
      </c>
      <c r="C180">
        <f t="shared" si="23"/>
        <v>2022</v>
      </c>
      <c r="D180" s="2" t="str">
        <f t="shared" si="24"/>
        <v>12/21/2022</v>
      </c>
      <c r="E180" s="2" t="str">
        <f t="shared" si="25"/>
        <v>03/20/2022</v>
      </c>
      <c r="F180" s="2" t="str">
        <f t="shared" si="33"/>
        <v>06/21/2022</v>
      </c>
      <c r="G180" s="2" t="str">
        <f t="shared" si="26"/>
        <v>09/22/2022</v>
      </c>
      <c r="H180">
        <f t="shared" si="27"/>
        <v>-153</v>
      </c>
      <c r="I180">
        <f t="shared" si="28"/>
        <v>123</v>
      </c>
      <c r="J180">
        <f t="shared" si="29"/>
        <v>30</v>
      </c>
      <c r="K180">
        <f t="shared" si="30"/>
        <v>-63</v>
      </c>
      <c r="L180" t="str">
        <f t="shared" si="31"/>
        <v>Spring</v>
      </c>
      <c r="M180" t="s">
        <v>333</v>
      </c>
      <c r="N180">
        <f t="shared" si="32"/>
        <v>30</v>
      </c>
    </row>
    <row r="181" spans="1:14" x14ac:dyDescent="0.55000000000000004">
      <c r="A181" t="s">
        <v>199</v>
      </c>
      <c r="B181" s="2">
        <v>44782</v>
      </c>
      <c r="C181">
        <f t="shared" si="23"/>
        <v>2022</v>
      </c>
      <c r="D181" s="2" t="str">
        <f t="shared" si="24"/>
        <v>12/21/2022</v>
      </c>
      <c r="E181" s="2" t="str">
        <f t="shared" si="25"/>
        <v>03/20/2022</v>
      </c>
      <c r="F181" s="2" t="str">
        <f t="shared" si="33"/>
        <v>06/21/2022</v>
      </c>
      <c r="G181" s="2" t="str">
        <f t="shared" si="26"/>
        <v>09/22/2022</v>
      </c>
      <c r="H181">
        <f t="shared" si="27"/>
        <v>-134</v>
      </c>
      <c r="I181">
        <f t="shared" si="28"/>
        <v>142</v>
      </c>
      <c r="J181">
        <f t="shared" si="29"/>
        <v>49</v>
      </c>
      <c r="K181">
        <f t="shared" si="30"/>
        <v>-44</v>
      </c>
      <c r="L181" t="str">
        <f t="shared" si="31"/>
        <v>Spring</v>
      </c>
      <c r="M181" t="s">
        <v>333</v>
      </c>
      <c r="N181">
        <f t="shared" si="32"/>
        <v>49</v>
      </c>
    </row>
    <row r="182" spans="1:14" x14ac:dyDescent="0.55000000000000004">
      <c r="A182" t="s">
        <v>200</v>
      </c>
      <c r="B182" s="2">
        <v>44785</v>
      </c>
      <c r="C182">
        <f t="shared" si="23"/>
        <v>2022</v>
      </c>
      <c r="D182" s="2" t="str">
        <f t="shared" si="24"/>
        <v>12/21/2022</v>
      </c>
      <c r="E182" s="2" t="str">
        <f t="shared" si="25"/>
        <v>03/20/2022</v>
      </c>
      <c r="F182" s="2" t="str">
        <f t="shared" si="33"/>
        <v>06/21/2022</v>
      </c>
      <c r="G182" s="2" t="str">
        <f t="shared" si="26"/>
        <v>09/22/2022</v>
      </c>
      <c r="H182">
        <f t="shared" si="27"/>
        <v>-131</v>
      </c>
      <c r="I182">
        <f t="shared" si="28"/>
        <v>145</v>
      </c>
      <c r="J182">
        <f t="shared" si="29"/>
        <v>52</v>
      </c>
      <c r="K182">
        <f t="shared" si="30"/>
        <v>-41</v>
      </c>
      <c r="L182" t="str">
        <f t="shared" si="31"/>
        <v>Spring</v>
      </c>
      <c r="M182" t="s">
        <v>333</v>
      </c>
      <c r="N182">
        <f t="shared" si="32"/>
        <v>52</v>
      </c>
    </row>
    <row r="183" spans="1:14" x14ac:dyDescent="0.55000000000000004">
      <c r="A183" t="s">
        <v>201</v>
      </c>
      <c r="B183" s="2">
        <v>44788</v>
      </c>
      <c r="C183">
        <f t="shared" si="23"/>
        <v>2022</v>
      </c>
      <c r="D183" s="2" t="str">
        <f t="shared" si="24"/>
        <v>12/21/2022</v>
      </c>
      <c r="E183" s="2" t="str">
        <f t="shared" si="25"/>
        <v>03/20/2022</v>
      </c>
      <c r="F183" s="2" t="str">
        <f t="shared" si="33"/>
        <v>06/21/2022</v>
      </c>
      <c r="G183" s="2" t="str">
        <f t="shared" si="26"/>
        <v>09/22/2022</v>
      </c>
      <c r="H183">
        <f t="shared" si="27"/>
        <v>-128</v>
      </c>
      <c r="I183">
        <f t="shared" si="28"/>
        <v>148</v>
      </c>
      <c r="J183">
        <f t="shared" si="29"/>
        <v>55</v>
      </c>
      <c r="K183">
        <f t="shared" si="30"/>
        <v>-38</v>
      </c>
      <c r="L183" t="str">
        <f t="shared" si="31"/>
        <v>Spring</v>
      </c>
      <c r="M183" t="s">
        <v>333</v>
      </c>
      <c r="N183">
        <f t="shared" si="32"/>
        <v>55</v>
      </c>
    </row>
    <row r="184" spans="1:14" x14ac:dyDescent="0.55000000000000004">
      <c r="A184" t="s">
        <v>202</v>
      </c>
      <c r="B184" s="2">
        <v>44793</v>
      </c>
      <c r="C184">
        <f t="shared" si="23"/>
        <v>2022</v>
      </c>
      <c r="D184" s="2" t="str">
        <f t="shared" si="24"/>
        <v>12/21/2022</v>
      </c>
      <c r="E184" s="2" t="str">
        <f t="shared" si="25"/>
        <v>03/20/2022</v>
      </c>
      <c r="F184" s="2" t="str">
        <f t="shared" si="33"/>
        <v>06/21/2022</v>
      </c>
      <c r="G184" s="2" t="str">
        <f t="shared" si="26"/>
        <v>09/22/2022</v>
      </c>
      <c r="H184">
        <f t="shared" si="27"/>
        <v>-123</v>
      </c>
      <c r="I184">
        <f t="shared" si="28"/>
        <v>153</v>
      </c>
      <c r="J184">
        <f t="shared" si="29"/>
        <v>60</v>
      </c>
      <c r="K184">
        <f t="shared" si="30"/>
        <v>-33</v>
      </c>
      <c r="L184" t="str">
        <f t="shared" si="31"/>
        <v>Spring</v>
      </c>
      <c r="M184" t="s">
        <v>333</v>
      </c>
      <c r="N184">
        <f t="shared" si="32"/>
        <v>60</v>
      </c>
    </row>
    <row r="185" spans="1:14" x14ac:dyDescent="0.55000000000000004">
      <c r="A185" t="s">
        <v>203</v>
      </c>
      <c r="B185" s="2">
        <v>44794</v>
      </c>
      <c r="C185">
        <f t="shared" si="23"/>
        <v>2022</v>
      </c>
      <c r="D185" s="2" t="str">
        <f t="shared" si="24"/>
        <v>12/21/2022</v>
      </c>
      <c r="E185" s="2" t="str">
        <f t="shared" si="25"/>
        <v>03/20/2022</v>
      </c>
      <c r="F185" s="2" t="str">
        <f t="shared" si="33"/>
        <v>06/21/2022</v>
      </c>
      <c r="G185" s="2" t="str">
        <f t="shared" si="26"/>
        <v>09/22/2022</v>
      </c>
      <c r="H185">
        <f t="shared" si="27"/>
        <v>-122</v>
      </c>
      <c r="I185">
        <f t="shared" si="28"/>
        <v>154</v>
      </c>
      <c r="J185">
        <f t="shared" si="29"/>
        <v>61</v>
      </c>
      <c r="K185">
        <f t="shared" si="30"/>
        <v>-32</v>
      </c>
      <c r="L185" t="str">
        <f t="shared" si="31"/>
        <v>Spring</v>
      </c>
      <c r="M185" t="s">
        <v>333</v>
      </c>
      <c r="N185">
        <f t="shared" si="32"/>
        <v>61</v>
      </c>
    </row>
    <row r="186" spans="1:14" x14ac:dyDescent="0.55000000000000004">
      <c r="A186" t="s">
        <v>204</v>
      </c>
      <c r="B186" s="2">
        <v>44797</v>
      </c>
      <c r="C186">
        <f t="shared" si="23"/>
        <v>2022</v>
      </c>
      <c r="D186" s="2" t="str">
        <f t="shared" si="24"/>
        <v>12/21/2022</v>
      </c>
      <c r="E186" s="2" t="str">
        <f t="shared" si="25"/>
        <v>03/20/2022</v>
      </c>
      <c r="F186" s="2" t="str">
        <f t="shared" si="33"/>
        <v>06/21/2022</v>
      </c>
      <c r="G186" s="2" t="str">
        <f t="shared" si="26"/>
        <v>09/22/2022</v>
      </c>
      <c r="H186">
        <f t="shared" si="27"/>
        <v>-119</v>
      </c>
      <c r="I186">
        <f t="shared" si="28"/>
        <v>157</v>
      </c>
      <c r="J186">
        <f t="shared" si="29"/>
        <v>64</v>
      </c>
      <c r="K186">
        <f t="shared" si="30"/>
        <v>-29</v>
      </c>
      <c r="L186" t="str">
        <f t="shared" si="31"/>
        <v>Spring</v>
      </c>
      <c r="M186" t="s">
        <v>333</v>
      </c>
      <c r="N186">
        <f t="shared" si="32"/>
        <v>64</v>
      </c>
    </row>
    <row r="187" spans="1:14" x14ac:dyDescent="0.55000000000000004">
      <c r="A187" t="s">
        <v>205</v>
      </c>
      <c r="B187" s="2">
        <v>44797</v>
      </c>
      <c r="C187">
        <f t="shared" si="23"/>
        <v>2022</v>
      </c>
      <c r="D187" s="2" t="str">
        <f t="shared" si="24"/>
        <v>12/21/2022</v>
      </c>
      <c r="E187" s="2" t="str">
        <f t="shared" si="25"/>
        <v>03/20/2022</v>
      </c>
      <c r="F187" s="2" t="str">
        <f t="shared" si="33"/>
        <v>06/21/2022</v>
      </c>
      <c r="G187" s="2" t="str">
        <f t="shared" si="26"/>
        <v>09/22/2022</v>
      </c>
      <c r="H187">
        <f t="shared" si="27"/>
        <v>-119</v>
      </c>
      <c r="I187">
        <f t="shared" si="28"/>
        <v>157</v>
      </c>
      <c r="J187">
        <f t="shared" si="29"/>
        <v>64</v>
      </c>
      <c r="K187">
        <f t="shared" si="30"/>
        <v>-29</v>
      </c>
      <c r="L187" t="str">
        <f t="shared" si="31"/>
        <v>Spring</v>
      </c>
      <c r="M187" t="s">
        <v>333</v>
      </c>
      <c r="N187">
        <f t="shared" si="32"/>
        <v>64</v>
      </c>
    </row>
    <row r="188" spans="1:14" x14ac:dyDescent="0.55000000000000004">
      <c r="A188" t="s">
        <v>206</v>
      </c>
      <c r="B188" s="2">
        <v>44797</v>
      </c>
      <c r="C188">
        <f t="shared" si="23"/>
        <v>2022</v>
      </c>
      <c r="D188" s="2" t="str">
        <f t="shared" si="24"/>
        <v>12/21/2022</v>
      </c>
      <c r="E188" s="2" t="str">
        <f t="shared" si="25"/>
        <v>03/20/2022</v>
      </c>
      <c r="F188" s="2" t="str">
        <f t="shared" si="33"/>
        <v>06/21/2022</v>
      </c>
      <c r="G188" s="2" t="str">
        <f t="shared" si="26"/>
        <v>09/22/2022</v>
      </c>
      <c r="H188">
        <f t="shared" si="27"/>
        <v>-119</v>
      </c>
      <c r="I188">
        <f t="shared" si="28"/>
        <v>157</v>
      </c>
      <c r="J188">
        <f t="shared" si="29"/>
        <v>64</v>
      </c>
      <c r="K188">
        <f t="shared" si="30"/>
        <v>-29</v>
      </c>
      <c r="L188" t="str">
        <f t="shared" si="31"/>
        <v>Spring</v>
      </c>
      <c r="M188" t="s">
        <v>333</v>
      </c>
      <c r="N188">
        <f t="shared" si="32"/>
        <v>64</v>
      </c>
    </row>
    <row r="189" spans="1:14" x14ac:dyDescent="0.55000000000000004">
      <c r="A189" t="s">
        <v>207</v>
      </c>
      <c r="B189" s="2">
        <v>44799</v>
      </c>
      <c r="C189">
        <f t="shared" si="23"/>
        <v>2022</v>
      </c>
      <c r="D189" s="2" t="str">
        <f t="shared" si="24"/>
        <v>12/21/2022</v>
      </c>
      <c r="E189" s="2" t="str">
        <f t="shared" si="25"/>
        <v>03/20/2022</v>
      </c>
      <c r="F189" s="2" t="str">
        <f t="shared" si="33"/>
        <v>06/21/2022</v>
      </c>
      <c r="G189" s="2" t="str">
        <f t="shared" si="26"/>
        <v>09/22/2022</v>
      </c>
      <c r="H189">
        <f t="shared" si="27"/>
        <v>-117</v>
      </c>
      <c r="I189">
        <f t="shared" si="28"/>
        <v>159</v>
      </c>
      <c r="J189">
        <f t="shared" si="29"/>
        <v>66</v>
      </c>
      <c r="K189">
        <f t="shared" si="30"/>
        <v>-27</v>
      </c>
      <c r="L189" t="str">
        <f t="shared" si="31"/>
        <v>Spring</v>
      </c>
      <c r="M189" t="s">
        <v>333</v>
      </c>
      <c r="N189">
        <f t="shared" si="32"/>
        <v>66</v>
      </c>
    </row>
    <row r="190" spans="1:14" x14ac:dyDescent="0.55000000000000004">
      <c r="A190" t="s">
        <v>208</v>
      </c>
      <c r="B190" s="2">
        <v>44799</v>
      </c>
      <c r="C190">
        <f t="shared" si="23"/>
        <v>2022</v>
      </c>
      <c r="D190" s="2" t="str">
        <f t="shared" si="24"/>
        <v>12/21/2022</v>
      </c>
      <c r="E190" s="2" t="str">
        <f t="shared" si="25"/>
        <v>03/20/2022</v>
      </c>
      <c r="F190" s="2" t="str">
        <f t="shared" si="33"/>
        <v>06/21/2022</v>
      </c>
      <c r="G190" s="2" t="str">
        <f t="shared" si="26"/>
        <v>09/22/2022</v>
      </c>
      <c r="H190">
        <f t="shared" si="27"/>
        <v>-117</v>
      </c>
      <c r="I190">
        <f t="shared" si="28"/>
        <v>159</v>
      </c>
      <c r="J190">
        <f t="shared" si="29"/>
        <v>66</v>
      </c>
      <c r="K190">
        <f t="shared" si="30"/>
        <v>-27</v>
      </c>
      <c r="L190" t="str">
        <f t="shared" si="31"/>
        <v>Spring</v>
      </c>
      <c r="M190" t="s">
        <v>333</v>
      </c>
      <c r="N190">
        <f t="shared" si="32"/>
        <v>66</v>
      </c>
    </row>
    <row r="191" spans="1:14" x14ac:dyDescent="0.55000000000000004">
      <c r="A191" t="s">
        <v>209</v>
      </c>
      <c r="B191" s="2">
        <v>44799</v>
      </c>
      <c r="C191">
        <f t="shared" si="23"/>
        <v>2022</v>
      </c>
      <c r="D191" s="2" t="str">
        <f t="shared" si="24"/>
        <v>12/21/2022</v>
      </c>
      <c r="E191" s="2" t="str">
        <f t="shared" si="25"/>
        <v>03/20/2022</v>
      </c>
      <c r="F191" s="2" t="str">
        <f t="shared" si="33"/>
        <v>06/21/2022</v>
      </c>
      <c r="G191" s="2" t="str">
        <f t="shared" si="26"/>
        <v>09/22/2022</v>
      </c>
      <c r="H191">
        <f t="shared" si="27"/>
        <v>-117</v>
      </c>
      <c r="I191">
        <f t="shared" si="28"/>
        <v>159</v>
      </c>
      <c r="J191">
        <f t="shared" si="29"/>
        <v>66</v>
      </c>
      <c r="K191">
        <f t="shared" si="30"/>
        <v>-27</v>
      </c>
      <c r="L191" t="str">
        <f t="shared" si="31"/>
        <v>Spring</v>
      </c>
      <c r="M191" t="s">
        <v>333</v>
      </c>
      <c r="N191">
        <f t="shared" si="32"/>
        <v>66</v>
      </c>
    </row>
    <row r="192" spans="1:14" x14ac:dyDescent="0.55000000000000004">
      <c r="A192" t="s">
        <v>210</v>
      </c>
      <c r="B192" s="2">
        <v>44803</v>
      </c>
      <c r="C192">
        <f t="shared" si="23"/>
        <v>2022</v>
      </c>
      <c r="D192" s="2" t="str">
        <f t="shared" si="24"/>
        <v>12/21/2022</v>
      </c>
      <c r="E192" s="2" t="str">
        <f t="shared" si="25"/>
        <v>03/20/2022</v>
      </c>
      <c r="F192" s="2" t="str">
        <f t="shared" si="33"/>
        <v>06/21/2022</v>
      </c>
      <c r="G192" s="2" t="str">
        <f t="shared" si="26"/>
        <v>09/22/2022</v>
      </c>
      <c r="H192">
        <f t="shared" si="27"/>
        <v>-113</v>
      </c>
      <c r="I192">
        <f t="shared" si="28"/>
        <v>163</v>
      </c>
      <c r="J192">
        <f t="shared" si="29"/>
        <v>70</v>
      </c>
      <c r="K192">
        <f t="shared" si="30"/>
        <v>-23</v>
      </c>
      <c r="L192" t="str">
        <f t="shared" si="31"/>
        <v>Spring</v>
      </c>
      <c r="M192" t="s">
        <v>333</v>
      </c>
      <c r="N192">
        <f t="shared" si="32"/>
        <v>70</v>
      </c>
    </row>
    <row r="193" spans="1:14" x14ac:dyDescent="0.55000000000000004">
      <c r="A193" t="s">
        <v>211</v>
      </c>
      <c r="B193" s="2">
        <v>44803</v>
      </c>
      <c r="C193">
        <f t="shared" si="23"/>
        <v>2022</v>
      </c>
      <c r="D193" s="2" t="str">
        <f t="shared" si="24"/>
        <v>12/21/2022</v>
      </c>
      <c r="E193" s="2" t="str">
        <f t="shared" si="25"/>
        <v>03/20/2022</v>
      </c>
      <c r="F193" s="2" t="str">
        <f t="shared" si="33"/>
        <v>06/21/2022</v>
      </c>
      <c r="G193" s="2" t="str">
        <f t="shared" si="26"/>
        <v>09/22/2022</v>
      </c>
      <c r="H193">
        <f t="shared" si="27"/>
        <v>-113</v>
      </c>
      <c r="I193">
        <f t="shared" si="28"/>
        <v>163</v>
      </c>
      <c r="J193">
        <f t="shared" si="29"/>
        <v>70</v>
      </c>
      <c r="K193">
        <f t="shared" si="30"/>
        <v>-23</v>
      </c>
      <c r="L193" t="str">
        <f t="shared" si="31"/>
        <v>Spring</v>
      </c>
      <c r="M193" t="s">
        <v>333</v>
      </c>
      <c r="N193">
        <f t="shared" si="32"/>
        <v>70</v>
      </c>
    </row>
    <row r="194" spans="1:14" x14ac:dyDescent="0.55000000000000004">
      <c r="A194" t="s">
        <v>212</v>
      </c>
      <c r="B194" s="2">
        <v>44803</v>
      </c>
      <c r="C194">
        <f t="shared" si="23"/>
        <v>2022</v>
      </c>
      <c r="D194" s="2" t="str">
        <f t="shared" si="24"/>
        <v>12/21/2022</v>
      </c>
      <c r="E194" s="2" t="str">
        <f t="shared" si="25"/>
        <v>03/20/2022</v>
      </c>
      <c r="F194" s="2" t="str">
        <f t="shared" si="33"/>
        <v>06/21/2022</v>
      </c>
      <c r="G194" s="2" t="str">
        <f t="shared" si="26"/>
        <v>09/22/2022</v>
      </c>
      <c r="H194">
        <f t="shared" si="27"/>
        <v>-113</v>
      </c>
      <c r="I194">
        <f t="shared" si="28"/>
        <v>163</v>
      </c>
      <c r="J194">
        <f t="shared" si="29"/>
        <v>70</v>
      </c>
      <c r="K194">
        <f t="shared" si="30"/>
        <v>-23</v>
      </c>
      <c r="L194" t="str">
        <f t="shared" si="31"/>
        <v>Spring</v>
      </c>
      <c r="M194" t="s">
        <v>333</v>
      </c>
      <c r="N194">
        <f t="shared" si="32"/>
        <v>70</v>
      </c>
    </row>
    <row r="195" spans="1:14" x14ac:dyDescent="0.55000000000000004">
      <c r="A195" t="s">
        <v>213</v>
      </c>
      <c r="B195" s="2">
        <v>44810</v>
      </c>
      <c r="C195">
        <f t="shared" ref="C195:C208" si="34">YEAR(B195)</f>
        <v>2022</v>
      </c>
      <c r="D195" s="2" t="str">
        <f t="shared" ref="D195:D208" si="35">_xlfn.CONCAT("12/21/",C195)</f>
        <v>12/21/2022</v>
      </c>
      <c r="E195" s="2" t="str">
        <f t="shared" ref="E195:E208" si="36">_xlfn.CONCAT("03/20/",C195)</f>
        <v>03/20/2022</v>
      </c>
      <c r="F195" s="2" t="str">
        <f t="shared" si="33"/>
        <v>06/21/2022</v>
      </c>
      <c r="G195" s="2" t="str">
        <f t="shared" ref="G195:G208" si="37">_xlfn.CONCAT("09/22/",C195)</f>
        <v>09/22/2022</v>
      </c>
      <c r="H195">
        <f t="shared" ref="H195:H208" si="38">_xlfn.DAYS(B195,D195)</f>
        <v>-106</v>
      </c>
      <c r="I195">
        <f t="shared" ref="I195:I208" si="39">_xlfn.DAYS(B195,E195)</f>
        <v>170</v>
      </c>
      <c r="J195">
        <f t="shared" ref="J195:J208" si="40">_xlfn.DAYS(B195,F195)</f>
        <v>77</v>
      </c>
      <c r="K195">
        <f t="shared" ref="K195:K208" si="41">_xlfn.DAYS(B195,G195)</f>
        <v>-16</v>
      </c>
      <c r="L195" t="str">
        <f t="shared" ref="L195:L208" si="42">IF(H195&gt;0,"Winter",IF(I195&gt;0,"Spring",IF(J195&gt;0,"Summer",IF(K195&gt;0,"Fall","FALSE"))))</f>
        <v>Spring</v>
      </c>
      <c r="M195" t="s">
        <v>333</v>
      </c>
      <c r="N195">
        <f t="shared" ref="N195:N208" si="43">IF(M195="Spring",_xlfn.DAYS(B195,E195),IF(M195="Summer",_xlfn.DAYS(B195,F195),IF(M195="Fall",_xlfn.DAYS(B195,G195),IF(M195="Winter",_xlfn.DAYS(B195,D195),"FALSE"))))</f>
        <v>77</v>
      </c>
    </row>
    <row r="196" spans="1:14" x14ac:dyDescent="0.55000000000000004">
      <c r="A196" t="s">
        <v>214</v>
      </c>
      <c r="B196" s="2">
        <v>44810</v>
      </c>
      <c r="C196">
        <f t="shared" si="34"/>
        <v>2022</v>
      </c>
      <c r="D196" s="2" t="str">
        <f t="shared" si="35"/>
        <v>12/21/2022</v>
      </c>
      <c r="E196" s="2" t="str">
        <f t="shared" si="36"/>
        <v>03/20/2022</v>
      </c>
      <c r="F196" s="2" t="str">
        <f t="shared" si="33"/>
        <v>06/21/2022</v>
      </c>
      <c r="G196" s="2" t="str">
        <f t="shared" si="37"/>
        <v>09/22/2022</v>
      </c>
      <c r="H196">
        <f t="shared" si="38"/>
        <v>-106</v>
      </c>
      <c r="I196">
        <f t="shared" si="39"/>
        <v>170</v>
      </c>
      <c r="J196">
        <f t="shared" si="40"/>
        <v>77</v>
      </c>
      <c r="K196">
        <f t="shared" si="41"/>
        <v>-16</v>
      </c>
      <c r="L196" t="str">
        <f t="shared" si="42"/>
        <v>Spring</v>
      </c>
      <c r="M196" t="s">
        <v>333</v>
      </c>
      <c r="N196">
        <f t="shared" si="43"/>
        <v>77</v>
      </c>
    </row>
    <row r="197" spans="1:14" x14ac:dyDescent="0.55000000000000004">
      <c r="A197" t="s">
        <v>215</v>
      </c>
      <c r="B197" s="2">
        <v>44812</v>
      </c>
      <c r="C197">
        <f t="shared" si="34"/>
        <v>2022</v>
      </c>
      <c r="D197" s="2" t="str">
        <f t="shared" si="35"/>
        <v>12/21/2022</v>
      </c>
      <c r="E197" s="2" t="str">
        <f t="shared" si="36"/>
        <v>03/20/2022</v>
      </c>
      <c r="F197" s="2" t="str">
        <f t="shared" si="33"/>
        <v>06/21/2022</v>
      </c>
      <c r="G197" s="2" t="str">
        <f t="shared" si="37"/>
        <v>09/22/2022</v>
      </c>
      <c r="H197">
        <f t="shared" si="38"/>
        <v>-104</v>
      </c>
      <c r="I197">
        <f t="shared" si="39"/>
        <v>172</v>
      </c>
      <c r="J197">
        <f t="shared" si="40"/>
        <v>79</v>
      </c>
      <c r="K197">
        <f t="shared" si="41"/>
        <v>-14</v>
      </c>
      <c r="L197" t="str">
        <f t="shared" si="42"/>
        <v>Spring</v>
      </c>
      <c r="M197" t="s">
        <v>333</v>
      </c>
      <c r="N197">
        <f t="shared" si="43"/>
        <v>79</v>
      </c>
    </row>
    <row r="198" spans="1:14" x14ac:dyDescent="0.55000000000000004">
      <c r="A198" t="s">
        <v>216</v>
      </c>
      <c r="B198" s="2">
        <v>44818</v>
      </c>
      <c r="C198">
        <f t="shared" si="34"/>
        <v>2022</v>
      </c>
      <c r="D198" s="2" t="str">
        <f t="shared" si="35"/>
        <v>12/21/2022</v>
      </c>
      <c r="E198" s="2" t="str">
        <f t="shared" si="36"/>
        <v>03/20/2022</v>
      </c>
      <c r="F198" s="2" t="str">
        <f t="shared" si="33"/>
        <v>06/21/2022</v>
      </c>
      <c r="G198" s="2" t="str">
        <f t="shared" si="37"/>
        <v>09/22/2022</v>
      </c>
      <c r="H198">
        <f t="shared" si="38"/>
        <v>-98</v>
      </c>
      <c r="I198">
        <f t="shared" si="39"/>
        <v>178</v>
      </c>
      <c r="J198">
        <f t="shared" si="40"/>
        <v>85</v>
      </c>
      <c r="K198">
        <f t="shared" si="41"/>
        <v>-8</v>
      </c>
      <c r="L198" t="str">
        <f t="shared" si="42"/>
        <v>Spring</v>
      </c>
      <c r="M198" t="s">
        <v>333</v>
      </c>
      <c r="N198">
        <f t="shared" si="43"/>
        <v>85</v>
      </c>
    </row>
    <row r="199" spans="1:14" x14ac:dyDescent="0.55000000000000004">
      <c r="A199" t="s">
        <v>217</v>
      </c>
      <c r="B199" s="2">
        <v>44825</v>
      </c>
      <c r="C199">
        <f t="shared" si="34"/>
        <v>2022</v>
      </c>
      <c r="D199" s="2" t="str">
        <f t="shared" si="35"/>
        <v>12/21/2022</v>
      </c>
      <c r="E199" s="2" t="str">
        <f t="shared" si="36"/>
        <v>03/20/2022</v>
      </c>
      <c r="F199" s="2" t="str">
        <f t="shared" si="33"/>
        <v>06/21/2022</v>
      </c>
      <c r="G199" s="2" t="str">
        <f t="shared" si="37"/>
        <v>09/22/2022</v>
      </c>
      <c r="H199">
        <f t="shared" si="38"/>
        <v>-91</v>
      </c>
      <c r="I199">
        <f t="shared" si="39"/>
        <v>185</v>
      </c>
      <c r="J199">
        <f t="shared" si="40"/>
        <v>92</v>
      </c>
      <c r="K199">
        <f t="shared" si="41"/>
        <v>-1</v>
      </c>
      <c r="L199" t="str">
        <f t="shared" si="42"/>
        <v>Spring</v>
      </c>
      <c r="M199" t="s">
        <v>333</v>
      </c>
      <c r="N199">
        <f t="shared" si="43"/>
        <v>92</v>
      </c>
    </row>
    <row r="200" spans="1:14" x14ac:dyDescent="0.55000000000000004">
      <c r="A200" t="s">
        <v>218</v>
      </c>
      <c r="B200" s="2">
        <v>44825</v>
      </c>
      <c r="C200">
        <f t="shared" si="34"/>
        <v>2022</v>
      </c>
      <c r="D200" s="2" t="str">
        <f t="shared" si="35"/>
        <v>12/21/2022</v>
      </c>
      <c r="E200" s="2" t="str">
        <f t="shared" si="36"/>
        <v>03/20/2022</v>
      </c>
      <c r="F200" s="2" t="str">
        <f t="shared" si="33"/>
        <v>06/21/2022</v>
      </c>
      <c r="G200" s="2" t="str">
        <f t="shared" si="37"/>
        <v>09/22/2022</v>
      </c>
      <c r="H200">
        <f t="shared" si="38"/>
        <v>-91</v>
      </c>
      <c r="I200">
        <f t="shared" si="39"/>
        <v>185</v>
      </c>
      <c r="J200">
        <f t="shared" si="40"/>
        <v>92</v>
      </c>
      <c r="K200">
        <f t="shared" si="41"/>
        <v>-1</v>
      </c>
      <c r="L200" t="str">
        <f t="shared" si="42"/>
        <v>Spring</v>
      </c>
      <c r="M200" t="s">
        <v>333</v>
      </c>
      <c r="N200">
        <f t="shared" si="43"/>
        <v>92</v>
      </c>
    </row>
    <row r="201" spans="1:14" x14ac:dyDescent="0.55000000000000004">
      <c r="A201" t="s">
        <v>219</v>
      </c>
      <c r="B201" s="2">
        <v>44826</v>
      </c>
      <c r="C201">
        <f t="shared" si="34"/>
        <v>2022</v>
      </c>
      <c r="D201" s="2" t="str">
        <f t="shared" si="35"/>
        <v>12/21/2022</v>
      </c>
      <c r="E201" s="2" t="str">
        <f t="shared" si="36"/>
        <v>03/20/2022</v>
      </c>
      <c r="F201" s="2" t="str">
        <f t="shared" si="33"/>
        <v>06/21/2022</v>
      </c>
      <c r="G201" s="2" t="str">
        <f t="shared" si="37"/>
        <v>09/22/2022</v>
      </c>
      <c r="H201">
        <f t="shared" si="38"/>
        <v>-90</v>
      </c>
      <c r="I201">
        <f t="shared" si="39"/>
        <v>186</v>
      </c>
      <c r="J201">
        <f t="shared" si="40"/>
        <v>93</v>
      </c>
      <c r="K201">
        <f t="shared" si="41"/>
        <v>0</v>
      </c>
      <c r="L201" t="str">
        <f t="shared" si="42"/>
        <v>Spring</v>
      </c>
      <c r="M201" t="s">
        <v>334</v>
      </c>
      <c r="N201">
        <f t="shared" si="43"/>
        <v>0</v>
      </c>
    </row>
    <row r="202" spans="1:14" x14ac:dyDescent="0.55000000000000004">
      <c r="A202" t="s">
        <v>220</v>
      </c>
      <c r="B202" s="2">
        <v>44839</v>
      </c>
      <c r="C202">
        <f t="shared" si="34"/>
        <v>2022</v>
      </c>
      <c r="D202" s="2" t="str">
        <f t="shared" si="35"/>
        <v>12/21/2022</v>
      </c>
      <c r="E202" s="2" t="str">
        <f t="shared" si="36"/>
        <v>03/20/2022</v>
      </c>
      <c r="F202" s="2" t="str">
        <f t="shared" si="33"/>
        <v>06/21/2022</v>
      </c>
      <c r="G202" s="2" t="str">
        <f t="shared" si="37"/>
        <v>09/22/2022</v>
      </c>
      <c r="H202">
        <f t="shared" si="38"/>
        <v>-77</v>
      </c>
      <c r="I202">
        <f t="shared" si="39"/>
        <v>199</v>
      </c>
      <c r="J202">
        <f t="shared" si="40"/>
        <v>106</v>
      </c>
      <c r="K202">
        <f t="shared" si="41"/>
        <v>13</v>
      </c>
      <c r="L202" t="str">
        <f t="shared" si="42"/>
        <v>Spring</v>
      </c>
      <c r="M202" t="s">
        <v>334</v>
      </c>
      <c r="N202">
        <f t="shared" si="43"/>
        <v>13</v>
      </c>
    </row>
    <row r="203" spans="1:14" x14ac:dyDescent="0.55000000000000004">
      <c r="A203" t="s">
        <v>221</v>
      </c>
      <c r="B203" s="2">
        <v>44840</v>
      </c>
      <c r="C203">
        <f t="shared" si="34"/>
        <v>2022</v>
      </c>
      <c r="D203" s="2" t="str">
        <f t="shared" si="35"/>
        <v>12/21/2022</v>
      </c>
      <c r="E203" s="2" t="str">
        <f t="shared" si="36"/>
        <v>03/20/2022</v>
      </c>
      <c r="F203" s="2" t="str">
        <f t="shared" si="33"/>
        <v>06/21/2022</v>
      </c>
      <c r="G203" s="2" t="str">
        <f t="shared" si="37"/>
        <v>09/22/2022</v>
      </c>
      <c r="H203">
        <f t="shared" si="38"/>
        <v>-76</v>
      </c>
      <c r="I203">
        <f t="shared" si="39"/>
        <v>200</v>
      </c>
      <c r="J203">
        <f t="shared" si="40"/>
        <v>107</v>
      </c>
      <c r="K203">
        <f t="shared" si="41"/>
        <v>14</v>
      </c>
      <c r="L203" t="str">
        <f t="shared" si="42"/>
        <v>Spring</v>
      </c>
      <c r="M203" t="s">
        <v>334</v>
      </c>
      <c r="N203">
        <f t="shared" si="43"/>
        <v>14</v>
      </c>
    </row>
    <row r="204" spans="1:14" x14ac:dyDescent="0.55000000000000004">
      <c r="A204" t="s">
        <v>222</v>
      </c>
      <c r="B204" s="2">
        <v>44845</v>
      </c>
      <c r="C204">
        <f t="shared" si="34"/>
        <v>2022</v>
      </c>
      <c r="D204" s="2" t="str">
        <f t="shared" si="35"/>
        <v>12/21/2022</v>
      </c>
      <c r="E204" s="2" t="str">
        <f t="shared" si="36"/>
        <v>03/20/2022</v>
      </c>
      <c r="F204" s="2" t="str">
        <f t="shared" si="33"/>
        <v>06/21/2022</v>
      </c>
      <c r="G204" s="2" t="str">
        <f t="shared" si="37"/>
        <v>09/22/2022</v>
      </c>
      <c r="H204">
        <f t="shared" si="38"/>
        <v>-71</v>
      </c>
      <c r="I204">
        <f t="shared" si="39"/>
        <v>205</v>
      </c>
      <c r="J204">
        <f t="shared" si="40"/>
        <v>112</v>
      </c>
      <c r="K204">
        <f t="shared" si="41"/>
        <v>19</v>
      </c>
      <c r="L204" t="str">
        <f t="shared" si="42"/>
        <v>Spring</v>
      </c>
      <c r="M204" t="s">
        <v>334</v>
      </c>
      <c r="N204">
        <f t="shared" si="43"/>
        <v>19</v>
      </c>
    </row>
    <row r="205" spans="1:14" x14ac:dyDescent="0.55000000000000004">
      <c r="A205" t="s">
        <v>223</v>
      </c>
      <c r="B205" s="2">
        <v>44859</v>
      </c>
      <c r="C205">
        <f t="shared" si="34"/>
        <v>2022</v>
      </c>
      <c r="D205" s="2" t="str">
        <f t="shared" si="35"/>
        <v>12/21/2022</v>
      </c>
      <c r="E205" s="2" t="str">
        <f t="shared" si="36"/>
        <v>03/20/2022</v>
      </c>
      <c r="F205" s="2" t="str">
        <f t="shared" si="33"/>
        <v>06/21/2022</v>
      </c>
      <c r="G205" s="2" t="str">
        <f t="shared" si="37"/>
        <v>09/22/2022</v>
      </c>
      <c r="H205">
        <f t="shared" si="38"/>
        <v>-57</v>
      </c>
      <c r="I205">
        <f t="shared" si="39"/>
        <v>219</v>
      </c>
      <c r="J205">
        <f t="shared" si="40"/>
        <v>126</v>
      </c>
      <c r="K205">
        <f t="shared" si="41"/>
        <v>33</v>
      </c>
      <c r="L205" t="str">
        <f t="shared" si="42"/>
        <v>Spring</v>
      </c>
      <c r="M205" t="s">
        <v>334</v>
      </c>
      <c r="N205">
        <f t="shared" si="43"/>
        <v>33</v>
      </c>
    </row>
    <row r="206" spans="1:14" x14ac:dyDescent="0.55000000000000004">
      <c r="A206" t="s">
        <v>224</v>
      </c>
      <c r="B206" s="2">
        <v>44867</v>
      </c>
      <c r="C206">
        <f t="shared" si="34"/>
        <v>2022</v>
      </c>
      <c r="D206" s="2" t="str">
        <f t="shared" si="35"/>
        <v>12/21/2022</v>
      </c>
      <c r="E206" s="2" t="str">
        <f t="shared" si="36"/>
        <v>03/20/2022</v>
      </c>
      <c r="F206" s="2" t="str">
        <f t="shared" si="33"/>
        <v>06/21/2022</v>
      </c>
      <c r="G206" s="2" t="str">
        <f t="shared" si="37"/>
        <v>09/22/2022</v>
      </c>
      <c r="H206">
        <f t="shared" si="38"/>
        <v>-49</v>
      </c>
      <c r="I206">
        <f t="shared" si="39"/>
        <v>227</v>
      </c>
      <c r="J206">
        <f t="shared" si="40"/>
        <v>134</v>
      </c>
      <c r="K206">
        <f t="shared" si="41"/>
        <v>41</v>
      </c>
      <c r="L206" t="str">
        <f t="shared" si="42"/>
        <v>Spring</v>
      </c>
      <c r="M206" t="s">
        <v>334</v>
      </c>
      <c r="N206">
        <f t="shared" si="43"/>
        <v>41</v>
      </c>
    </row>
    <row r="207" spans="1:14" x14ac:dyDescent="0.55000000000000004">
      <c r="A207" t="s">
        <v>225</v>
      </c>
      <c r="B207" s="2">
        <v>44874</v>
      </c>
      <c r="C207">
        <f t="shared" si="34"/>
        <v>2022</v>
      </c>
      <c r="D207" s="2" t="str">
        <f t="shared" si="35"/>
        <v>12/21/2022</v>
      </c>
      <c r="E207" s="2" t="str">
        <f t="shared" si="36"/>
        <v>03/20/2022</v>
      </c>
      <c r="F207" s="2" t="str">
        <f t="shared" si="33"/>
        <v>06/21/2022</v>
      </c>
      <c r="G207" s="2" t="str">
        <f t="shared" si="37"/>
        <v>09/22/2022</v>
      </c>
      <c r="H207">
        <f t="shared" si="38"/>
        <v>-42</v>
      </c>
      <c r="I207">
        <f t="shared" si="39"/>
        <v>234</v>
      </c>
      <c r="J207">
        <f t="shared" si="40"/>
        <v>141</v>
      </c>
      <c r="K207">
        <f t="shared" si="41"/>
        <v>48</v>
      </c>
      <c r="L207" t="str">
        <f t="shared" si="42"/>
        <v>Spring</v>
      </c>
      <c r="M207" t="s">
        <v>334</v>
      </c>
      <c r="N207">
        <f t="shared" si="43"/>
        <v>48</v>
      </c>
    </row>
    <row r="208" spans="1:14" x14ac:dyDescent="0.55000000000000004">
      <c r="A208" t="s">
        <v>226</v>
      </c>
      <c r="B208" s="2">
        <v>44874</v>
      </c>
      <c r="C208">
        <f t="shared" si="34"/>
        <v>2022</v>
      </c>
      <c r="D208" s="2" t="str">
        <f t="shared" si="35"/>
        <v>12/21/2022</v>
      </c>
      <c r="E208" s="2" t="str">
        <f t="shared" si="36"/>
        <v>03/20/2022</v>
      </c>
      <c r="F208" s="2" t="str">
        <f t="shared" si="33"/>
        <v>06/21/2022</v>
      </c>
      <c r="G208" s="2" t="str">
        <f t="shared" si="37"/>
        <v>09/22/2022</v>
      </c>
      <c r="H208">
        <f t="shared" si="38"/>
        <v>-42</v>
      </c>
      <c r="I208">
        <f t="shared" si="39"/>
        <v>234</v>
      </c>
      <c r="J208">
        <f t="shared" si="40"/>
        <v>141</v>
      </c>
      <c r="K208">
        <f t="shared" si="41"/>
        <v>48</v>
      </c>
      <c r="L208" t="str">
        <f t="shared" si="42"/>
        <v>Spring</v>
      </c>
      <c r="M208" t="s">
        <v>334</v>
      </c>
      <c r="N208">
        <f t="shared" si="43"/>
        <v>48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4299-AA13-4218-B6DA-989972AC6840}">
  <dimension ref="A1:S749"/>
  <sheetViews>
    <sheetView tabSelected="1" workbookViewId="0">
      <selection activeCell="K3" sqref="K3"/>
    </sheetView>
  </sheetViews>
  <sheetFormatPr defaultRowHeight="14.4" x14ac:dyDescent="0.55000000000000004"/>
  <cols>
    <col min="1" max="1" width="10.15625" bestFit="1" customWidth="1"/>
    <col min="3" max="3" width="11.15625" bestFit="1" customWidth="1"/>
    <col min="4" max="7" width="10.15625" customWidth="1"/>
    <col min="13" max="13" width="10.15625" customWidth="1"/>
    <col min="18" max="18" width="9.15625" style="16" bestFit="1" customWidth="1"/>
  </cols>
  <sheetData>
    <row r="1" spans="1:19" x14ac:dyDescent="0.55000000000000004">
      <c r="A1" t="s">
        <v>3</v>
      </c>
      <c r="B1" t="s">
        <v>227</v>
      </c>
      <c r="C1" t="s">
        <v>414</v>
      </c>
      <c r="D1" t="s">
        <v>403</v>
      </c>
      <c r="E1" t="s">
        <v>404</v>
      </c>
      <c r="F1" t="s">
        <v>405</v>
      </c>
      <c r="G1" t="s">
        <v>406</v>
      </c>
      <c r="H1" t="s">
        <v>335</v>
      </c>
      <c r="I1" t="s">
        <v>332</v>
      </c>
      <c r="J1" t="s">
        <v>333</v>
      </c>
      <c r="K1" t="s">
        <v>334</v>
      </c>
      <c r="L1" t="s">
        <v>342</v>
      </c>
      <c r="M1" t="s">
        <v>4</v>
      </c>
      <c r="N1" t="s">
        <v>6</v>
      </c>
      <c r="O1" t="s">
        <v>391</v>
      </c>
      <c r="P1" t="s">
        <v>392</v>
      </c>
      <c r="Q1" t="s">
        <v>5</v>
      </c>
      <c r="R1" s="16" t="s">
        <v>341</v>
      </c>
      <c r="S1" t="s">
        <v>615</v>
      </c>
    </row>
    <row r="2" spans="1:19" x14ac:dyDescent="0.55000000000000004">
      <c r="A2" s="2">
        <v>44327</v>
      </c>
      <c r="B2">
        <v>1</v>
      </c>
      <c r="C2">
        <f>YEAR(A2)</f>
        <v>2021</v>
      </c>
      <c r="D2" s="2" t="str">
        <f>_xlfn.CONCAT("12/21/",C2)</f>
        <v>12/21/2021</v>
      </c>
      <c r="E2" s="2" t="str">
        <f>_xlfn.CONCAT("03/20/",C2)</f>
        <v>03/20/2021</v>
      </c>
      <c r="F2" s="2" t="str">
        <f>_xlfn.CONCAT("06/20/",C2)</f>
        <v>06/20/2021</v>
      </c>
      <c r="G2" s="2" t="str">
        <f>_xlfn.CONCAT("09/22/",C2)</f>
        <v>09/22/2021</v>
      </c>
      <c r="H2">
        <f>_xlfn.DAYS(A2,D2)</f>
        <v>-224</v>
      </c>
      <c r="I2">
        <f>_xlfn.DAYS(A2,E2)</f>
        <v>52</v>
      </c>
      <c r="J2">
        <f>_xlfn.DAYS(A2,F2)</f>
        <v>-40</v>
      </c>
      <c r="K2">
        <f>_xlfn.DAYS(A2,G2)</f>
        <v>-134</v>
      </c>
      <c r="L2">
        <v>53</v>
      </c>
      <c r="M2" t="s">
        <v>9</v>
      </c>
      <c r="N2">
        <v>7.6200000000000004E-2</v>
      </c>
      <c r="O2">
        <v>89</v>
      </c>
      <c r="P2">
        <v>70</v>
      </c>
      <c r="Q2">
        <v>79.5</v>
      </c>
      <c r="R2" s="16">
        <v>131</v>
      </c>
      <c r="S2">
        <v>0.19354800000000003</v>
      </c>
    </row>
    <row r="3" spans="1:19" x14ac:dyDescent="0.55000000000000004">
      <c r="A3" s="2">
        <v>44328</v>
      </c>
      <c r="B3">
        <v>2</v>
      </c>
      <c r="C3">
        <f t="shared" ref="C3:C66" si="0">YEAR(A3)</f>
        <v>2021</v>
      </c>
      <c r="D3" s="2" t="str">
        <f t="shared" ref="D3:D66" si="1">_xlfn.CONCAT("12/21/",C3)</f>
        <v>12/21/2021</v>
      </c>
      <c r="E3" s="2" t="str">
        <f t="shared" ref="E3:E66" si="2">_xlfn.CONCAT("03/20/",C3)</f>
        <v>03/20/2021</v>
      </c>
      <c r="F3" s="2" t="str">
        <f t="shared" ref="F3:F66" si="3">_xlfn.CONCAT("06/20/",C3)</f>
        <v>06/20/2021</v>
      </c>
      <c r="G3" s="2" t="str">
        <f t="shared" ref="G3:G66" si="4">_xlfn.CONCAT("09/22/",C3)</f>
        <v>09/22/2021</v>
      </c>
      <c r="H3">
        <f t="shared" ref="H3:H66" si="5">_xlfn.DAYS(A3,D3)</f>
        <v>-223</v>
      </c>
      <c r="I3">
        <f t="shared" ref="I3:I66" si="6">_xlfn.DAYS(A3,E3)</f>
        <v>53</v>
      </c>
      <c r="J3">
        <f t="shared" ref="J3:J66" si="7">_xlfn.DAYS(A3,F3)</f>
        <v>-39</v>
      </c>
      <c r="K3">
        <f t="shared" ref="K3:K66" si="8">_xlfn.DAYS(A3,G3)</f>
        <v>-133</v>
      </c>
      <c r="L3">
        <v>54</v>
      </c>
      <c r="M3" t="s">
        <v>9</v>
      </c>
      <c r="N3">
        <v>0</v>
      </c>
      <c r="O3">
        <v>90</v>
      </c>
      <c r="P3">
        <v>73</v>
      </c>
      <c r="Q3">
        <v>81.5</v>
      </c>
      <c r="R3" s="16">
        <v>132</v>
      </c>
      <c r="S3">
        <v>0</v>
      </c>
    </row>
    <row r="4" spans="1:19" x14ac:dyDescent="0.55000000000000004">
      <c r="A4" s="2">
        <v>44329</v>
      </c>
      <c r="B4">
        <v>3</v>
      </c>
      <c r="C4">
        <f t="shared" si="0"/>
        <v>2021</v>
      </c>
      <c r="D4" s="2" t="str">
        <f t="shared" si="1"/>
        <v>12/21/2021</v>
      </c>
      <c r="E4" s="2" t="str">
        <f t="shared" si="2"/>
        <v>03/20/2021</v>
      </c>
      <c r="F4" s="2" t="str">
        <f t="shared" si="3"/>
        <v>06/20/2021</v>
      </c>
      <c r="G4" s="2" t="str">
        <f t="shared" si="4"/>
        <v>09/22/2021</v>
      </c>
      <c r="H4">
        <f t="shared" si="5"/>
        <v>-222</v>
      </c>
      <c r="I4">
        <f t="shared" si="6"/>
        <v>54</v>
      </c>
      <c r="J4">
        <f t="shared" si="7"/>
        <v>-38</v>
      </c>
      <c r="K4">
        <f t="shared" si="8"/>
        <v>-132</v>
      </c>
      <c r="L4">
        <v>55</v>
      </c>
      <c r="M4" t="s">
        <v>9</v>
      </c>
      <c r="N4">
        <v>0.127</v>
      </c>
      <c r="O4">
        <v>91</v>
      </c>
      <c r="P4">
        <v>72</v>
      </c>
      <c r="Q4">
        <v>81.5</v>
      </c>
      <c r="R4" s="16">
        <v>133</v>
      </c>
      <c r="S4">
        <v>0.32258000000000003</v>
      </c>
    </row>
    <row r="5" spans="1:19" x14ac:dyDescent="0.55000000000000004">
      <c r="A5" s="2">
        <v>44330</v>
      </c>
      <c r="B5">
        <v>4</v>
      </c>
      <c r="C5">
        <f t="shared" si="0"/>
        <v>2021</v>
      </c>
      <c r="D5" s="2" t="str">
        <f t="shared" si="1"/>
        <v>12/21/2021</v>
      </c>
      <c r="E5" s="2" t="str">
        <f t="shared" si="2"/>
        <v>03/20/2021</v>
      </c>
      <c r="F5" s="2" t="str">
        <f t="shared" si="3"/>
        <v>06/20/2021</v>
      </c>
      <c r="G5" s="2" t="str">
        <f t="shared" si="4"/>
        <v>09/22/2021</v>
      </c>
      <c r="H5">
        <f t="shared" si="5"/>
        <v>-221</v>
      </c>
      <c r="I5">
        <f t="shared" si="6"/>
        <v>55</v>
      </c>
      <c r="J5">
        <f t="shared" si="7"/>
        <v>-37</v>
      </c>
      <c r="K5">
        <f t="shared" si="8"/>
        <v>-131</v>
      </c>
      <c r="L5">
        <v>56</v>
      </c>
      <c r="M5" t="s">
        <v>9</v>
      </c>
      <c r="N5">
        <v>3.81</v>
      </c>
      <c r="O5">
        <v>94</v>
      </c>
      <c r="P5">
        <v>72</v>
      </c>
      <c r="Q5">
        <v>83</v>
      </c>
      <c r="R5" s="16">
        <v>134</v>
      </c>
      <c r="S5">
        <v>9.6774000000000004</v>
      </c>
    </row>
    <row r="6" spans="1:19" x14ac:dyDescent="0.55000000000000004">
      <c r="A6" s="2">
        <v>44331</v>
      </c>
      <c r="B6">
        <v>5</v>
      </c>
      <c r="C6">
        <f t="shared" si="0"/>
        <v>2021</v>
      </c>
      <c r="D6" s="2" t="str">
        <f t="shared" si="1"/>
        <v>12/21/2021</v>
      </c>
      <c r="E6" s="2" t="str">
        <f t="shared" si="2"/>
        <v>03/20/2021</v>
      </c>
      <c r="F6" s="2" t="str">
        <f t="shared" si="3"/>
        <v>06/20/2021</v>
      </c>
      <c r="G6" s="2" t="str">
        <f t="shared" si="4"/>
        <v>09/22/2021</v>
      </c>
      <c r="H6">
        <f t="shared" si="5"/>
        <v>-220</v>
      </c>
      <c r="I6">
        <f t="shared" si="6"/>
        <v>56</v>
      </c>
      <c r="J6">
        <f t="shared" si="7"/>
        <v>-36</v>
      </c>
      <c r="K6">
        <f t="shared" si="8"/>
        <v>-130</v>
      </c>
      <c r="L6">
        <v>57</v>
      </c>
      <c r="M6" t="s">
        <v>9</v>
      </c>
      <c r="N6">
        <v>0</v>
      </c>
      <c r="O6">
        <v>87</v>
      </c>
      <c r="P6">
        <v>69</v>
      </c>
      <c r="Q6">
        <v>78</v>
      </c>
      <c r="R6" s="16">
        <v>135</v>
      </c>
      <c r="S6">
        <v>0</v>
      </c>
    </row>
    <row r="7" spans="1:19" x14ac:dyDescent="0.55000000000000004">
      <c r="A7" s="2">
        <v>44332</v>
      </c>
      <c r="B7">
        <v>6</v>
      </c>
      <c r="C7">
        <f t="shared" si="0"/>
        <v>2021</v>
      </c>
      <c r="D7" s="2" t="str">
        <f t="shared" si="1"/>
        <v>12/21/2021</v>
      </c>
      <c r="E7" s="2" t="str">
        <f t="shared" si="2"/>
        <v>03/20/2021</v>
      </c>
      <c r="F7" s="2" t="str">
        <f t="shared" si="3"/>
        <v>06/20/2021</v>
      </c>
      <c r="G7" s="2" t="str">
        <f t="shared" si="4"/>
        <v>09/22/2021</v>
      </c>
      <c r="H7">
        <f t="shared" si="5"/>
        <v>-219</v>
      </c>
      <c r="I7">
        <f t="shared" si="6"/>
        <v>57</v>
      </c>
      <c r="J7">
        <f t="shared" si="7"/>
        <v>-35</v>
      </c>
      <c r="K7">
        <f t="shared" si="8"/>
        <v>-129</v>
      </c>
      <c r="L7">
        <v>58</v>
      </c>
      <c r="M7" t="s">
        <v>9</v>
      </c>
      <c r="N7">
        <v>0</v>
      </c>
      <c r="O7">
        <v>86</v>
      </c>
      <c r="P7">
        <v>66</v>
      </c>
      <c r="Q7">
        <v>76</v>
      </c>
      <c r="R7" s="16">
        <v>136</v>
      </c>
      <c r="S7">
        <v>0</v>
      </c>
    </row>
    <row r="8" spans="1:19" x14ac:dyDescent="0.55000000000000004">
      <c r="A8" s="2">
        <v>44333</v>
      </c>
      <c r="B8">
        <v>7</v>
      </c>
      <c r="C8">
        <f t="shared" si="0"/>
        <v>2021</v>
      </c>
      <c r="D8" s="2" t="str">
        <f t="shared" si="1"/>
        <v>12/21/2021</v>
      </c>
      <c r="E8" s="2" t="str">
        <f t="shared" si="2"/>
        <v>03/20/2021</v>
      </c>
      <c r="F8" s="2" t="str">
        <f t="shared" si="3"/>
        <v>06/20/2021</v>
      </c>
      <c r="G8" s="2" t="str">
        <f t="shared" si="4"/>
        <v>09/22/2021</v>
      </c>
      <c r="H8">
        <f t="shared" si="5"/>
        <v>-218</v>
      </c>
      <c r="I8">
        <f t="shared" si="6"/>
        <v>58</v>
      </c>
      <c r="J8">
        <f t="shared" si="7"/>
        <v>-34</v>
      </c>
      <c r="K8">
        <f t="shared" si="8"/>
        <v>-128</v>
      </c>
      <c r="L8">
        <v>59</v>
      </c>
      <c r="M8" t="s">
        <v>9</v>
      </c>
      <c r="N8">
        <v>0</v>
      </c>
      <c r="O8">
        <v>85</v>
      </c>
      <c r="P8">
        <v>71</v>
      </c>
      <c r="Q8">
        <v>78</v>
      </c>
      <c r="R8" s="16">
        <v>137</v>
      </c>
      <c r="S8">
        <v>0</v>
      </c>
    </row>
    <row r="9" spans="1:19" x14ac:dyDescent="0.55000000000000004">
      <c r="A9" s="2">
        <v>44334</v>
      </c>
      <c r="B9">
        <v>8</v>
      </c>
      <c r="C9">
        <f t="shared" si="0"/>
        <v>2021</v>
      </c>
      <c r="D9" s="2" t="str">
        <f t="shared" si="1"/>
        <v>12/21/2021</v>
      </c>
      <c r="E9" s="2" t="str">
        <f t="shared" si="2"/>
        <v>03/20/2021</v>
      </c>
      <c r="F9" s="2" t="str">
        <f t="shared" si="3"/>
        <v>06/20/2021</v>
      </c>
      <c r="G9" s="2" t="str">
        <f t="shared" si="4"/>
        <v>09/22/2021</v>
      </c>
      <c r="H9">
        <f t="shared" si="5"/>
        <v>-217</v>
      </c>
      <c r="I9">
        <f t="shared" si="6"/>
        <v>59</v>
      </c>
      <c r="J9">
        <f t="shared" si="7"/>
        <v>-33</v>
      </c>
      <c r="K9">
        <f t="shared" si="8"/>
        <v>-127</v>
      </c>
      <c r="L9">
        <v>60</v>
      </c>
      <c r="M9" t="s">
        <v>9</v>
      </c>
      <c r="N9">
        <v>0</v>
      </c>
      <c r="O9">
        <v>83</v>
      </c>
      <c r="P9">
        <v>72</v>
      </c>
      <c r="Q9">
        <v>77.5</v>
      </c>
      <c r="R9" s="16">
        <v>138</v>
      </c>
      <c r="S9">
        <v>0</v>
      </c>
    </row>
    <row r="10" spans="1:19" x14ac:dyDescent="0.55000000000000004">
      <c r="A10" s="2">
        <v>44335</v>
      </c>
      <c r="B10">
        <v>9</v>
      </c>
      <c r="C10">
        <f t="shared" si="0"/>
        <v>2021</v>
      </c>
      <c r="D10" s="2" t="str">
        <f t="shared" si="1"/>
        <v>12/21/2021</v>
      </c>
      <c r="E10" s="2" t="str">
        <f t="shared" si="2"/>
        <v>03/20/2021</v>
      </c>
      <c r="F10" s="2" t="str">
        <f t="shared" si="3"/>
        <v>06/20/2021</v>
      </c>
      <c r="G10" s="2" t="str">
        <f t="shared" si="4"/>
        <v>09/22/2021</v>
      </c>
      <c r="H10">
        <f t="shared" si="5"/>
        <v>-216</v>
      </c>
      <c r="I10">
        <f t="shared" si="6"/>
        <v>60</v>
      </c>
      <c r="J10">
        <f t="shared" si="7"/>
        <v>-32</v>
      </c>
      <c r="K10">
        <f t="shared" si="8"/>
        <v>-126</v>
      </c>
      <c r="L10">
        <v>61</v>
      </c>
      <c r="M10" t="s">
        <v>9</v>
      </c>
      <c r="N10">
        <v>0.127</v>
      </c>
      <c r="O10">
        <v>84</v>
      </c>
      <c r="P10">
        <v>73</v>
      </c>
      <c r="Q10">
        <v>78.5</v>
      </c>
      <c r="R10" s="16">
        <v>139</v>
      </c>
      <c r="S10">
        <v>0.32258000000000003</v>
      </c>
    </row>
    <row r="11" spans="1:19" x14ac:dyDescent="0.55000000000000004">
      <c r="A11" s="2">
        <v>44336</v>
      </c>
      <c r="B11">
        <v>10</v>
      </c>
      <c r="C11">
        <f t="shared" si="0"/>
        <v>2021</v>
      </c>
      <c r="D11" s="2" t="str">
        <f t="shared" si="1"/>
        <v>12/21/2021</v>
      </c>
      <c r="E11" s="2" t="str">
        <f t="shared" si="2"/>
        <v>03/20/2021</v>
      </c>
      <c r="F11" s="2" t="str">
        <f t="shared" si="3"/>
        <v>06/20/2021</v>
      </c>
      <c r="G11" s="2" t="str">
        <f t="shared" si="4"/>
        <v>09/22/2021</v>
      </c>
      <c r="H11">
        <f t="shared" si="5"/>
        <v>-215</v>
      </c>
      <c r="I11">
        <f t="shared" si="6"/>
        <v>61</v>
      </c>
      <c r="J11">
        <f t="shared" si="7"/>
        <v>-31</v>
      </c>
      <c r="K11">
        <f t="shared" si="8"/>
        <v>-125</v>
      </c>
      <c r="L11">
        <v>62</v>
      </c>
      <c r="M11" t="s">
        <v>9</v>
      </c>
      <c r="N11">
        <v>0</v>
      </c>
      <c r="O11">
        <v>84</v>
      </c>
      <c r="P11">
        <v>76</v>
      </c>
      <c r="Q11">
        <v>80</v>
      </c>
      <c r="R11" s="16">
        <v>140</v>
      </c>
      <c r="S11">
        <v>0</v>
      </c>
    </row>
    <row r="12" spans="1:19" x14ac:dyDescent="0.55000000000000004">
      <c r="A12" s="2">
        <v>44337</v>
      </c>
      <c r="B12">
        <v>11</v>
      </c>
      <c r="C12">
        <f t="shared" si="0"/>
        <v>2021</v>
      </c>
      <c r="D12" s="2" t="str">
        <f t="shared" si="1"/>
        <v>12/21/2021</v>
      </c>
      <c r="E12" s="2" t="str">
        <f t="shared" si="2"/>
        <v>03/20/2021</v>
      </c>
      <c r="F12" s="2" t="str">
        <f t="shared" si="3"/>
        <v>06/20/2021</v>
      </c>
      <c r="G12" s="2" t="str">
        <f t="shared" si="4"/>
        <v>09/22/2021</v>
      </c>
      <c r="H12">
        <f t="shared" si="5"/>
        <v>-214</v>
      </c>
      <c r="I12">
        <f t="shared" si="6"/>
        <v>62</v>
      </c>
      <c r="J12">
        <f t="shared" si="7"/>
        <v>-30</v>
      </c>
      <c r="K12">
        <f t="shared" si="8"/>
        <v>-124</v>
      </c>
      <c r="L12">
        <v>63</v>
      </c>
      <c r="M12" t="s">
        <v>9</v>
      </c>
      <c r="N12">
        <v>0</v>
      </c>
      <c r="O12">
        <v>83</v>
      </c>
      <c r="P12">
        <v>73</v>
      </c>
      <c r="Q12">
        <v>78</v>
      </c>
      <c r="R12" s="16">
        <v>141</v>
      </c>
      <c r="S12">
        <v>0</v>
      </c>
    </row>
    <row r="13" spans="1:19" x14ac:dyDescent="0.55000000000000004">
      <c r="A13" s="2">
        <v>44338</v>
      </c>
      <c r="B13">
        <v>12</v>
      </c>
      <c r="C13">
        <f t="shared" si="0"/>
        <v>2021</v>
      </c>
      <c r="D13" s="2" t="str">
        <f t="shared" si="1"/>
        <v>12/21/2021</v>
      </c>
      <c r="E13" s="2" t="str">
        <f t="shared" si="2"/>
        <v>03/20/2021</v>
      </c>
      <c r="F13" s="2" t="str">
        <f t="shared" si="3"/>
        <v>06/20/2021</v>
      </c>
      <c r="G13" s="2" t="str">
        <f t="shared" si="4"/>
        <v>09/22/2021</v>
      </c>
      <c r="H13">
        <f t="shared" si="5"/>
        <v>-213</v>
      </c>
      <c r="I13">
        <f t="shared" si="6"/>
        <v>63</v>
      </c>
      <c r="J13">
        <f t="shared" si="7"/>
        <v>-29</v>
      </c>
      <c r="K13">
        <f t="shared" si="8"/>
        <v>-123</v>
      </c>
      <c r="L13">
        <v>64</v>
      </c>
      <c r="M13" t="s">
        <v>9</v>
      </c>
      <c r="N13">
        <v>0</v>
      </c>
      <c r="O13">
        <v>84</v>
      </c>
      <c r="P13">
        <v>69</v>
      </c>
      <c r="Q13">
        <v>76.5</v>
      </c>
      <c r="R13" s="16">
        <v>142</v>
      </c>
      <c r="S13">
        <v>0</v>
      </c>
    </row>
    <row r="14" spans="1:19" x14ac:dyDescent="0.55000000000000004">
      <c r="A14" s="2">
        <v>44339</v>
      </c>
      <c r="B14">
        <v>13</v>
      </c>
      <c r="C14">
        <f t="shared" si="0"/>
        <v>2021</v>
      </c>
      <c r="D14" s="2" t="str">
        <f t="shared" si="1"/>
        <v>12/21/2021</v>
      </c>
      <c r="E14" s="2" t="str">
        <f t="shared" si="2"/>
        <v>03/20/2021</v>
      </c>
      <c r="F14" s="2" t="str">
        <f t="shared" si="3"/>
        <v>06/20/2021</v>
      </c>
      <c r="G14" s="2" t="str">
        <f t="shared" si="4"/>
        <v>09/22/2021</v>
      </c>
      <c r="H14">
        <f t="shared" si="5"/>
        <v>-212</v>
      </c>
      <c r="I14">
        <f t="shared" si="6"/>
        <v>64</v>
      </c>
      <c r="J14">
        <f t="shared" si="7"/>
        <v>-28</v>
      </c>
      <c r="K14">
        <f t="shared" si="8"/>
        <v>-122</v>
      </c>
      <c r="L14">
        <v>65</v>
      </c>
      <c r="M14" t="s">
        <v>9</v>
      </c>
      <c r="N14">
        <v>0</v>
      </c>
      <c r="O14">
        <v>84</v>
      </c>
      <c r="P14">
        <v>67</v>
      </c>
      <c r="Q14">
        <v>75.5</v>
      </c>
      <c r="R14" s="16">
        <v>143</v>
      </c>
      <c r="S14">
        <v>0</v>
      </c>
    </row>
    <row r="15" spans="1:19" x14ac:dyDescent="0.55000000000000004">
      <c r="A15" s="2">
        <v>44340</v>
      </c>
      <c r="B15">
        <v>14</v>
      </c>
      <c r="C15">
        <f t="shared" si="0"/>
        <v>2021</v>
      </c>
      <c r="D15" s="2" t="str">
        <f t="shared" si="1"/>
        <v>12/21/2021</v>
      </c>
      <c r="E15" s="2" t="str">
        <f t="shared" si="2"/>
        <v>03/20/2021</v>
      </c>
      <c r="F15" s="2" t="str">
        <f t="shared" si="3"/>
        <v>06/20/2021</v>
      </c>
      <c r="G15" s="2" t="str">
        <f t="shared" si="4"/>
        <v>09/22/2021</v>
      </c>
      <c r="H15">
        <f t="shared" si="5"/>
        <v>-211</v>
      </c>
      <c r="I15">
        <f t="shared" si="6"/>
        <v>65</v>
      </c>
      <c r="J15">
        <f t="shared" si="7"/>
        <v>-27</v>
      </c>
      <c r="K15">
        <f t="shared" si="8"/>
        <v>-121</v>
      </c>
      <c r="L15">
        <v>66</v>
      </c>
      <c r="M15" t="s">
        <v>9</v>
      </c>
      <c r="N15">
        <v>0</v>
      </c>
      <c r="O15">
        <v>84</v>
      </c>
      <c r="P15">
        <v>63</v>
      </c>
      <c r="Q15">
        <v>73.5</v>
      </c>
      <c r="R15" s="16">
        <v>144</v>
      </c>
      <c r="S15">
        <v>0</v>
      </c>
    </row>
    <row r="16" spans="1:19" x14ac:dyDescent="0.55000000000000004">
      <c r="A16" s="2">
        <v>44341</v>
      </c>
      <c r="B16">
        <v>15</v>
      </c>
      <c r="C16">
        <f t="shared" si="0"/>
        <v>2021</v>
      </c>
      <c r="D16" s="2" t="str">
        <f t="shared" si="1"/>
        <v>12/21/2021</v>
      </c>
      <c r="E16" s="2" t="str">
        <f t="shared" si="2"/>
        <v>03/20/2021</v>
      </c>
      <c r="F16" s="2" t="str">
        <f t="shared" si="3"/>
        <v>06/20/2021</v>
      </c>
      <c r="G16" s="2" t="str">
        <f t="shared" si="4"/>
        <v>09/22/2021</v>
      </c>
      <c r="H16">
        <f t="shared" si="5"/>
        <v>-210</v>
      </c>
      <c r="I16">
        <f t="shared" si="6"/>
        <v>66</v>
      </c>
      <c r="J16">
        <f t="shared" si="7"/>
        <v>-26</v>
      </c>
      <c r="K16">
        <f t="shared" si="8"/>
        <v>-120</v>
      </c>
      <c r="L16">
        <v>67</v>
      </c>
      <c r="M16" t="s">
        <v>9</v>
      </c>
      <c r="N16">
        <v>0</v>
      </c>
      <c r="O16">
        <v>84</v>
      </c>
      <c r="P16">
        <v>65</v>
      </c>
      <c r="Q16">
        <v>74.5</v>
      </c>
      <c r="R16" s="16">
        <v>145</v>
      </c>
      <c r="S16">
        <v>0</v>
      </c>
    </row>
    <row r="17" spans="1:19" x14ac:dyDescent="0.55000000000000004">
      <c r="A17" s="2">
        <v>44342</v>
      </c>
      <c r="B17">
        <v>16</v>
      </c>
      <c r="C17">
        <f t="shared" si="0"/>
        <v>2021</v>
      </c>
      <c r="D17" s="2" t="str">
        <f t="shared" si="1"/>
        <v>12/21/2021</v>
      </c>
      <c r="E17" s="2" t="str">
        <f t="shared" si="2"/>
        <v>03/20/2021</v>
      </c>
      <c r="F17" s="2" t="str">
        <f t="shared" si="3"/>
        <v>06/20/2021</v>
      </c>
      <c r="G17" s="2" t="str">
        <f t="shared" si="4"/>
        <v>09/22/2021</v>
      </c>
      <c r="H17">
        <f t="shared" si="5"/>
        <v>-209</v>
      </c>
      <c r="I17">
        <f t="shared" si="6"/>
        <v>67</v>
      </c>
      <c r="J17">
        <f t="shared" si="7"/>
        <v>-25</v>
      </c>
      <c r="K17">
        <f t="shared" si="8"/>
        <v>-119</v>
      </c>
      <c r="L17">
        <v>68</v>
      </c>
      <c r="M17" t="s">
        <v>9</v>
      </c>
      <c r="N17">
        <v>0</v>
      </c>
      <c r="O17">
        <v>85</v>
      </c>
      <c r="P17">
        <v>70</v>
      </c>
      <c r="Q17">
        <v>77.5</v>
      </c>
      <c r="R17" s="16">
        <v>146</v>
      </c>
      <c r="S17">
        <v>0</v>
      </c>
    </row>
    <row r="18" spans="1:19" x14ac:dyDescent="0.55000000000000004">
      <c r="A18" s="2">
        <v>44343</v>
      </c>
      <c r="B18">
        <v>17</v>
      </c>
      <c r="C18">
        <f t="shared" si="0"/>
        <v>2021</v>
      </c>
      <c r="D18" s="2" t="str">
        <f t="shared" si="1"/>
        <v>12/21/2021</v>
      </c>
      <c r="E18" s="2" t="str">
        <f t="shared" si="2"/>
        <v>03/20/2021</v>
      </c>
      <c r="F18" s="2" t="str">
        <f t="shared" si="3"/>
        <v>06/20/2021</v>
      </c>
      <c r="G18" s="2" t="str">
        <f t="shared" si="4"/>
        <v>09/22/2021</v>
      </c>
      <c r="H18">
        <f t="shared" si="5"/>
        <v>-208</v>
      </c>
      <c r="I18">
        <f t="shared" si="6"/>
        <v>68</v>
      </c>
      <c r="J18">
        <f t="shared" si="7"/>
        <v>-24</v>
      </c>
      <c r="K18">
        <f t="shared" si="8"/>
        <v>-118</v>
      </c>
      <c r="L18">
        <v>69</v>
      </c>
      <c r="M18" t="s">
        <v>9</v>
      </c>
      <c r="N18">
        <v>0</v>
      </c>
      <c r="O18">
        <v>86</v>
      </c>
      <c r="P18">
        <v>66</v>
      </c>
      <c r="Q18">
        <v>76</v>
      </c>
      <c r="R18" s="16">
        <v>147</v>
      </c>
      <c r="S18">
        <v>0</v>
      </c>
    </row>
    <row r="19" spans="1:19" x14ac:dyDescent="0.55000000000000004">
      <c r="A19" s="2">
        <v>44344</v>
      </c>
      <c r="B19">
        <v>18</v>
      </c>
      <c r="C19">
        <f t="shared" si="0"/>
        <v>2021</v>
      </c>
      <c r="D19" s="2" t="str">
        <f t="shared" si="1"/>
        <v>12/21/2021</v>
      </c>
      <c r="E19" s="2" t="str">
        <f t="shared" si="2"/>
        <v>03/20/2021</v>
      </c>
      <c r="F19" s="2" t="str">
        <f t="shared" si="3"/>
        <v>06/20/2021</v>
      </c>
      <c r="G19" s="2" t="str">
        <f t="shared" si="4"/>
        <v>09/22/2021</v>
      </c>
      <c r="H19">
        <f t="shared" si="5"/>
        <v>-207</v>
      </c>
      <c r="I19">
        <f t="shared" si="6"/>
        <v>69</v>
      </c>
      <c r="J19">
        <f t="shared" si="7"/>
        <v>-23</v>
      </c>
      <c r="K19">
        <f t="shared" si="8"/>
        <v>-117</v>
      </c>
      <c r="L19">
        <v>70</v>
      </c>
      <c r="M19" t="s">
        <v>9</v>
      </c>
      <c r="N19">
        <v>0</v>
      </c>
      <c r="O19">
        <v>87</v>
      </c>
      <c r="P19">
        <v>67</v>
      </c>
      <c r="Q19">
        <v>77</v>
      </c>
      <c r="R19" s="16">
        <v>148</v>
      </c>
      <c r="S19">
        <v>0</v>
      </c>
    </row>
    <row r="20" spans="1:19" x14ac:dyDescent="0.55000000000000004">
      <c r="A20" s="2">
        <v>44345</v>
      </c>
      <c r="B20">
        <v>19</v>
      </c>
      <c r="C20">
        <f t="shared" si="0"/>
        <v>2021</v>
      </c>
      <c r="D20" s="2" t="str">
        <f t="shared" si="1"/>
        <v>12/21/2021</v>
      </c>
      <c r="E20" s="2" t="str">
        <f t="shared" si="2"/>
        <v>03/20/2021</v>
      </c>
      <c r="F20" s="2" t="str">
        <f t="shared" si="3"/>
        <v>06/20/2021</v>
      </c>
      <c r="G20" s="2" t="str">
        <f t="shared" si="4"/>
        <v>09/22/2021</v>
      </c>
      <c r="H20">
        <f t="shared" si="5"/>
        <v>-206</v>
      </c>
      <c r="I20">
        <f t="shared" si="6"/>
        <v>70</v>
      </c>
      <c r="J20">
        <f t="shared" si="7"/>
        <v>-22</v>
      </c>
      <c r="K20">
        <f t="shared" si="8"/>
        <v>-116</v>
      </c>
      <c r="L20">
        <v>71</v>
      </c>
      <c r="M20" t="s">
        <v>9</v>
      </c>
      <c r="N20">
        <v>0</v>
      </c>
      <c r="O20">
        <v>87</v>
      </c>
      <c r="P20">
        <v>64</v>
      </c>
      <c r="Q20">
        <v>75.5</v>
      </c>
      <c r="R20" s="16">
        <v>149</v>
      </c>
      <c r="S20">
        <v>0</v>
      </c>
    </row>
    <row r="21" spans="1:19" x14ac:dyDescent="0.55000000000000004">
      <c r="A21" s="2">
        <v>44346</v>
      </c>
      <c r="B21">
        <v>20</v>
      </c>
      <c r="C21">
        <f t="shared" si="0"/>
        <v>2021</v>
      </c>
      <c r="D21" s="2" t="str">
        <f t="shared" si="1"/>
        <v>12/21/2021</v>
      </c>
      <c r="E21" s="2" t="str">
        <f t="shared" si="2"/>
        <v>03/20/2021</v>
      </c>
      <c r="F21" s="2" t="str">
        <f t="shared" si="3"/>
        <v>06/20/2021</v>
      </c>
      <c r="G21" s="2" t="str">
        <f t="shared" si="4"/>
        <v>09/22/2021</v>
      </c>
      <c r="H21">
        <f t="shared" si="5"/>
        <v>-205</v>
      </c>
      <c r="I21">
        <f t="shared" si="6"/>
        <v>71</v>
      </c>
      <c r="J21">
        <f t="shared" si="7"/>
        <v>-21</v>
      </c>
      <c r="K21">
        <f t="shared" si="8"/>
        <v>-115</v>
      </c>
      <c r="L21">
        <v>72</v>
      </c>
      <c r="M21" t="s">
        <v>9</v>
      </c>
      <c r="N21">
        <v>0</v>
      </c>
      <c r="O21">
        <v>89</v>
      </c>
      <c r="P21">
        <v>68</v>
      </c>
      <c r="Q21">
        <v>78.5</v>
      </c>
      <c r="R21" s="16">
        <v>150</v>
      </c>
      <c r="S21">
        <v>0</v>
      </c>
    </row>
    <row r="22" spans="1:19" x14ac:dyDescent="0.55000000000000004">
      <c r="A22" s="2">
        <v>44347</v>
      </c>
      <c r="B22">
        <v>21</v>
      </c>
      <c r="C22">
        <f t="shared" si="0"/>
        <v>2021</v>
      </c>
      <c r="D22" s="2" t="str">
        <f t="shared" si="1"/>
        <v>12/21/2021</v>
      </c>
      <c r="E22" s="2" t="str">
        <f t="shared" si="2"/>
        <v>03/20/2021</v>
      </c>
      <c r="F22" s="2" t="str">
        <f t="shared" si="3"/>
        <v>06/20/2021</v>
      </c>
      <c r="G22" s="2" t="str">
        <f t="shared" si="4"/>
        <v>09/22/2021</v>
      </c>
      <c r="H22">
        <f t="shared" si="5"/>
        <v>-204</v>
      </c>
      <c r="I22">
        <f t="shared" si="6"/>
        <v>72</v>
      </c>
      <c r="J22">
        <f t="shared" si="7"/>
        <v>-20</v>
      </c>
      <c r="K22">
        <f t="shared" si="8"/>
        <v>-114</v>
      </c>
      <c r="L22">
        <v>73</v>
      </c>
      <c r="M22" t="s">
        <v>9</v>
      </c>
      <c r="N22">
        <v>0.22860000000000003</v>
      </c>
      <c r="O22">
        <v>90</v>
      </c>
      <c r="P22">
        <v>68</v>
      </c>
      <c r="Q22">
        <v>79</v>
      </c>
      <c r="R22" s="16">
        <v>151</v>
      </c>
      <c r="S22">
        <v>0.58064400000000005</v>
      </c>
    </row>
    <row r="23" spans="1:19" x14ac:dyDescent="0.55000000000000004">
      <c r="A23" s="2">
        <v>44348</v>
      </c>
      <c r="B23">
        <v>22</v>
      </c>
      <c r="C23">
        <f t="shared" si="0"/>
        <v>2021</v>
      </c>
      <c r="D23" s="2" t="str">
        <f t="shared" si="1"/>
        <v>12/21/2021</v>
      </c>
      <c r="E23" s="2" t="str">
        <f t="shared" si="2"/>
        <v>03/20/2021</v>
      </c>
      <c r="F23" s="2" t="str">
        <f t="shared" si="3"/>
        <v>06/20/2021</v>
      </c>
      <c r="G23" s="2" t="str">
        <f t="shared" si="4"/>
        <v>09/22/2021</v>
      </c>
      <c r="H23">
        <f t="shared" si="5"/>
        <v>-203</v>
      </c>
      <c r="I23">
        <f t="shared" si="6"/>
        <v>73</v>
      </c>
      <c r="J23">
        <f t="shared" si="7"/>
        <v>-19</v>
      </c>
      <c r="K23">
        <f t="shared" si="8"/>
        <v>-113</v>
      </c>
      <c r="L23">
        <v>74</v>
      </c>
      <c r="M23" t="s">
        <v>15</v>
      </c>
      <c r="N23">
        <v>1.2192000000000001</v>
      </c>
      <c r="O23">
        <v>88</v>
      </c>
      <c r="P23">
        <v>72</v>
      </c>
      <c r="Q23">
        <v>80</v>
      </c>
      <c r="R23" s="16">
        <v>152</v>
      </c>
      <c r="S23">
        <v>3.0967680000000004</v>
      </c>
    </row>
    <row r="24" spans="1:19" x14ac:dyDescent="0.55000000000000004">
      <c r="A24" s="2">
        <v>44349</v>
      </c>
      <c r="B24">
        <v>23</v>
      </c>
      <c r="C24">
        <f t="shared" si="0"/>
        <v>2021</v>
      </c>
      <c r="D24" s="2" t="str">
        <f t="shared" si="1"/>
        <v>12/21/2021</v>
      </c>
      <c r="E24" s="2" t="str">
        <f t="shared" si="2"/>
        <v>03/20/2021</v>
      </c>
      <c r="F24" s="2" t="str">
        <f t="shared" si="3"/>
        <v>06/20/2021</v>
      </c>
      <c r="G24" s="2" t="str">
        <f t="shared" si="4"/>
        <v>09/22/2021</v>
      </c>
      <c r="H24">
        <f t="shared" si="5"/>
        <v>-202</v>
      </c>
      <c r="I24">
        <f t="shared" si="6"/>
        <v>74</v>
      </c>
      <c r="J24">
        <f t="shared" si="7"/>
        <v>-18</v>
      </c>
      <c r="K24">
        <f t="shared" si="8"/>
        <v>-112</v>
      </c>
      <c r="L24">
        <v>75</v>
      </c>
      <c r="M24" t="s">
        <v>15</v>
      </c>
      <c r="N24">
        <v>5.0800000000000005E-2</v>
      </c>
      <c r="O24">
        <v>86</v>
      </c>
      <c r="P24">
        <v>71</v>
      </c>
      <c r="Q24">
        <v>78.5</v>
      </c>
      <c r="R24" s="16">
        <v>153</v>
      </c>
      <c r="S24">
        <v>0.12903200000000001</v>
      </c>
    </row>
    <row r="25" spans="1:19" x14ac:dyDescent="0.55000000000000004">
      <c r="A25" s="2">
        <v>44350</v>
      </c>
      <c r="B25">
        <v>24</v>
      </c>
      <c r="C25">
        <f t="shared" si="0"/>
        <v>2021</v>
      </c>
      <c r="D25" s="2" t="str">
        <f t="shared" si="1"/>
        <v>12/21/2021</v>
      </c>
      <c r="E25" s="2" t="str">
        <f t="shared" si="2"/>
        <v>03/20/2021</v>
      </c>
      <c r="F25" s="2" t="str">
        <f t="shared" si="3"/>
        <v>06/20/2021</v>
      </c>
      <c r="G25" s="2" t="str">
        <f t="shared" si="4"/>
        <v>09/22/2021</v>
      </c>
      <c r="H25">
        <f t="shared" si="5"/>
        <v>-201</v>
      </c>
      <c r="I25">
        <f t="shared" si="6"/>
        <v>75</v>
      </c>
      <c r="J25">
        <f t="shared" si="7"/>
        <v>-17</v>
      </c>
      <c r="K25">
        <f t="shared" si="8"/>
        <v>-111</v>
      </c>
      <c r="L25">
        <v>76</v>
      </c>
      <c r="M25" t="s">
        <v>15</v>
      </c>
      <c r="N25">
        <v>4.6482000000000001</v>
      </c>
      <c r="O25">
        <v>87</v>
      </c>
      <c r="P25">
        <v>72</v>
      </c>
      <c r="Q25">
        <v>79.5</v>
      </c>
      <c r="R25" s="16">
        <v>154</v>
      </c>
      <c r="S25">
        <v>11.806428</v>
      </c>
    </row>
    <row r="26" spans="1:19" x14ac:dyDescent="0.55000000000000004">
      <c r="A26" s="2">
        <v>44351</v>
      </c>
      <c r="B26">
        <v>25</v>
      </c>
      <c r="C26">
        <f t="shared" si="0"/>
        <v>2021</v>
      </c>
      <c r="D26" s="2" t="str">
        <f t="shared" si="1"/>
        <v>12/21/2021</v>
      </c>
      <c r="E26" s="2" t="str">
        <f t="shared" si="2"/>
        <v>03/20/2021</v>
      </c>
      <c r="F26" s="2" t="str">
        <f t="shared" si="3"/>
        <v>06/20/2021</v>
      </c>
      <c r="G26" s="2" t="str">
        <f t="shared" si="4"/>
        <v>09/22/2021</v>
      </c>
      <c r="H26">
        <f t="shared" si="5"/>
        <v>-200</v>
      </c>
      <c r="I26">
        <f t="shared" si="6"/>
        <v>76</v>
      </c>
      <c r="J26">
        <f t="shared" si="7"/>
        <v>-16</v>
      </c>
      <c r="K26">
        <f t="shared" si="8"/>
        <v>-110</v>
      </c>
      <c r="L26">
        <v>77</v>
      </c>
      <c r="M26" t="s">
        <v>15</v>
      </c>
      <c r="N26">
        <v>3.2512000000000003</v>
      </c>
      <c r="O26">
        <v>82</v>
      </c>
      <c r="P26">
        <v>72</v>
      </c>
      <c r="Q26">
        <v>77</v>
      </c>
      <c r="R26" s="16">
        <v>155</v>
      </c>
      <c r="S26">
        <v>8.2580480000000005</v>
      </c>
    </row>
    <row r="27" spans="1:19" x14ac:dyDescent="0.55000000000000004">
      <c r="A27" s="2">
        <v>44352</v>
      </c>
      <c r="B27">
        <v>26</v>
      </c>
      <c r="C27">
        <f t="shared" si="0"/>
        <v>2021</v>
      </c>
      <c r="D27" s="2" t="str">
        <f t="shared" si="1"/>
        <v>12/21/2021</v>
      </c>
      <c r="E27" s="2" t="str">
        <f t="shared" si="2"/>
        <v>03/20/2021</v>
      </c>
      <c r="F27" s="2" t="str">
        <f t="shared" si="3"/>
        <v>06/20/2021</v>
      </c>
      <c r="G27" s="2" t="str">
        <f t="shared" si="4"/>
        <v>09/22/2021</v>
      </c>
      <c r="H27">
        <f t="shared" si="5"/>
        <v>-199</v>
      </c>
      <c r="I27">
        <f t="shared" si="6"/>
        <v>77</v>
      </c>
      <c r="J27">
        <f t="shared" si="7"/>
        <v>-15</v>
      </c>
      <c r="K27">
        <f t="shared" si="8"/>
        <v>-109</v>
      </c>
      <c r="L27">
        <v>78</v>
      </c>
      <c r="M27" t="s">
        <v>15</v>
      </c>
      <c r="N27">
        <v>0</v>
      </c>
      <c r="O27">
        <v>87</v>
      </c>
      <c r="P27">
        <v>73</v>
      </c>
      <c r="Q27">
        <v>80</v>
      </c>
      <c r="R27" s="16">
        <v>156</v>
      </c>
      <c r="S27">
        <v>0</v>
      </c>
    </row>
    <row r="28" spans="1:19" x14ac:dyDescent="0.55000000000000004">
      <c r="A28" s="2">
        <v>44353</v>
      </c>
      <c r="B28">
        <v>27</v>
      </c>
      <c r="C28">
        <f t="shared" si="0"/>
        <v>2021</v>
      </c>
      <c r="D28" s="2" t="str">
        <f t="shared" si="1"/>
        <v>12/21/2021</v>
      </c>
      <c r="E28" s="2" t="str">
        <f t="shared" si="2"/>
        <v>03/20/2021</v>
      </c>
      <c r="F28" s="2" t="str">
        <f t="shared" si="3"/>
        <v>06/20/2021</v>
      </c>
      <c r="G28" s="2" t="str">
        <f t="shared" si="4"/>
        <v>09/22/2021</v>
      </c>
      <c r="H28">
        <f t="shared" si="5"/>
        <v>-198</v>
      </c>
      <c r="I28">
        <f t="shared" si="6"/>
        <v>78</v>
      </c>
      <c r="J28">
        <f t="shared" si="7"/>
        <v>-14</v>
      </c>
      <c r="K28">
        <f t="shared" si="8"/>
        <v>-108</v>
      </c>
      <c r="L28">
        <v>79</v>
      </c>
      <c r="M28" t="s">
        <v>15</v>
      </c>
      <c r="N28">
        <v>0.27939999999999998</v>
      </c>
      <c r="O28">
        <v>87</v>
      </c>
      <c r="P28">
        <v>77</v>
      </c>
      <c r="Q28">
        <v>82</v>
      </c>
      <c r="R28" s="16">
        <v>157</v>
      </c>
      <c r="S28">
        <v>0.70967599999999997</v>
      </c>
    </row>
    <row r="29" spans="1:19" x14ac:dyDescent="0.55000000000000004">
      <c r="A29" s="2">
        <v>44354</v>
      </c>
      <c r="B29">
        <v>28</v>
      </c>
      <c r="C29">
        <f t="shared" si="0"/>
        <v>2021</v>
      </c>
      <c r="D29" s="2" t="str">
        <f t="shared" si="1"/>
        <v>12/21/2021</v>
      </c>
      <c r="E29" s="2" t="str">
        <f t="shared" si="2"/>
        <v>03/20/2021</v>
      </c>
      <c r="F29" s="2" t="str">
        <f t="shared" si="3"/>
        <v>06/20/2021</v>
      </c>
      <c r="G29" s="2" t="str">
        <f t="shared" si="4"/>
        <v>09/22/2021</v>
      </c>
      <c r="H29">
        <f t="shared" si="5"/>
        <v>-197</v>
      </c>
      <c r="I29">
        <f t="shared" si="6"/>
        <v>79</v>
      </c>
      <c r="J29">
        <f t="shared" si="7"/>
        <v>-13</v>
      </c>
      <c r="K29">
        <f t="shared" si="8"/>
        <v>-107</v>
      </c>
      <c r="L29">
        <v>80</v>
      </c>
      <c r="M29" t="s">
        <v>15</v>
      </c>
      <c r="N29">
        <v>2.5400000000000002E-2</v>
      </c>
      <c r="O29">
        <v>88</v>
      </c>
      <c r="P29">
        <v>78</v>
      </c>
      <c r="Q29">
        <v>83</v>
      </c>
      <c r="R29" s="16">
        <v>158</v>
      </c>
      <c r="S29">
        <v>6.4516000000000004E-2</v>
      </c>
    </row>
    <row r="30" spans="1:19" x14ac:dyDescent="0.55000000000000004">
      <c r="A30" s="2">
        <v>44355</v>
      </c>
      <c r="B30">
        <v>29</v>
      </c>
      <c r="C30">
        <f t="shared" si="0"/>
        <v>2021</v>
      </c>
      <c r="D30" s="2" t="str">
        <f t="shared" si="1"/>
        <v>12/21/2021</v>
      </c>
      <c r="E30" s="2" t="str">
        <f t="shared" si="2"/>
        <v>03/20/2021</v>
      </c>
      <c r="F30" s="2" t="str">
        <f t="shared" si="3"/>
        <v>06/20/2021</v>
      </c>
      <c r="G30" s="2" t="str">
        <f t="shared" si="4"/>
        <v>09/22/2021</v>
      </c>
      <c r="H30">
        <f t="shared" si="5"/>
        <v>-196</v>
      </c>
      <c r="I30">
        <f t="shared" si="6"/>
        <v>80</v>
      </c>
      <c r="J30">
        <f t="shared" si="7"/>
        <v>-12</v>
      </c>
      <c r="K30">
        <f t="shared" si="8"/>
        <v>-106</v>
      </c>
      <c r="L30">
        <v>81</v>
      </c>
      <c r="M30" t="s">
        <v>15</v>
      </c>
      <c r="N30">
        <v>1.3462000000000001</v>
      </c>
      <c r="O30">
        <v>87</v>
      </c>
      <c r="P30">
        <v>73</v>
      </c>
      <c r="Q30">
        <v>80</v>
      </c>
      <c r="R30" s="16">
        <v>159</v>
      </c>
      <c r="S30">
        <v>3.4193480000000003</v>
      </c>
    </row>
    <row r="31" spans="1:19" x14ac:dyDescent="0.55000000000000004">
      <c r="A31" s="2">
        <v>44356</v>
      </c>
      <c r="B31">
        <v>30</v>
      </c>
      <c r="C31">
        <f t="shared" si="0"/>
        <v>2021</v>
      </c>
      <c r="D31" s="2" t="str">
        <f t="shared" si="1"/>
        <v>12/21/2021</v>
      </c>
      <c r="E31" s="2" t="str">
        <f t="shared" si="2"/>
        <v>03/20/2021</v>
      </c>
      <c r="F31" s="2" t="str">
        <f t="shared" si="3"/>
        <v>06/20/2021</v>
      </c>
      <c r="G31" s="2" t="str">
        <f t="shared" si="4"/>
        <v>09/22/2021</v>
      </c>
      <c r="H31">
        <f t="shared" si="5"/>
        <v>-195</v>
      </c>
      <c r="I31">
        <f t="shared" si="6"/>
        <v>81</v>
      </c>
      <c r="J31">
        <f t="shared" si="7"/>
        <v>-11</v>
      </c>
      <c r="K31">
        <f t="shared" si="8"/>
        <v>-105</v>
      </c>
      <c r="L31">
        <v>82</v>
      </c>
      <c r="M31" t="s">
        <v>15</v>
      </c>
      <c r="N31">
        <v>0</v>
      </c>
      <c r="O31">
        <v>87</v>
      </c>
      <c r="P31">
        <v>73</v>
      </c>
      <c r="Q31">
        <v>80</v>
      </c>
      <c r="R31" s="16">
        <v>160</v>
      </c>
      <c r="S31">
        <v>0</v>
      </c>
    </row>
    <row r="32" spans="1:19" x14ac:dyDescent="0.55000000000000004">
      <c r="A32" s="2">
        <v>44357</v>
      </c>
      <c r="B32">
        <v>31</v>
      </c>
      <c r="C32">
        <f t="shared" si="0"/>
        <v>2021</v>
      </c>
      <c r="D32" s="2" t="str">
        <f t="shared" si="1"/>
        <v>12/21/2021</v>
      </c>
      <c r="E32" s="2" t="str">
        <f t="shared" si="2"/>
        <v>03/20/2021</v>
      </c>
      <c r="F32" s="2" t="str">
        <f t="shared" si="3"/>
        <v>06/20/2021</v>
      </c>
      <c r="G32" s="2" t="str">
        <f t="shared" si="4"/>
        <v>09/22/2021</v>
      </c>
      <c r="H32">
        <f t="shared" si="5"/>
        <v>-194</v>
      </c>
      <c r="I32">
        <f t="shared" si="6"/>
        <v>82</v>
      </c>
      <c r="J32">
        <f t="shared" si="7"/>
        <v>-10</v>
      </c>
      <c r="K32">
        <f t="shared" si="8"/>
        <v>-104</v>
      </c>
      <c r="L32">
        <v>83</v>
      </c>
      <c r="M32" t="s">
        <v>15</v>
      </c>
      <c r="N32">
        <v>0</v>
      </c>
      <c r="O32">
        <v>88</v>
      </c>
      <c r="P32">
        <v>73</v>
      </c>
      <c r="Q32">
        <v>80.5</v>
      </c>
      <c r="R32" s="16">
        <v>161</v>
      </c>
      <c r="S32">
        <v>0</v>
      </c>
    </row>
    <row r="33" spans="1:19" x14ac:dyDescent="0.55000000000000004">
      <c r="A33" s="2">
        <v>44358</v>
      </c>
      <c r="B33">
        <v>32</v>
      </c>
      <c r="C33">
        <f t="shared" si="0"/>
        <v>2021</v>
      </c>
      <c r="D33" s="2" t="str">
        <f t="shared" si="1"/>
        <v>12/21/2021</v>
      </c>
      <c r="E33" s="2" t="str">
        <f t="shared" si="2"/>
        <v>03/20/2021</v>
      </c>
      <c r="F33" s="2" t="str">
        <f t="shared" si="3"/>
        <v>06/20/2021</v>
      </c>
      <c r="G33" s="2" t="str">
        <f t="shared" si="4"/>
        <v>09/22/2021</v>
      </c>
      <c r="H33">
        <f t="shared" si="5"/>
        <v>-193</v>
      </c>
      <c r="I33">
        <f t="shared" si="6"/>
        <v>83</v>
      </c>
      <c r="J33">
        <f t="shared" si="7"/>
        <v>-9</v>
      </c>
      <c r="K33">
        <f t="shared" si="8"/>
        <v>-103</v>
      </c>
      <c r="L33">
        <v>84</v>
      </c>
      <c r="M33" t="s">
        <v>15</v>
      </c>
      <c r="N33">
        <v>0</v>
      </c>
      <c r="O33">
        <v>88</v>
      </c>
      <c r="P33">
        <v>73</v>
      </c>
      <c r="Q33">
        <v>80.5</v>
      </c>
      <c r="R33" s="16">
        <v>162</v>
      </c>
      <c r="S33">
        <v>0</v>
      </c>
    </row>
    <row r="34" spans="1:19" x14ac:dyDescent="0.55000000000000004">
      <c r="A34" s="2">
        <v>44359</v>
      </c>
      <c r="B34">
        <v>33</v>
      </c>
      <c r="C34">
        <f t="shared" si="0"/>
        <v>2021</v>
      </c>
      <c r="D34" s="2" t="str">
        <f t="shared" si="1"/>
        <v>12/21/2021</v>
      </c>
      <c r="E34" s="2" t="str">
        <f t="shared" si="2"/>
        <v>03/20/2021</v>
      </c>
      <c r="F34" s="2" t="str">
        <f t="shared" si="3"/>
        <v>06/20/2021</v>
      </c>
      <c r="G34" s="2" t="str">
        <f t="shared" si="4"/>
        <v>09/22/2021</v>
      </c>
      <c r="H34">
        <f t="shared" si="5"/>
        <v>-192</v>
      </c>
      <c r="I34">
        <f t="shared" si="6"/>
        <v>84</v>
      </c>
      <c r="J34">
        <f t="shared" si="7"/>
        <v>-8</v>
      </c>
      <c r="K34">
        <f t="shared" si="8"/>
        <v>-102</v>
      </c>
      <c r="L34">
        <v>85</v>
      </c>
      <c r="M34" t="s">
        <v>15</v>
      </c>
      <c r="N34">
        <v>0</v>
      </c>
      <c r="O34">
        <v>89</v>
      </c>
      <c r="P34">
        <v>72</v>
      </c>
      <c r="Q34">
        <v>80.5</v>
      </c>
      <c r="R34" s="16">
        <v>163</v>
      </c>
      <c r="S34">
        <v>0</v>
      </c>
    </row>
    <row r="35" spans="1:19" x14ac:dyDescent="0.55000000000000004">
      <c r="A35" s="2">
        <v>44360</v>
      </c>
      <c r="B35">
        <v>34</v>
      </c>
      <c r="C35">
        <f t="shared" si="0"/>
        <v>2021</v>
      </c>
      <c r="D35" s="2" t="str">
        <f t="shared" si="1"/>
        <v>12/21/2021</v>
      </c>
      <c r="E35" s="2" t="str">
        <f t="shared" si="2"/>
        <v>03/20/2021</v>
      </c>
      <c r="F35" s="2" t="str">
        <f t="shared" si="3"/>
        <v>06/20/2021</v>
      </c>
      <c r="G35" s="2" t="str">
        <f t="shared" si="4"/>
        <v>09/22/2021</v>
      </c>
      <c r="H35">
        <f t="shared" si="5"/>
        <v>-191</v>
      </c>
      <c r="I35">
        <f t="shared" si="6"/>
        <v>85</v>
      </c>
      <c r="J35">
        <f t="shared" si="7"/>
        <v>-7</v>
      </c>
      <c r="K35">
        <f t="shared" si="8"/>
        <v>-101</v>
      </c>
      <c r="L35">
        <v>86</v>
      </c>
      <c r="M35" t="s">
        <v>15</v>
      </c>
      <c r="N35">
        <v>0.68580000000000008</v>
      </c>
      <c r="O35">
        <v>89</v>
      </c>
      <c r="P35">
        <v>72</v>
      </c>
      <c r="Q35">
        <v>80.5</v>
      </c>
      <c r="R35" s="16">
        <v>164</v>
      </c>
      <c r="S35">
        <v>1.7419320000000003</v>
      </c>
    </row>
    <row r="36" spans="1:19" x14ac:dyDescent="0.55000000000000004">
      <c r="A36" s="2">
        <v>44361</v>
      </c>
      <c r="B36">
        <v>35</v>
      </c>
      <c r="C36">
        <f t="shared" si="0"/>
        <v>2021</v>
      </c>
      <c r="D36" s="2" t="str">
        <f t="shared" si="1"/>
        <v>12/21/2021</v>
      </c>
      <c r="E36" s="2" t="str">
        <f t="shared" si="2"/>
        <v>03/20/2021</v>
      </c>
      <c r="F36" s="2" t="str">
        <f t="shared" si="3"/>
        <v>06/20/2021</v>
      </c>
      <c r="G36" s="2" t="str">
        <f t="shared" si="4"/>
        <v>09/22/2021</v>
      </c>
      <c r="H36">
        <f t="shared" si="5"/>
        <v>-190</v>
      </c>
      <c r="I36">
        <f t="shared" si="6"/>
        <v>86</v>
      </c>
      <c r="J36">
        <f t="shared" si="7"/>
        <v>-6</v>
      </c>
      <c r="K36">
        <f t="shared" si="8"/>
        <v>-100</v>
      </c>
      <c r="L36">
        <v>87</v>
      </c>
      <c r="M36" t="s">
        <v>15</v>
      </c>
      <c r="N36">
        <v>0</v>
      </c>
      <c r="O36">
        <v>92</v>
      </c>
      <c r="P36">
        <v>73</v>
      </c>
      <c r="Q36">
        <v>82.5</v>
      </c>
      <c r="R36" s="16">
        <v>165</v>
      </c>
      <c r="S36">
        <v>0</v>
      </c>
    </row>
    <row r="37" spans="1:19" x14ac:dyDescent="0.55000000000000004">
      <c r="A37" s="2">
        <v>44362</v>
      </c>
      <c r="B37">
        <v>36</v>
      </c>
      <c r="C37">
        <f t="shared" si="0"/>
        <v>2021</v>
      </c>
      <c r="D37" s="2" t="str">
        <f t="shared" si="1"/>
        <v>12/21/2021</v>
      </c>
      <c r="E37" s="2" t="str">
        <f t="shared" si="2"/>
        <v>03/20/2021</v>
      </c>
      <c r="F37" s="2" t="str">
        <f t="shared" si="3"/>
        <v>06/20/2021</v>
      </c>
      <c r="G37" s="2" t="str">
        <f t="shared" si="4"/>
        <v>09/22/2021</v>
      </c>
      <c r="H37">
        <f t="shared" si="5"/>
        <v>-189</v>
      </c>
      <c r="I37">
        <f t="shared" si="6"/>
        <v>87</v>
      </c>
      <c r="J37">
        <f t="shared" si="7"/>
        <v>-5</v>
      </c>
      <c r="K37">
        <f t="shared" si="8"/>
        <v>-99</v>
      </c>
      <c r="L37">
        <v>88</v>
      </c>
      <c r="M37" t="s">
        <v>15</v>
      </c>
      <c r="N37">
        <v>1.1684000000000001</v>
      </c>
      <c r="O37">
        <v>83</v>
      </c>
      <c r="P37">
        <v>72</v>
      </c>
      <c r="Q37">
        <v>77.5</v>
      </c>
      <c r="R37" s="16">
        <v>166</v>
      </c>
      <c r="S37">
        <v>2.9677360000000004</v>
      </c>
    </row>
    <row r="38" spans="1:19" x14ac:dyDescent="0.55000000000000004">
      <c r="A38" s="2">
        <v>44363</v>
      </c>
      <c r="B38">
        <v>37</v>
      </c>
      <c r="C38">
        <f t="shared" si="0"/>
        <v>2021</v>
      </c>
      <c r="D38" s="2" t="str">
        <f t="shared" si="1"/>
        <v>12/21/2021</v>
      </c>
      <c r="E38" s="2" t="str">
        <f t="shared" si="2"/>
        <v>03/20/2021</v>
      </c>
      <c r="F38" s="2" t="str">
        <f t="shared" si="3"/>
        <v>06/20/2021</v>
      </c>
      <c r="G38" s="2" t="str">
        <f t="shared" si="4"/>
        <v>09/22/2021</v>
      </c>
      <c r="H38">
        <f t="shared" si="5"/>
        <v>-188</v>
      </c>
      <c r="I38">
        <f t="shared" si="6"/>
        <v>88</v>
      </c>
      <c r="J38">
        <f t="shared" si="7"/>
        <v>-4</v>
      </c>
      <c r="K38">
        <f t="shared" si="8"/>
        <v>-98</v>
      </c>
      <c r="L38">
        <v>89</v>
      </c>
      <c r="M38" t="s">
        <v>15</v>
      </c>
      <c r="N38">
        <v>0.20320000000000002</v>
      </c>
      <c r="O38">
        <v>89</v>
      </c>
      <c r="P38">
        <v>74</v>
      </c>
      <c r="Q38">
        <v>81.5</v>
      </c>
      <c r="R38" s="16">
        <v>167</v>
      </c>
      <c r="S38">
        <v>0.51612800000000003</v>
      </c>
    </row>
    <row r="39" spans="1:19" x14ac:dyDescent="0.55000000000000004">
      <c r="A39" s="2">
        <v>44364</v>
      </c>
      <c r="B39">
        <v>38</v>
      </c>
      <c r="C39">
        <f t="shared" si="0"/>
        <v>2021</v>
      </c>
      <c r="D39" s="2" t="str">
        <f t="shared" si="1"/>
        <v>12/21/2021</v>
      </c>
      <c r="E39" s="2" t="str">
        <f t="shared" si="2"/>
        <v>03/20/2021</v>
      </c>
      <c r="F39" s="2" t="str">
        <f t="shared" si="3"/>
        <v>06/20/2021</v>
      </c>
      <c r="G39" s="2" t="str">
        <f t="shared" si="4"/>
        <v>09/22/2021</v>
      </c>
      <c r="H39">
        <f t="shared" si="5"/>
        <v>-187</v>
      </c>
      <c r="I39">
        <f t="shared" si="6"/>
        <v>89</v>
      </c>
      <c r="J39">
        <f t="shared" si="7"/>
        <v>-3</v>
      </c>
      <c r="K39">
        <f t="shared" si="8"/>
        <v>-97</v>
      </c>
      <c r="L39">
        <v>90</v>
      </c>
      <c r="M39" t="s">
        <v>15</v>
      </c>
      <c r="N39">
        <v>7.9501999999999988</v>
      </c>
      <c r="O39">
        <v>86</v>
      </c>
      <c r="P39">
        <v>69</v>
      </c>
      <c r="Q39">
        <v>77.5</v>
      </c>
      <c r="R39" s="16">
        <v>168</v>
      </c>
      <c r="S39">
        <v>20.193507999999998</v>
      </c>
    </row>
    <row r="40" spans="1:19" x14ac:dyDescent="0.55000000000000004">
      <c r="A40" s="2">
        <v>44365</v>
      </c>
      <c r="B40">
        <v>39</v>
      </c>
      <c r="C40">
        <f t="shared" si="0"/>
        <v>2021</v>
      </c>
      <c r="D40" s="2" t="str">
        <f t="shared" si="1"/>
        <v>12/21/2021</v>
      </c>
      <c r="E40" s="2" t="str">
        <f t="shared" si="2"/>
        <v>03/20/2021</v>
      </c>
      <c r="F40" s="2" t="str">
        <f t="shared" si="3"/>
        <v>06/20/2021</v>
      </c>
      <c r="G40" s="2" t="str">
        <f t="shared" si="4"/>
        <v>09/22/2021</v>
      </c>
      <c r="H40">
        <f t="shared" si="5"/>
        <v>-186</v>
      </c>
      <c r="I40">
        <f t="shared" si="6"/>
        <v>90</v>
      </c>
      <c r="J40">
        <f t="shared" si="7"/>
        <v>-2</v>
      </c>
      <c r="K40">
        <f t="shared" si="8"/>
        <v>-96</v>
      </c>
      <c r="L40">
        <v>91</v>
      </c>
      <c r="M40" t="s">
        <v>15</v>
      </c>
      <c r="N40">
        <v>0.127</v>
      </c>
      <c r="O40">
        <v>88</v>
      </c>
      <c r="P40">
        <v>75</v>
      </c>
      <c r="Q40">
        <v>81.5</v>
      </c>
      <c r="R40" s="16">
        <v>169</v>
      </c>
      <c r="S40">
        <v>0.32258000000000003</v>
      </c>
    </row>
    <row r="41" spans="1:19" x14ac:dyDescent="0.55000000000000004">
      <c r="A41" s="2">
        <v>44366</v>
      </c>
      <c r="B41">
        <v>40</v>
      </c>
      <c r="C41">
        <f t="shared" si="0"/>
        <v>2021</v>
      </c>
      <c r="D41" s="2" t="str">
        <f t="shared" si="1"/>
        <v>12/21/2021</v>
      </c>
      <c r="E41" s="2" t="str">
        <f t="shared" si="2"/>
        <v>03/20/2021</v>
      </c>
      <c r="F41" s="2" t="str">
        <f t="shared" si="3"/>
        <v>06/20/2021</v>
      </c>
      <c r="G41" s="2" t="str">
        <f t="shared" si="4"/>
        <v>09/22/2021</v>
      </c>
      <c r="H41">
        <f t="shared" si="5"/>
        <v>-185</v>
      </c>
      <c r="I41">
        <f t="shared" si="6"/>
        <v>91</v>
      </c>
      <c r="J41">
        <f t="shared" si="7"/>
        <v>-1</v>
      </c>
      <c r="K41">
        <f t="shared" si="8"/>
        <v>-95</v>
      </c>
      <c r="L41">
        <v>92</v>
      </c>
      <c r="M41" t="s">
        <v>15</v>
      </c>
      <c r="N41">
        <v>0</v>
      </c>
      <c r="O41">
        <v>88</v>
      </c>
      <c r="P41">
        <v>79</v>
      </c>
      <c r="Q41">
        <v>83.5</v>
      </c>
      <c r="R41" s="16">
        <v>170</v>
      </c>
      <c r="S41">
        <v>0</v>
      </c>
    </row>
    <row r="42" spans="1:19" x14ac:dyDescent="0.55000000000000004">
      <c r="A42" s="2">
        <v>44367</v>
      </c>
      <c r="B42">
        <v>41</v>
      </c>
      <c r="C42">
        <f t="shared" si="0"/>
        <v>2021</v>
      </c>
      <c r="D42" s="2" t="str">
        <f t="shared" si="1"/>
        <v>12/21/2021</v>
      </c>
      <c r="E42" s="2" t="str">
        <f t="shared" si="2"/>
        <v>03/20/2021</v>
      </c>
      <c r="F42" s="2" t="str">
        <f t="shared" si="3"/>
        <v>06/20/2021</v>
      </c>
      <c r="G42" s="2" t="str">
        <f t="shared" si="4"/>
        <v>09/22/2021</v>
      </c>
      <c r="H42">
        <f t="shared" si="5"/>
        <v>-184</v>
      </c>
      <c r="I42">
        <f t="shared" si="6"/>
        <v>92</v>
      </c>
      <c r="J42">
        <f t="shared" si="7"/>
        <v>0</v>
      </c>
      <c r="K42">
        <f t="shared" si="8"/>
        <v>-94</v>
      </c>
      <c r="L42">
        <v>1</v>
      </c>
      <c r="M42" t="s">
        <v>15</v>
      </c>
      <c r="N42">
        <v>0</v>
      </c>
      <c r="O42">
        <v>89</v>
      </c>
      <c r="P42">
        <v>77</v>
      </c>
      <c r="Q42">
        <v>83</v>
      </c>
      <c r="R42" s="16">
        <v>171</v>
      </c>
      <c r="S42">
        <v>0</v>
      </c>
    </row>
    <row r="43" spans="1:19" x14ac:dyDescent="0.55000000000000004">
      <c r="A43" s="2">
        <v>44368</v>
      </c>
      <c r="B43">
        <v>42</v>
      </c>
      <c r="C43">
        <f t="shared" si="0"/>
        <v>2021</v>
      </c>
      <c r="D43" s="2" t="str">
        <f t="shared" si="1"/>
        <v>12/21/2021</v>
      </c>
      <c r="E43" s="2" t="str">
        <f t="shared" si="2"/>
        <v>03/20/2021</v>
      </c>
      <c r="F43" s="2" t="str">
        <f t="shared" si="3"/>
        <v>06/20/2021</v>
      </c>
      <c r="G43" s="2" t="str">
        <f t="shared" si="4"/>
        <v>09/22/2021</v>
      </c>
      <c r="H43">
        <f t="shared" si="5"/>
        <v>-183</v>
      </c>
      <c r="I43">
        <f t="shared" si="6"/>
        <v>93</v>
      </c>
      <c r="J43">
        <f t="shared" si="7"/>
        <v>1</v>
      </c>
      <c r="K43">
        <f t="shared" si="8"/>
        <v>-93</v>
      </c>
      <c r="L43">
        <v>2</v>
      </c>
      <c r="M43" t="s">
        <v>15</v>
      </c>
      <c r="N43">
        <v>0.22860000000000003</v>
      </c>
      <c r="O43">
        <v>93</v>
      </c>
      <c r="P43">
        <v>77</v>
      </c>
      <c r="Q43">
        <v>85</v>
      </c>
      <c r="R43" s="16">
        <v>172</v>
      </c>
      <c r="S43">
        <v>0.58064400000000005</v>
      </c>
    </row>
    <row r="44" spans="1:19" x14ac:dyDescent="0.55000000000000004">
      <c r="A44" s="2">
        <v>44369</v>
      </c>
      <c r="B44">
        <v>43</v>
      </c>
      <c r="C44">
        <f t="shared" si="0"/>
        <v>2021</v>
      </c>
      <c r="D44" s="2" t="str">
        <f t="shared" si="1"/>
        <v>12/21/2021</v>
      </c>
      <c r="E44" s="2" t="str">
        <f t="shared" si="2"/>
        <v>03/20/2021</v>
      </c>
      <c r="F44" s="2" t="str">
        <f t="shared" si="3"/>
        <v>06/20/2021</v>
      </c>
      <c r="G44" s="2" t="str">
        <f t="shared" si="4"/>
        <v>09/22/2021</v>
      </c>
      <c r="H44">
        <f t="shared" si="5"/>
        <v>-182</v>
      </c>
      <c r="I44">
        <f t="shared" si="6"/>
        <v>94</v>
      </c>
      <c r="J44">
        <f t="shared" si="7"/>
        <v>2</v>
      </c>
      <c r="K44">
        <f t="shared" si="8"/>
        <v>-92</v>
      </c>
      <c r="L44">
        <v>3</v>
      </c>
      <c r="M44" t="s">
        <v>15</v>
      </c>
      <c r="N44">
        <v>5.0800000000000005E-2</v>
      </c>
      <c r="O44">
        <v>90</v>
      </c>
      <c r="P44">
        <v>79</v>
      </c>
      <c r="Q44">
        <v>84.5</v>
      </c>
      <c r="R44" s="16">
        <v>173</v>
      </c>
      <c r="S44">
        <v>0.12903200000000001</v>
      </c>
    </row>
    <row r="45" spans="1:19" x14ac:dyDescent="0.55000000000000004">
      <c r="A45" s="2">
        <v>44370</v>
      </c>
      <c r="B45">
        <v>44</v>
      </c>
      <c r="C45">
        <f t="shared" si="0"/>
        <v>2021</v>
      </c>
      <c r="D45" s="2" t="str">
        <f t="shared" si="1"/>
        <v>12/21/2021</v>
      </c>
      <c r="E45" s="2" t="str">
        <f t="shared" si="2"/>
        <v>03/20/2021</v>
      </c>
      <c r="F45" s="2" t="str">
        <f t="shared" si="3"/>
        <v>06/20/2021</v>
      </c>
      <c r="G45" s="2" t="str">
        <f t="shared" si="4"/>
        <v>09/22/2021</v>
      </c>
      <c r="H45">
        <f t="shared" si="5"/>
        <v>-181</v>
      </c>
      <c r="I45">
        <f t="shared" si="6"/>
        <v>95</v>
      </c>
      <c r="J45">
        <f t="shared" si="7"/>
        <v>3</v>
      </c>
      <c r="K45">
        <f t="shared" si="8"/>
        <v>-91</v>
      </c>
      <c r="L45">
        <v>4</v>
      </c>
      <c r="M45" t="s">
        <v>15</v>
      </c>
      <c r="N45">
        <v>0</v>
      </c>
      <c r="O45">
        <v>91</v>
      </c>
      <c r="P45">
        <v>73</v>
      </c>
      <c r="Q45">
        <v>82</v>
      </c>
      <c r="R45" s="16">
        <v>174</v>
      </c>
      <c r="S45">
        <v>0</v>
      </c>
    </row>
    <row r="46" spans="1:19" x14ac:dyDescent="0.55000000000000004">
      <c r="A46" s="2">
        <v>44371</v>
      </c>
      <c r="B46">
        <v>45</v>
      </c>
      <c r="C46">
        <f t="shared" si="0"/>
        <v>2021</v>
      </c>
      <c r="D46" s="2" t="str">
        <f t="shared" si="1"/>
        <v>12/21/2021</v>
      </c>
      <c r="E46" s="2" t="str">
        <f t="shared" si="2"/>
        <v>03/20/2021</v>
      </c>
      <c r="F46" s="2" t="str">
        <f t="shared" si="3"/>
        <v>06/20/2021</v>
      </c>
      <c r="G46" s="2" t="str">
        <f t="shared" si="4"/>
        <v>09/22/2021</v>
      </c>
      <c r="H46">
        <f t="shared" si="5"/>
        <v>-180</v>
      </c>
      <c r="I46">
        <f t="shared" si="6"/>
        <v>96</v>
      </c>
      <c r="J46">
        <f t="shared" si="7"/>
        <v>4</v>
      </c>
      <c r="K46">
        <f t="shared" si="8"/>
        <v>-90</v>
      </c>
      <c r="L46">
        <v>5</v>
      </c>
      <c r="M46" t="s">
        <v>15</v>
      </c>
      <c r="N46">
        <v>0</v>
      </c>
      <c r="O46">
        <v>91</v>
      </c>
      <c r="P46">
        <v>73</v>
      </c>
      <c r="Q46">
        <v>82</v>
      </c>
      <c r="R46" s="16">
        <v>175</v>
      </c>
      <c r="S46">
        <v>0</v>
      </c>
    </row>
    <row r="47" spans="1:19" x14ac:dyDescent="0.55000000000000004">
      <c r="A47" s="2">
        <v>44372</v>
      </c>
      <c r="B47">
        <v>46</v>
      </c>
      <c r="C47">
        <f t="shared" si="0"/>
        <v>2021</v>
      </c>
      <c r="D47" s="2" t="str">
        <f t="shared" si="1"/>
        <v>12/21/2021</v>
      </c>
      <c r="E47" s="2" t="str">
        <f t="shared" si="2"/>
        <v>03/20/2021</v>
      </c>
      <c r="F47" s="2" t="str">
        <f t="shared" si="3"/>
        <v>06/20/2021</v>
      </c>
      <c r="G47" s="2" t="str">
        <f t="shared" si="4"/>
        <v>09/22/2021</v>
      </c>
      <c r="H47">
        <f t="shared" si="5"/>
        <v>-179</v>
      </c>
      <c r="I47">
        <f t="shared" si="6"/>
        <v>97</v>
      </c>
      <c r="J47">
        <f t="shared" si="7"/>
        <v>5</v>
      </c>
      <c r="K47">
        <f t="shared" si="8"/>
        <v>-89</v>
      </c>
      <c r="L47">
        <v>6</v>
      </c>
      <c r="M47" t="s">
        <v>15</v>
      </c>
      <c r="N47">
        <v>0.20320000000000002</v>
      </c>
      <c r="O47">
        <v>85</v>
      </c>
      <c r="P47">
        <v>73</v>
      </c>
      <c r="Q47">
        <v>79</v>
      </c>
      <c r="R47" s="16">
        <v>176</v>
      </c>
      <c r="S47">
        <v>0.51612800000000003</v>
      </c>
    </row>
    <row r="48" spans="1:19" x14ac:dyDescent="0.55000000000000004">
      <c r="A48" s="2">
        <v>44373</v>
      </c>
      <c r="B48">
        <v>47</v>
      </c>
      <c r="C48">
        <f t="shared" si="0"/>
        <v>2021</v>
      </c>
      <c r="D48" s="2" t="str">
        <f t="shared" si="1"/>
        <v>12/21/2021</v>
      </c>
      <c r="E48" s="2" t="str">
        <f t="shared" si="2"/>
        <v>03/20/2021</v>
      </c>
      <c r="F48" s="2" t="str">
        <f t="shared" si="3"/>
        <v>06/20/2021</v>
      </c>
      <c r="G48" s="2" t="str">
        <f t="shared" si="4"/>
        <v>09/22/2021</v>
      </c>
      <c r="H48">
        <f t="shared" si="5"/>
        <v>-178</v>
      </c>
      <c r="I48">
        <f t="shared" si="6"/>
        <v>98</v>
      </c>
      <c r="J48">
        <f t="shared" si="7"/>
        <v>6</v>
      </c>
      <c r="K48">
        <f t="shared" si="8"/>
        <v>-88</v>
      </c>
      <c r="L48">
        <v>7</v>
      </c>
      <c r="M48" t="s">
        <v>15</v>
      </c>
      <c r="N48">
        <v>0.60960000000000003</v>
      </c>
      <c r="O48">
        <v>87</v>
      </c>
      <c r="P48">
        <v>76</v>
      </c>
      <c r="Q48">
        <v>81.5</v>
      </c>
      <c r="R48" s="16">
        <v>177</v>
      </c>
      <c r="S48">
        <v>1.5483840000000002</v>
      </c>
    </row>
    <row r="49" spans="1:19" x14ac:dyDescent="0.55000000000000004">
      <c r="A49" s="2">
        <v>44374</v>
      </c>
      <c r="B49">
        <v>48</v>
      </c>
      <c r="C49">
        <f t="shared" si="0"/>
        <v>2021</v>
      </c>
      <c r="D49" s="2" t="str">
        <f t="shared" si="1"/>
        <v>12/21/2021</v>
      </c>
      <c r="E49" s="2" t="str">
        <f t="shared" si="2"/>
        <v>03/20/2021</v>
      </c>
      <c r="F49" s="2" t="str">
        <f t="shared" si="3"/>
        <v>06/20/2021</v>
      </c>
      <c r="G49" s="2" t="str">
        <f t="shared" si="4"/>
        <v>09/22/2021</v>
      </c>
      <c r="H49">
        <f t="shared" si="5"/>
        <v>-177</v>
      </c>
      <c r="I49">
        <f t="shared" si="6"/>
        <v>99</v>
      </c>
      <c r="J49">
        <f t="shared" si="7"/>
        <v>7</v>
      </c>
      <c r="K49">
        <f t="shared" si="8"/>
        <v>-87</v>
      </c>
      <c r="L49">
        <v>8</v>
      </c>
      <c r="M49" t="s">
        <v>15</v>
      </c>
      <c r="N49">
        <v>0.78739999999999999</v>
      </c>
      <c r="O49">
        <v>88</v>
      </c>
      <c r="P49">
        <v>73</v>
      </c>
      <c r="Q49">
        <v>80.5</v>
      </c>
      <c r="R49" s="16">
        <v>178</v>
      </c>
      <c r="S49">
        <v>1.9999960000000001</v>
      </c>
    </row>
    <row r="50" spans="1:19" x14ac:dyDescent="0.55000000000000004">
      <c r="A50" s="2">
        <v>44375</v>
      </c>
      <c r="B50">
        <v>49</v>
      </c>
      <c r="C50">
        <f t="shared" si="0"/>
        <v>2021</v>
      </c>
      <c r="D50" s="2" t="str">
        <f t="shared" si="1"/>
        <v>12/21/2021</v>
      </c>
      <c r="E50" s="2" t="str">
        <f t="shared" si="2"/>
        <v>03/20/2021</v>
      </c>
      <c r="F50" s="2" t="str">
        <f t="shared" si="3"/>
        <v>06/20/2021</v>
      </c>
      <c r="G50" s="2" t="str">
        <f t="shared" si="4"/>
        <v>09/22/2021</v>
      </c>
      <c r="H50">
        <f t="shared" si="5"/>
        <v>-176</v>
      </c>
      <c r="I50">
        <f t="shared" si="6"/>
        <v>100</v>
      </c>
      <c r="J50">
        <f t="shared" si="7"/>
        <v>8</v>
      </c>
      <c r="K50">
        <f t="shared" si="8"/>
        <v>-86</v>
      </c>
      <c r="L50">
        <v>9</v>
      </c>
      <c r="M50" t="s">
        <v>15</v>
      </c>
      <c r="N50">
        <v>0.27939999999999998</v>
      </c>
      <c r="O50">
        <v>88</v>
      </c>
      <c r="P50">
        <v>72</v>
      </c>
      <c r="Q50">
        <v>80</v>
      </c>
      <c r="R50" s="16">
        <v>179</v>
      </c>
      <c r="S50">
        <v>0.70967599999999997</v>
      </c>
    </row>
    <row r="51" spans="1:19" x14ac:dyDescent="0.55000000000000004">
      <c r="A51" s="2">
        <v>44376</v>
      </c>
      <c r="B51">
        <v>50</v>
      </c>
      <c r="C51">
        <f t="shared" si="0"/>
        <v>2021</v>
      </c>
      <c r="D51" s="2" t="str">
        <f t="shared" si="1"/>
        <v>12/21/2021</v>
      </c>
      <c r="E51" s="2" t="str">
        <f t="shared" si="2"/>
        <v>03/20/2021</v>
      </c>
      <c r="F51" s="2" t="str">
        <f t="shared" si="3"/>
        <v>06/20/2021</v>
      </c>
      <c r="G51" s="2" t="str">
        <f t="shared" si="4"/>
        <v>09/22/2021</v>
      </c>
      <c r="H51">
        <f t="shared" si="5"/>
        <v>-175</v>
      </c>
      <c r="I51">
        <f t="shared" si="6"/>
        <v>101</v>
      </c>
      <c r="J51">
        <f t="shared" si="7"/>
        <v>9</v>
      </c>
      <c r="K51">
        <f t="shared" si="8"/>
        <v>-85</v>
      </c>
      <c r="L51">
        <v>10</v>
      </c>
      <c r="M51" t="s">
        <v>15</v>
      </c>
      <c r="N51">
        <v>2.8448000000000002</v>
      </c>
      <c r="O51">
        <v>82</v>
      </c>
      <c r="P51">
        <v>72</v>
      </c>
      <c r="Q51">
        <v>77</v>
      </c>
      <c r="R51" s="16">
        <v>180</v>
      </c>
      <c r="S51">
        <v>7.2257920000000002</v>
      </c>
    </row>
    <row r="52" spans="1:19" x14ac:dyDescent="0.55000000000000004">
      <c r="A52" s="2">
        <v>44377</v>
      </c>
      <c r="B52">
        <v>51</v>
      </c>
      <c r="C52">
        <f t="shared" si="0"/>
        <v>2021</v>
      </c>
      <c r="D52" s="2" t="str">
        <f t="shared" si="1"/>
        <v>12/21/2021</v>
      </c>
      <c r="E52" s="2" t="str">
        <f t="shared" si="2"/>
        <v>03/20/2021</v>
      </c>
      <c r="F52" s="2" t="str">
        <f t="shared" si="3"/>
        <v>06/20/2021</v>
      </c>
      <c r="G52" s="2" t="str">
        <f t="shared" si="4"/>
        <v>09/22/2021</v>
      </c>
      <c r="H52">
        <f t="shared" si="5"/>
        <v>-174</v>
      </c>
      <c r="I52">
        <f t="shared" si="6"/>
        <v>102</v>
      </c>
      <c r="J52">
        <f t="shared" si="7"/>
        <v>10</v>
      </c>
      <c r="K52">
        <f t="shared" si="8"/>
        <v>-84</v>
      </c>
      <c r="L52">
        <v>11</v>
      </c>
      <c r="M52" t="s">
        <v>15</v>
      </c>
      <c r="N52">
        <v>0.33019999999999999</v>
      </c>
      <c r="O52">
        <v>87</v>
      </c>
      <c r="P52">
        <v>73</v>
      </c>
      <c r="Q52">
        <v>80</v>
      </c>
      <c r="R52" s="16">
        <v>181</v>
      </c>
      <c r="S52">
        <v>0.83870800000000001</v>
      </c>
    </row>
    <row r="53" spans="1:19" x14ac:dyDescent="0.55000000000000004">
      <c r="A53" s="2">
        <v>44378</v>
      </c>
      <c r="B53">
        <v>52</v>
      </c>
      <c r="C53">
        <f t="shared" si="0"/>
        <v>2021</v>
      </c>
      <c r="D53" s="2" t="str">
        <f t="shared" si="1"/>
        <v>12/21/2021</v>
      </c>
      <c r="E53" s="2" t="str">
        <f t="shared" si="2"/>
        <v>03/20/2021</v>
      </c>
      <c r="F53" s="2" t="str">
        <f t="shared" si="3"/>
        <v>06/20/2021</v>
      </c>
      <c r="G53" s="2" t="str">
        <f t="shared" si="4"/>
        <v>09/22/2021</v>
      </c>
      <c r="H53">
        <f t="shared" si="5"/>
        <v>-173</v>
      </c>
      <c r="I53">
        <f t="shared" si="6"/>
        <v>103</v>
      </c>
      <c r="J53">
        <f t="shared" si="7"/>
        <v>11</v>
      </c>
      <c r="K53">
        <f t="shared" si="8"/>
        <v>-83</v>
      </c>
      <c r="L53">
        <v>12</v>
      </c>
      <c r="M53" t="s">
        <v>27</v>
      </c>
      <c r="N53">
        <v>0.83820000000000017</v>
      </c>
      <c r="O53">
        <v>82</v>
      </c>
      <c r="P53">
        <v>72</v>
      </c>
      <c r="Q53">
        <v>77</v>
      </c>
      <c r="R53" s="16">
        <v>182</v>
      </c>
      <c r="S53">
        <v>2.1290280000000004</v>
      </c>
    </row>
    <row r="54" spans="1:19" x14ac:dyDescent="0.55000000000000004">
      <c r="A54" s="2">
        <v>44379</v>
      </c>
      <c r="B54">
        <v>53</v>
      </c>
      <c r="C54">
        <f t="shared" si="0"/>
        <v>2021</v>
      </c>
      <c r="D54" s="2" t="str">
        <f t="shared" si="1"/>
        <v>12/21/2021</v>
      </c>
      <c r="E54" s="2" t="str">
        <f t="shared" si="2"/>
        <v>03/20/2021</v>
      </c>
      <c r="F54" s="2" t="str">
        <f t="shared" si="3"/>
        <v>06/20/2021</v>
      </c>
      <c r="G54" s="2" t="str">
        <f t="shared" si="4"/>
        <v>09/22/2021</v>
      </c>
      <c r="H54">
        <f t="shared" si="5"/>
        <v>-172</v>
      </c>
      <c r="I54">
        <f t="shared" si="6"/>
        <v>104</v>
      </c>
      <c r="J54">
        <f t="shared" si="7"/>
        <v>12</v>
      </c>
      <c r="K54">
        <f t="shared" si="8"/>
        <v>-82</v>
      </c>
      <c r="L54">
        <v>13</v>
      </c>
      <c r="M54" t="s">
        <v>27</v>
      </c>
      <c r="N54">
        <v>0.10160000000000001</v>
      </c>
      <c r="O54">
        <v>86</v>
      </c>
      <c r="P54">
        <v>71</v>
      </c>
      <c r="Q54">
        <v>78.5</v>
      </c>
      <c r="R54" s="16">
        <v>183</v>
      </c>
      <c r="S54">
        <v>0.25806400000000002</v>
      </c>
    </row>
    <row r="55" spans="1:19" x14ac:dyDescent="0.55000000000000004">
      <c r="A55" s="2">
        <v>44380</v>
      </c>
      <c r="B55">
        <v>54</v>
      </c>
      <c r="C55">
        <f t="shared" si="0"/>
        <v>2021</v>
      </c>
      <c r="D55" s="2" t="str">
        <f t="shared" si="1"/>
        <v>12/21/2021</v>
      </c>
      <c r="E55" s="2" t="str">
        <f t="shared" si="2"/>
        <v>03/20/2021</v>
      </c>
      <c r="F55" s="2" t="str">
        <f t="shared" si="3"/>
        <v>06/20/2021</v>
      </c>
      <c r="G55" s="2" t="str">
        <f t="shared" si="4"/>
        <v>09/22/2021</v>
      </c>
      <c r="H55">
        <f t="shared" si="5"/>
        <v>-171</v>
      </c>
      <c r="I55">
        <f t="shared" si="6"/>
        <v>105</v>
      </c>
      <c r="J55">
        <f t="shared" si="7"/>
        <v>13</v>
      </c>
      <c r="K55">
        <f t="shared" si="8"/>
        <v>-81</v>
      </c>
      <c r="L55">
        <v>14</v>
      </c>
      <c r="M55" t="s">
        <v>27</v>
      </c>
      <c r="N55">
        <v>5.0800000000000005E-2</v>
      </c>
      <c r="O55">
        <v>91</v>
      </c>
      <c r="P55">
        <v>73</v>
      </c>
      <c r="Q55">
        <v>82</v>
      </c>
      <c r="R55" s="16">
        <v>184</v>
      </c>
      <c r="S55">
        <v>0.12903200000000001</v>
      </c>
    </row>
    <row r="56" spans="1:19" x14ac:dyDescent="0.55000000000000004">
      <c r="A56" s="2">
        <v>44381</v>
      </c>
      <c r="B56">
        <v>55</v>
      </c>
      <c r="C56">
        <f t="shared" si="0"/>
        <v>2021</v>
      </c>
      <c r="D56" s="2" t="str">
        <f t="shared" si="1"/>
        <v>12/21/2021</v>
      </c>
      <c r="E56" s="2" t="str">
        <f t="shared" si="2"/>
        <v>03/20/2021</v>
      </c>
      <c r="F56" s="2" t="str">
        <f t="shared" si="3"/>
        <v>06/20/2021</v>
      </c>
      <c r="G56" s="2" t="str">
        <f t="shared" si="4"/>
        <v>09/22/2021</v>
      </c>
      <c r="H56">
        <f t="shared" si="5"/>
        <v>-170</v>
      </c>
      <c r="I56">
        <f t="shared" si="6"/>
        <v>106</v>
      </c>
      <c r="J56">
        <f t="shared" si="7"/>
        <v>14</v>
      </c>
      <c r="K56">
        <f t="shared" si="8"/>
        <v>-80</v>
      </c>
      <c r="L56">
        <v>15</v>
      </c>
      <c r="M56" t="s">
        <v>27</v>
      </c>
      <c r="N56">
        <v>0</v>
      </c>
      <c r="O56">
        <v>94</v>
      </c>
      <c r="P56">
        <v>75</v>
      </c>
      <c r="Q56">
        <v>84.5</v>
      </c>
      <c r="R56" s="16">
        <v>185</v>
      </c>
      <c r="S56">
        <v>0</v>
      </c>
    </row>
    <row r="57" spans="1:19" x14ac:dyDescent="0.55000000000000004">
      <c r="A57" s="2">
        <v>44382</v>
      </c>
      <c r="B57">
        <v>56</v>
      </c>
      <c r="C57">
        <f t="shared" si="0"/>
        <v>2021</v>
      </c>
      <c r="D57" s="2" t="str">
        <f t="shared" si="1"/>
        <v>12/21/2021</v>
      </c>
      <c r="E57" s="2" t="str">
        <f t="shared" si="2"/>
        <v>03/20/2021</v>
      </c>
      <c r="F57" s="2" t="str">
        <f t="shared" si="3"/>
        <v>06/20/2021</v>
      </c>
      <c r="G57" s="2" t="str">
        <f t="shared" si="4"/>
        <v>09/22/2021</v>
      </c>
      <c r="H57">
        <f t="shared" si="5"/>
        <v>-169</v>
      </c>
      <c r="I57">
        <f t="shared" si="6"/>
        <v>107</v>
      </c>
      <c r="J57">
        <f t="shared" si="7"/>
        <v>15</v>
      </c>
      <c r="K57">
        <f t="shared" si="8"/>
        <v>-79</v>
      </c>
      <c r="L57">
        <v>16</v>
      </c>
      <c r="M57" t="s">
        <v>27</v>
      </c>
      <c r="N57">
        <v>0.15240000000000001</v>
      </c>
      <c r="O57">
        <v>91</v>
      </c>
      <c r="P57">
        <v>75</v>
      </c>
      <c r="Q57">
        <v>83</v>
      </c>
      <c r="R57" s="16">
        <v>186</v>
      </c>
      <c r="S57">
        <v>0.38709600000000005</v>
      </c>
    </row>
    <row r="58" spans="1:19" x14ac:dyDescent="0.55000000000000004">
      <c r="A58" s="2">
        <v>44383</v>
      </c>
      <c r="B58">
        <v>57</v>
      </c>
      <c r="C58">
        <f t="shared" si="0"/>
        <v>2021</v>
      </c>
      <c r="D58" s="2" t="str">
        <f t="shared" si="1"/>
        <v>12/21/2021</v>
      </c>
      <c r="E58" s="2" t="str">
        <f t="shared" si="2"/>
        <v>03/20/2021</v>
      </c>
      <c r="F58" s="2" t="str">
        <f t="shared" si="3"/>
        <v>06/20/2021</v>
      </c>
      <c r="G58" s="2" t="str">
        <f t="shared" si="4"/>
        <v>09/22/2021</v>
      </c>
      <c r="H58">
        <f t="shared" si="5"/>
        <v>-168</v>
      </c>
      <c r="I58">
        <f t="shared" si="6"/>
        <v>108</v>
      </c>
      <c r="J58">
        <f t="shared" si="7"/>
        <v>16</v>
      </c>
      <c r="K58">
        <f t="shared" si="8"/>
        <v>-78</v>
      </c>
      <c r="L58">
        <v>17</v>
      </c>
      <c r="M58" t="s">
        <v>27</v>
      </c>
      <c r="N58">
        <v>1.9304000000000001</v>
      </c>
      <c r="O58">
        <v>90</v>
      </c>
      <c r="P58">
        <v>74</v>
      </c>
      <c r="Q58">
        <v>82</v>
      </c>
      <c r="R58" s="16">
        <v>187</v>
      </c>
      <c r="S58">
        <v>4.9032160000000005</v>
      </c>
    </row>
    <row r="59" spans="1:19" x14ac:dyDescent="0.55000000000000004">
      <c r="A59" s="2">
        <v>44384</v>
      </c>
      <c r="B59">
        <v>58</v>
      </c>
      <c r="C59">
        <f t="shared" si="0"/>
        <v>2021</v>
      </c>
      <c r="D59" s="2" t="str">
        <f t="shared" si="1"/>
        <v>12/21/2021</v>
      </c>
      <c r="E59" s="2" t="str">
        <f t="shared" si="2"/>
        <v>03/20/2021</v>
      </c>
      <c r="F59" s="2" t="str">
        <f t="shared" si="3"/>
        <v>06/20/2021</v>
      </c>
      <c r="G59" s="2" t="str">
        <f t="shared" si="4"/>
        <v>09/22/2021</v>
      </c>
      <c r="H59">
        <f t="shared" si="5"/>
        <v>-167</v>
      </c>
      <c r="I59">
        <f t="shared" si="6"/>
        <v>109</v>
      </c>
      <c r="J59">
        <f t="shared" si="7"/>
        <v>17</v>
      </c>
      <c r="K59">
        <f t="shared" si="8"/>
        <v>-77</v>
      </c>
      <c r="L59">
        <v>18</v>
      </c>
      <c r="M59" t="s">
        <v>27</v>
      </c>
      <c r="N59">
        <v>0.35560000000000003</v>
      </c>
      <c r="O59">
        <v>83</v>
      </c>
      <c r="P59">
        <v>78</v>
      </c>
      <c r="Q59">
        <v>80.5</v>
      </c>
      <c r="R59" s="16">
        <v>188</v>
      </c>
      <c r="S59">
        <v>0.90322400000000003</v>
      </c>
    </row>
    <row r="60" spans="1:19" x14ac:dyDescent="0.55000000000000004">
      <c r="A60" s="2">
        <v>44385</v>
      </c>
      <c r="B60">
        <v>59</v>
      </c>
      <c r="C60">
        <f t="shared" si="0"/>
        <v>2021</v>
      </c>
      <c r="D60" s="2" t="str">
        <f t="shared" si="1"/>
        <v>12/21/2021</v>
      </c>
      <c r="E60" s="2" t="str">
        <f t="shared" si="2"/>
        <v>03/20/2021</v>
      </c>
      <c r="F60" s="2" t="str">
        <f t="shared" si="3"/>
        <v>06/20/2021</v>
      </c>
      <c r="G60" s="2" t="str">
        <f t="shared" si="4"/>
        <v>09/22/2021</v>
      </c>
      <c r="H60">
        <f t="shared" si="5"/>
        <v>-166</v>
      </c>
      <c r="I60">
        <f t="shared" si="6"/>
        <v>110</v>
      </c>
      <c r="J60">
        <f t="shared" si="7"/>
        <v>18</v>
      </c>
      <c r="K60">
        <f t="shared" si="8"/>
        <v>-76</v>
      </c>
      <c r="L60">
        <v>19</v>
      </c>
      <c r="M60" t="s">
        <v>27</v>
      </c>
      <c r="N60">
        <v>0</v>
      </c>
      <c r="O60">
        <v>88</v>
      </c>
      <c r="P60">
        <v>74</v>
      </c>
      <c r="Q60">
        <v>81</v>
      </c>
      <c r="R60" s="16">
        <v>189</v>
      </c>
      <c r="S60">
        <v>0</v>
      </c>
    </row>
    <row r="61" spans="1:19" x14ac:dyDescent="0.55000000000000004">
      <c r="A61" s="2">
        <v>44386</v>
      </c>
      <c r="B61">
        <v>60</v>
      </c>
      <c r="C61">
        <f t="shared" si="0"/>
        <v>2021</v>
      </c>
      <c r="D61" s="2" t="str">
        <f t="shared" si="1"/>
        <v>12/21/2021</v>
      </c>
      <c r="E61" s="2" t="str">
        <f t="shared" si="2"/>
        <v>03/20/2021</v>
      </c>
      <c r="F61" s="2" t="str">
        <f t="shared" si="3"/>
        <v>06/20/2021</v>
      </c>
      <c r="G61" s="2" t="str">
        <f t="shared" si="4"/>
        <v>09/22/2021</v>
      </c>
      <c r="H61">
        <f t="shared" si="5"/>
        <v>-165</v>
      </c>
      <c r="I61">
        <f t="shared" si="6"/>
        <v>111</v>
      </c>
      <c r="J61">
        <f t="shared" si="7"/>
        <v>19</v>
      </c>
      <c r="K61">
        <f t="shared" si="8"/>
        <v>-75</v>
      </c>
      <c r="L61">
        <v>20</v>
      </c>
      <c r="M61" t="s">
        <v>27</v>
      </c>
      <c r="N61">
        <v>0</v>
      </c>
      <c r="O61">
        <v>90</v>
      </c>
      <c r="P61">
        <v>73</v>
      </c>
      <c r="Q61">
        <v>81.5</v>
      </c>
      <c r="R61" s="16">
        <v>190</v>
      </c>
      <c r="S61">
        <v>0</v>
      </c>
    </row>
    <row r="62" spans="1:19" x14ac:dyDescent="0.55000000000000004">
      <c r="A62" s="2">
        <v>44387</v>
      </c>
      <c r="B62">
        <v>61</v>
      </c>
      <c r="C62">
        <f t="shared" si="0"/>
        <v>2021</v>
      </c>
      <c r="D62" s="2" t="str">
        <f t="shared" si="1"/>
        <v>12/21/2021</v>
      </c>
      <c r="E62" s="2" t="str">
        <f t="shared" si="2"/>
        <v>03/20/2021</v>
      </c>
      <c r="F62" s="2" t="str">
        <f t="shared" si="3"/>
        <v>06/20/2021</v>
      </c>
      <c r="G62" s="2" t="str">
        <f t="shared" si="4"/>
        <v>09/22/2021</v>
      </c>
      <c r="H62">
        <f t="shared" si="5"/>
        <v>-164</v>
      </c>
      <c r="I62">
        <f t="shared" si="6"/>
        <v>112</v>
      </c>
      <c r="J62">
        <f t="shared" si="7"/>
        <v>20</v>
      </c>
      <c r="K62">
        <f t="shared" si="8"/>
        <v>-74</v>
      </c>
      <c r="L62">
        <v>21</v>
      </c>
      <c r="M62" t="s">
        <v>27</v>
      </c>
      <c r="N62">
        <v>0.71120000000000005</v>
      </c>
      <c r="O62">
        <v>90</v>
      </c>
      <c r="P62">
        <v>71</v>
      </c>
      <c r="Q62">
        <v>80.5</v>
      </c>
      <c r="R62" s="16">
        <v>191</v>
      </c>
      <c r="S62">
        <v>1.8064480000000001</v>
      </c>
    </row>
    <row r="63" spans="1:19" x14ac:dyDescent="0.55000000000000004">
      <c r="A63" s="2">
        <v>44388</v>
      </c>
      <c r="B63">
        <v>62</v>
      </c>
      <c r="C63">
        <f t="shared" si="0"/>
        <v>2021</v>
      </c>
      <c r="D63" s="2" t="str">
        <f t="shared" si="1"/>
        <v>12/21/2021</v>
      </c>
      <c r="E63" s="2" t="str">
        <f t="shared" si="2"/>
        <v>03/20/2021</v>
      </c>
      <c r="F63" s="2" t="str">
        <f t="shared" si="3"/>
        <v>06/20/2021</v>
      </c>
      <c r="G63" s="2" t="str">
        <f t="shared" si="4"/>
        <v>09/22/2021</v>
      </c>
      <c r="H63">
        <f t="shared" si="5"/>
        <v>-163</v>
      </c>
      <c r="I63">
        <f t="shared" si="6"/>
        <v>113</v>
      </c>
      <c r="J63">
        <f t="shared" si="7"/>
        <v>21</v>
      </c>
      <c r="K63">
        <f t="shared" si="8"/>
        <v>-73</v>
      </c>
      <c r="L63">
        <v>22</v>
      </c>
      <c r="M63" t="s">
        <v>27</v>
      </c>
      <c r="N63">
        <v>0.22860000000000003</v>
      </c>
      <c r="O63">
        <v>89</v>
      </c>
      <c r="P63">
        <v>72</v>
      </c>
      <c r="Q63">
        <v>80.5</v>
      </c>
      <c r="R63" s="16">
        <v>192</v>
      </c>
      <c r="S63">
        <v>0.58064400000000005</v>
      </c>
    </row>
    <row r="64" spans="1:19" x14ac:dyDescent="0.55000000000000004">
      <c r="A64" s="2">
        <v>44389</v>
      </c>
      <c r="B64">
        <v>63</v>
      </c>
      <c r="C64">
        <f t="shared" si="0"/>
        <v>2021</v>
      </c>
      <c r="D64" s="2" t="str">
        <f t="shared" si="1"/>
        <v>12/21/2021</v>
      </c>
      <c r="E64" s="2" t="str">
        <f t="shared" si="2"/>
        <v>03/20/2021</v>
      </c>
      <c r="F64" s="2" t="str">
        <f t="shared" si="3"/>
        <v>06/20/2021</v>
      </c>
      <c r="G64" s="2" t="str">
        <f t="shared" si="4"/>
        <v>09/22/2021</v>
      </c>
      <c r="H64">
        <f t="shared" si="5"/>
        <v>-162</v>
      </c>
      <c r="I64">
        <f t="shared" si="6"/>
        <v>114</v>
      </c>
      <c r="J64">
        <f t="shared" si="7"/>
        <v>22</v>
      </c>
      <c r="K64">
        <f t="shared" si="8"/>
        <v>-72</v>
      </c>
      <c r="L64">
        <v>23</v>
      </c>
      <c r="M64" t="s">
        <v>27</v>
      </c>
      <c r="N64">
        <v>0.30480000000000002</v>
      </c>
      <c r="O64">
        <v>89</v>
      </c>
      <c r="P64">
        <v>75</v>
      </c>
      <c r="Q64">
        <v>82</v>
      </c>
      <c r="R64" s="16">
        <v>193</v>
      </c>
      <c r="S64">
        <v>0.7741920000000001</v>
      </c>
    </row>
    <row r="65" spans="1:19" x14ac:dyDescent="0.55000000000000004">
      <c r="A65" s="2">
        <v>44390</v>
      </c>
      <c r="B65">
        <v>64</v>
      </c>
      <c r="C65">
        <f t="shared" si="0"/>
        <v>2021</v>
      </c>
      <c r="D65" s="2" t="str">
        <f t="shared" si="1"/>
        <v>12/21/2021</v>
      </c>
      <c r="E65" s="2" t="str">
        <f t="shared" si="2"/>
        <v>03/20/2021</v>
      </c>
      <c r="F65" s="2" t="str">
        <f t="shared" si="3"/>
        <v>06/20/2021</v>
      </c>
      <c r="G65" s="2" t="str">
        <f t="shared" si="4"/>
        <v>09/22/2021</v>
      </c>
      <c r="H65">
        <f t="shared" si="5"/>
        <v>-161</v>
      </c>
      <c r="I65">
        <f t="shared" si="6"/>
        <v>115</v>
      </c>
      <c r="J65">
        <f t="shared" si="7"/>
        <v>23</v>
      </c>
      <c r="K65">
        <f t="shared" si="8"/>
        <v>-71</v>
      </c>
      <c r="L65">
        <v>24</v>
      </c>
      <c r="M65" t="s">
        <v>27</v>
      </c>
      <c r="N65">
        <v>1.4731999999999998</v>
      </c>
      <c r="O65">
        <v>86</v>
      </c>
      <c r="P65">
        <v>74</v>
      </c>
      <c r="Q65">
        <v>80</v>
      </c>
      <c r="R65" s="16">
        <v>194</v>
      </c>
      <c r="S65">
        <v>3.7419279999999997</v>
      </c>
    </row>
    <row r="66" spans="1:19" x14ac:dyDescent="0.55000000000000004">
      <c r="A66" s="2">
        <v>44391</v>
      </c>
      <c r="B66">
        <v>65</v>
      </c>
      <c r="C66">
        <f t="shared" si="0"/>
        <v>2021</v>
      </c>
      <c r="D66" s="2" t="str">
        <f t="shared" si="1"/>
        <v>12/21/2021</v>
      </c>
      <c r="E66" s="2" t="str">
        <f t="shared" si="2"/>
        <v>03/20/2021</v>
      </c>
      <c r="F66" s="2" t="str">
        <f t="shared" si="3"/>
        <v>06/20/2021</v>
      </c>
      <c r="G66" s="2" t="str">
        <f t="shared" si="4"/>
        <v>09/22/2021</v>
      </c>
      <c r="H66">
        <f t="shared" si="5"/>
        <v>-160</v>
      </c>
      <c r="I66">
        <f t="shared" si="6"/>
        <v>116</v>
      </c>
      <c r="J66">
        <f t="shared" si="7"/>
        <v>24</v>
      </c>
      <c r="K66">
        <f t="shared" si="8"/>
        <v>-70</v>
      </c>
      <c r="L66">
        <v>25</v>
      </c>
      <c r="M66" t="s">
        <v>27</v>
      </c>
      <c r="N66">
        <v>0.81280000000000008</v>
      </c>
      <c r="O66">
        <v>85</v>
      </c>
      <c r="P66">
        <v>73</v>
      </c>
      <c r="Q66">
        <v>79</v>
      </c>
      <c r="R66" s="16">
        <v>195</v>
      </c>
      <c r="S66">
        <v>2.0645120000000001</v>
      </c>
    </row>
    <row r="67" spans="1:19" x14ac:dyDescent="0.55000000000000004">
      <c r="A67" s="2">
        <v>44392</v>
      </c>
      <c r="B67">
        <v>66</v>
      </c>
      <c r="C67">
        <f t="shared" ref="C67:C130" si="9">YEAR(A67)</f>
        <v>2021</v>
      </c>
      <c r="D67" s="2" t="str">
        <f t="shared" ref="D67:D130" si="10">_xlfn.CONCAT("12/21/",C67)</f>
        <v>12/21/2021</v>
      </c>
      <c r="E67" s="2" t="str">
        <f t="shared" ref="E67:E130" si="11">_xlfn.CONCAT("03/20/",C67)</f>
        <v>03/20/2021</v>
      </c>
      <c r="F67" s="2" t="str">
        <f t="shared" ref="F67:F130" si="12">_xlfn.CONCAT("06/20/",C67)</f>
        <v>06/20/2021</v>
      </c>
      <c r="G67" s="2" t="str">
        <f t="shared" ref="G67:G130" si="13">_xlfn.CONCAT("09/22/",C67)</f>
        <v>09/22/2021</v>
      </c>
      <c r="H67">
        <f t="shared" ref="H67:H130" si="14">_xlfn.DAYS(A67,D67)</f>
        <v>-159</v>
      </c>
      <c r="I67">
        <f t="shared" ref="I67:I130" si="15">_xlfn.DAYS(A67,E67)</f>
        <v>117</v>
      </c>
      <c r="J67">
        <f t="shared" ref="J67:J130" si="16">_xlfn.DAYS(A67,F67)</f>
        <v>25</v>
      </c>
      <c r="K67">
        <f t="shared" ref="K67:K130" si="17">_xlfn.DAYS(A67,G67)</f>
        <v>-69</v>
      </c>
      <c r="L67">
        <v>26</v>
      </c>
      <c r="M67" t="s">
        <v>27</v>
      </c>
      <c r="N67">
        <v>0.68580000000000008</v>
      </c>
      <c r="O67">
        <v>88</v>
      </c>
      <c r="P67">
        <v>74</v>
      </c>
      <c r="Q67">
        <v>81</v>
      </c>
      <c r="R67" s="16">
        <v>196</v>
      </c>
      <c r="S67">
        <v>1.7419320000000003</v>
      </c>
    </row>
    <row r="68" spans="1:19" x14ac:dyDescent="0.55000000000000004">
      <c r="A68" s="2">
        <v>44393</v>
      </c>
      <c r="B68">
        <v>67</v>
      </c>
      <c r="C68">
        <f t="shared" si="9"/>
        <v>2021</v>
      </c>
      <c r="D68" s="2" t="str">
        <f t="shared" si="10"/>
        <v>12/21/2021</v>
      </c>
      <c r="E68" s="2" t="str">
        <f t="shared" si="11"/>
        <v>03/20/2021</v>
      </c>
      <c r="F68" s="2" t="str">
        <f t="shared" si="12"/>
        <v>06/20/2021</v>
      </c>
      <c r="G68" s="2" t="str">
        <f t="shared" si="13"/>
        <v>09/22/2021</v>
      </c>
      <c r="H68">
        <f t="shared" si="14"/>
        <v>-158</v>
      </c>
      <c r="I68">
        <f t="shared" si="15"/>
        <v>118</v>
      </c>
      <c r="J68">
        <f t="shared" si="16"/>
        <v>26</v>
      </c>
      <c r="K68">
        <f t="shared" si="17"/>
        <v>-68</v>
      </c>
      <c r="L68">
        <v>27</v>
      </c>
      <c r="M68" t="s">
        <v>27</v>
      </c>
      <c r="N68">
        <v>0</v>
      </c>
      <c r="O68">
        <v>88</v>
      </c>
      <c r="P68">
        <v>74</v>
      </c>
      <c r="Q68">
        <v>81</v>
      </c>
      <c r="R68" s="16">
        <v>197</v>
      </c>
      <c r="S68">
        <v>0</v>
      </c>
    </row>
    <row r="69" spans="1:19" x14ac:dyDescent="0.55000000000000004">
      <c r="A69" s="2">
        <v>44394</v>
      </c>
      <c r="B69">
        <v>68</v>
      </c>
      <c r="C69">
        <f t="shared" si="9"/>
        <v>2021</v>
      </c>
      <c r="D69" s="2" t="str">
        <f t="shared" si="10"/>
        <v>12/21/2021</v>
      </c>
      <c r="E69" s="2" t="str">
        <f t="shared" si="11"/>
        <v>03/20/2021</v>
      </c>
      <c r="F69" s="2" t="str">
        <f t="shared" si="12"/>
        <v>06/20/2021</v>
      </c>
      <c r="G69" s="2" t="str">
        <f t="shared" si="13"/>
        <v>09/22/2021</v>
      </c>
      <c r="H69">
        <f t="shared" si="14"/>
        <v>-157</v>
      </c>
      <c r="I69">
        <f t="shared" si="15"/>
        <v>119</v>
      </c>
      <c r="J69">
        <f t="shared" si="16"/>
        <v>27</v>
      </c>
      <c r="K69">
        <f t="shared" si="17"/>
        <v>-67</v>
      </c>
      <c r="L69">
        <v>28</v>
      </c>
      <c r="M69" t="s">
        <v>27</v>
      </c>
      <c r="N69">
        <v>0.10160000000000001</v>
      </c>
      <c r="O69">
        <v>89</v>
      </c>
      <c r="P69">
        <v>74</v>
      </c>
      <c r="Q69">
        <v>81.5</v>
      </c>
      <c r="R69" s="16">
        <v>198</v>
      </c>
      <c r="S69">
        <v>0.25806400000000002</v>
      </c>
    </row>
    <row r="70" spans="1:19" x14ac:dyDescent="0.55000000000000004">
      <c r="A70" s="2">
        <v>44395</v>
      </c>
      <c r="B70">
        <v>69</v>
      </c>
      <c r="C70">
        <f t="shared" si="9"/>
        <v>2021</v>
      </c>
      <c r="D70" s="2" t="str">
        <f t="shared" si="10"/>
        <v>12/21/2021</v>
      </c>
      <c r="E70" s="2" t="str">
        <f t="shared" si="11"/>
        <v>03/20/2021</v>
      </c>
      <c r="F70" s="2" t="str">
        <f t="shared" si="12"/>
        <v>06/20/2021</v>
      </c>
      <c r="G70" s="2" t="str">
        <f t="shared" si="13"/>
        <v>09/22/2021</v>
      </c>
      <c r="H70">
        <f t="shared" si="14"/>
        <v>-156</v>
      </c>
      <c r="I70">
        <f t="shared" si="15"/>
        <v>120</v>
      </c>
      <c r="J70">
        <f t="shared" si="16"/>
        <v>28</v>
      </c>
      <c r="K70">
        <f t="shared" si="17"/>
        <v>-66</v>
      </c>
      <c r="L70">
        <v>29</v>
      </c>
      <c r="M70" t="s">
        <v>27</v>
      </c>
      <c r="N70">
        <v>0</v>
      </c>
      <c r="O70">
        <v>88</v>
      </c>
      <c r="P70">
        <v>74</v>
      </c>
      <c r="Q70">
        <v>81</v>
      </c>
      <c r="R70" s="16">
        <v>199</v>
      </c>
      <c r="S70">
        <v>0</v>
      </c>
    </row>
    <row r="71" spans="1:19" x14ac:dyDescent="0.55000000000000004">
      <c r="A71" s="2">
        <v>44396</v>
      </c>
      <c r="B71">
        <v>70</v>
      </c>
      <c r="C71">
        <f t="shared" si="9"/>
        <v>2021</v>
      </c>
      <c r="D71" s="2" t="str">
        <f t="shared" si="10"/>
        <v>12/21/2021</v>
      </c>
      <c r="E71" s="2" t="str">
        <f t="shared" si="11"/>
        <v>03/20/2021</v>
      </c>
      <c r="F71" s="2" t="str">
        <f t="shared" si="12"/>
        <v>06/20/2021</v>
      </c>
      <c r="G71" s="2" t="str">
        <f t="shared" si="13"/>
        <v>09/22/2021</v>
      </c>
      <c r="H71">
        <f t="shared" si="14"/>
        <v>-155</v>
      </c>
      <c r="I71">
        <f t="shared" si="15"/>
        <v>121</v>
      </c>
      <c r="J71">
        <f t="shared" si="16"/>
        <v>29</v>
      </c>
      <c r="K71">
        <f t="shared" si="17"/>
        <v>-65</v>
      </c>
      <c r="L71">
        <v>30</v>
      </c>
      <c r="M71" t="s">
        <v>27</v>
      </c>
      <c r="N71">
        <v>0</v>
      </c>
      <c r="O71">
        <v>90</v>
      </c>
      <c r="P71">
        <v>75</v>
      </c>
      <c r="Q71">
        <v>82.5</v>
      </c>
      <c r="R71" s="16">
        <v>200</v>
      </c>
      <c r="S71">
        <v>0</v>
      </c>
    </row>
    <row r="72" spans="1:19" x14ac:dyDescent="0.55000000000000004">
      <c r="A72" s="2">
        <v>44397</v>
      </c>
      <c r="B72">
        <v>71</v>
      </c>
      <c r="C72">
        <f t="shared" si="9"/>
        <v>2021</v>
      </c>
      <c r="D72" s="2" t="str">
        <f t="shared" si="10"/>
        <v>12/21/2021</v>
      </c>
      <c r="E72" s="2" t="str">
        <f t="shared" si="11"/>
        <v>03/20/2021</v>
      </c>
      <c r="F72" s="2" t="str">
        <f t="shared" si="12"/>
        <v>06/20/2021</v>
      </c>
      <c r="G72" s="2" t="str">
        <f t="shared" si="13"/>
        <v>09/22/2021</v>
      </c>
      <c r="H72">
        <f t="shared" si="14"/>
        <v>-154</v>
      </c>
      <c r="I72">
        <f t="shared" si="15"/>
        <v>122</v>
      </c>
      <c r="J72">
        <f t="shared" si="16"/>
        <v>30</v>
      </c>
      <c r="K72">
        <f t="shared" si="17"/>
        <v>-64</v>
      </c>
      <c r="L72">
        <v>31</v>
      </c>
      <c r="M72" t="s">
        <v>27</v>
      </c>
      <c r="N72">
        <v>0</v>
      </c>
      <c r="O72">
        <v>90</v>
      </c>
      <c r="P72">
        <v>74</v>
      </c>
      <c r="Q72">
        <v>82</v>
      </c>
      <c r="R72" s="16">
        <v>201</v>
      </c>
      <c r="S72">
        <v>0</v>
      </c>
    </row>
    <row r="73" spans="1:19" x14ac:dyDescent="0.55000000000000004">
      <c r="A73" s="2">
        <v>44398</v>
      </c>
      <c r="B73">
        <v>72</v>
      </c>
      <c r="C73">
        <f t="shared" si="9"/>
        <v>2021</v>
      </c>
      <c r="D73" s="2" t="str">
        <f t="shared" si="10"/>
        <v>12/21/2021</v>
      </c>
      <c r="E73" s="2" t="str">
        <f t="shared" si="11"/>
        <v>03/20/2021</v>
      </c>
      <c r="F73" s="2" t="str">
        <f t="shared" si="12"/>
        <v>06/20/2021</v>
      </c>
      <c r="G73" s="2" t="str">
        <f t="shared" si="13"/>
        <v>09/22/2021</v>
      </c>
      <c r="H73">
        <f t="shared" si="14"/>
        <v>-153</v>
      </c>
      <c r="I73">
        <f t="shared" si="15"/>
        <v>123</v>
      </c>
      <c r="J73">
        <f t="shared" si="16"/>
        <v>31</v>
      </c>
      <c r="K73">
        <f t="shared" si="17"/>
        <v>-63</v>
      </c>
      <c r="L73">
        <v>32</v>
      </c>
      <c r="M73" t="s">
        <v>27</v>
      </c>
      <c r="N73">
        <v>2.54</v>
      </c>
      <c r="O73">
        <v>89</v>
      </c>
      <c r="P73">
        <v>74</v>
      </c>
      <c r="Q73">
        <v>81.5</v>
      </c>
      <c r="R73" s="16">
        <v>202</v>
      </c>
      <c r="S73">
        <v>6.4516</v>
      </c>
    </row>
    <row r="74" spans="1:19" x14ac:dyDescent="0.55000000000000004">
      <c r="A74" s="2">
        <v>44399</v>
      </c>
      <c r="B74">
        <v>73</v>
      </c>
      <c r="C74">
        <f t="shared" si="9"/>
        <v>2021</v>
      </c>
      <c r="D74" s="2" t="str">
        <f t="shared" si="10"/>
        <v>12/21/2021</v>
      </c>
      <c r="E74" s="2" t="str">
        <f t="shared" si="11"/>
        <v>03/20/2021</v>
      </c>
      <c r="F74" s="2" t="str">
        <f t="shared" si="12"/>
        <v>06/20/2021</v>
      </c>
      <c r="G74" s="2" t="str">
        <f t="shared" si="13"/>
        <v>09/22/2021</v>
      </c>
      <c r="H74">
        <f t="shared" si="14"/>
        <v>-152</v>
      </c>
      <c r="I74">
        <f t="shared" si="15"/>
        <v>124</v>
      </c>
      <c r="J74">
        <f t="shared" si="16"/>
        <v>32</v>
      </c>
      <c r="K74">
        <f t="shared" si="17"/>
        <v>-62</v>
      </c>
      <c r="L74">
        <v>33</v>
      </c>
      <c r="M74" t="s">
        <v>27</v>
      </c>
      <c r="N74">
        <v>0</v>
      </c>
      <c r="O74">
        <v>92</v>
      </c>
      <c r="P74">
        <v>74</v>
      </c>
      <c r="Q74">
        <v>83</v>
      </c>
      <c r="R74" s="16">
        <v>203</v>
      </c>
      <c r="S74">
        <v>0</v>
      </c>
    </row>
    <row r="75" spans="1:19" x14ac:dyDescent="0.55000000000000004">
      <c r="A75" s="2">
        <v>44400</v>
      </c>
      <c r="B75">
        <v>74</v>
      </c>
      <c r="C75">
        <f t="shared" si="9"/>
        <v>2021</v>
      </c>
      <c r="D75" s="2" t="str">
        <f t="shared" si="10"/>
        <v>12/21/2021</v>
      </c>
      <c r="E75" s="2" t="str">
        <f t="shared" si="11"/>
        <v>03/20/2021</v>
      </c>
      <c r="F75" s="2" t="str">
        <f t="shared" si="12"/>
        <v>06/20/2021</v>
      </c>
      <c r="G75" s="2" t="str">
        <f t="shared" si="13"/>
        <v>09/22/2021</v>
      </c>
      <c r="H75">
        <f t="shared" si="14"/>
        <v>-151</v>
      </c>
      <c r="I75">
        <f t="shared" si="15"/>
        <v>125</v>
      </c>
      <c r="J75">
        <f t="shared" si="16"/>
        <v>33</v>
      </c>
      <c r="K75">
        <f t="shared" si="17"/>
        <v>-61</v>
      </c>
      <c r="L75">
        <v>34</v>
      </c>
      <c r="M75" t="s">
        <v>27</v>
      </c>
      <c r="N75">
        <v>0</v>
      </c>
      <c r="O75">
        <v>94</v>
      </c>
      <c r="P75">
        <v>76</v>
      </c>
      <c r="Q75">
        <v>85</v>
      </c>
      <c r="R75" s="16">
        <v>204</v>
      </c>
      <c r="S75">
        <v>0</v>
      </c>
    </row>
    <row r="76" spans="1:19" x14ac:dyDescent="0.55000000000000004">
      <c r="A76" s="2">
        <v>44401</v>
      </c>
      <c r="B76">
        <v>75</v>
      </c>
      <c r="C76">
        <f t="shared" si="9"/>
        <v>2021</v>
      </c>
      <c r="D76" s="2" t="str">
        <f t="shared" si="10"/>
        <v>12/21/2021</v>
      </c>
      <c r="E76" s="2" t="str">
        <f t="shared" si="11"/>
        <v>03/20/2021</v>
      </c>
      <c r="F76" s="2" t="str">
        <f t="shared" si="12"/>
        <v>06/20/2021</v>
      </c>
      <c r="G76" s="2" t="str">
        <f t="shared" si="13"/>
        <v>09/22/2021</v>
      </c>
      <c r="H76">
        <f t="shared" si="14"/>
        <v>-150</v>
      </c>
      <c r="I76">
        <f t="shared" si="15"/>
        <v>126</v>
      </c>
      <c r="J76">
        <f t="shared" si="16"/>
        <v>34</v>
      </c>
      <c r="K76">
        <f t="shared" si="17"/>
        <v>-60</v>
      </c>
      <c r="L76">
        <v>35</v>
      </c>
      <c r="M76" t="s">
        <v>27</v>
      </c>
      <c r="N76">
        <v>0.58420000000000005</v>
      </c>
      <c r="O76">
        <v>92</v>
      </c>
      <c r="P76">
        <v>76</v>
      </c>
      <c r="Q76">
        <v>84</v>
      </c>
      <c r="R76" s="16">
        <v>205</v>
      </c>
      <c r="S76">
        <v>1.4838680000000002</v>
      </c>
    </row>
    <row r="77" spans="1:19" x14ac:dyDescent="0.55000000000000004">
      <c r="A77" s="2">
        <v>44402</v>
      </c>
      <c r="B77">
        <v>76</v>
      </c>
      <c r="C77">
        <f t="shared" si="9"/>
        <v>2021</v>
      </c>
      <c r="D77" s="2" t="str">
        <f t="shared" si="10"/>
        <v>12/21/2021</v>
      </c>
      <c r="E77" s="2" t="str">
        <f t="shared" si="11"/>
        <v>03/20/2021</v>
      </c>
      <c r="F77" s="2" t="str">
        <f t="shared" si="12"/>
        <v>06/20/2021</v>
      </c>
      <c r="G77" s="2" t="str">
        <f t="shared" si="13"/>
        <v>09/22/2021</v>
      </c>
      <c r="H77">
        <f t="shared" si="14"/>
        <v>-149</v>
      </c>
      <c r="I77">
        <f t="shared" si="15"/>
        <v>127</v>
      </c>
      <c r="J77">
        <f t="shared" si="16"/>
        <v>35</v>
      </c>
      <c r="K77">
        <f t="shared" si="17"/>
        <v>-59</v>
      </c>
      <c r="L77">
        <v>36</v>
      </c>
      <c r="M77" t="s">
        <v>27</v>
      </c>
      <c r="N77">
        <v>1.3208</v>
      </c>
      <c r="O77">
        <v>89</v>
      </c>
      <c r="P77">
        <v>73</v>
      </c>
      <c r="Q77">
        <v>81</v>
      </c>
      <c r="R77" s="16">
        <v>206</v>
      </c>
      <c r="S77">
        <v>3.354832</v>
      </c>
    </row>
    <row r="78" spans="1:19" x14ac:dyDescent="0.55000000000000004">
      <c r="A78" s="2">
        <v>44403</v>
      </c>
      <c r="B78">
        <v>77</v>
      </c>
      <c r="C78">
        <f t="shared" si="9"/>
        <v>2021</v>
      </c>
      <c r="D78" s="2" t="str">
        <f t="shared" si="10"/>
        <v>12/21/2021</v>
      </c>
      <c r="E78" s="2" t="str">
        <f t="shared" si="11"/>
        <v>03/20/2021</v>
      </c>
      <c r="F78" s="2" t="str">
        <f t="shared" si="12"/>
        <v>06/20/2021</v>
      </c>
      <c r="G78" s="2" t="str">
        <f t="shared" si="13"/>
        <v>09/22/2021</v>
      </c>
      <c r="H78">
        <f t="shared" si="14"/>
        <v>-148</v>
      </c>
      <c r="I78">
        <f t="shared" si="15"/>
        <v>128</v>
      </c>
      <c r="J78">
        <f t="shared" si="16"/>
        <v>36</v>
      </c>
      <c r="K78">
        <f t="shared" si="17"/>
        <v>-58</v>
      </c>
      <c r="L78">
        <v>37</v>
      </c>
      <c r="M78" t="s">
        <v>27</v>
      </c>
      <c r="N78">
        <v>0</v>
      </c>
      <c r="O78">
        <v>88</v>
      </c>
      <c r="P78">
        <v>73</v>
      </c>
      <c r="Q78">
        <v>80.5</v>
      </c>
      <c r="R78" s="16">
        <v>207</v>
      </c>
      <c r="S78">
        <v>0</v>
      </c>
    </row>
    <row r="79" spans="1:19" x14ac:dyDescent="0.55000000000000004">
      <c r="A79" s="2">
        <v>44404</v>
      </c>
      <c r="B79">
        <v>78</v>
      </c>
      <c r="C79">
        <f t="shared" si="9"/>
        <v>2021</v>
      </c>
      <c r="D79" s="2" t="str">
        <f t="shared" si="10"/>
        <v>12/21/2021</v>
      </c>
      <c r="E79" s="2" t="str">
        <f t="shared" si="11"/>
        <v>03/20/2021</v>
      </c>
      <c r="F79" s="2" t="str">
        <f t="shared" si="12"/>
        <v>06/20/2021</v>
      </c>
      <c r="G79" s="2" t="str">
        <f t="shared" si="13"/>
        <v>09/22/2021</v>
      </c>
      <c r="H79">
        <f t="shared" si="14"/>
        <v>-147</v>
      </c>
      <c r="I79">
        <f t="shared" si="15"/>
        <v>129</v>
      </c>
      <c r="J79">
        <f t="shared" si="16"/>
        <v>37</v>
      </c>
      <c r="K79">
        <f t="shared" si="17"/>
        <v>-57</v>
      </c>
      <c r="L79">
        <v>38</v>
      </c>
      <c r="M79" t="s">
        <v>27</v>
      </c>
      <c r="N79">
        <v>0.50800000000000001</v>
      </c>
      <c r="O79">
        <v>89</v>
      </c>
      <c r="P79">
        <v>74</v>
      </c>
      <c r="Q79">
        <v>81.5</v>
      </c>
      <c r="R79" s="16">
        <v>208</v>
      </c>
      <c r="S79">
        <v>1.2903200000000001</v>
      </c>
    </row>
    <row r="80" spans="1:19" x14ac:dyDescent="0.55000000000000004">
      <c r="A80" s="2">
        <v>44405</v>
      </c>
      <c r="B80">
        <v>79</v>
      </c>
      <c r="C80">
        <f t="shared" si="9"/>
        <v>2021</v>
      </c>
      <c r="D80" s="2" t="str">
        <f t="shared" si="10"/>
        <v>12/21/2021</v>
      </c>
      <c r="E80" s="2" t="str">
        <f t="shared" si="11"/>
        <v>03/20/2021</v>
      </c>
      <c r="F80" s="2" t="str">
        <f t="shared" si="12"/>
        <v>06/20/2021</v>
      </c>
      <c r="G80" s="2" t="str">
        <f t="shared" si="13"/>
        <v>09/22/2021</v>
      </c>
      <c r="H80">
        <f t="shared" si="14"/>
        <v>-146</v>
      </c>
      <c r="I80">
        <f t="shared" si="15"/>
        <v>130</v>
      </c>
      <c r="J80">
        <f t="shared" si="16"/>
        <v>38</v>
      </c>
      <c r="K80">
        <f t="shared" si="17"/>
        <v>-56</v>
      </c>
      <c r="L80">
        <v>39</v>
      </c>
      <c r="M80" t="s">
        <v>27</v>
      </c>
      <c r="N80">
        <v>7.2136000000000005</v>
      </c>
      <c r="O80">
        <v>91</v>
      </c>
      <c r="P80">
        <v>72</v>
      </c>
      <c r="Q80">
        <v>81.5</v>
      </c>
      <c r="R80" s="16">
        <v>209</v>
      </c>
      <c r="S80">
        <v>18.322544000000001</v>
      </c>
    </row>
    <row r="81" spans="1:19" x14ac:dyDescent="0.55000000000000004">
      <c r="A81" s="2">
        <v>44406</v>
      </c>
      <c r="B81">
        <v>80</v>
      </c>
      <c r="C81">
        <f t="shared" si="9"/>
        <v>2021</v>
      </c>
      <c r="D81" s="2" t="str">
        <f t="shared" si="10"/>
        <v>12/21/2021</v>
      </c>
      <c r="E81" s="2" t="str">
        <f t="shared" si="11"/>
        <v>03/20/2021</v>
      </c>
      <c r="F81" s="2" t="str">
        <f t="shared" si="12"/>
        <v>06/20/2021</v>
      </c>
      <c r="G81" s="2" t="str">
        <f t="shared" si="13"/>
        <v>09/22/2021</v>
      </c>
      <c r="H81">
        <f t="shared" si="14"/>
        <v>-145</v>
      </c>
      <c r="I81">
        <f t="shared" si="15"/>
        <v>131</v>
      </c>
      <c r="J81">
        <f t="shared" si="16"/>
        <v>39</v>
      </c>
      <c r="K81">
        <f t="shared" si="17"/>
        <v>-55</v>
      </c>
      <c r="L81">
        <v>40</v>
      </c>
      <c r="M81" t="s">
        <v>27</v>
      </c>
      <c r="N81">
        <v>0.68580000000000008</v>
      </c>
      <c r="O81">
        <v>90</v>
      </c>
      <c r="P81">
        <v>74</v>
      </c>
      <c r="Q81">
        <v>82</v>
      </c>
      <c r="R81" s="16">
        <v>210</v>
      </c>
      <c r="S81">
        <v>1.7419320000000003</v>
      </c>
    </row>
    <row r="82" spans="1:19" x14ac:dyDescent="0.55000000000000004">
      <c r="A82" s="2">
        <v>44407</v>
      </c>
      <c r="B82">
        <v>81</v>
      </c>
      <c r="C82">
        <f t="shared" si="9"/>
        <v>2021</v>
      </c>
      <c r="D82" s="2" t="str">
        <f t="shared" si="10"/>
        <v>12/21/2021</v>
      </c>
      <c r="E82" s="2" t="str">
        <f t="shared" si="11"/>
        <v>03/20/2021</v>
      </c>
      <c r="F82" s="2" t="str">
        <f t="shared" si="12"/>
        <v>06/20/2021</v>
      </c>
      <c r="G82" s="2" t="str">
        <f t="shared" si="13"/>
        <v>09/22/2021</v>
      </c>
      <c r="H82">
        <f t="shared" si="14"/>
        <v>-144</v>
      </c>
      <c r="I82">
        <f t="shared" si="15"/>
        <v>132</v>
      </c>
      <c r="J82">
        <f t="shared" si="16"/>
        <v>40</v>
      </c>
      <c r="K82">
        <f t="shared" si="17"/>
        <v>-54</v>
      </c>
      <c r="L82">
        <v>41</v>
      </c>
      <c r="M82" t="s">
        <v>27</v>
      </c>
      <c r="N82">
        <v>0.63500000000000001</v>
      </c>
      <c r="O82">
        <v>91</v>
      </c>
      <c r="P82">
        <v>73</v>
      </c>
      <c r="Q82">
        <v>82</v>
      </c>
      <c r="R82" s="16">
        <v>211</v>
      </c>
      <c r="S82">
        <v>1.6129</v>
      </c>
    </row>
    <row r="83" spans="1:19" x14ac:dyDescent="0.55000000000000004">
      <c r="A83" s="2">
        <v>44408</v>
      </c>
      <c r="B83">
        <v>82</v>
      </c>
      <c r="C83">
        <f t="shared" si="9"/>
        <v>2021</v>
      </c>
      <c r="D83" s="2" t="str">
        <f t="shared" si="10"/>
        <v>12/21/2021</v>
      </c>
      <c r="E83" s="2" t="str">
        <f t="shared" si="11"/>
        <v>03/20/2021</v>
      </c>
      <c r="F83" s="2" t="str">
        <f t="shared" si="12"/>
        <v>06/20/2021</v>
      </c>
      <c r="G83" s="2" t="str">
        <f t="shared" si="13"/>
        <v>09/22/2021</v>
      </c>
      <c r="H83">
        <f t="shared" si="14"/>
        <v>-143</v>
      </c>
      <c r="I83">
        <f t="shared" si="15"/>
        <v>133</v>
      </c>
      <c r="J83">
        <f t="shared" si="16"/>
        <v>41</v>
      </c>
      <c r="K83">
        <f t="shared" si="17"/>
        <v>-53</v>
      </c>
      <c r="L83">
        <v>42</v>
      </c>
      <c r="M83" t="s">
        <v>27</v>
      </c>
      <c r="N83">
        <v>0</v>
      </c>
      <c r="O83">
        <v>93</v>
      </c>
      <c r="P83">
        <v>74</v>
      </c>
      <c r="Q83">
        <v>83.5</v>
      </c>
      <c r="R83" s="16">
        <v>212</v>
      </c>
      <c r="S83">
        <v>0</v>
      </c>
    </row>
    <row r="84" spans="1:19" x14ac:dyDescent="0.55000000000000004">
      <c r="A84" s="2">
        <v>44409</v>
      </c>
      <c r="B84">
        <v>83</v>
      </c>
      <c r="C84">
        <f t="shared" si="9"/>
        <v>2021</v>
      </c>
      <c r="D84" s="2" t="str">
        <f t="shared" si="10"/>
        <v>12/21/2021</v>
      </c>
      <c r="E84" s="2" t="str">
        <f t="shared" si="11"/>
        <v>03/20/2021</v>
      </c>
      <c r="F84" s="2" t="str">
        <f t="shared" si="12"/>
        <v>06/20/2021</v>
      </c>
      <c r="G84" s="2" t="str">
        <f t="shared" si="13"/>
        <v>09/22/2021</v>
      </c>
      <c r="H84">
        <f t="shared" si="14"/>
        <v>-142</v>
      </c>
      <c r="I84">
        <f t="shared" si="15"/>
        <v>134</v>
      </c>
      <c r="J84">
        <f t="shared" si="16"/>
        <v>42</v>
      </c>
      <c r="K84">
        <f t="shared" si="17"/>
        <v>-52</v>
      </c>
      <c r="L84">
        <v>43</v>
      </c>
      <c r="M84" t="s">
        <v>45</v>
      </c>
      <c r="N84">
        <v>0.33019999999999999</v>
      </c>
      <c r="O84">
        <v>92</v>
      </c>
      <c r="P84">
        <v>75</v>
      </c>
      <c r="Q84">
        <v>83.5</v>
      </c>
      <c r="R84" s="16">
        <v>213</v>
      </c>
      <c r="S84">
        <v>0.83870800000000001</v>
      </c>
    </row>
    <row r="85" spans="1:19" x14ac:dyDescent="0.55000000000000004">
      <c r="A85" s="2">
        <v>44410</v>
      </c>
      <c r="B85">
        <v>84</v>
      </c>
      <c r="C85">
        <f t="shared" si="9"/>
        <v>2021</v>
      </c>
      <c r="D85" s="2" t="str">
        <f t="shared" si="10"/>
        <v>12/21/2021</v>
      </c>
      <c r="E85" s="2" t="str">
        <f t="shared" si="11"/>
        <v>03/20/2021</v>
      </c>
      <c r="F85" s="2" t="str">
        <f t="shared" si="12"/>
        <v>06/20/2021</v>
      </c>
      <c r="G85" s="2" t="str">
        <f t="shared" si="13"/>
        <v>09/22/2021</v>
      </c>
      <c r="H85">
        <f t="shared" si="14"/>
        <v>-141</v>
      </c>
      <c r="I85">
        <f t="shared" si="15"/>
        <v>135</v>
      </c>
      <c r="J85">
        <f t="shared" si="16"/>
        <v>43</v>
      </c>
      <c r="K85">
        <f t="shared" si="17"/>
        <v>-51</v>
      </c>
      <c r="L85">
        <v>44</v>
      </c>
      <c r="M85" t="s">
        <v>45</v>
      </c>
      <c r="N85">
        <v>0</v>
      </c>
      <c r="O85">
        <v>93</v>
      </c>
      <c r="P85">
        <v>75</v>
      </c>
      <c r="Q85">
        <v>84</v>
      </c>
      <c r="R85" s="16">
        <v>214</v>
      </c>
      <c r="S85">
        <v>0</v>
      </c>
    </row>
    <row r="86" spans="1:19" x14ac:dyDescent="0.55000000000000004">
      <c r="A86" s="2">
        <v>44411</v>
      </c>
      <c r="B86">
        <v>85</v>
      </c>
      <c r="C86">
        <f t="shared" si="9"/>
        <v>2021</v>
      </c>
      <c r="D86" s="2" t="str">
        <f t="shared" si="10"/>
        <v>12/21/2021</v>
      </c>
      <c r="E86" s="2" t="str">
        <f t="shared" si="11"/>
        <v>03/20/2021</v>
      </c>
      <c r="F86" s="2" t="str">
        <f t="shared" si="12"/>
        <v>06/20/2021</v>
      </c>
      <c r="G86" s="2" t="str">
        <f t="shared" si="13"/>
        <v>09/22/2021</v>
      </c>
      <c r="H86">
        <f t="shared" si="14"/>
        <v>-140</v>
      </c>
      <c r="I86">
        <f t="shared" si="15"/>
        <v>136</v>
      </c>
      <c r="J86">
        <f t="shared" si="16"/>
        <v>44</v>
      </c>
      <c r="K86">
        <f t="shared" si="17"/>
        <v>-50</v>
      </c>
      <c r="L86">
        <v>45</v>
      </c>
      <c r="M86" t="s">
        <v>45</v>
      </c>
      <c r="N86">
        <v>2.7178</v>
      </c>
      <c r="O86">
        <v>89</v>
      </c>
      <c r="P86">
        <v>76</v>
      </c>
      <c r="Q86">
        <v>82.5</v>
      </c>
      <c r="R86" s="16">
        <v>215</v>
      </c>
      <c r="S86">
        <v>6.9032119999999999</v>
      </c>
    </row>
    <row r="87" spans="1:19" x14ac:dyDescent="0.55000000000000004">
      <c r="A87" s="2">
        <v>44412</v>
      </c>
      <c r="B87">
        <v>86</v>
      </c>
      <c r="C87">
        <f t="shared" si="9"/>
        <v>2021</v>
      </c>
      <c r="D87" s="2" t="str">
        <f t="shared" si="10"/>
        <v>12/21/2021</v>
      </c>
      <c r="E87" s="2" t="str">
        <f t="shared" si="11"/>
        <v>03/20/2021</v>
      </c>
      <c r="F87" s="2" t="str">
        <f t="shared" si="12"/>
        <v>06/20/2021</v>
      </c>
      <c r="G87" s="2" t="str">
        <f t="shared" si="13"/>
        <v>09/22/2021</v>
      </c>
      <c r="H87">
        <f t="shared" si="14"/>
        <v>-139</v>
      </c>
      <c r="I87">
        <f t="shared" si="15"/>
        <v>137</v>
      </c>
      <c r="J87">
        <f t="shared" si="16"/>
        <v>45</v>
      </c>
      <c r="K87">
        <f t="shared" si="17"/>
        <v>-49</v>
      </c>
      <c r="L87">
        <v>46</v>
      </c>
      <c r="M87" t="s">
        <v>45</v>
      </c>
      <c r="N87">
        <v>0.45720000000000005</v>
      </c>
      <c r="O87">
        <v>91</v>
      </c>
      <c r="P87">
        <v>71</v>
      </c>
      <c r="Q87">
        <v>81</v>
      </c>
      <c r="R87" s="16">
        <v>216</v>
      </c>
      <c r="S87">
        <v>1.1612880000000001</v>
      </c>
    </row>
    <row r="88" spans="1:19" x14ac:dyDescent="0.55000000000000004">
      <c r="A88" s="2">
        <v>44413</v>
      </c>
      <c r="B88">
        <v>87</v>
      </c>
      <c r="C88">
        <f t="shared" si="9"/>
        <v>2021</v>
      </c>
      <c r="D88" s="2" t="str">
        <f t="shared" si="10"/>
        <v>12/21/2021</v>
      </c>
      <c r="E88" s="2" t="str">
        <f t="shared" si="11"/>
        <v>03/20/2021</v>
      </c>
      <c r="F88" s="2" t="str">
        <f t="shared" si="12"/>
        <v>06/20/2021</v>
      </c>
      <c r="G88" s="2" t="str">
        <f t="shared" si="13"/>
        <v>09/22/2021</v>
      </c>
      <c r="H88">
        <f t="shared" si="14"/>
        <v>-138</v>
      </c>
      <c r="I88">
        <f t="shared" si="15"/>
        <v>138</v>
      </c>
      <c r="J88">
        <f t="shared" si="16"/>
        <v>46</v>
      </c>
      <c r="K88">
        <f t="shared" si="17"/>
        <v>-48</v>
      </c>
      <c r="L88">
        <v>47</v>
      </c>
      <c r="M88" t="s">
        <v>45</v>
      </c>
      <c r="N88">
        <v>0.127</v>
      </c>
      <c r="O88">
        <v>91</v>
      </c>
      <c r="P88">
        <v>73</v>
      </c>
      <c r="Q88">
        <v>82</v>
      </c>
      <c r="R88" s="16">
        <v>217</v>
      </c>
      <c r="S88">
        <v>0.32258000000000003</v>
      </c>
    </row>
    <row r="89" spans="1:19" x14ac:dyDescent="0.55000000000000004">
      <c r="A89" s="2">
        <v>44414</v>
      </c>
      <c r="B89">
        <v>88</v>
      </c>
      <c r="C89">
        <f t="shared" si="9"/>
        <v>2021</v>
      </c>
      <c r="D89" s="2" t="str">
        <f t="shared" si="10"/>
        <v>12/21/2021</v>
      </c>
      <c r="E89" s="2" t="str">
        <f t="shared" si="11"/>
        <v>03/20/2021</v>
      </c>
      <c r="F89" s="2" t="str">
        <f t="shared" si="12"/>
        <v>06/20/2021</v>
      </c>
      <c r="G89" s="2" t="str">
        <f t="shared" si="13"/>
        <v>09/22/2021</v>
      </c>
      <c r="H89">
        <f t="shared" si="14"/>
        <v>-137</v>
      </c>
      <c r="I89">
        <f t="shared" si="15"/>
        <v>139</v>
      </c>
      <c r="J89">
        <f t="shared" si="16"/>
        <v>47</v>
      </c>
      <c r="K89">
        <f t="shared" si="17"/>
        <v>-47</v>
      </c>
      <c r="L89">
        <v>48</v>
      </c>
      <c r="M89" t="s">
        <v>45</v>
      </c>
      <c r="N89">
        <v>0.15240000000000001</v>
      </c>
      <c r="O89">
        <v>90</v>
      </c>
      <c r="P89">
        <v>75</v>
      </c>
      <c r="Q89">
        <v>82.5</v>
      </c>
      <c r="R89" s="16">
        <v>218</v>
      </c>
      <c r="S89">
        <v>0.38709600000000005</v>
      </c>
    </row>
    <row r="90" spans="1:19" x14ac:dyDescent="0.55000000000000004">
      <c r="A90" s="2">
        <v>44415</v>
      </c>
      <c r="B90">
        <v>89</v>
      </c>
      <c r="C90">
        <f t="shared" si="9"/>
        <v>2021</v>
      </c>
      <c r="D90" s="2" t="str">
        <f t="shared" si="10"/>
        <v>12/21/2021</v>
      </c>
      <c r="E90" s="2" t="str">
        <f t="shared" si="11"/>
        <v>03/20/2021</v>
      </c>
      <c r="F90" s="2" t="str">
        <f t="shared" si="12"/>
        <v>06/20/2021</v>
      </c>
      <c r="G90" s="2" t="str">
        <f t="shared" si="13"/>
        <v>09/22/2021</v>
      </c>
      <c r="H90">
        <f t="shared" si="14"/>
        <v>-136</v>
      </c>
      <c r="I90">
        <f t="shared" si="15"/>
        <v>140</v>
      </c>
      <c r="J90">
        <f t="shared" si="16"/>
        <v>48</v>
      </c>
      <c r="K90">
        <f t="shared" si="17"/>
        <v>-46</v>
      </c>
      <c r="L90">
        <v>49</v>
      </c>
      <c r="M90" t="s">
        <v>45</v>
      </c>
      <c r="N90">
        <v>1.0922000000000001</v>
      </c>
      <c r="O90">
        <v>92</v>
      </c>
      <c r="P90">
        <v>75</v>
      </c>
      <c r="Q90">
        <v>83.5</v>
      </c>
      <c r="R90" s="16">
        <v>219</v>
      </c>
      <c r="S90">
        <v>2.7741880000000001</v>
      </c>
    </row>
    <row r="91" spans="1:19" x14ac:dyDescent="0.55000000000000004">
      <c r="A91" s="2">
        <v>44416</v>
      </c>
      <c r="B91">
        <v>90</v>
      </c>
      <c r="C91">
        <f t="shared" si="9"/>
        <v>2021</v>
      </c>
      <c r="D91" s="2" t="str">
        <f t="shared" si="10"/>
        <v>12/21/2021</v>
      </c>
      <c r="E91" s="2" t="str">
        <f t="shared" si="11"/>
        <v>03/20/2021</v>
      </c>
      <c r="F91" s="2" t="str">
        <f t="shared" si="12"/>
        <v>06/20/2021</v>
      </c>
      <c r="G91" s="2" t="str">
        <f t="shared" si="13"/>
        <v>09/22/2021</v>
      </c>
      <c r="H91">
        <f t="shared" si="14"/>
        <v>-135</v>
      </c>
      <c r="I91">
        <f t="shared" si="15"/>
        <v>141</v>
      </c>
      <c r="J91">
        <f t="shared" si="16"/>
        <v>49</v>
      </c>
      <c r="K91">
        <f t="shared" si="17"/>
        <v>-45</v>
      </c>
      <c r="L91">
        <v>50</v>
      </c>
      <c r="M91" t="s">
        <v>45</v>
      </c>
      <c r="N91">
        <v>0.88900000000000001</v>
      </c>
      <c r="O91">
        <v>87</v>
      </c>
      <c r="P91">
        <v>74</v>
      </c>
      <c r="Q91">
        <v>80.5</v>
      </c>
      <c r="R91" s="16">
        <v>220</v>
      </c>
      <c r="S91">
        <v>2.25806</v>
      </c>
    </row>
    <row r="92" spans="1:19" x14ac:dyDescent="0.55000000000000004">
      <c r="A92" s="2">
        <v>44417</v>
      </c>
      <c r="B92">
        <v>91</v>
      </c>
      <c r="C92">
        <f t="shared" si="9"/>
        <v>2021</v>
      </c>
      <c r="D92" s="2" t="str">
        <f t="shared" si="10"/>
        <v>12/21/2021</v>
      </c>
      <c r="E92" s="2" t="str">
        <f t="shared" si="11"/>
        <v>03/20/2021</v>
      </c>
      <c r="F92" s="2" t="str">
        <f t="shared" si="12"/>
        <v>06/20/2021</v>
      </c>
      <c r="G92" s="2" t="str">
        <f t="shared" si="13"/>
        <v>09/22/2021</v>
      </c>
      <c r="H92">
        <f t="shared" si="14"/>
        <v>-134</v>
      </c>
      <c r="I92">
        <f t="shared" si="15"/>
        <v>142</v>
      </c>
      <c r="J92">
        <f t="shared" si="16"/>
        <v>50</v>
      </c>
      <c r="K92">
        <f t="shared" si="17"/>
        <v>-44</v>
      </c>
      <c r="L92">
        <v>51</v>
      </c>
      <c r="M92" t="s">
        <v>45</v>
      </c>
      <c r="N92">
        <v>0.127</v>
      </c>
      <c r="O92">
        <v>89</v>
      </c>
      <c r="P92">
        <v>75</v>
      </c>
      <c r="Q92">
        <v>82</v>
      </c>
      <c r="R92" s="16">
        <v>221</v>
      </c>
      <c r="S92">
        <v>0.32258000000000003</v>
      </c>
    </row>
    <row r="93" spans="1:19" x14ac:dyDescent="0.55000000000000004">
      <c r="A93" s="2">
        <v>44418</v>
      </c>
      <c r="B93">
        <v>92</v>
      </c>
      <c r="C93">
        <f t="shared" si="9"/>
        <v>2021</v>
      </c>
      <c r="D93" s="2" t="str">
        <f t="shared" si="10"/>
        <v>12/21/2021</v>
      </c>
      <c r="E93" s="2" t="str">
        <f t="shared" si="11"/>
        <v>03/20/2021</v>
      </c>
      <c r="F93" s="2" t="str">
        <f t="shared" si="12"/>
        <v>06/20/2021</v>
      </c>
      <c r="G93" s="2" t="str">
        <f t="shared" si="13"/>
        <v>09/22/2021</v>
      </c>
      <c r="H93">
        <f t="shared" si="14"/>
        <v>-133</v>
      </c>
      <c r="I93">
        <f t="shared" si="15"/>
        <v>143</v>
      </c>
      <c r="J93">
        <f t="shared" si="16"/>
        <v>51</v>
      </c>
      <c r="K93">
        <f t="shared" si="17"/>
        <v>-43</v>
      </c>
      <c r="L93">
        <v>52</v>
      </c>
      <c r="M93" t="s">
        <v>45</v>
      </c>
      <c r="N93">
        <v>0</v>
      </c>
      <c r="O93">
        <v>90</v>
      </c>
      <c r="P93">
        <v>77</v>
      </c>
      <c r="Q93">
        <v>83.5</v>
      </c>
      <c r="R93" s="16">
        <v>222</v>
      </c>
      <c r="S93">
        <v>0</v>
      </c>
    </row>
    <row r="94" spans="1:19" x14ac:dyDescent="0.55000000000000004">
      <c r="A94" s="2">
        <v>44419</v>
      </c>
      <c r="B94">
        <v>93</v>
      </c>
      <c r="C94">
        <f t="shared" si="9"/>
        <v>2021</v>
      </c>
      <c r="D94" s="2" t="str">
        <f t="shared" si="10"/>
        <v>12/21/2021</v>
      </c>
      <c r="E94" s="2" t="str">
        <f t="shared" si="11"/>
        <v>03/20/2021</v>
      </c>
      <c r="F94" s="2" t="str">
        <f t="shared" si="12"/>
        <v>06/20/2021</v>
      </c>
      <c r="G94" s="2" t="str">
        <f t="shared" si="13"/>
        <v>09/22/2021</v>
      </c>
      <c r="H94">
        <f t="shared" si="14"/>
        <v>-132</v>
      </c>
      <c r="I94">
        <f t="shared" si="15"/>
        <v>144</v>
      </c>
      <c r="J94">
        <f t="shared" si="16"/>
        <v>52</v>
      </c>
      <c r="K94">
        <f t="shared" si="17"/>
        <v>-42</v>
      </c>
      <c r="L94">
        <v>53</v>
      </c>
      <c r="M94" t="s">
        <v>45</v>
      </c>
      <c r="N94">
        <v>0.63500000000000001</v>
      </c>
      <c r="O94">
        <v>91</v>
      </c>
      <c r="P94">
        <v>76</v>
      </c>
      <c r="Q94">
        <v>83.5</v>
      </c>
      <c r="R94" s="16">
        <v>223</v>
      </c>
      <c r="S94">
        <v>1.6129</v>
      </c>
    </row>
    <row r="95" spans="1:19" x14ac:dyDescent="0.55000000000000004">
      <c r="A95" s="2">
        <v>44420</v>
      </c>
      <c r="B95">
        <v>94</v>
      </c>
      <c r="C95">
        <f t="shared" si="9"/>
        <v>2021</v>
      </c>
      <c r="D95" s="2" t="str">
        <f t="shared" si="10"/>
        <v>12/21/2021</v>
      </c>
      <c r="E95" s="2" t="str">
        <f t="shared" si="11"/>
        <v>03/20/2021</v>
      </c>
      <c r="F95" s="2" t="str">
        <f t="shared" si="12"/>
        <v>06/20/2021</v>
      </c>
      <c r="G95" s="2" t="str">
        <f t="shared" si="13"/>
        <v>09/22/2021</v>
      </c>
      <c r="H95">
        <f t="shared" si="14"/>
        <v>-131</v>
      </c>
      <c r="I95">
        <f t="shared" si="15"/>
        <v>145</v>
      </c>
      <c r="J95">
        <f t="shared" si="16"/>
        <v>53</v>
      </c>
      <c r="K95">
        <f t="shared" si="17"/>
        <v>-41</v>
      </c>
      <c r="L95">
        <v>54</v>
      </c>
      <c r="M95" t="s">
        <v>45</v>
      </c>
      <c r="N95">
        <v>0.40640000000000004</v>
      </c>
      <c r="O95">
        <v>91</v>
      </c>
      <c r="P95">
        <v>76</v>
      </c>
      <c r="Q95">
        <v>83.5</v>
      </c>
      <c r="R95" s="16">
        <v>224</v>
      </c>
      <c r="S95">
        <v>1.0322560000000001</v>
      </c>
    </row>
    <row r="96" spans="1:19" x14ac:dyDescent="0.55000000000000004">
      <c r="A96" s="2">
        <v>44421</v>
      </c>
      <c r="B96">
        <v>95</v>
      </c>
      <c r="C96">
        <f t="shared" si="9"/>
        <v>2021</v>
      </c>
      <c r="D96" s="2" t="str">
        <f t="shared" si="10"/>
        <v>12/21/2021</v>
      </c>
      <c r="E96" s="2" t="str">
        <f t="shared" si="11"/>
        <v>03/20/2021</v>
      </c>
      <c r="F96" s="2" t="str">
        <f t="shared" si="12"/>
        <v>06/20/2021</v>
      </c>
      <c r="G96" s="2" t="str">
        <f t="shared" si="13"/>
        <v>09/22/2021</v>
      </c>
      <c r="H96">
        <f t="shared" si="14"/>
        <v>-130</v>
      </c>
      <c r="I96">
        <f t="shared" si="15"/>
        <v>146</v>
      </c>
      <c r="J96">
        <f t="shared" si="16"/>
        <v>54</v>
      </c>
      <c r="K96">
        <f t="shared" si="17"/>
        <v>-40</v>
      </c>
      <c r="L96">
        <v>55</v>
      </c>
      <c r="M96" t="s">
        <v>45</v>
      </c>
      <c r="N96">
        <v>2.032</v>
      </c>
      <c r="O96">
        <v>91</v>
      </c>
      <c r="P96">
        <v>73</v>
      </c>
      <c r="Q96">
        <v>82</v>
      </c>
      <c r="R96" s="16">
        <v>225</v>
      </c>
      <c r="S96">
        <v>5.1612800000000005</v>
      </c>
    </row>
    <row r="97" spans="1:19" x14ac:dyDescent="0.55000000000000004">
      <c r="A97" s="2">
        <v>44422</v>
      </c>
      <c r="B97">
        <v>96</v>
      </c>
      <c r="C97">
        <f t="shared" si="9"/>
        <v>2021</v>
      </c>
      <c r="D97" s="2" t="str">
        <f t="shared" si="10"/>
        <v>12/21/2021</v>
      </c>
      <c r="E97" s="2" t="str">
        <f t="shared" si="11"/>
        <v>03/20/2021</v>
      </c>
      <c r="F97" s="2" t="str">
        <f t="shared" si="12"/>
        <v>06/20/2021</v>
      </c>
      <c r="G97" s="2" t="str">
        <f t="shared" si="13"/>
        <v>09/22/2021</v>
      </c>
      <c r="H97">
        <f t="shared" si="14"/>
        <v>-129</v>
      </c>
      <c r="I97">
        <f t="shared" si="15"/>
        <v>147</v>
      </c>
      <c r="J97">
        <f t="shared" si="16"/>
        <v>55</v>
      </c>
      <c r="K97">
        <f t="shared" si="17"/>
        <v>-39</v>
      </c>
      <c r="L97">
        <v>56</v>
      </c>
      <c r="M97" t="s">
        <v>45</v>
      </c>
      <c r="N97">
        <v>2.3875999999999999</v>
      </c>
      <c r="O97">
        <v>89</v>
      </c>
      <c r="P97">
        <v>77</v>
      </c>
      <c r="Q97">
        <v>83</v>
      </c>
      <c r="R97" s="16">
        <v>226</v>
      </c>
      <c r="S97">
        <v>6.0645040000000003</v>
      </c>
    </row>
    <row r="98" spans="1:19" x14ac:dyDescent="0.55000000000000004">
      <c r="A98" s="2">
        <v>44423</v>
      </c>
      <c r="B98">
        <v>97</v>
      </c>
      <c r="C98">
        <f t="shared" si="9"/>
        <v>2021</v>
      </c>
      <c r="D98" s="2" t="str">
        <f t="shared" si="10"/>
        <v>12/21/2021</v>
      </c>
      <c r="E98" s="2" t="str">
        <f t="shared" si="11"/>
        <v>03/20/2021</v>
      </c>
      <c r="F98" s="2" t="str">
        <f t="shared" si="12"/>
        <v>06/20/2021</v>
      </c>
      <c r="G98" s="2" t="str">
        <f t="shared" si="13"/>
        <v>09/22/2021</v>
      </c>
      <c r="H98">
        <f t="shared" si="14"/>
        <v>-128</v>
      </c>
      <c r="I98">
        <f t="shared" si="15"/>
        <v>148</v>
      </c>
      <c r="J98">
        <f t="shared" si="16"/>
        <v>56</v>
      </c>
      <c r="K98">
        <f t="shared" si="17"/>
        <v>-38</v>
      </c>
      <c r="L98">
        <v>57</v>
      </c>
      <c r="M98" t="s">
        <v>45</v>
      </c>
      <c r="N98">
        <v>5.1307999999999998</v>
      </c>
      <c r="O98">
        <v>85</v>
      </c>
      <c r="P98">
        <v>74</v>
      </c>
      <c r="Q98">
        <v>79.5</v>
      </c>
      <c r="R98" s="16">
        <v>227</v>
      </c>
      <c r="S98">
        <v>13.032232</v>
      </c>
    </row>
    <row r="99" spans="1:19" x14ac:dyDescent="0.55000000000000004">
      <c r="A99" s="2">
        <v>44424</v>
      </c>
      <c r="B99">
        <v>98</v>
      </c>
      <c r="C99">
        <f t="shared" si="9"/>
        <v>2021</v>
      </c>
      <c r="D99" s="2" t="str">
        <f t="shared" si="10"/>
        <v>12/21/2021</v>
      </c>
      <c r="E99" s="2" t="str">
        <f t="shared" si="11"/>
        <v>03/20/2021</v>
      </c>
      <c r="F99" s="2" t="str">
        <f t="shared" si="12"/>
        <v>06/20/2021</v>
      </c>
      <c r="G99" s="2" t="str">
        <f t="shared" si="13"/>
        <v>09/22/2021</v>
      </c>
      <c r="H99">
        <f t="shared" si="14"/>
        <v>-127</v>
      </c>
      <c r="I99">
        <f t="shared" si="15"/>
        <v>149</v>
      </c>
      <c r="J99">
        <f t="shared" si="16"/>
        <v>57</v>
      </c>
      <c r="K99">
        <f t="shared" si="17"/>
        <v>-37</v>
      </c>
      <c r="L99">
        <v>58</v>
      </c>
      <c r="M99" t="s">
        <v>45</v>
      </c>
      <c r="N99">
        <v>0.38100000000000001</v>
      </c>
      <c r="O99">
        <v>84</v>
      </c>
      <c r="P99">
        <v>74</v>
      </c>
      <c r="Q99">
        <v>79</v>
      </c>
      <c r="R99" s="16">
        <v>228</v>
      </c>
      <c r="S99">
        <v>0.96774000000000004</v>
      </c>
    </row>
    <row r="100" spans="1:19" x14ac:dyDescent="0.55000000000000004">
      <c r="A100" s="2">
        <v>44425</v>
      </c>
      <c r="B100">
        <v>99</v>
      </c>
      <c r="C100">
        <f t="shared" si="9"/>
        <v>2021</v>
      </c>
      <c r="D100" s="2" t="str">
        <f t="shared" si="10"/>
        <v>12/21/2021</v>
      </c>
      <c r="E100" s="2" t="str">
        <f t="shared" si="11"/>
        <v>03/20/2021</v>
      </c>
      <c r="F100" s="2" t="str">
        <f t="shared" si="12"/>
        <v>06/20/2021</v>
      </c>
      <c r="G100" s="2" t="str">
        <f t="shared" si="13"/>
        <v>09/22/2021</v>
      </c>
      <c r="H100">
        <f t="shared" si="14"/>
        <v>-126</v>
      </c>
      <c r="I100">
        <f t="shared" si="15"/>
        <v>150</v>
      </c>
      <c r="J100">
        <f t="shared" si="16"/>
        <v>58</v>
      </c>
      <c r="K100">
        <f t="shared" si="17"/>
        <v>-36</v>
      </c>
      <c r="L100">
        <v>59</v>
      </c>
      <c r="M100" t="s">
        <v>45</v>
      </c>
      <c r="N100">
        <v>0</v>
      </c>
      <c r="O100">
        <v>90</v>
      </c>
      <c r="P100">
        <v>76</v>
      </c>
      <c r="Q100">
        <v>83</v>
      </c>
      <c r="R100" s="16">
        <v>229</v>
      </c>
      <c r="S100">
        <v>0</v>
      </c>
    </row>
    <row r="101" spans="1:19" x14ac:dyDescent="0.55000000000000004">
      <c r="A101" s="2">
        <v>44426</v>
      </c>
      <c r="B101">
        <v>100</v>
      </c>
      <c r="C101">
        <f t="shared" si="9"/>
        <v>2021</v>
      </c>
      <c r="D101" s="2" t="str">
        <f t="shared" si="10"/>
        <v>12/21/2021</v>
      </c>
      <c r="E101" s="2" t="str">
        <f t="shared" si="11"/>
        <v>03/20/2021</v>
      </c>
      <c r="F101" s="2" t="str">
        <f t="shared" si="12"/>
        <v>06/20/2021</v>
      </c>
      <c r="G101" s="2" t="str">
        <f t="shared" si="13"/>
        <v>09/22/2021</v>
      </c>
      <c r="H101">
        <f t="shared" si="14"/>
        <v>-125</v>
      </c>
      <c r="I101">
        <f t="shared" si="15"/>
        <v>151</v>
      </c>
      <c r="J101">
        <f t="shared" si="16"/>
        <v>59</v>
      </c>
      <c r="K101">
        <f t="shared" si="17"/>
        <v>-35</v>
      </c>
      <c r="L101">
        <v>60</v>
      </c>
      <c r="M101" t="s">
        <v>45</v>
      </c>
      <c r="N101">
        <v>0</v>
      </c>
      <c r="O101">
        <v>90</v>
      </c>
      <c r="P101">
        <v>78</v>
      </c>
      <c r="Q101">
        <v>84</v>
      </c>
      <c r="R101" s="16">
        <v>230</v>
      </c>
      <c r="S101">
        <v>0</v>
      </c>
    </row>
    <row r="102" spans="1:19" x14ac:dyDescent="0.55000000000000004">
      <c r="A102" s="2">
        <v>44427</v>
      </c>
      <c r="B102">
        <v>101</v>
      </c>
      <c r="C102">
        <f t="shared" si="9"/>
        <v>2021</v>
      </c>
      <c r="D102" s="2" t="str">
        <f t="shared" si="10"/>
        <v>12/21/2021</v>
      </c>
      <c r="E102" s="2" t="str">
        <f t="shared" si="11"/>
        <v>03/20/2021</v>
      </c>
      <c r="F102" s="2" t="str">
        <f t="shared" si="12"/>
        <v>06/20/2021</v>
      </c>
      <c r="G102" s="2" t="str">
        <f t="shared" si="13"/>
        <v>09/22/2021</v>
      </c>
      <c r="H102">
        <f t="shared" si="14"/>
        <v>-124</v>
      </c>
      <c r="I102">
        <f t="shared" si="15"/>
        <v>152</v>
      </c>
      <c r="J102">
        <f t="shared" si="16"/>
        <v>60</v>
      </c>
      <c r="K102">
        <f t="shared" si="17"/>
        <v>-34</v>
      </c>
      <c r="L102">
        <v>61</v>
      </c>
      <c r="M102" t="s">
        <v>45</v>
      </c>
      <c r="N102">
        <v>0</v>
      </c>
      <c r="O102">
        <v>91</v>
      </c>
      <c r="P102">
        <v>75</v>
      </c>
      <c r="Q102">
        <v>83</v>
      </c>
      <c r="R102" s="16">
        <v>231</v>
      </c>
      <c r="S102">
        <v>0</v>
      </c>
    </row>
    <row r="103" spans="1:19" x14ac:dyDescent="0.55000000000000004">
      <c r="A103" s="2">
        <v>44428</v>
      </c>
      <c r="B103">
        <v>102</v>
      </c>
      <c r="C103">
        <f t="shared" si="9"/>
        <v>2021</v>
      </c>
      <c r="D103" s="2" t="str">
        <f t="shared" si="10"/>
        <v>12/21/2021</v>
      </c>
      <c r="E103" s="2" t="str">
        <f t="shared" si="11"/>
        <v>03/20/2021</v>
      </c>
      <c r="F103" s="2" t="str">
        <f t="shared" si="12"/>
        <v>06/20/2021</v>
      </c>
      <c r="G103" s="2" t="str">
        <f t="shared" si="13"/>
        <v>09/22/2021</v>
      </c>
      <c r="H103">
        <f t="shared" si="14"/>
        <v>-123</v>
      </c>
      <c r="I103">
        <f t="shared" si="15"/>
        <v>153</v>
      </c>
      <c r="J103">
        <f t="shared" si="16"/>
        <v>61</v>
      </c>
      <c r="K103">
        <f t="shared" si="17"/>
        <v>-33</v>
      </c>
      <c r="L103">
        <v>62</v>
      </c>
      <c r="M103" t="s">
        <v>45</v>
      </c>
      <c r="N103">
        <v>0</v>
      </c>
      <c r="O103">
        <v>91</v>
      </c>
      <c r="P103">
        <v>73</v>
      </c>
      <c r="Q103">
        <v>82</v>
      </c>
      <c r="R103" s="16">
        <v>232</v>
      </c>
      <c r="S103">
        <v>0</v>
      </c>
    </row>
    <row r="104" spans="1:19" x14ac:dyDescent="0.55000000000000004">
      <c r="A104" s="2">
        <v>44429</v>
      </c>
      <c r="B104">
        <v>103</v>
      </c>
      <c r="C104">
        <f t="shared" si="9"/>
        <v>2021</v>
      </c>
      <c r="D104" s="2" t="str">
        <f t="shared" si="10"/>
        <v>12/21/2021</v>
      </c>
      <c r="E104" s="2" t="str">
        <f t="shared" si="11"/>
        <v>03/20/2021</v>
      </c>
      <c r="F104" s="2" t="str">
        <f t="shared" si="12"/>
        <v>06/20/2021</v>
      </c>
      <c r="G104" s="2" t="str">
        <f t="shared" si="13"/>
        <v>09/22/2021</v>
      </c>
      <c r="H104">
        <f t="shared" si="14"/>
        <v>-122</v>
      </c>
      <c r="I104">
        <f t="shared" si="15"/>
        <v>154</v>
      </c>
      <c r="J104">
        <f t="shared" si="16"/>
        <v>62</v>
      </c>
      <c r="K104">
        <f t="shared" si="17"/>
        <v>-32</v>
      </c>
      <c r="L104">
        <v>63</v>
      </c>
      <c r="M104" t="s">
        <v>45</v>
      </c>
      <c r="N104">
        <v>0</v>
      </c>
      <c r="O104">
        <v>92</v>
      </c>
      <c r="P104">
        <v>73</v>
      </c>
      <c r="Q104">
        <v>82.5</v>
      </c>
      <c r="R104" s="16">
        <v>233</v>
      </c>
      <c r="S104">
        <v>0</v>
      </c>
    </row>
    <row r="105" spans="1:19" x14ac:dyDescent="0.55000000000000004">
      <c r="A105" s="2">
        <v>44430</v>
      </c>
      <c r="B105">
        <v>104</v>
      </c>
      <c r="C105">
        <f t="shared" si="9"/>
        <v>2021</v>
      </c>
      <c r="D105" s="2" t="str">
        <f t="shared" si="10"/>
        <v>12/21/2021</v>
      </c>
      <c r="E105" s="2" t="str">
        <f t="shared" si="11"/>
        <v>03/20/2021</v>
      </c>
      <c r="F105" s="2" t="str">
        <f t="shared" si="12"/>
        <v>06/20/2021</v>
      </c>
      <c r="G105" s="2" t="str">
        <f t="shared" si="13"/>
        <v>09/22/2021</v>
      </c>
      <c r="H105">
        <f t="shared" si="14"/>
        <v>-121</v>
      </c>
      <c r="I105">
        <f t="shared" si="15"/>
        <v>155</v>
      </c>
      <c r="J105">
        <f t="shared" si="16"/>
        <v>63</v>
      </c>
      <c r="K105">
        <f t="shared" si="17"/>
        <v>-31</v>
      </c>
      <c r="L105">
        <v>64</v>
      </c>
      <c r="M105" t="s">
        <v>45</v>
      </c>
      <c r="N105">
        <v>0</v>
      </c>
      <c r="O105">
        <v>92</v>
      </c>
      <c r="P105">
        <v>76</v>
      </c>
      <c r="Q105">
        <v>84</v>
      </c>
      <c r="R105" s="16">
        <v>234</v>
      </c>
      <c r="S105">
        <v>0</v>
      </c>
    </row>
    <row r="106" spans="1:19" x14ac:dyDescent="0.55000000000000004">
      <c r="A106" s="2">
        <v>44431</v>
      </c>
      <c r="B106">
        <v>105</v>
      </c>
      <c r="C106">
        <f t="shared" si="9"/>
        <v>2021</v>
      </c>
      <c r="D106" s="2" t="str">
        <f t="shared" si="10"/>
        <v>12/21/2021</v>
      </c>
      <c r="E106" s="2" t="str">
        <f t="shared" si="11"/>
        <v>03/20/2021</v>
      </c>
      <c r="F106" s="2" t="str">
        <f t="shared" si="12"/>
        <v>06/20/2021</v>
      </c>
      <c r="G106" s="2" t="str">
        <f t="shared" si="13"/>
        <v>09/22/2021</v>
      </c>
      <c r="H106">
        <f t="shared" si="14"/>
        <v>-120</v>
      </c>
      <c r="I106">
        <f t="shared" si="15"/>
        <v>156</v>
      </c>
      <c r="J106">
        <f t="shared" si="16"/>
        <v>64</v>
      </c>
      <c r="K106">
        <f t="shared" si="17"/>
        <v>-30</v>
      </c>
      <c r="L106">
        <v>65</v>
      </c>
      <c r="M106" t="s">
        <v>45</v>
      </c>
      <c r="N106">
        <v>0</v>
      </c>
      <c r="O106">
        <v>92</v>
      </c>
      <c r="P106">
        <v>77</v>
      </c>
      <c r="Q106">
        <v>84.5</v>
      </c>
      <c r="R106" s="16">
        <v>235</v>
      </c>
      <c r="S106">
        <v>0</v>
      </c>
    </row>
    <row r="107" spans="1:19" x14ac:dyDescent="0.55000000000000004">
      <c r="A107" s="2">
        <v>44432</v>
      </c>
      <c r="B107">
        <v>106</v>
      </c>
      <c r="C107">
        <f t="shared" si="9"/>
        <v>2021</v>
      </c>
      <c r="D107" s="2" t="str">
        <f t="shared" si="10"/>
        <v>12/21/2021</v>
      </c>
      <c r="E107" s="2" t="str">
        <f t="shared" si="11"/>
        <v>03/20/2021</v>
      </c>
      <c r="F107" s="2" t="str">
        <f t="shared" si="12"/>
        <v>06/20/2021</v>
      </c>
      <c r="G107" s="2" t="str">
        <f t="shared" si="13"/>
        <v>09/22/2021</v>
      </c>
      <c r="H107">
        <f t="shared" si="14"/>
        <v>-119</v>
      </c>
      <c r="I107">
        <f t="shared" si="15"/>
        <v>157</v>
      </c>
      <c r="J107">
        <f t="shared" si="16"/>
        <v>65</v>
      </c>
      <c r="K107">
        <f t="shared" si="17"/>
        <v>-29</v>
      </c>
      <c r="L107">
        <v>66</v>
      </c>
      <c r="M107" t="s">
        <v>45</v>
      </c>
      <c r="N107">
        <v>0</v>
      </c>
      <c r="O107">
        <v>92</v>
      </c>
      <c r="P107">
        <v>79</v>
      </c>
      <c r="Q107">
        <v>85.5</v>
      </c>
      <c r="R107" s="16">
        <v>236</v>
      </c>
      <c r="S107">
        <v>0</v>
      </c>
    </row>
    <row r="108" spans="1:19" x14ac:dyDescent="0.55000000000000004">
      <c r="A108" s="2">
        <v>44433</v>
      </c>
      <c r="B108">
        <v>107</v>
      </c>
      <c r="C108">
        <f t="shared" si="9"/>
        <v>2021</v>
      </c>
      <c r="D108" s="2" t="str">
        <f t="shared" si="10"/>
        <v>12/21/2021</v>
      </c>
      <c r="E108" s="2" t="str">
        <f t="shared" si="11"/>
        <v>03/20/2021</v>
      </c>
      <c r="F108" s="2" t="str">
        <f t="shared" si="12"/>
        <v>06/20/2021</v>
      </c>
      <c r="G108" s="2" t="str">
        <f t="shared" si="13"/>
        <v>09/22/2021</v>
      </c>
      <c r="H108">
        <f t="shared" si="14"/>
        <v>-118</v>
      </c>
      <c r="I108">
        <f t="shared" si="15"/>
        <v>158</v>
      </c>
      <c r="J108">
        <f t="shared" si="16"/>
        <v>66</v>
      </c>
      <c r="K108">
        <f t="shared" si="17"/>
        <v>-28</v>
      </c>
      <c r="L108">
        <v>67</v>
      </c>
      <c r="M108" t="s">
        <v>45</v>
      </c>
      <c r="N108">
        <v>0</v>
      </c>
      <c r="O108">
        <v>91</v>
      </c>
      <c r="P108">
        <v>75</v>
      </c>
      <c r="Q108">
        <v>83</v>
      </c>
      <c r="R108" s="16">
        <v>237</v>
      </c>
      <c r="S108">
        <v>0</v>
      </c>
    </row>
    <row r="109" spans="1:19" x14ac:dyDescent="0.55000000000000004">
      <c r="A109" s="2">
        <v>44434</v>
      </c>
      <c r="B109">
        <v>108</v>
      </c>
      <c r="C109">
        <f t="shared" si="9"/>
        <v>2021</v>
      </c>
      <c r="D109" s="2" t="str">
        <f t="shared" si="10"/>
        <v>12/21/2021</v>
      </c>
      <c r="E109" s="2" t="str">
        <f t="shared" si="11"/>
        <v>03/20/2021</v>
      </c>
      <c r="F109" s="2" t="str">
        <f t="shared" si="12"/>
        <v>06/20/2021</v>
      </c>
      <c r="G109" s="2" t="str">
        <f t="shared" si="13"/>
        <v>09/22/2021</v>
      </c>
      <c r="H109">
        <f t="shared" si="14"/>
        <v>-117</v>
      </c>
      <c r="I109">
        <f t="shared" si="15"/>
        <v>159</v>
      </c>
      <c r="J109">
        <f t="shared" si="16"/>
        <v>67</v>
      </c>
      <c r="K109">
        <f t="shared" si="17"/>
        <v>-27</v>
      </c>
      <c r="L109">
        <v>68</v>
      </c>
      <c r="M109" t="s">
        <v>45</v>
      </c>
      <c r="N109">
        <v>0.88900000000000001</v>
      </c>
      <c r="O109">
        <v>91</v>
      </c>
      <c r="P109">
        <v>71</v>
      </c>
      <c r="Q109">
        <v>81</v>
      </c>
      <c r="R109" s="16">
        <v>238</v>
      </c>
      <c r="S109">
        <v>2.25806</v>
      </c>
    </row>
    <row r="110" spans="1:19" x14ac:dyDescent="0.55000000000000004">
      <c r="A110" s="2">
        <v>44435</v>
      </c>
      <c r="B110">
        <v>109</v>
      </c>
      <c r="C110">
        <f t="shared" si="9"/>
        <v>2021</v>
      </c>
      <c r="D110" s="2" t="str">
        <f t="shared" si="10"/>
        <v>12/21/2021</v>
      </c>
      <c r="E110" s="2" t="str">
        <f t="shared" si="11"/>
        <v>03/20/2021</v>
      </c>
      <c r="F110" s="2" t="str">
        <f t="shared" si="12"/>
        <v>06/20/2021</v>
      </c>
      <c r="G110" s="2" t="str">
        <f t="shared" si="13"/>
        <v>09/22/2021</v>
      </c>
      <c r="H110">
        <f t="shared" si="14"/>
        <v>-116</v>
      </c>
      <c r="I110">
        <f t="shared" si="15"/>
        <v>160</v>
      </c>
      <c r="J110">
        <f t="shared" si="16"/>
        <v>68</v>
      </c>
      <c r="K110">
        <f t="shared" si="17"/>
        <v>-26</v>
      </c>
      <c r="L110">
        <v>69</v>
      </c>
      <c r="M110" t="s">
        <v>45</v>
      </c>
      <c r="N110">
        <v>0</v>
      </c>
      <c r="O110">
        <v>90</v>
      </c>
      <c r="P110">
        <v>73</v>
      </c>
      <c r="Q110">
        <v>81.5</v>
      </c>
      <c r="R110" s="16">
        <v>239</v>
      </c>
      <c r="S110">
        <v>0</v>
      </c>
    </row>
    <row r="111" spans="1:19" x14ac:dyDescent="0.55000000000000004">
      <c r="A111" s="2">
        <v>44436</v>
      </c>
      <c r="B111">
        <v>110</v>
      </c>
      <c r="C111">
        <f t="shared" si="9"/>
        <v>2021</v>
      </c>
      <c r="D111" s="2" t="str">
        <f t="shared" si="10"/>
        <v>12/21/2021</v>
      </c>
      <c r="E111" s="2" t="str">
        <f t="shared" si="11"/>
        <v>03/20/2021</v>
      </c>
      <c r="F111" s="2" t="str">
        <f t="shared" si="12"/>
        <v>06/20/2021</v>
      </c>
      <c r="G111" s="2" t="str">
        <f t="shared" si="13"/>
        <v>09/22/2021</v>
      </c>
      <c r="H111">
        <f t="shared" si="14"/>
        <v>-115</v>
      </c>
      <c r="I111">
        <f t="shared" si="15"/>
        <v>161</v>
      </c>
      <c r="J111">
        <f t="shared" si="16"/>
        <v>69</v>
      </c>
      <c r="K111">
        <f t="shared" si="17"/>
        <v>-25</v>
      </c>
      <c r="L111">
        <v>70</v>
      </c>
      <c r="M111" t="s">
        <v>45</v>
      </c>
      <c r="N111">
        <v>0</v>
      </c>
      <c r="O111">
        <v>89</v>
      </c>
      <c r="P111">
        <v>81</v>
      </c>
      <c r="Q111">
        <v>85</v>
      </c>
      <c r="R111" s="16">
        <v>240</v>
      </c>
      <c r="S111">
        <v>0</v>
      </c>
    </row>
    <row r="112" spans="1:19" x14ac:dyDescent="0.55000000000000004">
      <c r="A112" s="2">
        <v>44437</v>
      </c>
      <c r="B112">
        <v>111</v>
      </c>
      <c r="C112">
        <f t="shared" si="9"/>
        <v>2021</v>
      </c>
      <c r="D112" s="2" t="str">
        <f t="shared" si="10"/>
        <v>12/21/2021</v>
      </c>
      <c r="E112" s="2" t="str">
        <f t="shared" si="11"/>
        <v>03/20/2021</v>
      </c>
      <c r="F112" s="2" t="str">
        <f t="shared" si="12"/>
        <v>06/20/2021</v>
      </c>
      <c r="G112" s="2" t="str">
        <f t="shared" si="13"/>
        <v>09/22/2021</v>
      </c>
      <c r="H112">
        <f t="shared" si="14"/>
        <v>-114</v>
      </c>
      <c r="I112">
        <f t="shared" si="15"/>
        <v>162</v>
      </c>
      <c r="J112">
        <f t="shared" si="16"/>
        <v>70</v>
      </c>
      <c r="K112">
        <f t="shared" si="17"/>
        <v>-24</v>
      </c>
      <c r="L112">
        <v>71</v>
      </c>
      <c r="M112" t="s">
        <v>45</v>
      </c>
      <c r="N112">
        <v>0.10160000000000001</v>
      </c>
      <c r="O112">
        <v>90</v>
      </c>
      <c r="P112">
        <v>77</v>
      </c>
      <c r="Q112">
        <v>83.5</v>
      </c>
      <c r="R112" s="16">
        <v>241</v>
      </c>
      <c r="S112">
        <v>0.25806400000000002</v>
      </c>
    </row>
    <row r="113" spans="1:19" x14ac:dyDescent="0.55000000000000004">
      <c r="A113" s="2">
        <v>44438</v>
      </c>
      <c r="B113">
        <v>112</v>
      </c>
      <c r="C113">
        <f t="shared" si="9"/>
        <v>2021</v>
      </c>
      <c r="D113" s="2" t="str">
        <f t="shared" si="10"/>
        <v>12/21/2021</v>
      </c>
      <c r="E113" s="2" t="str">
        <f t="shared" si="11"/>
        <v>03/20/2021</v>
      </c>
      <c r="F113" s="2" t="str">
        <f t="shared" si="12"/>
        <v>06/20/2021</v>
      </c>
      <c r="G113" s="2" t="str">
        <f t="shared" si="13"/>
        <v>09/22/2021</v>
      </c>
      <c r="H113">
        <f t="shared" si="14"/>
        <v>-113</v>
      </c>
      <c r="I113">
        <f t="shared" si="15"/>
        <v>163</v>
      </c>
      <c r="J113">
        <f t="shared" si="16"/>
        <v>71</v>
      </c>
      <c r="K113">
        <f t="shared" si="17"/>
        <v>-23</v>
      </c>
      <c r="L113">
        <v>72</v>
      </c>
      <c r="M113" t="s">
        <v>45</v>
      </c>
      <c r="N113">
        <v>0</v>
      </c>
      <c r="O113">
        <v>91</v>
      </c>
      <c r="P113">
        <v>75</v>
      </c>
      <c r="Q113">
        <v>83</v>
      </c>
      <c r="R113" s="16">
        <v>242</v>
      </c>
      <c r="S113">
        <v>0</v>
      </c>
    </row>
    <row r="114" spans="1:19" x14ac:dyDescent="0.55000000000000004">
      <c r="A114" s="2">
        <v>44439</v>
      </c>
      <c r="B114">
        <v>113</v>
      </c>
      <c r="C114">
        <f t="shared" si="9"/>
        <v>2021</v>
      </c>
      <c r="D114" s="2" t="str">
        <f t="shared" si="10"/>
        <v>12/21/2021</v>
      </c>
      <c r="E114" s="2" t="str">
        <f t="shared" si="11"/>
        <v>03/20/2021</v>
      </c>
      <c r="F114" s="2" t="str">
        <f t="shared" si="12"/>
        <v>06/20/2021</v>
      </c>
      <c r="G114" s="2" t="str">
        <f t="shared" si="13"/>
        <v>09/22/2021</v>
      </c>
      <c r="H114">
        <f t="shared" si="14"/>
        <v>-112</v>
      </c>
      <c r="I114">
        <f t="shared" si="15"/>
        <v>164</v>
      </c>
      <c r="J114">
        <f t="shared" si="16"/>
        <v>72</v>
      </c>
      <c r="K114">
        <f t="shared" si="17"/>
        <v>-22</v>
      </c>
      <c r="L114">
        <v>73</v>
      </c>
      <c r="M114" t="s">
        <v>45</v>
      </c>
      <c r="N114">
        <v>0.83820000000000017</v>
      </c>
      <c r="O114">
        <v>90</v>
      </c>
      <c r="P114">
        <v>72</v>
      </c>
      <c r="Q114">
        <v>81</v>
      </c>
      <c r="R114" s="16">
        <v>243</v>
      </c>
      <c r="S114">
        <v>2.1290280000000004</v>
      </c>
    </row>
    <row r="115" spans="1:19" x14ac:dyDescent="0.55000000000000004">
      <c r="A115" s="2">
        <v>44440</v>
      </c>
      <c r="B115">
        <v>114</v>
      </c>
      <c r="C115">
        <f t="shared" si="9"/>
        <v>2021</v>
      </c>
      <c r="D115" s="2" t="str">
        <f t="shared" si="10"/>
        <v>12/21/2021</v>
      </c>
      <c r="E115" s="2" t="str">
        <f t="shared" si="11"/>
        <v>03/20/2021</v>
      </c>
      <c r="F115" s="2" t="str">
        <f t="shared" si="12"/>
        <v>06/20/2021</v>
      </c>
      <c r="G115" s="2" t="str">
        <f t="shared" si="13"/>
        <v>09/22/2021</v>
      </c>
      <c r="H115">
        <f t="shared" si="14"/>
        <v>-111</v>
      </c>
      <c r="I115">
        <f t="shared" si="15"/>
        <v>165</v>
      </c>
      <c r="J115">
        <f t="shared" si="16"/>
        <v>73</v>
      </c>
      <c r="K115">
        <f t="shared" si="17"/>
        <v>-21</v>
      </c>
      <c r="L115">
        <v>74</v>
      </c>
      <c r="M115" t="s">
        <v>63</v>
      </c>
      <c r="N115">
        <v>0.40640000000000004</v>
      </c>
      <c r="O115">
        <v>93</v>
      </c>
      <c r="P115">
        <v>73</v>
      </c>
      <c r="Q115">
        <v>83</v>
      </c>
      <c r="R115" s="16">
        <v>244</v>
      </c>
      <c r="S115">
        <v>1.0322560000000001</v>
      </c>
    </row>
    <row r="116" spans="1:19" x14ac:dyDescent="0.55000000000000004">
      <c r="A116" s="2">
        <v>44441</v>
      </c>
      <c r="B116">
        <v>115</v>
      </c>
      <c r="C116">
        <f t="shared" si="9"/>
        <v>2021</v>
      </c>
      <c r="D116" s="2" t="str">
        <f t="shared" si="10"/>
        <v>12/21/2021</v>
      </c>
      <c r="E116" s="2" t="str">
        <f t="shared" si="11"/>
        <v>03/20/2021</v>
      </c>
      <c r="F116" s="2" t="str">
        <f t="shared" si="12"/>
        <v>06/20/2021</v>
      </c>
      <c r="G116" s="2" t="str">
        <f t="shared" si="13"/>
        <v>09/22/2021</v>
      </c>
      <c r="H116">
        <f t="shared" si="14"/>
        <v>-110</v>
      </c>
      <c r="I116">
        <f t="shared" si="15"/>
        <v>166</v>
      </c>
      <c r="J116">
        <f t="shared" si="16"/>
        <v>74</v>
      </c>
      <c r="K116">
        <f t="shared" si="17"/>
        <v>-20</v>
      </c>
      <c r="L116">
        <v>75</v>
      </c>
      <c r="M116" t="s">
        <v>63</v>
      </c>
      <c r="N116">
        <v>0</v>
      </c>
      <c r="O116">
        <v>95</v>
      </c>
      <c r="P116">
        <v>73</v>
      </c>
      <c r="Q116">
        <v>84</v>
      </c>
      <c r="R116" s="16">
        <v>245</v>
      </c>
      <c r="S116">
        <v>0</v>
      </c>
    </row>
    <row r="117" spans="1:19" x14ac:dyDescent="0.55000000000000004">
      <c r="A117" s="2">
        <v>44442</v>
      </c>
      <c r="B117">
        <v>116</v>
      </c>
      <c r="C117">
        <f t="shared" si="9"/>
        <v>2021</v>
      </c>
      <c r="D117" s="2" t="str">
        <f t="shared" si="10"/>
        <v>12/21/2021</v>
      </c>
      <c r="E117" s="2" t="str">
        <f t="shared" si="11"/>
        <v>03/20/2021</v>
      </c>
      <c r="F117" s="2" t="str">
        <f t="shared" si="12"/>
        <v>06/20/2021</v>
      </c>
      <c r="G117" s="2" t="str">
        <f t="shared" si="13"/>
        <v>09/22/2021</v>
      </c>
      <c r="H117">
        <f t="shared" si="14"/>
        <v>-109</v>
      </c>
      <c r="I117">
        <f t="shared" si="15"/>
        <v>167</v>
      </c>
      <c r="J117">
        <f t="shared" si="16"/>
        <v>75</v>
      </c>
      <c r="K117">
        <f t="shared" si="17"/>
        <v>-19</v>
      </c>
      <c r="L117">
        <v>76</v>
      </c>
      <c r="M117" t="s">
        <v>63</v>
      </c>
      <c r="N117">
        <v>1.1684000000000001</v>
      </c>
      <c r="O117">
        <v>92</v>
      </c>
      <c r="P117">
        <v>71</v>
      </c>
      <c r="Q117">
        <v>81.5</v>
      </c>
      <c r="R117" s="16">
        <v>246</v>
      </c>
      <c r="S117">
        <v>2.9677360000000004</v>
      </c>
    </row>
    <row r="118" spans="1:19" x14ac:dyDescent="0.55000000000000004">
      <c r="A118" s="2">
        <v>44443</v>
      </c>
      <c r="B118">
        <v>117</v>
      </c>
      <c r="C118">
        <f t="shared" si="9"/>
        <v>2021</v>
      </c>
      <c r="D118" s="2" t="str">
        <f t="shared" si="10"/>
        <v>12/21/2021</v>
      </c>
      <c r="E118" s="2" t="str">
        <f t="shared" si="11"/>
        <v>03/20/2021</v>
      </c>
      <c r="F118" s="2" t="str">
        <f t="shared" si="12"/>
        <v>06/20/2021</v>
      </c>
      <c r="G118" s="2" t="str">
        <f t="shared" si="13"/>
        <v>09/22/2021</v>
      </c>
      <c r="H118">
        <f t="shared" si="14"/>
        <v>-108</v>
      </c>
      <c r="I118">
        <f t="shared" si="15"/>
        <v>168</v>
      </c>
      <c r="J118">
        <f t="shared" si="16"/>
        <v>76</v>
      </c>
      <c r="K118">
        <f t="shared" si="17"/>
        <v>-18</v>
      </c>
      <c r="L118">
        <v>77</v>
      </c>
      <c r="M118" t="s">
        <v>63</v>
      </c>
      <c r="N118">
        <v>0.40640000000000004</v>
      </c>
      <c r="O118">
        <v>85</v>
      </c>
      <c r="P118">
        <v>72</v>
      </c>
      <c r="Q118">
        <v>78.5</v>
      </c>
      <c r="R118" s="16">
        <v>247</v>
      </c>
      <c r="S118">
        <v>1.0322560000000001</v>
      </c>
    </row>
    <row r="119" spans="1:19" x14ac:dyDescent="0.55000000000000004">
      <c r="A119" s="2">
        <v>44444</v>
      </c>
      <c r="B119">
        <v>118</v>
      </c>
      <c r="C119">
        <f t="shared" si="9"/>
        <v>2021</v>
      </c>
      <c r="D119" s="2" t="str">
        <f t="shared" si="10"/>
        <v>12/21/2021</v>
      </c>
      <c r="E119" s="2" t="str">
        <f t="shared" si="11"/>
        <v>03/20/2021</v>
      </c>
      <c r="F119" s="2" t="str">
        <f t="shared" si="12"/>
        <v>06/20/2021</v>
      </c>
      <c r="G119" s="2" t="str">
        <f t="shared" si="13"/>
        <v>09/22/2021</v>
      </c>
      <c r="H119">
        <f t="shared" si="14"/>
        <v>-107</v>
      </c>
      <c r="I119">
        <f t="shared" si="15"/>
        <v>169</v>
      </c>
      <c r="J119">
        <f t="shared" si="16"/>
        <v>77</v>
      </c>
      <c r="K119">
        <f t="shared" si="17"/>
        <v>-17</v>
      </c>
      <c r="L119">
        <v>78</v>
      </c>
      <c r="M119" t="s">
        <v>63</v>
      </c>
      <c r="N119">
        <v>2.3368000000000002</v>
      </c>
      <c r="O119">
        <v>89</v>
      </c>
      <c r="P119">
        <v>72</v>
      </c>
      <c r="Q119">
        <v>80.5</v>
      </c>
      <c r="R119" s="16">
        <v>248</v>
      </c>
      <c r="S119">
        <v>5.9354720000000007</v>
      </c>
    </row>
    <row r="120" spans="1:19" x14ac:dyDescent="0.55000000000000004">
      <c r="A120" s="2">
        <v>44445</v>
      </c>
      <c r="B120">
        <v>119</v>
      </c>
      <c r="C120">
        <f t="shared" si="9"/>
        <v>2021</v>
      </c>
      <c r="D120" s="2" t="str">
        <f t="shared" si="10"/>
        <v>12/21/2021</v>
      </c>
      <c r="E120" s="2" t="str">
        <f t="shared" si="11"/>
        <v>03/20/2021</v>
      </c>
      <c r="F120" s="2" t="str">
        <f t="shared" si="12"/>
        <v>06/20/2021</v>
      </c>
      <c r="G120" s="2" t="str">
        <f t="shared" si="13"/>
        <v>09/22/2021</v>
      </c>
      <c r="H120">
        <f t="shared" si="14"/>
        <v>-106</v>
      </c>
      <c r="I120">
        <f t="shared" si="15"/>
        <v>170</v>
      </c>
      <c r="J120">
        <f t="shared" si="16"/>
        <v>78</v>
      </c>
      <c r="K120">
        <f t="shared" si="17"/>
        <v>-16</v>
      </c>
      <c r="L120">
        <v>79</v>
      </c>
      <c r="M120" t="s">
        <v>63</v>
      </c>
      <c r="N120">
        <v>2.7940000000000005</v>
      </c>
      <c r="O120">
        <v>91</v>
      </c>
      <c r="P120">
        <v>71</v>
      </c>
      <c r="Q120">
        <v>81</v>
      </c>
      <c r="R120" s="16">
        <v>249</v>
      </c>
      <c r="S120">
        <v>7.0967600000000015</v>
      </c>
    </row>
    <row r="121" spans="1:19" x14ac:dyDescent="0.55000000000000004">
      <c r="A121" s="2">
        <v>44446</v>
      </c>
      <c r="B121">
        <v>120</v>
      </c>
      <c r="C121">
        <f t="shared" si="9"/>
        <v>2021</v>
      </c>
      <c r="D121" s="2" t="str">
        <f t="shared" si="10"/>
        <v>12/21/2021</v>
      </c>
      <c r="E121" s="2" t="str">
        <f t="shared" si="11"/>
        <v>03/20/2021</v>
      </c>
      <c r="F121" s="2" t="str">
        <f t="shared" si="12"/>
        <v>06/20/2021</v>
      </c>
      <c r="G121" s="2" t="str">
        <f t="shared" si="13"/>
        <v>09/22/2021</v>
      </c>
      <c r="H121">
        <f t="shared" si="14"/>
        <v>-105</v>
      </c>
      <c r="I121">
        <f t="shared" si="15"/>
        <v>171</v>
      </c>
      <c r="J121">
        <f t="shared" si="16"/>
        <v>79</v>
      </c>
      <c r="K121">
        <f t="shared" si="17"/>
        <v>-15</v>
      </c>
      <c r="L121">
        <v>80</v>
      </c>
      <c r="M121" t="s">
        <v>63</v>
      </c>
      <c r="N121">
        <v>5.8927999999999994</v>
      </c>
      <c r="O121">
        <v>91</v>
      </c>
      <c r="P121">
        <v>71</v>
      </c>
      <c r="Q121">
        <v>81</v>
      </c>
      <c r="R121" s="16">
        <v>250</v>
      </c>
      <c r="S121">
        <v>14.967711999999999</v>
      </c>
    </row>
    <row r="122" spans="1:19" x14ac:dyDescent="0.55000000000000004">
      <c r="A122" s="2">
        <v>44447</v>
      </c>
      <c r="B122">
        <v>121</v>
      </c>
      <c r="C122">
        <f t="shared" si="9"/>
        <v>2021</v>
      </c>
      <c r="D122" s="2" t="str">
        <f t="shared" si="10"/>
        <v>12/21/2021</v>
      </c>
      <c r="E122" s="2" t="str">
        <f t="shared" si="11"/>
        <v>03/20/2021</v>
      </c>
      <c r="F122" s="2" t="str">
        <f t="shared" si="12"/>
        <v>06/20/2021</v>
      </c>
      <c r="G122" s="2" t="str">
        <f t="shared" si="13"/>
        <v>09/22/2021</v>
      </c>
      <c r="H122">
        <f t="shared" si="14"/>
        <v>-104</v>
      </c>
      <c r="I122">
        <f t="shared" si="15"/>
        <v>172</v>
      </c>
      <c r="J122">
        <f t="shared" si="16"/>
        <v>80</v>
      </c>
      <c r="K122">
        <f t="shared" si="17"/>
        <v>-14</v>
      </c>
      <c r="L122">
        <v>81</v>
      </c>
      <c r="M122" t="s">
        <v>63</v>
      </c>
      <c r="N122">
        <v>0.10160000000000001</v>
      </c>
      <c r="O122">
        <v>90</v>
      </c>
      <c r="P122">
        <v>73</v>
      </c>
      <c r="Q122">
        <v>81.5</v>
      </c>
      <c r="R122" s="16">
        <v>251</v>
      </c>
      <c r="S122">
        <v>0.25806400000000002</v>
      </c>
    </row>
    <row r="123" spans="1:19" x14ac:dyDescent="0.55000000000000004">
      <c r="A123" s="2">
        <v>44448</v>
      </c>
      <c r="B123">
        <v>122</v>
      </c>
      <c r="C123">
        <f t="shared" si="9"/>
        <v>2021</v>
      </c>
      <c r="D123" s="2" t="str">
        <f t="shared" si="10"/>
        <v>12/21/2021</v>
      </c>
      <c r="E123" s="2" t="str">
        <f t="shared" si="11"/>
        <v>03/20/2021</v>
      </c>
      <c r="F123" s="2" t="str">
        <f t="shared" si="12"/>
        <v>06/20/2021</v>
      </c>
      <c r="G123" s="2" t="str">
        <f t="shared" si="13"/>
        <v>09/22/2021</v>
      </c>
      <c r="H123">
        <f t="shared" si="14"/>
        <v>-103</v>
      </c>
      <c r="I123">
        <f t="shared" si="15"/>
        <v>173</v>
      </c>
      <c r="J123">
        <f t="shared" si="16"/>
        <v>81</v>
      </c>
      <c r="K123">
        <f t="shared" si="17"/>
        <v>-13</v>
      </c>
      <c r="L123">
        <v>82</v>
      </c>
      <c r="M123" t="s">
        <v>63</v>
      </c>
      <c r="N123">
        <v>2.4129999999999998</v>
      </c>
      <c r="O123">
        <v>91</v>
      </c>
      <c r="P123">
        <v>72</v>
      </c>
      <c r="Q123">
        <v>81.5</v>
      </c>
      <c r="R123" s="16">
        <v>252</v>
      </c>
      <c r="S123">
        <v>6.1290199999999997</v>
      </c>
    </row>
    <row r="124" spans="1:19" x14ac:dyDescent="0.55000000000000004">
      <c r="A124" s="2">
        <v>44449</v>
      </c>
      <c r="B124">
        <v>123</v>
      </c>
      <c r="C124">
        <f t="shared" si="9"/>
        <v>2021</v>
      </c>
      <c r="D124" s="2" t="str">
        <f t="shared" si="10"/>
        <v>12/21/2021</v>
      </c>
      <c r="E124" s="2" t="str">
        <f t="shared" si="11"/>
        <v>03/20/2021</v>
      </c>
      <c r="F124" s="2" t="str">
        <f t="shared" si="12"/>
        <v>06/20/2021</v>
      </c>
      <c r="G124" s="2" t="str">
        <f t="shared" si="13"/>
        <v>09/22/2021</v>
      </c>
      <c r="H124">
        <f t="shared" si="14"/>
        <v>-102</v>
      </c>
      <c r="I124">
        <f t="shared" si="15"/>
        <v>174</v>
      </c>
      <c r="J124">
        <f t="shared" si="16"/>
        <v>82</v>
      </c>
      <c r="K124">
        <f t="shared" si="17"/>
        <v>-12</v>
      </c>
      <c r="L124">
        <v>83</v>
      </c>
      <c r="M124" t="s">
        <v>63</v>
      </c>
      <c r="N124">
        <v>0.254</v>
      </c>
      <c r="O124">
        <v>92</v>
      </c>
      <c r="P124">
        <v>73</v>
      </c>
      <c r="Q124">
        <v>82.5</v>
      </c>
      <c r="R124" s="16">
        <v>253</v>
      </c>
      <c r="S124">
        <v>0.64516000000000007</v>
      </c>
    </row>
    <row r="125" spans="1:19" x14ac:dyDescent="0.55000000000000004">
      <c r="A125" s="2">
        <v>44450</v>
      </c>
      <c r="B125">
        <v>124</v>
      </c>
      <c r="C125">
        <f t="shared" si="9"/>
        <v>2021</v>
      </c>
      <c r="D125" s="2" t="str">
        <f t="shared" si="10"/>
        <v>12/21/2021</v>
      </c>
      <c r="E125" s="2" t="str">
        <f t="shared" si="11"/>
        <v>03/20/2021</v>
      </c>
      <c r="F125" s="2" t="str">
        <f t="shared" si="12"/>
        <v>06/20/2021</v>
      </c>
      <c r="G125" s="2" t="str">
        <f t="shared" si="13"/>
        <v>09/22/2021</v>
      </c>
      <c r="H125">
        <f t="shared" si="14"/>
        <v>-101</v>
      </c>
      <c r="I125">
        <f t="shared" si="15"/>
        <v>175</v>
      </c>
      <c r="J125">
        <f t="shared" si="16"/>
        <v>83</v>
      </c>
      <c r="K125">
        <f t="shared" si="17"/>
        <v>-11</v>
      </c>
      <c r="L125">
        <v>84</v>
      </c>
      <c r="M125" t="s">
        <v>63</v>
      </c>
      <c r="N125">
        <v>0</v>
      </c>
      <c r="O125">
        <v>90</v>
      </c>
      <c r="P125">
        <v>71</v>
      </c>
      <c r="Q125">
        <v>80.5</v>
      </c>
      <c r="R125" s="16">
        <v>254</v>
      </c>
      <c r="S125">
        <v>0</v>
      </c>
    </row>
    <row r="126" spans="1:19" x14ac:dyDescent="0.55000000000000004">
      <c r="A126" s="2">
        <v>44451</v>
      </c>
      <c r="B126">
        <v>125</v>
      </c>
      <c r="C126">
        <f t="shared" si="9"/>
        <v>2021</v>
      </c>
      <c r="D126" s="2" t="str">
        <f t="shared" si="10"/>
        <v>12/21/2021</v>
      </c>
      <c r="E126" s="2" t="str">
        <f t="shared" si="11"/>
        <v>03/20/2021</v>
      </c>
      <c r="F126" s="2" t="str">
        <f t="shared" si="12"/>
        <v>06/20/2021</v>
      </c>
      <c r="G126" s="2" t="str">
        <f t="shared" si="13"/>
        <v>09/22/2021</v>
      </c>
      <c r="H126">
        <f t="shared" si="14"/>
        <v>-100</v>
      </c>
      <c r="I126">
        <f t="shared" si="15"/>
        <v>176</v>
      </c>
      <c r="J126">
        <f t="shared" si="16"/>
        <v>84</v>
      </c>
      <c r="K126">
        <f t="shared" si="17"/>
        <v>-10</v>
      </c>
      <c r="L126">
        <v>85</v>
      </c>
      <c r="M126" t="s">
        <v>63</v>
      </c>
      <c r="N126">
        <v>0</v>
      </c>
      <c r="O126">
        <v>90</v>
      </c>
      <c r="P126">
        <v>76</v>
      </c>
      <c r="Q126">
        <v>83</v>
      </c>
      <c r="R126" s="16">
        <v>255</v>
      </c>
      <c r="S126">
        <v>0</v>
      </c>
    </row>
    <row r="127" spans="1:19" x14ac:dyDescent="0.55000000000000004">
      <c r="A127" s="2">
        <v>44452</v>
      </c>
      <c r="B127">
        <v>126</v>
      </c>
      <c r="C127">
        <f t="shared" si="9"/>
        <v>2021</v>
      </c>
      <c r="D127" s="2" t="str">
        <f t="shared" si="10"/>
        <v>12/21/2021</v>
      </c>
      <c r="E127" s="2" t="str">
        <f t="shared" si="11"/>
        <v>03/20/2021</v>
      </c>
      <c r="F127" s="2" t="str">
        <f t="shared" si="12"/>
        <v>06/20/2021</v>
      </c>
      <c r="G127" s="2" t="str">
        <f t="shared" si="13"/>
        <v>09/22/2021</v>
      </c>
      <c r="H127">
        <f t="shared" si="14"/>
        <v>-99</v>
      </c>
      <c r="I127">
        <f t="shared" si="15"/>
        <v>177</v>
      </c>
      <c r="J127">
        <f t="shared" si="16"/>
        <v>85</v>
      </c>
      <c r="K127">
        <f t="shared" si="17"/>
        <v>-9</v>
      </c>
      <c r="L127">
        <v>86</v>
      </c>
      <c r="M127" t="s">
        <v>63</v>
      </c>
      <c r="N127">
        <v>0.27939999999999998</v>
      </c>
      <c r="O127">
        <v>89</v>
      </c>
      <c r="P127">
        <v>75</v>
      </c>
      <c r="Q127">
        <v>82</v>
      </c>
      <c r="R127" s="16">
        <v>256</v>
      </c>
      <c r="S127">
        <v>0.70967599999999997</v>
      </c>
    </row>
    <row r="128" spans="1:19" x14ac:dyDescent="0.55000000000000004">
      <c r="A128" s="2">
        <v>44453</v>
      </c>
      <c r="B128">
        <v>127</v>
      </c>
      <c r="C128">
        <f t="shared" si="9"/>
        <v>2021</v>
      </c>
      <c r="D128" s="2" t="str">
        <f t="shared" si="10"/>
        <v>12/21/2021</v>
      </c>
      <c r="E128" s="2" t="str">
        <f t="shared" si="11"/>
        <v>03/20/2021</v>
      </c>
      <c r="F128" s="2" t="str">
        <f t="shared" si="12"/>
        <v>06/20/2021</v>
      </c>
      <c r="G128" s="2" t="str">
        <f t="shared" si="13"/>
        <v>09/22/2021</v>
      </c>
      <c r="H128">
        <f t="shared" si="14"/>
        <v>-98</v>
      </c>
      <c r="I128">
        <f t="shared" si="15"/>
        <v>178</v>
      </c>
      <c r="J128">
        <f t="shared" si="16"/>
        <v>86</v>
      </c>
      <c r="K128">
        <f t="shared" si="17"/>
        <v>-8</v>
      </c>
      <c r="L128">
        <v>87</v>
      </c>
      <c r="M128" t="s">
        <v>63</v>
      </c>
      <c r="N128">
        <v>0.33019999999999999</v>
      </c>
      <c r="O128">
        <v>86</v>
      </c>
      <c r="P128">
        <v>73</v>
      </c>
      <c r="Q128">
        <v>79.5</v>
      </c>
      <c r="R128" s="16">
        <v>257</v>
      </c>
      <c r="S128">
        <v>0.83870800000000001</v>
      </c>
    </row>
    <row r="129" spans="1:19" x14ac:dyDescent="0.55000000000000004">
      <c r="A129" s="2">
        <v>44454</v>
      </c>
      <c r="B129">
        <v>128</v>
      </c>
      <c r="C129">
        <f t="shared" si="9"/>
        <v>2021</v>
      </c>
      <c r="D129" s="2" t="str">
        <f t="shared" si="10"/>
        <v>12/21/2021</v>
      </c>
      <c r="E129" s="2" t="str">
        <f t="shared" si="11"/>
        <v>03/20/2021</v>
      </c>
      <c r="F129" s="2" t="str">
        <f t="shared" si="12"/>
        <v>06/20/2021</v>
      </c>
      <c r="G129" s="2" t="str">
        <f t="shared" si="13"/>
        <v>09/22/2021</v>
      </c>
      <c r="H129">
        <f t="shared" si="14"/>
        <v>-97</v>
      </c>
      <c r="I129">
        <f t="shared" si="15"/>
        <v>179</v>
      </c>
      <c r="J129">
        <f t="shared" si="16"/>
        <v>87</v>
      </c>
      <c r="K129">
        <f t="shared" si="17"/>
        <v>-7</v>
      </c>
      <c r="L129">
        <v>88</v>
      </c>
      <c r="M129" t="s">
        <v>63</v>
      </c>
      <c r="N129">
        <v>0</v>
      </c>
      <c r="O129">
        <v>89</v>
      </c>
      <c r="P129">
        <v>72</v>
      </c>
      <c r="Q129">
        <v>80.5</v>
      </c>
      <c r="R129" s="16">
        <v>258</v>
      </c>
      <c r="S129">
        <v>0</v>
      </c>
    </row>
    <row r="130" spans="1:19" x14ac:dyDescent="0.55000000000000004">
      <c r="A130" s="2">
        <v>44455</v>
      </c>
      <c r="B130">
        <v>129</v>
      </c>
      <c r="C130">
        <f t="shared" si="9"/>
        <v>2021</v>
      </c>
      <c r="D130" s="2" t="str">
        <f t="shared" si="10"/>
        <v>12/21/2021</v>
      </c>
      <c r="E130" s="2" t="str">
        <f t="shared" si="11"/>
        <v>03/20/2021</v>
      </c>
      <c r="F130" s="2" t="str">
        <f t="shared" si="12"/>
        <v>06/20/2021</v>
      </c>
      <c r="G130" s="2" t="str">
        <f t="shared" si="13"/>
        <v>09/22/2021</v>
      </c>
      <c r="H130">
        <f t="shared" si="14"/>
        <v>-96</v>
      </c>
      <c r="I130">
        <f t="shared" si="15"/>
        <v>180</v>
      </c>
      <c r="J130">
        <f t="shared" si="16"/>
        <v>88</v>
      </c>
      <c r="K130">
        <f t="shared" si="17"/>
        <v>-6</v>
      </c>
      <c r="L130">
        <v>89</v>
      </c>
      <c r="M130" t="s">
        <v>63</v>
      </c>
      <c r="N130">
        <v>1.0413999999999999</v>
      </c>
      <c r="O130">
        <v>88</v>
      </c>
      <c r="P130">
        <v>72</v>
      </c>
      <c r="Q130">
        <v>80</v>
      </c>
      <c r="R130" s="16">
        <v>259</v>
      </c>
      <c r="S130">
        <v>2.6451559999999996</v>
      </c>
    </row>
    <row r="131" spans="1:19" x14ac:dyDescent="0.55000000000000004">
      <c r="A131" s="2">
        <v>44456</v>
      </c>
      <c r="B131">
        <v>130</v>
      </c>
      <c r="C131">
        <f t="shared" ref="C131:C194" si="18">YEAR(A131)</f>
        <v>2021</v>
      </c>
      <c r="D131" s="2" t="str">
        <f t="shared" ref="D131:D194" si="19">_xlfn.CONCAT("12/21/",C131)</f>
        <v>12/21/2021</v>
      </c>
      <c r="E131" s="2" t="str">
        <f t="shared" ref="E131:E194" si="20">_xlfn.CONCAT("03/20/",C131)</f>
        <v>03/20/2021</v>
      </c>
      <c r="F131" s="2" t="str">
        <f t="shared" ref="F131:F194" si="21">_xlfn.CONCAT("06/20/",C131)</f>
        <v>06/20/2021</v>
      </c>
      <c r="G131" s="2" t="str">
        <f t="shared" ref="G131:G194" si="22">_xlfn.CONCAT("09/22/",C131)</f>
        <v>09/22/2021</v>
      </c>
      <c r="H131">
        <f t="shared" ref="H131:H194" si="23">_xlfn.DAYS(A131,D131)</f>
        <v>-95</v>
      </c>
      <c r="I131">
        <f t="shared" ref="I131:I194" si="24">_xlfn.DAYS(A131,E131)</f>
        <v>181</v>
      </c>
      <c r="J131">
        <f t="shared" ref="J131:J194" si="25">_xlfn.DAYS(A131,F131)</f>
        <v>89</v>
      </c>
      <c r="K131">
        <f t="shared" ref="K131:K194" si="26">_xlfn.DAYS(A131,G131)</f>
        <v>-5</v>
      </c>
      <c r="L131">
        <v>90</v>
      </c>
      <c r="M131" t="s">
        <v>63</v>
      </c>
      <c r="N131">
        <v>0.43180000000000002</v>
      </c>
      <c r="O131">
        <v>89</v>
      </c>
      <c r="P131">
        <v>72</v>
      </c>
      <c r="Q131">
        <v>80.5</v>
      </c>
      <c r="R131" s="16">
        <v>260</v>
      </c>
      <c r="S131">
        <v>1.0967720000000001</v>
      </c>
    </row>
    <row r="132" spans="1:19" x14ac:dyDescent="0.55000000000000004">
      <c r="A132" s="2">
        <v>44457</v>
      </c>
      <c r="B132">
        <v>131</v>
      </c>
      <c r="C132">
        <f t="shared" si="18"/>
        <v>2021</v>
      </c>
      <c r="D132" s="2" t="str">
        <f t="shared" si="19"/>
        <v>12/21/2021</v>
      </c>
      <c r="E132" s="2" t="str">
        <f t="shared" si="20"/>
        <v>03/20/2021</v>
      </c>
      <c r="F132" s="2" t="str">
        <f t="shared" si="21"/>
        <v>06/20/2021</v>
      </c>
      <c r="G132" s="2" t="str">
        <f t="shared" si="22"/>
        <v>09/22/2021</v>
      </c>
      <c r="H132">
        <f t="shared" si="23"/>
        <v>-94</v>
      </c>
      <c r="I132">
        <f t="shared" si="24"/>
        <v>182</v>
      </c>
      <c r="J132">
        <f t="shared" si="25"/>
        <v>90</v>
      </c>
      <c r="K132">
        <f t="shared" si="26"/>
        <v>-4</v>
      </c>
      <c r="L132">
        <v>91</v>
      </c>
      <c r="M132" t="s">
        <v>63</v>
      </c>
      <c r="N132">
        <v>2.5908000000000002</v>
      </c>
      <c r="O132">
        <v>91</v>
      </c>
      <c r="P132">
        <v>71</v>
      </c>
      <c r="Q132">
        <v>81</v>
      </c>
      <c r="R132" s="16">
        <v>261</v>
      </c>
      <c r="S132">
        <v>6.5806320000000005</v>
      </c>
    </row>
    <row r="133" spans="1:19" x14ac:dyDescent="0.55000000000000004">
      <c r="A133" s="2">
        <v>44458</v>
      </c>
      <c r="B133">
        <v>132</v>
      </c>
      <c r="C133">
        <f t="shared" si="18"/>
        <v>2021</v>
      </c>
      <c r="D133" s="2" t="str">
        <f t="shared" si="19"/>
        <v>12/21/2021</v>
      </c>
      <c r="E133" s="2" t="str">
        <f t="shared" si="20"/>
        <v>03/20/2021</v>
      </c>
      <c r="F133" s="2" t="str">
        <f t="shared" si="21"/>
        <v>06/20/2021</v>
      </c>
      <c r="G133" s="2" t="str">
        <f t="shared" si="22"/>
        <v>09/22/2021</v>
      </c>
      <c r="H133">
        <f t="shared" si="23"/>
        <v>-93</v>
      </c>
      <c r="I133">
        <f t="shared" si="24"/>
        <v>183</v>
      </c>
      <c r="J133">
        <f t="shared" si="25"/>
        <v>91</v>
      </c>
      <c r="K133">
        <f t="shared" si="26"/>
        <v>-3</v>
      </c>
      <c r="L133">
        <v>92</v>
      </c>
      <c r="M133" t="s">
        <v>63</v>
      </c>
      <c r="N133">
        <v>3.1749999999999994</v>
      </c>
      <c r="O133">
        <v>91</v>
      </c>
      <c r="P133">
        <v>74</v>
      </c>
      <c r="Q133">
        <v>82.5</v>
      </c>
      <c r="R133" s="16">
        <v>262</v>
      </c>
      <c r="S133">
        <v>8.0644999999999989</v>
      </c>
    </row>
    <row r="134" spans="1:19" x14ac:dyDescent="0.55000000000000004">
      <c r="A134" s="2">
        <v>44459</v>
      </c>
      <c r="B134">
        <v>133</v>
      </c>
      <c r="C134">
        <f t="shared" si="18"/>
        <v>2021</v>
      </c>
      <c r="D134" s="2" t="str">
        <f t="shared" si="19"/>
        <v>12/21/2021</v>
      </c>
      <c r="E134" s="2" t="str">
        <f t="shared" si="20"/>
        <v>03/20/2021</v>
      </c>
      <c r="F134" s="2" t="str">
        <f t="shared" si="21"/>
        <v>06/20/2021</v>
      </c>
      <c r="G134" s="2" t="str">
        <f t="shared" si="22"/>
        <v>09/22/2021</v>
      </c>
      <c r="H134">
        <f t="shared" si="23"/>
        <v>-92</v>
      </c>
      <c r="I134">
        <f t="shared" si="24"/>
        <v>184</v>
      </c>
      <c r="J134">
        <f t="shared" si="25"/>
        <v>92</v>
      </c>
      <c r="K134">
        <f t="shared" si="26"/>
        <v>-2</v>
      </c>
      <c r="L134">
        <v>93</v>
      </c>
      <c r="M134" t="s">
        <v>63</v>
      </c>
      <c r="N134">
        <v>0</v>
      </c>
      <c r="O134">
        <v>89</v>
      </c>
      <c r="P134">
        <v>74</v>
      </c>
      <c r="Q134">
        <v>81.5</v>
      </c>
      <c r="R134" s="16">
        <v>263</v>
      </c>
      <c r="S134">
        <v>0</v>
      </c>
    </row>
    <row r="135" spans="1:19" x14ac:dyDescent="0.55000000000000004">
      <c r="A135" s="2">
        <v>44460</v>
      </c>
      <c r="B135">
        <v>134</v>
      </c>
      <c r="C135">
        <f t="shared" si="18"/>
        <v>2021</v>
      </c>
      <c r="D135" s="2" t="str">
        <f t="shared" si="19"/>
        <v>12/21/2021</v>
      </c>
      <c r="E135" s="2" t="str">
        <f t="shared" si="20"/>
        <v>03/20/2021</v>
      </c>
      <c r="F135" s="2" t="str">
        <f t="shared" si="21"/>
        <v>06/20/2021</v>
      </c>
      <c r="G135" s="2" t="str">
        <f t="shared" si="22"/>
        <v>09/22/2021</v>
      </c>
      <c r="H135">
        <f t="shared" si="23"/>
        <v>-91</v>
      </c>
      <c r="I135">
        <f t="shared" si="24"/>
        <v>185</v>
      </c>
      <c r="J135">
        <f t="shared" si="25"/>
        <v>93</v>
      </c>
      <c r="K135">
        <f t="shared" si="26"/>
        <v>-1</v>
      </c>
      <c r="L135">
        <v>94</v>
      </c>
      <c r="M135" t="s">
        <v>63</v>
      </c>
      <c r="N135">
        <v>0.27939999999999998</v>
      </c>
      <c r="O135">
        <v>89</v>
      </c>
      <c r="P135">
        <v>75</v>
      </c>
      <c r="Q135">
        <v>82</v>
      </c>
      <c r="R135" s="16">
        <v>264</v>
      </c>
      <c r="S135">
        <v>0.70967599999999997</v>
      </c>
    </row>
    <row r="136" spans="1:19" x14ac:dyDescent="0.55000000000000004">
      <c r="A136" s="2">
        <v>44461</v>
      </c>
      <c r="B136">
        <v>135</v>
      </c>
      <c r="C136">
        <f t="shared" si="18"/>
        <v>2021</v>
      </c>
      <c r="D136" s="2" t="str">
        <f t="shared" si="19"/>
        <v>12/21/2021</v>
      </c>
      <c r="E136" s="2" t="str">
        <f t="shared" si="20"/>
        <v>03/20/2021</v>
      </c>
      <c r="F136" s="2" t="str">
        <f t="shared" si="21"/>
        <v>06/20/2021</v>
      </c>
      <c r="G136" s="2" t="str">
        <f t="shared" si="22"/>
        <v>09/22/2021</v>
      </c>
      <c r="H136">
        <f t="shared" si="23"/>
        <v>-90</v>
      </c>
      <c r="I136">
        <f t="shared" si="24"/>
        <v>186</v>
      </c>
      <c r="J136">
        <f t="shared" si="25"/>
        <v>94</v>
      </c>
      <c r="K136">
        <f t="shared" si="26"/>
        <v>0</v>
      </c>
      <c r="L136">
        <v>1</v>
      </c>
      <c r="M136" t="s">
        <v>63</v>
      </c>
      <c r="N136">
        <v>2.5400000000000002E-2</v>
      </c>
      <c r="O136">
        <v>86</v>
      </c>
      <c r="P136">
        <v>74</v>
      </c>
      <c r="Q136">
        <v>80</v>
      </c>
      <c r="R136" s="16">
        <v>265</v>
      </c>
      <c r="S136">
        <v>6.4516000000000004E-2</v>
      </c>
    </row>
    <row r="137" spans="1:19" x14ac:dyDescent="0.55000000000000004">
      <c r="A137" s="2">
        <v>44462</v>
      </c>
      <c r="B137">
        <v>136</v>
      </c>
      <c r="C137">
        <f t="shared" si="18"/>
        <v>2021</v>
      </c>
      <c r="D137" s="2" t="str">
        <f t="shared" si="19"/>
        <v>12/21/2021</v>
      </c>
      <c r="E137" s="2" t="str">
        <f t="shared" si="20"/>
        <v>03/20/2021</v>
      </c>
      <c r="F137" s="2" t="str">
        <f t="shared" si="21"/>
        <v>06/20/2021</v>
      </c>
      <c r="G137" s="2" t="str">
        <f t="shared" si="22"/>
        <v>09/22/2021</v>
      </c>
      <c r="H137">
        <f t="shared" si="23"/>
        <v>-89</v>
      </c>
      <c r="I137">
        <f t="shared" si="24"/>
        <v>187</v>
      </c>
      <c r="J137">
        <f t="shared" si="25"/>
        <v>95</v>
      </c>
      <c r="K137">
        <f t="shared" si="26"/>
        <v>1</v>
      </c>
      <c r="L137">
        <v>2</v>
      </c>
      <c r="M137" t="s">
        <v>63</v>
      </c>
      <c r="N137">
        <v>0.22860000000000003</v>
      </c>
      <c r="O137">
        <v>87</v>
      </c>
      <c r="P137">
        <v>71</v>
      </c>
      <c r="Q137">
        <v>79</v>
      </c>
      <c r="R137" s="16">
        <v>266</v>
      </c>
      <c r="S137">
        <v>0.58064400000000005</v>
      </c>
    </row>
    <row r="138" spans="1:19" x14ac:dyDescent="0.55000000000000004">
      <c r="A138" s="2">
        <v>44463</v>
      </c>
      <c r="B138">
        <v>137</v>
      </c>
      <c r="C138">
        <f t="shared" si="18"/>
        <v>2021</v>
      </c>
      <c r="D138" s="2" t="str">
        <f t="shared" si="19"/>
        <v>12/21/2021</v>
      </c>
      <c r="E138" s="2" t="str">
        <f t="shared" si="20"/>
        <v>03/20/2021</v>
      </c>
      <c r="F138" s="2" t="str">
        <f t="shared" si="21"/>
        <v>06/20/2021</v>
      </c>
      <c r="G138" s="2" t="str">
        <f t="shared" si="22"/>
        <v>09/22/2021</v>
      </c>
      <c r="H138">
        <f t="shared" si="23"/>
        <v>-88</v>
      </c>
      <c r="I138">
        <f t="shared" si="24"/>
        <v>188</v>
      </c>
      <c r="J138">
        <f t="shared" si="25"/>
        <v>96</v>
      </c>
      <c r="K138">
        <f t="shared" si="26"/>
        <v>2</v>
      </c>
      <c r="L138">
        <v>3</v>
      </c>
      <c r="M138" t="s">
        <v>63</v>
      </c>
      <c r="N138">
        <v>7.6200000000000004E-2</v>
      </c>
      <c r="O138">
        <v>91</v>
      </c>
      <c r="P138">
        <v>72</v>
      </c>
      <c r="Q138">
        <v>81.5</v>
      </c>
      <c r="R138" s="16">
        <v>267</v>
      </c>
      <c r="S138">
        <v>0.19354800000000003</v>
      </c>
    </row>
    <row r="139" spans="1:19" x14ac:dyDescent="0.55000000000000004">
      <c r="A139" s="2">
        <v>44464</v>
      </c>
      <c r="B139">
        <v>138</v>
      </c>
      <c r="C139">
        <f t="shared" si="18"/>
        <v>2021</v>
      </c>
      <c r="D139" s="2" t="str">
        <f t="shared" si="19"/>
        <v>12/21/2021</v>
      </c>
      <c r="E139" s="2" t="str">
        <f t="shared" si="20"/>
        <v>03/20/2021</v>
      </c>
      <c r="F139" s="2" t="str">
        <f t="shared" si="21"/>
        <v>06/20/2021</v>
      </c>
      <c r="G139" s="2" t="str">
        <f t="shared" si="22"/>
        <v>09/22/2021</v>
      </c>
      <c r="H139">
        <f t="shared" si="23"/>
        <v>-87</v>
      </c>
      <c r="I139">
        <f t="shared" si="24"/>
        <v>189</v>
      </c>
      <c r="J139">
        <f t="shared" si="25"/>
        <v>97</v>
      </c>
      <c r="K139">
        <f t="shared" si="26"/>
        <v>3</v>
      </c>
      <c r="L139">
        <v>4</v>
      </c>
      <c r="M139" t="s">
        <v>63</v>
      </c>
      <c r="N139">
        <v>2.2098</v>
      </c>
      <c r="O139">
        <v>88</v>
      </c>
      <c r="P139">
        <v>73</v>
      </c>
      <c r="Q139">
        <v>80.5</v>
      </c>
      <c r="R139" s="16">
        <v>268</v>
      </c>
      <c r="S139">
        <v>5.6128920000000004</v>
      </c>
    </row>
    <row r="140" spans="1:19" x14ac:dyDescent="0.55000000000000004">
      <c r="A140" s="2">
        <v>44465</v>
      </c>
      <c r="B140">
        <v>139</v>
      </c>
      <c r="C140">
        <f t="shared" si="18"/>
        <v>2021</v>
      </c>
      <c r="D140" s="2" t="str">
        <f t="shared" si="19"/>
        <v>12/21/2021</v>
      </c>
      <c r="E140" s="2" t="str">
        <f t="shared" si="20"/>
        <v>03/20/2021</v>
      </c>
      <c r="F140" s="2" t="str">
        <f t="shared" si="21"/>
        <v>06/20/2021</v>
      </c>
      <c r="G140" s="2" t="str">
        <f t="shared" si="22"/>
        <v>09/22/2021</v>
      </c>
      <c r="H140">
        <f t="shared" si="23"/>
        <v>-86</v>
      </c>
      <c r="I140">
        <f t="shared" si="24"/>
        <v>190</v>
      </c>
      <c r="J140">
        <f t="shared" si="25"/>
        <v>98</v>
      </c>
      <c r="K140">
        <f t="shared" si="26"/>
        <v>4</v>
      </c>
      <c r="L140">
        <v>5</v>
      </c>
      <c r="M140" t="s">
        <v>63</v>
      </c>
      <c r="N140">
        <v>2.7940000000000005</v>
      </c>
      <c r="O140">
        <v>90</v>
      </c>
      <c r="P140">
        <v>72</v>
      </c>
      <c r="Q140">
        <v>81</v>
      </c>
      <c r="R140" s="16">
        <v>269</v>
      </c>
      <c r="S140">
        <v>7.0967600000000015</v>
      </c>
    </row>
    <row r="141" spans="1:19" x14ac:dyDescent="0.55000000000000004">
      <c r="A141" s="2">
        <v>44466</v>
      </c>
      <c r="B141">
        <v>140</v>
      </c>
      <c r="C141">
        <f t="shared" si="18"/>
        <v>2021</v>
      </c>
      <c r="D141" s="2" t="str">
        <f t="shared" si="19"/>
        <v>12/21/2021</v>
      </c>
      <c r="E141" s="2" t="str">
        <f t="shared" si="20"/>
        <v>03/20/2021</v>
      </c>
      <c r="F141" s="2" t="str">
        <f t="shared" si="21"/>
        <v>06/20/2021</v>
      </c>
      <c r="G141" s="2" t="str">
        <f t="shared" si="22"/>
        <v>09/22/2021</v>
      </c>
      <c r="H141">
        <f t="shared" si="23"/>
        <v>-85</v>
      </c>
      <c r="I141">
        <f t="shared" si="24"/>
        <v>191</v>
      </c>
      <c r="J141">
        <f t="shared" si="25"/>
        <v>99</v>
      </c>
      <c r="K141">
        <f t="shared" si="26"/>
        <v>5</v>
      </c>
      <c r="L141">
        <v>6</v>
      </c>
      <c r="M141" t="s">
        <v>63</v>
      </c>
      <c r="N141">
        <v>0</v>
      </c>
      <c r="O141">
        <v>90</v>
      </c>
      <c r="P141">
        <v>68</v>
      </c>
      <c r="Q141">
        <v>79</v>
      </c>
      <c r="R141" s="16">
        <v>270</v>
      </c>
      <c r="S141">
        <v>0</v>
      </c>
    </row>
    <row r="142" spans="1:19" x14ac:dyDescent="0.55000000000000004">
      <c r="A142" s="2">
        <v>44467</v>
      </c>
      <c r="B142">
        <v>141</v>
      </c>
      <c r="C142">
        <f t="shared" si="18"/>
        <v>2021</v>
      </c>
      <c r="D142" s="2" t="str">
        <f t="shared" si="19"/>
        <v>12/21/2021</v>
      </c>
      <c r="E142" s="2" t="str">
        <f t="shared" si="20"/>
        <v>03/20/2021</v>
      </c>
      <c r="F142" s="2" t="str">
        <f t="shared" si="21"/>
        <v>06/20/2021</v>
      </c>
      <c r="G142" s="2" t="str">
        <f t="shared" si="22"/>
        <v>09/22/2021</v>
      </c>
      <c r="H142">
        <f t="shared" si="23"/>
        <v>-84</v>
      </c>
      <c r="I142">
        <f t="shared" si="24"/>
        <v>192</v>
      </c>
      <c r="J142">
        <f t="shared" si="25"/>
        <v>100</v>
      </c>
      <c r="K142">
        <f t="shared" si="26"/>
        <v>6</v>
      </c>
      <c r="L142">
        <v>7</v>
      </c>
      <c r="M142" t="s">
        <v>63</v>
      </c>
      <c r="N142">
        <v>0</v>
      </c>
      <c r="O142">
        <v>89</v>
      </c>
      <c r="P142">
        <v>68</v>
      </c>
      <c r="Q142">
        <v>78.5</v>
      </c>
      <c r="R142" s="16">
        <v>271</v>
      </c>
      <c r="S142">
        <v>0</v>
      </c>
    </row>
    <row r="143" spans="1:19" x14ac:dyDescent="0.55000000000000004">
      <c r="A143" s="2">
        <v>44468</v>
      </c>
      <c r="B143">
        <v>142</v>
      </c>
      <c r="C143">
        <f t="shared" si="18"/>
        <v>2021</v>
      </c>
      <c r="D143" s="2" t="str">
        <f t="shared" si="19"/>
        <v>12/21/2021</v>
      </c>
      <c r="E143" s="2" t="str">
        <f t="shared" si="20"/>
        <v>03/20/2021</v>
      </c>
      <c r="F143" s="2" t="str">
        <f t="shared" si="21"/>
        <v>06/20/2021</v>
      </c>
      <c r="G143" s="2" t="str">
        <f t="shared" si="22"/>
        <v>09/22/2021</v>
      </c>
      <c r="H143">
        <f t="shared" si="23"/>
        <v>-83</v>
      </c>
      <c r="I143">
        <f t="shared" si="24"/>
        <v>193</v>
      </c>
      <c r="J143">
        <f t="shared" si="25"/>
        <v>101</v>
      </c>
      <c r="K143">
        <f t="shared" si="26"/>
        <v>7</v>
      </c>
      <c r="L143">
        <v>8</v>
      </c>
      <c r="M143" t="s">
        <v>63</v>
      </c>
      <c r="N143">
        <v>0</v>
      </c>
      <c r="O143">
        <v>88</v>
      </c>
      <c r="P143">
        <v>67</v>
      </c>
      <c r="Q143">
        <v>77.5</v>
      </c>
      <c r="R143" s="16">
        <v>272</v>
      </c>
      <c r="S143">
        <v>0</v>
      </c>
    </row>
    <row r="144" spans="1:19" x14ac:dyDescent="0.55000000000000004">
      <c r="A144" s="2">
        <v>44469</v>
      </c>
      <c r="B144">
        <v>143</v>
      </c>
      <c r="C144">
        <f t="shared" si="18"/>
        <v>2021</v>
      </c>
      <c r="D144" s="2" t="str">
        <f t="shared" si="19"/>
        <v>12/21/2021</v>
      </c>
      <c r="E144" s="2" t="str">
        <f t="shared" si="20"/>
        <v>03/20/2021</v>
      </c>
      <c r="F144" s="2" t="str">
        <f t="shared" si="21"/>
        <v>06/20/2021</v>
      </c>
      <c r="G144" s="2" t="str">
        <f t="shared" si="22"/>
        <v>09/22/2021</v>
      </c>
      <c r="H144">
        <f t="shared" si="23"/>
        <v>-82</v>
      </c>
      <c r="I144">
        <f t="shared" si="24"/>
        <v>194</v>
      </c>
      <c r="J144">
        <f t="shared" si="25"/>
        <v>102</v>
      </c>
      <c r="K144">
        <f t="shared" si="26"/>
        <v>8</v>
      </c>
      <c r="L144">
        <v>9</v>
      </c>
      <c r="M144" t="s">
        <v>63</v>
      </c>
      <c r="N144">
        <v>0</v>
      </c>
      <c r="O144">
        <v>89</v>
      </c>
      <c r="P144">
        <v>68</v>
      </c>
      <c r="Q144">
        <v>78.5</v>
      </c>
      <c r="R144" s="16">
        <v>273</v>
      </c>
      <c r="S144">
        <v>0</v>
      </c>
    </row>
    <row r="145" spans="1:19" x14ac:dyDescent="0.55000000000000004">
      <c r="A145" s="2">
        <v>44470</v>
      </c>
      <c r="B145">
        <v>144</v>
      </c>
      <c r="C145">
        <f t="shared" si="18"/>
        <v>2021</v>
      </c>
      <c r="D145" s="2" t="str">
        <f t="shared" si="19"/>
        <v>12/21/2021</v>
      </c>
      <c r="E145" s="2" t="str">
        <f t="shared" si="20"/>
        <v>03/20/2021</v>
      </c>
      <c r="F145" s="2" t="str">
        <f t="shared" si="21"/>
        <v>06/20/2021</v>
      </c>
      <c r="G145" s="2" t="str">
        <f t="shared" si="22"/>
        <v>09/22/2021</v>
      </c>
      <c r="H145">
        <f t="shared" si="23"/>
        <v>-81</v>
      </c>
      <c r="I145">
        <f t="shared" si="24"/>
        <v>195</v>
      </c>
      <c r="J145">
        <f t="shared" si="25"/>
        <v>103</v>
      </c>
      <c r="K145">
        <f t="shared" si="26"/>
        <v>9</v>
      </c>
      <c r="L145">
        <v>10</v>
      </c>
      <c r="M145" t="s">
        <v>75</v>
      </c>
      <c r="N145">
        <v>0.10160000000000001</v>
      </c>
      <c r="O145">
        <v>88</v>
      </c>
      <c r="P145">
        <v>68</v>
      </c>
      <c r="Q145">
        <v>78</v>
      </c>
      <c r="R145" s="16">
        <v>274</v>
      </c>
      <c r="S145">
        <v>0.25806400000000002</v>
      </c>
    </row>
    <row r="146" spans="1:19" x14ac:dyDescent="0.55000000000000004">
      <c r="A146" s="2">
        <v>44471</v>
      </c>
      <c r="B146">
        <v>145</v>
      </c>
      <c r="C146">
        <f t="shared" si="18"/>
        <v>2021</v>
      </c>
      <c r="D146" s="2" t="str">
        <f t="shared" si="19"/>
        <v>12/21/2021</v>
      </c>
      <c r="E146" s="2" t="str">
        <f t="shared" si="20"/>
        <v>03/20/2021</v>
      </c>
      <c r="F146" s="2" t="str">
        <f t="shared" si="21"/>
        <v>06/20/2021</v>
      </c>
      <c r="G146" s="2" t="str">
        <f t="shared" si="22"/>
        <v>09/22/2021</v>
      </c>
      <c r="H146">
        <f t="shared" si="23"/>
        <v>-80</v>
      </c>
      <c r="I146">
        <f t="shared" si="24"/>
        <v>196</v>
      </c>
      <c r="J146">
        <f t="shared" si="25"/>
        <v>104</v>
      </c>
      <c r="K146">
        <f t="shared" si="26"/>
        <v>10</v>
      </c>
      <c r="L146">
        <v>11</v>
      </c>
      <c r="M146" t="s">
        <v>75</v>
      </c>
      <c r="N146">
        <v>0.20320000000000002</v>
      </c>
      <c r="O146">
        <v>82</v>
      </c>
      <c r="P146">
        <v>70</v>
      </c>
      <c r="Q146">
        <v>76</v>
      </c>
      <c r="R146" s="16">
        <v>275</v>
      </c>
      <c r="S146">
        <v>0.51612800000000003</v>
      </c>
    </row>
    <row r="147" spans="1:19" x14ac:dyDescent="0.55000000000000004">
      <c r="A147" s="2">
        <v>44472</v>
      </c>
      <c r="B147">
        <v>146</v>
      </c>
      <c r="C147">
        <f t="shared" si="18"/>
        <v>2021</v>
      </c>
      <c r="D147" s="2" t="str">
        <f t="shared" si="19"/>
        <v>12/21/2021</v>
      </c>
      <c r="E147" s="2" t="str">
        <f t="shared" si="20"/>
        <v>03/20/2021</v>
      </c>
      <c r="F147" s="2" t="str">
        <f t="shared" si="21"/>
        <v>06/20/2021</v>
      </c>
      <c r="G147" s="2" t="str">
        <f t="shared" si="22"/>
        <v>09/22/2021</v>
      </c>
      <c r="H147">
        <f t="shared" si="23"/>
        <v>-79</v>
      </c>
      <c r="I147">
        <f t="shared" si="24"/>
        <v>197</v>
      </c>
      <c r="J147">
        <f t="shared" si="25"/>
        <v>105</v>
      </c>
      <c r="K147">
        <f t="shared" si="26"/>
        <v>11</v>
      </c>
      <c r="L147">
        <v>12</v>
      </c>
      <c r="M147" t="s">
        <v>75</v>
      </c>
      <c r="N147">
        <v>5.0800000000000005E-2</v>
      </c>
      <c r="O147">
        <v>87</v>
      </c>
      <c r="P147">
        <v>72</v>
      </c>
      <c r="Q147">
        <v>79.5</v>
      </c>
      <c r="R147" s="16">
        <v>276</v>
      </c>
      <c r="S147">
        <v>0.12903200000000001</v>
      </c>
    </row>
    <row r="148" spans="1:19" x14ac:dyDescent="0.55000000000000004">
      <c r="A148" s="2">
        <v>44473</v>
      </c>
      <c r="B148">
        <v>147</v>
      </c>
      <c r="C148">
        <f t="shared" si="18"/>
        <v>2021</v>
      </c>
      <c r="D148" s="2" t="str">
        <f t="shared" si="19"/>
        <v>12/21/2021</v>
      </c>
      <c r="E148" s="2" t="str">
        <f t="shared" si="20"/>
        <v>03/20/2021</v>
      </c>
      <c r="F148" s="2" t="str">
        <f t="shared" si="21"/>
        <v>06/20/2021</v>
      </c>
      <c r="G148" s="2" t="str">
        <f t="shared" si="22"/>
        <v>09/22/2021</v>
      </c>
      <c r="H148">
        <f t="shared" si="23"/>
        <v>-78</v>
      </c>
      <c r="I148">
        <f t="shared" si="24"/>
        <v>198</v>
      </c>
      <c r="J148">
        <f t="shared" si="25"/>
        <v>106</v>
      </c>
      <c r="K148">
        <f t="shared" si="26"/>
        <v>12</v>
      </c>
      <c r="L148">
        <v>13</v>
      </c>
      <c r="M148" t="s">
        <v>75</v>
      </c>
      <c r="N148">
        <v>0</v>
      </c>
      <c r="O148">
        <v>88</v>
      </c>
      <c r="P148">
        <v>68</v>
      </c>
      <c r="Q148">
        <v>78</v>
      </c>
      <c r="R148" s="16">
        <v>277</v>
      </c>
      <c r="S148">
        <v>0</v>
      </c>
    </row>
    <row r="149" spans="1:19" x14ac:dyDescent="0.55000000000000004">
      <c r="A149" s="2">
        <v>44474</v>
      </c>
      <c r="B149">
        <v>148</v>
      </c>
      <c r="C149">
        <f t="shared" si="18"/>
        <v>2021</v>
      </c>
      <c r="D149" s="2" t="str">
        <f t="shared" si="19"/>
        <v>12/21/2021</v>
      </c>
      <c r="E149" s="2" t="str">
        <f t="shared" si="20"/>
        <v>03/20/2021</v>
      </c>
      <c r="F149" s="2" t="str">
        <f t="shared" si="21"/>
        <v>06/20/2021</v>
      </c>
      <c r="G149" s="2" t="str">
        <f t="shared" si="22"/>
        <v>09/22/2021</v>
      </c>
      <c r="H149">
        <f t="shared" si="23"/>
        <v>-77</v>
      </c>
      <c r="I149">
        <f t="shared" si="24"/>
        <v>199</v>
      </c>
      <c r="J149">
        <f t="shared" si="25"/>
        <v>107</v>
      </c>
      <c r="K149">
        <f t="shared" si="26"/>
        <v>13</v>
      </c>
      <c r="L149">
        <v>14</v>
      </c>
      <c r="M149" t="s">
        <v>75</v>
      </c>
      <c r="N149">
        <v>0</v>
      </c>
      <c r="O149">
        <v>89</v>
      </c>
      <c r="P149">
        <v>69</v>
      </c>
      <c r="Q149">
        <v>79</v>
      </c>
      <c r="R149" s="16">
        <v>278</v>
      </c>
      <c r="S149">
        <v>0</v>
      </c>
    </row>
    <row r="150" spans="1:19" x14ac:dyDescent="0.55000000000000004">
      <c r="A150" s="2">
        <v>44475</v>
      </c>
      <c r="B150">
        <v>149</v>
      </c>
      <c r="C150">
        <f t="shared" si="18"/>
        <v>2021</v>
      </c>
      <c r="D150" s="2" t="str">
        <f t="shared" si="19"/>
        <v>12/21/2021</v>
      </c>
      <c r="E150" s="2" t="str">
        <f t="shared" si="20"/>
        <v>03/20/2021</v>
      </c>
      <c r="F150" s="2" t="str">
        <f t="shared" si="21"/>
        <v>06/20/2021</v>
      </c>
      <c r="G150" s="2" t="str">
        <f t="shared" si="22"/>
        <v>09/22/2021</v>
      </c>
      <c r="H150">
        <f t="shared" si="23"/>
        <v>-76</v>
      </c>
      <c r="I150">
        <f t="shared" si="24"/>
        <v>200</v>
      </c>
      <c r="J150">
        <f t="shared" si="25"/>
        <v>108</v>
      </c>
      <c r="K150">
        <f t="shared" si="26"/>
        <v>14</v>
      </c>
      <c r="L150">
        <v>15</v>
      </c>
      <c r="M150" t="s">
        <v>75</v>
      </c>
      <c r="N150">
        <v>0</v>
      </c>
      <c r="O150">
        <v>89</v>
      </c>
      <c r="P150">
        <v>71</v>
      </c>
      <c r="Q150">
        <v>80</v>
      </c>
      <c r="R150" s="16">
        <v>279</v>
      </c>
      <c r="S150">
        <v>0</v>
      </c>
    </row>
    <row r="151" spans="1:19" x14ac:dyDescent="0.55000000000000004">
      <c r="A151" s="2">
        <v>44476</v>
      </c>
      <c r="B151">
        <v>150</v>
      </c>
      <c r="C151">
        <f t="shared" si="18"/>
        <v>2021</v>
      </c>
      <c r="D151" s="2" t="str">
        <f t="shared" si="19"/>
        <v>12/21/2021</v>
      </c>
      <c r="E151" s="2" t="str">
        <f t="shared" si="20"/>
        <v>03/20/2021</v>
      </c>
      <c r="F151" s="2" t="str">
        <f t="shared" si="21"/>
        <v>06/20/2021</v>
      </c>
      <c r="G151" s="2" t="str">
        <f t="shared" si="22"/>
        <v>09/22/2021</v>
      </c>
      <c r="H151">
        <f t="shared" si="23"/>
        <v>-75</v>
      </c>
      <c r="I151">
        <f t="shared" si="24"/>
        <v>201</v>
      </c>
      <c r="J151">
        <f t="shared" si="25"/>
        <v>109</v>
      </c>
      <c r="K151">
        <f t="shared" si="26"/>
        <v>15</v>
      </c>
      <c r="L151">
        <v>16</v>
      </c>
      <c r="M151" t="s">
        <v>75</v>
      </c>
      <c r="N151">
        <v>5.0800000000000005E-2</v>
      </c>
      <c r="O151">
        <v>87</v>
      </c>
      <c r="P151">
        <v>74</v>
      </c>
      <c r="Q151">
        <v>80.5</v>
      </c>
      <c r="R151" s="16">
        <v>280</v>
      </c>
      <c r="S151">
        <v>0.12903200000000001</v>
      </c>
    </row>
    <row r="152" spans="1:19" x14ac:dyDescent="0.55000000000000004">
      <c r="A152" s="2">
        <v>44477</v>
      </c>
      <c r="B152">
        <v>151</v>
      </c>
      <c r="C152">
        <f t="shared" si="18"/>
        <v>2021</v>
      </c>
      <c r="D152" s="2" t="str">
        <f t="shared" si="19"/>
        <v>12/21/2021</v>
      </c>
      <c r="E152" s="2" t="str">
        <f t="shared" si="20"/>
        <v>03/20/2021</v>
      </c>
      <c r="F152" s="2" t="str">
        <f t="shared" si="21"/>
        <v>06/20/2021</v>
      </c>
      <c r="G152" s="2" t="str">
        <f t="shared" si="22"/>
        <v>09/22/2021</v>
      </c>
      <c r="H152">
        <f t="shared" si="23"/>
        <v>-74</v>
      </c>
      <c r="I152">
        <f t="shared" si="24"/>
        <v>202</v>
      </c>
      <c r="J152">
        <f t="shared" si="25"/>
        <v>110</v>
      </c>
      <c r="K152">
        <f t="shared" si="26"/>
        <v>16</v>
      </c>
      <c r="L152">
        <v>17</v>
      </c>
      <c r="M152" t="s">
        <v>75</v>
      </c>
      <c r="N152">
        <v>0.45720000000000005</v>
      </c>
      <c r="O152">
        <v>90</v>
      </c>
      <c r="P152">
        <v>74</v>
      </c>
      <c r="Q152">
        <v>82</v>
      </c>
      <c r="R152" s="16">
        <v>281</v>
      </c>
      <c r="S152">
        <v>1.1612880000000001</v>
      </c>
    </row>
    <row r="153" spans="1:19" x14ac:dyDescent="0.55000000000000004">
      <c r="A153" s="2">
        <v>44478</v>
      </c>
      <c r="B153">
        <v>152</v>
      </c>
      <c r="C153">
        <f t="shared" si="18"/>
        <v>2021</v>
      </c>
      <c r="D153" s="2" t="str">
        <f t="shared" si="19"/>
        <v>12/21/2021</v>
      </c>
      <c r="E153" s="2" t="str">
        <f t="shared" si="20"/>
        <v>03/20/2021</v>
      </c>
      <c r="F153" s="2" t="str">
        <f t="shared" si="21"/>
        <v>06/20/2021</v>
      </c>
      <c r="G153" s="2" t="str">
        <f t="shared" si="22"/>
        <v>09/22/2021</v>
      </c>
      <c r="H153">
        <f t="shared" si="23"/>
        <v>-73</v>
      </c>
      <c r="I153">
        <f t="shared" si="24"/>
        <v>203</v>
      </c>
      <c r="J153">
        <f t="shared" si="25"/>
        <v>111</v>
      </c>
      <c r="K153">
        <f t="shared" si="26"/>
        <v>17</v>
      </c>
      <c r="L153">
        <v>18</v>
      </c>
      <c r="M153" t="s">
        <v>75</v>
      </c>
      <c r="N153">
        <v>0.96520000000000006</v>
      </c>
      <c r="O153">
        <v>88</v>
      </c>
      <c r="P153">
        <v>70</v>
      </c>
      <c r="Q153">
        <v>79</v>
      </c>
      <c r="R153" s="16">
        <v>282</v>
      </c>
      <c r="S153">
        <v>2.4516080000000002</v>
      </c>
    </row>
    <row r="154" spans="1:19" x14ac:dyDescent="0.55000000000000004">
      <c r="A154" s="2">
        <v>44479</v>
      </c>
      <c r="B154">
        <v>153</v>
      </c>
      <c r="C154">
        <f t="shared" si="18"/>
        <v>2021</v>
      </c>
      <c r="D154" s="2" t="str">
        <f t="shared" si="19"/>
        <v>12/21/2021</v>
      </c>
      <c r="E154" s="2" t="str">
        <f t="shared" si="20"/>
        <v>03/20/2021</v>
      </c>
      <c r="F154" s="2" t="str">
        <f t="shared" si="21"/>
        <v>06/20/2021</v>
      </c>
      <c r="G154" s="2" t="str">
        <f t="shared" si="22"/>
        <v>09/22/2021</v>
      </c>
      <c r="H154">
        <f t="shared" si="23"/>
        <v>-72</v>
      </c>
      <c r="I154">
        <f t="shared" si="24"/>
        <v>204</v>
      </c>
      <c r="J154">
        <f t="shared" si="25"/>
        <v>112</v>
      </c>
      <c r="K154">
        <f t="shared" si="26"/>
        <v>18</v>
      </c>
      <c r="L154">
        <v>19</v>
      </c>
      <c r="M154" t="s">
        <v>75</v>
      </c>
      <c r="N154">
        <v>2.5400000000000002E-2</v>
      </c>
      <c r="O154">
        <v>89</v>
      </c>
      <c r="P154">
        <v>69</v>
      </c>
      <c r="Q154">
        <v>79</v>
      </c>
      <c r="R154" s="16">
        <v>283</v>
      </c>
      <c r="S154">
        <v>6.4516000000000004E-2</v>
      </c>
    </row>
    <row r="155" spans="1:19" x14ac:dyDescent="0.55000000000000004">
      <c r="A155" s="2">
        <v>44480</v>
      </c>
      <c r="B155">
        <v>154</v>
      </c>
      <c r="C155">
        <f t="shared" si="18"/>
        <v>2021</v>
      </c>
      <c r="D155" s="2" t="str">
        <f t="shared" si="19"/>
        <v>12/21/2021</v>
      </c>
      <c r="E155" s="2" t="str">
        <f t="shared" si="20"/>
        <v>03/20/2021</v>
      </c>
      <c r="F155" s="2" t="str">
        <f t="shared" si="21"/>
        <v>06/20/2021</v>
      </c>
      <c r="G155" s="2" t="str">
        <f t="shared" si="22"/>
        <v>09/22/2021</v>
      </c>
      <c r="H155">
        <f t="shared" si="23"/>
        <v>-71</v>
      </c>
      <c r="I155">
        <f t="shared" si="24"/>
        <v>205</v>
      </c>
      <c r="J155">
        <f t="shared" si="25"/>
        <v>113</v>
      </c>
      <c r="K155">
        <f t="shared" si="26"/>
        <v>19</v>
      </c>
      <c r="L155">
        <v>20</v>
      </c>
      <c r="M155" t="s">
        <v>75</v>
      </c>
      <c r="N155">
        <v>0</v>
      </c>
      <c r="O155">
        <v>89</v>
      </c>
      <c r="P155">
        <v>69</v>
      </c>
      <c r="Q155">
        <v>79</v>
      </c>
      <c r="R155" s="16">
        <v>284</v>
      </c>
      <c r="S155">
        <v>0</v>
      </c>
    </row>
    <row r="156" spans="1:19" x14ac:dyDescent="0.55000000000000004">
      <c r="A156" s="2">
        <v>44481</v>
      </c>
      <c r="B156">
        <v>155</v>
      </c>
      <c r="C156">
        <f t="shared" si="18"/>
        <v>2021</v>
      </c>
      <c r="D156" s="2" t="str">
        <f t="shared" si="19"/>
        <v>12/21/2021</v>
      </c>
      <c r="E156" s="2" t="str">
        <f t="shared" si="20"/>
        <v>03/20/2021</v>
      </c>
      <c r="F156" s="2" t="str">
        <f t="shared" si="21"/>
        <v>06/20/2021</v>
      </c>
      <c r="G156" s="2" t="str">
        <f t="shared" si="22"/>
        <v>09/22/2021</v>
      </c>
      <c r="H156">
        <f t="shared" si="23"/>
        <v>-70</v>
      </c>
      <c r="I156">
        <f t="shared" si="24"/>
        <v>206</v>
      </c>
      <c r="J156">
        <f t="shared" si="25"/>
        <v>114</v>
      </c>
      <c r="K156">
        <f t="shared" si="26"/>
        <v>20</v>
      </c>
      <c r="L156">
        <v>21</v>
      </c>
      <c r="M156" t="s">
        <v>75</v>
      </c>
      <c r="N156">
        <v>0</v>
      </c>
      <c r="O156">
        <v>87</v>
      </c>
      <c r="P156">
        <v>69</v>
      </c>
      <c r="Q156">
        <v>78</v>
      </c>
      <c r="R156" s="16">
        <v>285</v>
      </c>
      <c r="S156">
        <v>0</v>
      </c>
    </row>
    <row r="157" spans="1:19" x14ac:dyDescent="0.55000000000000004">
      <c r="A157" s="2">
        <v>44482</v>
      </c>
      <c r="B157">
        <v>156</v>
      </c>
      <c r="C157">
        <f t="shared" si="18"/>
        <v>2021</v>
      </c>
      <c r="D157" s="2" t="str">
        <f t="shared" si="19"/>
        <v>12/21/2021</v>
      </c>
      <c r="E157" s="2" t="str">
        <f t="shared" si="20"/>
        <v>03/20/2021</v>
      </c>
      <c r="F157" s="2" t="str">
        <f t="shared" si="21"/>
        <v>06/20/2021</v>
      </c>
      <c r="G157" s="2" t="str">
        <f t="shared" si="22"/>
        <v>09/22/2021</v>
      </c>
      <c r="H157">
        <f t="shared" si="23"/>
        <v>-69</v>
      </c>
      <c r="I157">
        <f t="shared" si="24"/>
        <v>207</v>
      </c>
      <c r="J157">
        <f t="shared" si="25"/>
        <v>115</v>
      </c>
      <c r="K157">
        <f t="shared" si="26"/>
        <v>21</v>
      </c>
      <c r="L157">
        <v>22</v>
      </c>
      <c r="M157" t="s">
        <v>75</v>
      </c>
      <c r="N157">
        <v>0</v>
      </c>
      <c r="O157">
        <v>87</v>
      </c>
      <c r="P157">
        <v>70</v>
      </c>
      <c r="Q157">
        <v>78.5</v>
      </c>
      <c r="R157" s="16">
        <v>286</v>
      </c>
      <c r="S157">
        <v>0</v>
      </c>
    </row>
    <row r="158" spans="1:19" x14ac:dyDescent="0.55000000000000004">
      <c r="A158" s="2">
        <v>44483</v>
      </c>
      <c r="B158">
        <v>157</v>
      </c>
      <c r="C158">
        <f t="shared" si="18"/>
        <v>2021</v>
      </c>
      <c r="D158" s="2" t="str">
        <f t="shared" si="19"/>
        <v>12/21/2021</v>
      </c>
      <c r="E158" s="2" t="str">
        <f t="shared" si="20"/>
        <v>03/20/2021</v>
      </c>
      <c r="F158" s="2" t="str">
        <f t="shared" si="21"/>
        <v>06/20/2021</v>
      </c>
      <c r="G158" s="2" t="str">
        <f t="shared" si="22"/>
        <v>09/22/2021</v>
      </c>
      <c r="H158">
        <f t="shared" si="23"/>
        <v>-68</v>
      </c>
      <c r="I158">
        <f t="shared" si="24"/>
        <v>208</v>
      </c>
      <c r="J158">
        <f t="shared" si="25"/>
        <v>116</v>
      </c>
      <c r="K158">
        <f t="shared" si="26"/>
        <v>22</v>
      </c>
      <c r="L158">
        <v>23</v>
      </c>
      <c r="M158" t="s">
        <v>75</v>
      </c>
      <c r="N158">
        <v>0</v>
      </c>
      <c r="O158">
        <v>89</v>
      </c>
      <c r="P158">
        <v>71</v>
      </c>
      <c r="Q158">
        <v>80</v>
      </c>
      <c r="R158" s="16">
        <v>287</v>
      </c>
      <c r="S158">
        <v>0</v>
      </c>
    </row>
    <row r="159" spans="1:19" x14ac:dyDescent="0.55000000000000004">
      <c r="A159" s="2">
        <v>44484</v>
      </c>
      <c r="B159">
        <v>158</v>
      </c>
      <c r="C159">
        <f t="shared" si="18"/>
        <v>2021</v>
      </c>
      <c r="D159" s="2" t="str">
        <f t="shared" si="19"/>
        <v>12/21/2021</v>
      </c>
      <c r="E159" s="2" t="str">
        <f t="shared" si="20"/>
        <v>03/20/2021</v>
      </c>
      <c r="F159" s="2" t="str">
        <f t="shared" si="21"/>
        <v>06/20/2021</v>
      </c>
      <c r="G159" s="2" t="str">
        <f t="shared" si="22"/>
        <v>09/22/2021</v>
      </c>
      <c r="H159">
        <f t="shared" si="23"/>
        <v>-67</v>
      </c>
      <c r="I159">
        <f t="shared" si="24"/>
        <v>209</v>
      </c>
      <c r="J159">
        <f t="shared" si="25"/>
        <v>117</v>
      </c>
      <c r="K159">
        <f t="shared" si="26"/>
        <v>23</v>
      </c>
      <c r="L159">
        <v>24</v>
      </c>
      <c r="M159" t="s">
        <v>75</v>
      </c>
      <c r="N159">
        <v>0</v>
      </c>
      <c r="O159">
        <v>88</v>
      </c>
      <c r="P159">
        <v>70</v>
      </c>
      <c r="Q159">
        <v>79</v>
      </c>
      <c r="R159" s="16">
        <v>288</v>
      </c>
      <c r="S159">
        <v>0</v>
      </c>
    </row>
    <row r="160" spans="1:19" x14ac:dyDescent="0.55000000000000004">
      <c r="A160" s="2">
        <v>44485</v>
      </c>
      <c r="B160">
        <v>159</v>
      </c>
      <c r="C160">
        <f t="shared" si="18"/>
        <v>2021</v>
      </c>
      <c r="D160" s="2" t="str">
        <f t="shared" si="19"/>
        <v>12/21/2021</v>
      </c>
      <c r="E160" s="2" t="str">
        <f t="shared" si="20"/>
        <v>03/20/2021</v>
      </c>
      <c r="F160" s="2" t="str">
        <f t="shared" si="21"/>
        <v>06/20/2021</v>
      </c>
      <c r="G160" s="2" t="str">
        <f t="shared" si="22"/>
        <v>09/22/2021</v>
      </c>
      <c r="H160">
        <f t="shared" si="23"/>
        <v>-66</v>
      </c>
      <c r="I160">
        <f t="shared" si="24"/>
        <v>210</v>
      </c>
      <c r="J160">
        <f t="shared" si="25"/>
        <v>118</v>
      </c>
      <c r="K160">
        <f t="shared" si="26"/>
        <v>24</v>
      </c>
      <c r="L160">
        <v>25</v>
      </c>
      <c r="M160" t="s">
        <v>75</v>
      </c>
      <c r="N160">
        <v>1.0922000000000001</v>
      </c>
      <c r="O160">
        <v>88</v>
      </c>
      <c r="P160">
        <v>68</v>
      </c>
      <c r="Q160">
        <v>78</v>
      </c>
      <c r="R160" s="16">
        <v>289</v>
      </c>
      <c r="S160">
        <v>2.7741880000000001</v>
      </c>
    </row>
    <row r="161" spans="1:19" x14ac:dyDescent="0.55000000000000004">
      <c r="A161" s="2">
        <v>44486</v>
      </c>
      <c r="B161">
        <v>160</v>
      </c>
      <c r="C161">
        <f t="shared" si="18"/>
        <v>2021</v>
      </c>
      <c r="D161" s="2" t="str">
        <f t="shared" si="19"/>
        <v>12/21/2021</v>
      </c>
      <c r="E161" s="2" t="str">
        <f t="shared" si="20"/>
        <v>03/20/2021</v>
      </c>
      <c r="F161" s="2" t="str">
        <f t="shared" si="21"/>
        <v>06/20/2021</v>
      </c>
      <c r="G161" s="2" t="str">
        <f t="shared" si="22"/>
        <v>09/22/2021</v>
      </c>
      <c r="H161">
        <f t="shared" si="23"/>
        <v>-65</v>
      </c>
      <c r="I161">
        <f t="shared" si="24"/>
        <v>211</v>
      </c>
      <c r="J161">
        <f t="shared" si="25"/>
        <v>119</v>
      </c>
      <c r="K161">
        <f t="shared" si="26"/>
        <v>25</v>
      </c>
      <c r="L161">
        <v>26</v>
      </c>
      <c r="M161" t="s">
        <v>75</v>
      </c>
      <c r="N161">
        <v>0</v>
      </c>
      <c r="O161">
        <v>89</v>
      </c>
      <c r="P161">
        <v>67</v>
      </c>
      <c r="Q161">
        <v>78</v>
      </c>
      <c r="R161" s="16">
        <v>290</v>
      </c>
      <c r="S161">
        <v>0</v>
      </c>
    </row>
    <row r="162" spans="1:19" x14ac:dyDescent="0.55000000000000004">
      <c r="A162" s="2">
        <v>44487</v>
      </c>
      <c r="B162">
        <v>161</v>
      </c>
      <c r="C162">
        <f t="shared" si="18"/>
        <v>2021</v>
      </c>
      <c r="D162" s="2" t="str">
        <f t="shared" si="19"/>
        <v>12/21/2021</v>
      </c>
      <c r="E162" s="2" t="str">
        <f t="shared" si="20"/>
        <v>03/20/2021</v>
      </c>
      <c r="F162" s="2" t="str">
        <f t="shared" si="21"/>
        <v>06/20/2021</v>
      </c>
      <c r="G162" s="2" t="str">
        <f t="shared" si="22"/>
        <v>09/22/2021</v>
      </c>
      <c r="H162">
        <f t="shared" si="23"/>
        <v>-64</v>
      </c>
      <c r="I162">
        <f t="shared" si="24"/>
        <v>212</v>
      </c>
      <c r="J162">
        <f t="shared" si="25"/>
        <v>120</v>
      </c>
      <c r="K162">
        <f t="shared" si="26"/>
        <v>26</v>
      </c>
      <c r="L162">
        <v>27</v>
      </c>
      <c r="M162" t="s">
        <v>75</v>
      </c>
      <c r="N162">
        <v>0</v>
      </c>
      <c r="O162">
        <v>91</v>
      </c>
      <c r="P162">
        <v>71</v>
      </c>
      <c r="Q162">
        <v>81</v>
      </c>
      <c r="R162" s="16">
        <v>291</v>
      </c>
      <c r="S162">
        <v>0</v>
      </c>
    </row>
    <row r="163" spans="1:19" x14ac:dyDescent="0.55000000000000004">
      <c r="A163" s="2">
        <v>44488</v>
      </c>
      <c r="B163">
        <v>162</v>
      </c>
      <c r="C163">
        <f t="shared" si="18"/>
        <v>2021</v>
      </c>
      <c r="D163" s="2" t="str">
        <f t="shared" si="19"/>
        <v>12/21/2021</v>
      </c>
      <c r="E163" s="2" t="str">
        <f t="shared" si="20"/>
        <v>03/20/2021</v>
      </c>
      <c r="F163" s="2" t="str">
        <f t="shared" si="21"/>
        <v>06/20/2021</v>
      </c>
      <c r="G163" s="2" t="str">
        <f t="shared" si="22"/>
        <v>09/22/2021</v>
      </c>
      <c r="H163">
        <f t="shared" si="23"/>
        <v>-63</v>
      </c>
      <c r="I163">
        <f t="shared" si="24"/>
        <v>213</v>
      </c>
      <c r="J163">
        <f t="shared" si="25"/>
        <v>121</v>
      </c>
      <c r="K163">
        <f t="shared" si="26"/>
        <v>27</v>
      </c>
      <c r="L163">
        <v>28</v>
      </c>
      <c r="M163" t="s">
        <v>75</v>
      </c>
      <c r="N163">
        <v>0</v>
      </c>
      <c r="O163">
        <v>85</v>
      </c>
      <c r="P163">
        <v>65</v>
      </c>
      <c r="Q163">
        <v>75</v>
      </c>
      <c r="R163" s="16">
        <v>292</v>
      </c>
      <c r="S163">
        <v>0</v>
      </c>
    </row>
    <row r="164" spans="1:19" x14ac:dyDescent="0.55000000000000004">
      <c r="A164" s="2">
        <v>44489</v>
      </c>
      <c r="B164">
        <v>163</v>
      </c>
      <c r="C164">
        <f t="shared" si="18"/>
        <v>2021</v>
      </c>
      <c r="D164" s="2" t="str">
        <f t="shared" si="19"/>
        <v>12/21/2021</v>
      </c>
      <c r="E164" s="2" t="str">
        <f t="shared" si="20"/>
        <v>03/20/2021</v>
      </c>
      <c r="F164" s="2" t="str">
        <f t="shared" si="21"/>
        <v>06/20/2021</v>
      </c>
      <c r="G164" s="2" t="str">
        <f t="shared" si="22"/>
        <v>09/22/2021</v>
      </c>
      <c r="H164">
        <f t="shared" si="23"/>
        <v>-62</v>
      </c>
      <c r="I164">
        <f t="shared" si="24"/>
        <v>214</v>
      </c>
      <c r="J164">
        <f t="shared" si="25"/>
        <v>122</v>
      </c>
      <c r="K164">
        <f t="shared" si="26"/>
        <v>28</v>
      </c>
      <c r="L164">
        <v>29</v>
      </c>
      <c r="M164" t="s">
        <v>75</v>
      </c>
      <c r="N164">
        <v>0</v>
      </c>
      <c r="O164">
        <v>85</v>
      </c>
      <c r="P164">
        <v>66</v>
      </c>
      <c r="Q164">
        <v>75.5</v>
      </c>
      <c r="R164" s="16">
        <v>293</v>
      </c>
      <c r="S164">
        <v>0</v>
      </c>
    </row>
    <row r="165" spans="1:19" x14ac:dyDescent="0.55000000000000004">
      <c r="A165" s="2">
        <v>44490</v>
      </c>
      <c r="B165">
        <v>164</v>
      </c>
      <c r="C165">
        <f t="shared" si="18"/>
        <v>2021</v>
      </c>
      <c r="D165" s="2" t="str">
        <f t="shared" si="19"/>
        <v>12/21/2021</v>
      </c>
      <c r="E165" s="2" t="str">
        <f t="shared" si="20"/>
        <v>03/20/2021</v>
      </c>
      <c r="F165" s="2" t="str">
        <f t="shared" si="21"/>
        <v>06/20/2021</v>
      </c>
      <c r="G165" s="2" t="str">
        <f t="shared" si="22"/>
        <v>09/22/2021</v>
      </c>
      <c r="H165">
        <f t="shared" si="23"/>
        <v>-61</v>
      </c>
      <c r="I165">
        <f t="shared" si="24"/>
        <v>215</v>
      </c>
      <c r="J165">
        <f t="shared" si="25"/>
        <v>123</v>
      </c>
      <c r="K165">
        <f t="shared" si="26"/>
        <v>29</v>
      </c>
      <c r="L165">
        <v>30</v>
      </c>
      <c r="M165" t="s">
        <v>75</v>
      </c>
      <c r="N165">
        <v>0</v>
      </c>
      <c r="O165">
        <v>87</v>
      </c>
      <c r="P165">
        <v>70</v>
      </c>
      <c r="Q165">
        <v>78.5</v>
      </c>
      <c r="R165" s="16">
        <v>294</v>
      </c>
      <c r="S165">
        <v>0</v>
      </c>
    </row>
    <row r="166" spans="1:19" x14ac:dyDescent="0.55000000000000004">
      <c r="A166" s="2">
        <v>44491</v>
      </c>
      <c r="B166">
        <v>165</v>
      </c>
      <c r="C166">
        <f t="shared" si="18"/>
        <v>2021</v>
      </c>
      <c r="D166" s="2" t="str">
        <f t="shared" si="19"/>
        <v>12/21/2021</v>
      </c>
      <c r="E166" s="2" t="str">
        <f t="shared" si="20"/>
        <v>03/20/2021</v>
      </c>
      <c r="F166" s="2" t="str">
        <f t="shared" si="21"/>
        <v>06/20/2021</v>
      </c>
      <c r="G166" s="2" t="str">
        <f t="shared" si="22"/>
        <v>09/22/2021</v>
      </c>
      <c r="H166">
        <f t="shared" si="23"/>
        <v>-60</v>
      </c>
      <c r="I166">
        <f t="shared" si="24"/>
        <v>216</v>
      </c>
      <c r="J166">
        <f t="shared" si="25"/>
        <v>124</v>
      </c>
      <c r="K166">
        <f t="shared" si="26"/>
        <v>30</v>
      </c>
      <c r="L166">
        <v>31</v>
      </c>
      <c r="M166" t="s">
        <v>75</v>
      </c>
      <c r="N166">
        <v>0</v>
      </c>
      <c r="O166">
        <v>86</v>
      </c>
      <c r="P166">
        <v>73</v>
      </c>
      <c r="Q166">
        <v>79.5</v>
      </c>
      <c r="R166" s="16">
        <v>295</v>
      </c>
      <c r="S166">
        <v>0</v>
      </c>
    </row>
    <row r="167" spans="1:19" x14ac:dyDescent="0.55000000000000004">
      <c r="A167" s="2">
        <v>44492</v>
      </c>
      <c r="B167">
        <v>166</v>
      </c>
      <c r="C167">
        <f t="shared" si="18"/>
        <v>2021</v>
      </c>
      <c r="D167" s="2" t="str">
        <f t="shared" si="19"/>
        <v>12/21/2021</v>
      </c>
      <c r="E167" s="2" t="str">
        <f t="shared" si="20"/>
        <v>03/20/2021</v>
      </c>
      <c r="F167" s="2" t="str">
        <f t="shared" si="21"/>
        <v>06/20/2021</v>
      </c>
      <c r="G167" s="2" t="str">
        <f t="shared" si="22"/>
        <v>09/22/2021</v>
      </c>
      <c r="H167">
        <f t="shared" si="23"/>
        <v>-59</v>
      </c>
      <c r="I167">
        <f t="shared" si="24"/>
        <v>217</v>
      </c>
      <c r="J167">
        <f t="shared" si="25"/>
        <v>125</v>
      </c>
      <c r="K167">
        <f t="shared" si="26"/>
        <v>31</v>
      </c>
      <c r="L167">
        <v>32</v>
      </c>
      <c r="M167" t="s">
        <v>75</v>
      </c>
      <c r="N167">
        <v>2.7432000000000003</v>
      </c>
      <c r="O167">
        <v>80</v>
      </c>
      <c r="P167">
        <v>71</v>
      </c>
      <c r="Q167">
        <v>75.5</v>
      </c>
      <c r="R167" s="16">
        <v>296</v>
      </c>
      <c r="S167">
        <v>6.967728000000001</v>
      </c>
    </row>
    <row r="168" spans="1:19" x14ac:dyDescent="0.55000000000000004">
      <c r="A168" s="2">
        <v>44493</v>
      </c>
      <c r="B168">
        <v>167</v>
      </c>
      <c r="C168">
        <f t="shared" si="18"/>
        <v>2021</v>
      </c>
      <c r="D168" s="2" t="str">
        <f t="shared" si="19"/>
        <v>12/21/2021</v>
      </c>
      <c r="E168" s="2" t="str">
        <f t="shared" si="20"/>
        <v>03/20/2021</v>
      </c>
      <c r="F168" s="2" t="str">
        <f t="shared" si="21"/>
        <v>06/20/2021</v>
      </c>
      <c r="G168" s="2" t="str">
        <f t="shared" si="22"/>
        <v>09/22/2021</v>
      </c>
      <c r="H168">
        <f t="shared" si="23"/>
        <v>-58</v>
      </c>
      <c r="I168">
        <f t="shared" si="24"/>
        <v>218</v>
      </c>
      <c r="J168">
        <f t="shared" si="25"/>
        <v>126</v>
      </c>
      <c r="K168">
        <f t="shared" si="26"/>
        <v>32</v>
      </c>
      <c r="L168">
        <v>33</v>
      </c>
      <c r="M168" t="s">
        <v>75</v>
      </c>
      <c r="N168">
        <v>1.2445999999999999</v>
      </c>
      <c r="O168">
        <v>87</v>
      </c>
      <c r="P168">
        <v>73</v>
      </c>
      <c r="Q168">
        <v>80</v>
      </c>
      <c r="R168" s="16">
        <v>297</v>
      </c>
      <c r="S168">
        <v>3.1612839999999998</v>
      </c>
    </row>
    <row r="169" spans="1:19" x14ac:dyDescent="0.55000000000000004">
      <c r="A169" s="2">
        <v>44494</v>
      </c>
      <c r="B169">
        <v>168</v>
      </c>
      <c r="C169">
        <f t="shared" si="18"/>
        <v>2021</v>
      </c>
      <c r="D169" s="2" t="str">
        <f t="shared" si="19"/>
        <v>12/21/2021</v>
      </c>
      <c r="E169" s="2" t="str">
        <f t="shared" si="20"/>
        <v>03/20/2021</v>
      </c>
      <c r="F169" s="2" t="str">
        <f t="shared" si="21"/>
        <v>06/20/2021</v>
      </c>
      <c r="G169" s="2" t="str">
        <f t="shared" si="22"/>
        <v>09/22/2021</v>
      </c>
      <c r="H169">
        <f t="shared" si="23"/>
        <v>-57</v>
      </c>
      <c r="I169">
        <f t="shared" si="24"/>
        <v>219</v>
      </c>
      <c r="J169">
        <f t="shared" si="25"/>
        <v>127</v>
      </c>
      <c r="K169">
        <f t="shared" si="26"/>
        <v>33</v>
      </c>
      <c r="L169">
        <v>34</v>
      </c>
      <c r="M169" t="s">
        <v>75</v>
      </c>
      <c r="N169">
        <v>2.5400000000000002E-2</v>
      </c>
      <c r="O169">
        <v>85</v>
      </c>
      <c r="P169">
        <v>76</v>
      </c>
      <c r="Q169">
        <v>80.5</v>
      </c>
      <c r="R169" s="16">
        <v>298</v>
      </c>
      <c r="S169">
        <v>6.4516000000000004E-2</v>
      </c>
    </row>
    <row r="170" spans="1:19" x14ac:dyDescent="0.55000000000000004">
      <c r="A170" s="2">
        <v>44495</v>
      </c>
      <c r="B170">
        <v>169</v>
      </c>
      <c r="C170">
        <f t="shared" si="18"/>
        <v>2021</v>
      </c>
      <c r="D170" s="2" t="str">
        <f t="shared" si="19"/>
        <v>12/21/2021</v>
      </c>
      <c r="E170" s="2" t="str">
        <f t="shared" si="20"/>
        <v>03/20/2021</v>
      </c>
      <c r="F170" s="2" t="str">
        <f t="shared" si="21"/>
        <v>06/20/2021</v>
      </c>
      <c r="G170" s="2" t="str">
        <f t="shared" si="22"/>
        <v>09/22/2021</v>
      </c>
      <c r="H170">
        <f t="shared" si="23"/>
        <v>-56</v>
      </c>
      <c r="I170">
        <f t="shared" si="24"/>
        <v>220</v>
      </c>
      <c r="J170">
        <f t="shared" si="25"/>
        <v>128</v>
      </c>
      <c r="K170">
        <f t="shared" si="26"/>
        <v>34</v>
      </c>
      <c r="L170">
        <v>35</v>
      </c>
      <c r="M170" t="s">
        <v>75</v>
      </c>
      <c r="N170">
        <v>0.10160000000000001</v>
      </c>
      <c r="O170">
        <v>88</v>
      </c>
      <c r="P170">
        <v>75</v>
      </c>
      <c r="Q170">
        <v>81.5</v>
      </c>
      <c r="R170" s="16">
        <v>299</v>
      </c>
      <c r="S170">
        <v>0.25806400000000002</v>
      </c>
    </row>
    <row r="171" spans="1:19" x14ac:dyDescent="0.55000000000000004">
      <c r="A171" s="2">
        <v>44496</v>
      </c>
      <c r="B171">
        <v>170</v>
      </c>
      <c r="C171">
        <f t="shared" si="18"/>
        <v>2021</v>
      </c>
      <c r="D171" s="2" t="str">
        <f t="shared" si="19"/>
        <v>12/21/2021</v>
      </c>
      <c r="E171" s="2" t="str">
        <f t="shared" si="20"/>
        <v>03/20/2021</v>
      </c>
      <c r="F171" s="2" t="str">
        <f t="shared" si="21"/>
        <v>06/20/2021</v>
      </c>
      <c r="G171" s="2" t="str">
        <f t="shared" si="22"/>
        <v>09/22/2021</v>
      </c>
      <c r="H171">
        <f t="shared" si="23"/>
        <v>-55</v>
      </c>
      <c r="I171">
        <f t="shared" si="24"/>
        <v>221</v>
      </c>
      <c r="J171">
        <f t="shared" si="25"/>
        <v>129</v>
      </c>
      <c r="K171">
        <f t="shared" si="26"/>
        <v>35</v>
      </c>
      <c r="L171">
        <v>36</v>
      </c>
      <c r="M171" t="s">
        <v>75</v>
      </c>
      <c r="N171">
        <v>0.83820000000000017</v>
      </c>
      <c r="O171">
        <v>88</v>
      </c>
      <c r="P171">
        <v>72</v>
      </c>
      <c r="Q171">
        <v>80</v>
      </c>
      <c r="R171" s="16">
        <v>300</v>
      </c>
      <c r="S171">
        <v>2.1290280000000004</v>
      </c>
    </row>
    <row r="172" spans="1:19" x14ac:dyDescent="0.55000000000000004">
      <c r="A172" s="2">
        <v>44497</v>
      </c>
      <c r="B172">
        <v>171</v>
      </c>
      <c r="C172">
        <f t="shared" si="18"/>
        <v>2021</v>
      </c>
      <c r="D172" s="2" t="str">
        <f t="shared" si="19"/>
        <v>12/21/2021</v>
      </c>
      <c r="E172" s="2" t="str">
        <f t="shared" si="20"/>
        <v>03/20/2021</v>
      </c>
      <c r="F172" s="2" t="str">
        <f t="shared" si="21"/>
        <v>06/20/2021</v>
      </c>
      <c r="G172" s="2" t="str">
        <f t="shared" si="22"/>
        <v>09/22/2021</v>
      </c>
      <c r="H172">
        <f t="shared" si="23"/>
        <v>-54</v>
      </c>
      <c r="I172">
        <f t="shared" si="24"/>
        <v>222</v>
      </c>
      <c r="J172">
        <f t="shared" si="25"/>
        <v>130</v>
      </c>
      <c r="K172">
        <f t="shared" si="26"/>
        <v>36</v>
      </c>
      <c r="L172">
        <v>37</v>
      </c>
      <c r="M172" t="s">
        <v>75</v>
      </c>
      <c r="N172">
        <v>0</v>
      </c>
      <c r="O172">
        <v>89</v>
      </c>
      <c r="P172">
        <v>71</v>
      </c>
      <c r="Q172">
        <v>80</v>
      </c>
      <c r="R172" s="16">
        <v>301</v>
      </c>
      <c r="S172">
        <v>0</v>
      </c>
    </row>
    <row r="173" spans="1:19" x14ac:dyDescent="0.55000000000000004">
      <c r="A173" s="2">
        <v>44498</v>
      </c>
      <c r="B173">
        <v>172</v>
      </c>
      <c r="C173">
        <f t="shared" si="18"/>
        <v>2021</v>
      </c>
      <c r="D173" s="2" t="str">
        <f t="shared" si="19"/>
        <v>12/21/2021</v>
      </c>
      <c r="E173" s="2" t="str">
        <f t="shared" si="20"/>
        <v>03/20/2021</v>
      </c>
      <c r="F173" s="2" t="str">
        <f t="shared" si="21"/>
        <v>06/20/2021</v>
      </c>
      <c r="G173" s="2" t="str">
        <f t="shared" si="22"/>
        <v>09/22/2021</v>
      </c>
      <c r="H173">
        <f t="shared" si="23"/>
        <v>-53</v>
      </c>
      <c r="I173">
        <f t="shared" si="24"/>
        <v>223</v>
      </c>
      <c r="J173">
        <f t="shared" si="25"/>
        <v>131</v>
      </c>
      <c r="K173">
        <f t="shared" si="26"/>
        <v>37</v>
      </c>
      <c r="L173">
        <v>38</v>
      </c>
      <c r="M173" t="s">
        <v>75</v>
      </c>
      <c r="N173">
        <v>2.5653999999999999</v>
      </c>
      <c r="O173">
        <v>89</v>
      </c>
      <c r="P173">
        <v>73</v>
      </c>
      <c r="Q173">
        <v>81</v>
      </c>
      <c r="R173" s="16">
        <v>302</v>
      </c>
      <c r="S173">
        <v>6.5161160000000002</v>
      </c>
    </row>
    <row r="174" spans="1:19" x14ac:dyDescent="0.55000000000000004">
      <c r="A174" s="2">
        <v>44499</v>
      </c>
      <c r="B174">
        <v>173</v>
      </c>
      <c r="C174">
        <f t="shared" si="18"/>
        <v>2021</v>
      </c>
      <c r="D174" s="2" t="str">
        <f t="shared" si="19"/>
        <v>12/21/2021</v>
      </c>
      <c r="E174" s="2" t="str">
        <f t="shared" si="20"/>
        <v>03/20/2021</v>
      </c>
      <c r="F174" s="2" t="str">
        <f t="shared" si="21"/>
        <v>06/20/2021</v>
      </c>
      <c r="G174" s="2" t="str">
        <f t="shared" si="22"/>
        <v>09/22/2021</v>
      </c>
      <c r="H174">
        <f t="shared" si="23"/>
        <v>-52</v>
      </c>
      <c r="I174">
        <f t="shared" si="24"/>
        <v>224</v>
      </c>
      <c r="J174">
        <f t="shared" si="25"/>
        <v>132</v>
      </c>
      <c r="K174">
        <f t="shared" si="26"/>
        <v>38</v>
      </c>
      <c r="L174">
        <v>39</v>
      </c>
      <c r="M174" t="s">
        <v>75</v>
      </c>
      <c r="N174">
        <v>0</v>
      </c>
      <c r="O174">
        <v>84</v>
      </c>
      <c r="P174">
        <v>69</v>
      </c>
      <c r="Q174">
        <v>76.5</v>
      </c>
      <c r="R174" s="16">
        <v>303</v>
      </c>
      <c r="S174">
        <v>0</v>
      </c>
    </row>
    <row r="175" spans="1:19" x14ac:dyDescent="0.55000000000000004">
      <c r="A175" s="2">
        <v>44500</v>
      </c>
      <c r="B175">
        <v>174</v>
      </c>
      <c r="C175">
        <f t="shared" si="18"/>
        <v>2021</v>
      </c>
      <c r="D175" s="2" t="str">
        <f t="shared" si="19"/>
        <v>12/21/2021</v>
      </c>
      <c r="E175" s="2" t="str">
        <f t="shared" si="20"/>
        <v>03/20/2021</v>
      </c>
      <c r="F175" s="2" t="str">
        <f t="shared" si="21"/>
        <v>06/20/2021</v>
      </c>
      <c r="G175" s="2" t="str">
        <f t="shared" si="22"/>
        <v>09/22/2021</v>
      </c>
      <c r="H175">
        <f t="shared" si="23"/>
        <v>-51</v>
      </c>
      <c r="I175">
        <f t="shared" si="24"/>
        <v>225</v>
      </c>
      <c r="J175">
        <f t="shared" si="25"/>
        <v>133</v>
      </c>
      <c r="K175">
        <f t="shared" si="26"/>
        <v>39</v>
      </c>
      <c r="L175">
        <v>40</v>
      </c>
      <c r="M175" t="s">
        <v>75</v>
      </c>
      <c r="N175">
        <v>0</v>
      </c>
      <c r="O175">
        <v>82</v>
      </c>
      <c r="P175">
        <v>63</v>
      </c>
      <c r="Q175">
        <v>72.5</v>
      </c>
      <c r="R175" s="16">
        <v>304</v>
      </c>
      <c r="S175">
        <v>0</v>
      </c>
    </row>
    <row r="176" spans="1:19" x14ac:dyDescent="0.55000000000000004">
      <c r="A176" s="2">
        <v>44501</v>
      </c>
      <c r="B176">
        <v>175</v>
      </c>
      <c r="C176">
        <f t="shared" si="18"/>
        <v>2021</v>
      </c>
      <c r="D176" s="2" t="str">
        <f t="shared" si="19"/>
        <v>12/21/2021</v>
      </c>
      <c r="E176" s="2" t="str">
        <f t="shared" si="20"/>
        <v>03/20/2021</v>
      </c>
      <c r="F176" s="2" t="str">
        <f t="shared" si="21"/>
        <v>06/20/2021</v>
      </c>
      <c r="G176" s="2" t="str">
        <f t="shared" si="22"/>
        <v>09/22/2021</v>
      </c>
      <c r="H176">
        <f t="shared" si="23"/>
        <v>-50</v>
      </c>
      <c r="I176">
        <f t="shared" si="24"/>
        <v>226</v>
      </c>
      <c r="J176">
        <f t="shared" si="25"/>
        <v>134</v>
      </c>
      <c r="K176">
        <f t="shared" si="26"/>
        <v>40</v>
      </c>
      <c r="L176">
        <v>41</v>
      </c>
      <c r="M176" t="s">
        <v>90</v>
      </c>
      <c r="N176">
        <v>5.0800000000000005E-2</v>
      </c>
      <c r="O176">
        <v>84</v>
      </c>
      <c r="P176">
        <v>65</v>
      </c>
      <c r="Q176">
        <v>74.5</v>
      </c>
      <c r="R176" s="16">
        <v>305</v>
      </c>
      <c r="S176">
        <v>0.12903200000000001</v>
      </c>
    </row>
    <row r="177" spans="1:19" x14ac:dyDescent="0.55000000000000004">
      <c r="A177" s="2">
        <v>44502</v>
      </c>
      <c r="B177">
        <v>176</v>
      </c>
      <c r="C177">
        <f t="shared" si="18"/>
        <v>2021</v>
      </c>
      <c r="D177" s="2" t="str">
        <f t="shared" si="19"/>
        <v>12/21/2021</v>
      </c>
      <c r="E177" s="2" t="str">
        <f t="shared" si="20"/>
        <v>03/20/2021</v>
      </c>
      <c r="F177" s="2" t="str">
        <f t="shared" si="21"/>
        <v>06/20/2021</v>
      </c>
      <c r="G177" s="2" t="str">
        <f t="shared" si="22"/>
        <v>09/22/2021</v>
      </c>
      <c r="H177">
        <f t="shared" si="23"/>
        <v>-49</v>
      </c>
      <c r="I177">
        <f t="shared" si="24"/>
        <v>227</v>
      </c>
      <c r="J177">
        <f t="shared" si="25"/>
        <v>135</v>
      </c>
      <c r="K177">
        <f t="shared" si="26"/>
        <v>41</v>
      </c>
      <c r="L177">
        <v>42</v>
      </c>
      <c r="M177" t="s">
        <v>90</v>
      </c>
      <c r="N177">
        <v>0</v>
      </c>
      <c r="O177">
        <v>83</v>
      </c>
      <c r="P177">
        <v>65</v>
      </c>
      <c r="Q177">
        <v>74</v>
      </c>
      <c r="R177" s="16">
        <v>306</v>
      </c>
      <c r="S177">
        <v>0</v>
      </c>
    </row>
    <row r="178" spans="1:19" x14ac:dyDescent="0.55000000000000004">
      <c r="A178" s="2">
        <v>44503</v>
      </c>
      <c r="B178">
        <v>177</v>
      </c>
      <c r="C178">
        <f t="shared" si="18"/>
        <v>2021</v>
      </c>
      <c r="D178" s="2" t="str">
        <f t="shared" si="19"/>
        <v>12/21/2021</v>
      </c>
      <c r="E178" s="2" t="str">
        <f t="shared" si="20"/>
        <v>03/20/2021</v>
      </c>
      <c r="F178" s="2" t="str">
        <f t="shared" si="21"/>
        <v>06/20/2021</v>
      </c>
      <c r="G178" s="2" t="str">
        <f t="shared" si="22"/>
        <v>09/22/2021</v>
      </c>
      <c r="H178">
        <f t="shared" si="23"/>
        <v>-48</v>
      </c>
      <c r="I178">
        <f t="shared" si="24"/>
        <v>228</v>
      </c>
      <c r="J178">
        <f t="shared" si="25"/>
        <v>136</v>
      </c>
      <c r="K178">
        <f t="shared" si="26"/>
        <v>42</v>
      </c>
      <c r="L178">
        <v>43</v>
      </c>
      <c r="M178" t="s">
        <v>90</v>
      </c>
      <c r="N178">
        <v>0.10160000000000001</v>
      </c>
      <c r="O178">
        <v>76</v>
      </c>
      <c r="P178">
        <v>67</v>
      </c>
      <c r="Q178">
        <v>71.5</v>
      </c>
      <c r="R178" s="16">
        <v>307</v>
      </c>
      <c r="S178">
        <v>0.25806400000000002</v>
      </c>
    </row>
    <row r="179" spans="1:19" x14ac:dyDescent="0.55000000000000004">
      <c r="A179" s="2">
        <v>44504</v>
      </c>
      <c r="B179">
        <v>178</v>
      </c>
      <c r="C179">
        <f t="shared" si="18"/>
        <v>2021</v>
      </c>
      <c r="D179" s="2" t="str">
        <f t="shared" si="19"/>
        <v>12/21/2021</v>
      </c>
      <c r="E179" s="2" t="str">
        <f t="shared" si="20"/>
        <v>03/20/2021</v>
      </c>
      <c r="F179" s="2" t="str">
        <f t="shared" si="21"/>
        <v>06/20/2021</v>
      </c>
      <c r="G179" s="2" t="str">
        <f t="shared" si="22"/>
        <v>09/22/2021</v>
      </c>
      <c r="H179">
        <f t="shared" si="23"/>
        <v>-47</v>
      </c>
      <c r="I179">
        <f t="shared" si="24"/>
        <v>229</v>
      </c>
      <c r="J179">
        <f t="shared" si="25"/>
        <v>137</v>
      </c>
      <c r="K179">
        <f t="shared" si="26"/>
        <v>43</v>
      </c>
      <c r="L179">
        <v>44</v>
      </c>
      <c r="M179" t="s">
        <v>90</v>
      </c>
      <c r="N179">
        <v>0</v>
      </c>
      <c r="O179">
        <v>83</v>
      </c>
      <c r="P179">
        <v>68</v>
      </c>
      <c r="Q179">
        <v>75.5</v>
      </c>
      <c r="R179" s="16">
        <v>308</v>
      </c>
      <c r="S179">
        <v>0</v>
      </c>
    </row>
    <row r="180" spans="1:19" x14ac:dyDescent="0.55000000000000004">
      <c r="A180" s="2">
        <v>44505</v>
      </c>
      <c r="B180">
        <v>179</v>
      </c>
      <c r="C180">
        <f t="shared" si="18"/>
        <v>2021</v>
      </c>
      <c r="D180" s="2" t="str">
        <f t="shared" si="19"/>
        <v>12/21/2021</v>
      </c>
      <c r="E180" s="2" t="str">
        <f t="shared" si="20"/>
        <v>03/20/2021</v>
      </c>
      <c r="F180" s="2" t="str">
        <f t="shared" si="21"/>
        <v>06/20/2021</v>
      </c>
      <c r="G180" s="2" t="str">
        <f t="shared" si="22"/>
        <v>09/22/2021</v>
      </c>
      <c r="H180">
        <f t="shared" si="23"/>
        <v>-46</v>
      </c>
      <c r="I180">
        <f t="shared" si="24"/>
        <v>230</v>
      </c>
      <c r="J180">
        <f t="shared" si="25"/>
        <v>138</v>
      </c>
      <c r="K180">
        <f t="shared" si="26"/>
        <v>44</v>
      </c>
      <c r="L180">
        <v>45</v>
      </c>
      <c r="M180" t="s">
        <v>90</v>
      </c>
      <c r="N180">
        <v>1.6002000000000001</v>
      </c>
      <c r="O180">
        <v>83</v>
      </c>
      <c r="P180">
        <v>69</v>
      </c>
      <c r="Q180">
        <v>76</v>
      </c>
      <c r="R180" s="16">
        <v>309</v>
      </c>
      <c r="S180">
        <v>4.064508</v>
      </c>
    </row>
    <row r="181" spans="1:19" x14ac:dyDescent="0.55000000000000004">
      <c r="A181" s="2">
        <v>44506</v>
      </c>
      <c r="B181">
        <v>180</v>
      </c>
      <c r="C181">
        <f t="shared" si="18"/>
        <v>2021</v>
      </c>
      <c r="D181" s="2" t="str">
        <f t="shared" si="19"/>
        <v>12/21/2021</v>
      </c>
      <c r="E181" s="2" t="str">
        <f t="shared" si="20"/>
        <v>03/20/2021</v>
      </c>
      <c r="F181" s="2" t="str">
        <f t="shared" si="21"/>
        <v>06/20/2021</v>
      </c>
      <c r="G181" s="2" t="str">
        <f t="shared" si="22"/>
        <v>09/22/2021</v>
      </c>
      <c r="H181">
        <f t="shared" si="23"/>
        <v>-45</v>
      </c>
      <c r="I181">
        <f t="shared" si="24"/>
        <v>231</v>
      </c>
      <c r="J181">
        <f t="shared" si="25"/>
        <v>139</v>
      </c>
      <c r="K181">
        <f t="shared" si="26"/>
        <v>45</v>
      </c>
      <c r="L181">
        <v>46</v>
      </c>
      <c r="M181" t="s">
        <v>90</v>
      </c>
      <c r="N181">
        <v>2.7686000000000002</v>
      </c>
      <c r="O181">
        <v>75</v>
      </c>
      <c r="P181">
        <v>71</v>
      </c>
      <c r="Q181">
        <v>73</v>
      </c>
      <c r="R181" s="16">
        <v>310</v>
      </c>
      <c r="S181">
        <v>7.0322440000000004</v>
      </c>
    </row>
    <row r="182" spans="1:19" x14ac:dyDescent="0.55000000000000004">
      <c r="A182" s="2">
        <v>44507</v>
      </c>
      <c r="B182">
        <v>181</v>
      </c>
      <c r="C182">
        <f t="shared" si="18"/>
        <v>2021</v>
      </c>
      <c r="D182" s="2" t="str">
        <f t="shared" si="19"/>
        <v>12/21/2021</v>
      </c>
      <c r="E182" s="2" t="str">
        <f t="shared" si="20"/>
        <v>03/20/2021</v>
      </c>
      <c r="F182" s="2" t="str">
        <f t="shared" si="21"/>
        <v>06/20/2021</v>
      </c>
      <c r="G182" s="2" t="str">
        <f t="shared" si="22"/>
        <v>09/22/2021</v>
      </c>
      <c r="H182">
        <f t="shared" si="23"/>
        <v>-44</v>
      </c>
      <c r="I182">
        <f t="shared" si="24"/>
        <v>232</v>
      </c>
      <c r="J182">
        <f t="shared" si="25"/>
        <v>140</v>
      </c>
      <c r="K182">
        <f t="shared" si="26"/>
        <v>46</v>
      </c>
      <c r="L182">
        <v>47</v>
      </c>
      <c r="M182" t="s">
        <v>90</v>
      </c>
      <c r="N182">
        <v>0</v>
      </c>
      <c r="O182">
        <v>76</v>
      </c>
      <c r="P182">
        <v>55</v>
      </c>
      <c r="Q182">
        <v>65.5</v>
      </c>
      <c r="R182" s="16">
        <v>311</v>
      </c>
      <c r="S182">
        <v>0</v>
      </c>
    </row>
    <row r="183" spans="1:19" x14ac:dyDescent="0.55000000000000004">
      <c r="A183" s="2">
        <v>44508</v>
      </c>
      <c r="B183">
        <v>182</v>
      </c>
      <c r="C183">
        <f t="shared" si="18"/>
        <v>2021</v>
      </c>
      <c r="D183" s="2" t="str">
        <f t="shared" si="19"/>
        <v>12/21/2021</v>
      </c>
      <c r="E183" s="2" t="str">
        <f t="shared" si="20"/>
        <v>03/20/2021</v>
      </c>
      <c r="F183" s="2" t="str">
        <f t="shared" si="21"/>
        <v>06/20/2021</v>
      </c>
      <c r="G183" s="2" t="str">
        <f t="shared" si="22"/>
        <v>09/22/2021</v>
      </c>
      <c r="H183">
        <f t="shared" si="23"/>
        <v>-43</v>
      </c>
      <c r="I183">
        <f t="shared" si="24"/>
        <v>233</v>
      </c>
      <c r="J183">
        <f t="shared" si="25"/>
        <v>141</v>
      </c>
      <c r="K183">
        <f t="shared" si="26"/>
        <v>47</v>
      </c>
      <c r="L183">
        <v>48</v>
      </c>
      <c r="M183" t="s">
        <v>90</v>
      </c>
      <c r="N183">
        <v>0</v>
      </c>
      <c r="O183">
        <v>76</v>
      </c>
      <c r="P183">
        <v>58</v>
      </c>
      <c r="Q183">
        <v>67</v>
      </c>
      <c r="R183" s="16">
        <v>312</v>
      </c>
      <c r="S183">
        <v>0</v>
      </c>
    </row>
    <row r="184" spans="1:19" x14ac:dyDescent="0.55000000000000004">
      <c r="A184" s="2">
        <v>44509</v>
      </c>
      <c r="B184">
        <v>183</v>
      </c>
      <c r="C184">
        <f t="shared" si="18"/>
        <v>2021</v>
      </c>
      <c r="D184" s="2" t="str">
        <f t="shared" si="19"/>
        <v>12/21/2021</v>
      </c>
      <c r="E184" s="2" t="str">
        <f t="shared" si="20"/>
        <v>03/20/2021</v>
      </c>
      <c r="F184" s="2" t="str">
        <f t="shared" si="21"/>
        <v>06/20/2021</v>
      </c>
      <c r="G184" s="2" t="str">
        <f t="shared" si="22"/>
        <v>09/22/2021</v>
      </c>
      <c r="H184">
        <f t="shared" si="23"/>
        <v>-42</v>
      </c>
      <c r="I184">
        <f t="shared" si="24"/>
        <v>234</v>
      </c>
      <c r="J184">
        <f t="shared" si="25"/>
        <v>142</v>
      </c>
      <c r="K184">
        <f t="shared" si="26"/>
        <v>48</v>
      </c>
      <c r="L184">
        <v>49</v>
      </c>
      <c r="M184" t="s">
        <v>90</v>
      </c>
      <c r="N184">
        <v>0</v>
      </c>
      <c r="O184">
        <v>77</v>
      </c>
      <c r="P184">
        <v>60</v>
      </c>
      <c r="Q184">
        <v>68.5</v>
      </c>
      <c r="R184" s="16">
        <v>313</v>
      </c>
      <c r="S184">
        <v>0</v>
      </c>
    </row>
    <row r="185" spans="1:19" x14ac:dyDescent="0.55000000000000004">
      <c r="A185" s="2">
        <v>44510</v>
      </c>
      <c r="B185">
        <v>184</v>
      </c>
      <c r="C185">
        <f t="shared" si="18"/>
        <v>2021</v>
      </c>
      <c r="D185" s="2" t="str">
        <f t="shared" si="19"/>
        <v>12/21/2021</v>
      </c>
      <c r="E185" s="2" t="str">
        <f t="shared" si="20"/>
        <v>03/20/2021</v>
      </c>
      <c r="F185" s="2" t="str">
        <f t="shared" si="21"/>
        <v>06/20/2021</v>
      </c>
      <c r="G185" s="2" t="str">
        <f t="shared" si="22"/>
        <v>09/22/2021</v>
      </c>
      <c r="H185">
        <f t="shared" si="23"/>
        <v>-41</v>
      </c>
      <c r="I185">
        <f t="shared" si="24"/>
        <v>235</v>
      </c>
      <c r="J185">
        <f t="shared" si="25"/>
        <v>143</v>
      </c>
      <c r="K185">
        <f t="shared" si="26"/>
        <v>49</v>
      </c>
      <c r="L185">
        <v>50</v>
      </c>
      <c r="M185" t="s">
        <v>90</v>
      </c>
      <c r="N185">
        <v>0</v>
      </c>
      <c r="O185">
        <v>81</v>
      </c>
      <c r="P185">
        <v>60</v>
      </c>
      <c r="Q185">
        <v>70.5</v>
      </c>
      <c r="R185" s="16">
        <v>314</v>
      </c>
      <c r="S185">
        <v>0</v>
      </c>
    </row>
    <row r="186" spans="1:19" x14ac:dyDescent="0.55000000000000004">
      <c r="A186" s="2">
        <v>44511</v>
      </c>
      <c r="B186">
        <v>185</v>
      </c>
      <c r="C186">
        <f t="shared" si="18"/>
        <v>2021</v>
      </c>
      <c r="D186" s="2" t="str">
        <f t="shared" si="19"/>
        <v>12/21/2021</v>
      </c>
      <c r="E186" s="2" t="str">
        <f t="shared" si="20"/>
        <v>03/20/2021</v>
      </c>
      <c r="F186" s="2" t="str">
        <f t="shared" si="21"/>
        <v>06/20/2021</v>
      </c>
      <c r="G186" s="2" t="str">
        <f t="shared" si="22"/>
        <v>09/22/2021</v>
      </c>
      <c r="H186">
        <f t="shared" si="23"/>
        <v>-40</v>
      </c>
      <c r="I186">
        <f t="shared" si="24"/>
        <v>236</v>
      </c>
      <c r="J186">
        <f t="shared" si="25"/>
        <v>144</v>
      </c>
      <c r="K186">
        <f t="shared" si="26"/>
        <v>50</v>
      </c>
      <c r="L186">
        <v>51</v>
      </c>
      <c r="M186" t="s">
        <v>90</v>
      </c>
      <c r="N186">
        <v>7.6200000000000004E-2</v>
      </c>
      <c r="O186">
        <v>83</v>
      </c>
      <c r="P186">
        <v>66</v>
      </c>
      <c r="Q186">
        <v>74.5</v>
      </c>
      <c r="R186" s="16">
        <v>315</v>
      </c>
      <c r="S186">
        <v>0.19354800000000003</v>
      </c>
    </row>
    <row r="187" spans="1:19" x14ac:dyDescent="0.55000000000000004">
      <c r="A187" s="2">
        <v>44512</v>
      </c>
      <c r="B187">
        <v>186</v>
      </c>
      <c r="C187">
        <f t="shared" si="18"/>
        <v>2021</v>
      </c>
      <c r="D187" s="2" t="str">
        <f t="shared" si="19"/>
        <v>12/21/2021</v>
      </c>
      <c r="E187" s="2" t="str">
        <f t="shared" si="20"/>
        <v>03/20/2021</v>
      </c>
      <c r="F187" s="2" t="str">
        <f t="shared" si="21"/>
        <v>06/20/2021</v>
      </c>
      <c r="G187" s="2" t="str">
        <f t="shared" si="22"/>
        <v>09/22/2021</v>
      </c>
      <c r="H187">
        <f t="shared" si="23"/>
        <v>-39</v>
      </c>
      <c r="I187">
        <f t="shared" si="24"/>
        <v>237</v>
      </c>
      <c r="J187">
        <f t="shared" si="25"/>
        <v>145</v>
      </c>
      <c r="K187">
        <f t="shared" si="26"/>
        <v>51</v>
      </c>
      <c r="L187">
        <v>52</v>
      </c>
      <c r="M187" t="s">
        <v>90</v>
      </c>
      <c r="N187">
        <v>0.22860000000000003</v>
      </c>
      <c r="O187">
        <v>83</v>
      </c>
      <c r="P187">
        <v>73</v>
      </c>
      <c r="Q187">
        <v>78</v>
      </c>
      <c r="R187" s="16">
        <v>316</v>
      </c>
      <c r="S187">
        <v>0.58064400000000005</v>
      </c>
    </row>
    <row r="188" spans="1:19" x14ac:dyDescent="0.55000000000000004">
      <c r="A188" s="2">
        <v>44513</v>
      </c>
      <c r="B188">
        <v>187</v>
      </c>
      <c r="C188">
        <f t="shared" si="18"/>
        <v>2021</v>
      </c>
      <c r="D188" s="2" t="str">
        <f t="shared" si="19"/>
        <v>12/21/2021</v>
      </c>
      <c r="E188" s="2" t="str">
        <f t="shared" si="20"/>
        <v>03/20/2021</v>
      </c>
      <c r="F188" s="2" t="str">
        <f t="shared" si="21"/>
        <v>06/20/2021</v>
      </c>
      <c r="G188" s="2" t="str">
        <f t="shared" si="22"/>
        <v>09/22/2021</v>
      </c>
      <c r="H188">
        <f t="shared" si="23"/>
        <v>-38</v>
      </c>
      <c r="I188">
        <f t="shared" si="24"/>
        <v>238</v>
      </c>
      <c r="J188">
        <f t="shared" si="25"/>
        <v>146</v>
      </c>
      <c r="K188">
        <f t="shared" si="26"/>
        <v>52</v>
      </c>
      <c r="L188">
        <v>53</v>
      </c>
      <c r="M188" t="s">
        <v>90</v>
      </c>
      <c r="N188">
        <v>2.5400000000000002E-2</v>
      </c>
      <c r="O188">
        <v>81</v>
      </c>
      <c r="P188">
        <v>67</v>
      </c>
      <c r="Q188">
        <v>74</v>
      </c>
      <c r="R188" s="16">
        <v>317</v>
      </c>
      <c r="S188">
        <v>6.4516000000000004E-2</v>
      </c>
    </row>
    <row r="189" spans="1:19" x14ac:dyDescent="0.55000000000000004">
      <c r="A189" s="2">
        <v>44514</v>
      </c>
      <c r="B189">
        <v>188</v>
      </c>
      <c r="C189">
        <f t="shared" si="18"/>
        <v>2021</v>
      </c>
      <c r="D189" s="2" t="str">
        <f t="shared" si="19"/>
        <v>12/21/2021</v>
      </c>
      <c r="E189" s="2" t="str">
        <f t="shared" si="20"/>
        <v>03/20/2021</v>
      </c>
      <c r="F189" s="2" t="str">
        <f t="shared" si="21"/>
        <v>06/20/2021</v>
      </c>
      <c r="G189" s="2" t="str">
        <f t="shared" si="22"/>
        <v>09/22/2021</v>
      </c>
      <c r="H189">
        <f t="shared" si="23"/>
        <v>-37</v>
      </c>
      <c r="I189">
        <f t="shared" si="24"/>
        <v>239</v>
      </c>
      <c r="J189">
        <f t="shared" si="25"/>
        <v>147</v>
      </c>
      <c r="K189">
        <f t="shared" si="26"/>
        <v>53</v>
      </c>
      <c r="L189">
        <v>54</v>
      </c>
      <c r="M189" t="s">
        <v>90</v>
      </c>
      <c r="N189">
        <v>0</v>
      </c>
      <c r="O189">
        <v>85</v>
      </c>
      <c r="P189">
        <v>64</v>
      </c>
      <c r="Q189">
        <v>74.5</v>
      </c>
      <c r="R189" s="16">
        <v>318</v>
      </c>
      <c r="S189">
        <v>0</v>
      </c>
    </row>
    <row r="190" spans="1:19" x14ac:dyDescent="0.55000000000000004">
      <c r="A190" s="2">
        <v>44515</v>
      </c>
      <c r="B190">
        <v>189</v>
      </c>
      <c r="C190">
        <f t="shared" si="18"/>
        <v>2021</v>
      </c>
      <c r="D190" s="2" t="str">
        <f t="shared" si="19"/>
        <v>12/21/2021</v>
      </c>
      <c r="E190" s="2" t="str">
        <f t="shared" si="20"/>
        <v>03/20/2021</v>
      </c>
      <c r="F190" s="2" t="str">
        <f t="shared" si="21"/>
        <v>06/20/2021</v>
      </c>
      <c r="G190" s="2" t="str">
        <f t="shared" si="22"/>
        <v>09/22/2021</v>
      </c>
      <c r="H190">
        <f t="shared" si="23"/>
        <v>-36</v>
      </c>
      <c r="I190">
        <f t="shared" si="24"/>
        <v>240</v>
      </c>
      <c r="J190">
        <f t="shared" si="25"/>
        <v>148</v>
      </c>
      <c r="K190">
        <f t="shared" si="26"/>
        <v>54</v>
      </c>
      <c r="L190">
        <v>55</v>
      </c>
      <c r="M190" t="s">
        <v>90</v>
      </c>
      <c r="N190">
        <v>0</v>
      </c>
      <c r="O190">
        <v>79</v>
      </c>
      <c r="P190">
        <v>57</v>
      </c>
      <c r="Q190">
        <v>68</v>
      </c>
      <c r="R190" s="16">
        <v>319</v>
      </c>
      <c r="S190">
        <v>0</v>
      </c>
    </row>
    <row r="191" spans="1:19" x14ac:dyDescent="0.55000000000000004">
      <c r="A191" s="2">
        <v>44516</v>
      </c>
      <c r="B191">
        <v>190</v>
      </c>
      <c r="C191">
        <f t="shared" si="18"/>
        <v>2021</v>
      </c>
      <c r="D191" s="2" t="str">
        <f t="shared" si="19"/>
        <v>12/21/2021</v>
      </c>
      <c r="E191" s="2" t="str">
        <f t="shared" si="20"/>
        <v>03/20/2021</v>
      </c>
      <c r="F191" s="2" t="str">
        <f t="shared" si="21"/>
        <v>06/20/2021</v>
      </c>
      <c r="G191" s="2" t="str">
        <f t="shared" si="22"/>
        <v>09/22/2021</v>
      </c>
      <c r="H191">
        <f t="shared" si="23"/>
        <v>-35</v>
      </c>
      <c r="I191">
        <f t="shared" si="24"/>
        <v>241</v>
      </c>
      <c r="J191">
        <f t="shared" si="25"/>
        <v>149</v>
      </c>
      <c r="K191">
        <f t="shared" si="26"/>
        <v>55</v>
      </c>
      <c r="L191">
        <v>56</v>
      </c>
      <c r="M191" t="s">
        <v>90</v>
      </c>
      <c r="N191">
        <v>0</v>
      </c>
      <c r="O191">
        <v>80</v>
      </c>
      <c r="P191">
        <v>58</v>
      </c>
      <c r="Q191">
        <v>69</v>
      </c>
      <c r="R191" s="16">
        <v>320</v>
      </c>
      <c r="S191">
        <v>0</v>
      </c>
    </row>
    <row r="192" spans="1:19" x14ac:dyDescent="0.55000000000000004">
      <c r="A192" s="2">
        <v>44517</v>
      </c>
      <c r="B192">
        <v>191</v>
      </c>
      <c r="C192">
        <f t="shared" si="18"/>
        <v>2021</v>
      </c>
      <c r="D192" s="2" t="str">
        <f t="shared" si="19"/>
        <v>12/21/2021</v>
      </c>
      <c r="E192" s="2" t="str">
        <f t="shared" si="20"/>
        <v>03/20/2021</v>
      </c>
      <c r="F192" s="2" t="str">
        <f t="shared" si="21"/>
        <v>06/20/2021</v>
      </c>
      <c r="G192" s="2" t="str">
        <f t="shared" si="22"/>
        <v>09/22/2021</v>
      </c>
      <c r="H192">
        <f t="shared" si="23"/>
        <v>-34</v>
      </c>
      <c r="I192">
        <f t="shared" si="24"/>
        <v>242</v>
      </c>
      <c r="J192">
        <f t="shared" si="25"/>
        <v>150</v>
      </c>
      <c r="K192">
        <f t="shared" si="26"/>
        <v>56</v>
      </c>
      <c r="L192">
        <v>57</v>
      </c>
      <c r="M192" t="s">
        <v>90</v>
      </c>
      <c r="N192">
        <v>0</v>
      </c>
      <c r="O192">
        <v>81</v>
      </c>
      <c r="P192">
        <v>65</v>
      </c>
      <c r="Q192">
        <v>73</v>
      </c>
      <c r="R192" s="16">
        <v>321</v>
      </c>
      <c r="S192">
        <v>0</v>
      </c>
    </row>
    <row r="193" spans="1:19" x14ac:dyDescent="0.55000000000000004">
      <c r="A193" s="2">
        <v>44518</v>
      </c>
      <c r="B193">
        <v>192</v>
      </c>
      <c r="C193">
        <f t="shared" si="18"/>
        <v>2021</v>
      </c>
      <c r="D193" s="2" t="str">
        <f t="shared" si="19"/>
        <v>12/21/2021</v>
      </c>
      <c r="E193" s="2" t="str">
        <f t="shared" si="20"/>
        <v>03/20/2021</v>
      </c>
      <c r="F193" s="2" t="str">
        <f t="shared" si="21"/>
        <v>06/20/2021</v>
      </c>
      <c r="G193" s="2" t="str">
        <f t="shared" si="22"/>
        <v>09/22/2021</v>
      </c>
      <c r="H193">
        <f t="shared" si="23"/>
        <v>-33</v>
      </c>
      <c r="I193">
        <f t="shared" si="24"/>
        <v>243</v>
      </c>
      <c r="J193">
        <f t="shared" si="25"/>
        <v>151</v>
      </c>
      <c r="K193">
        <f t="shared" si="26"/>
        <v>57</v>
      </c>
      <c r="L193">
        <v>58</v>
      </c>
      <c r="M193" t="s">
        <v>90</v>
      </c>
      <c r="N193">
        <v>0</v>
      </c>
      <c r="O193">
        <v>81</v>
      </c>
      <c r="P193">
        <v>73</v>
      </c>
      <c r="Q193">
        <v>77</v>
      </c>
      <c r="R193" s="16">
        <v>322</v>
      </c>
      <c r="S193">
        <v>0</v>
      </c>
    </row>
    <row r="194" spans="1:19" x14ac:dyDescent="0.55000000000000004">
      <c r="A194" s="2">
        <v>44519</v>
      </c>
      <c r="B194">
        <v>193</v>
      </c>
      <c r="C194">
        <f t="shared" si="18"/>
        <v>2021</v>
      </c>
      <c r="D194" s="2" t="str">
        <f t="shared" si="19"/>
        <v>12/21/2021</v>
      </c>
      <c r="E194" s="2" t="str">
        <f t="shared" si="20"/>
        <v>03/20/2021</v>
      </c>
      <c r="F194" s="2" t="str">
        <f t="shared" si="21"/>
        <v>06/20/2021</v>
      </c>
      <c r="G194" s="2" t="str">
        <f t="shared" si="22"/>
        <v>09/22/2021</v>
      </c>
      <c r="H194">
        <f t="shared" si="23"/>
        <v>-32</v>
      </c>
      <c r="I194">
        <f t="shared" si="24"/>
        <v>244</v>
      </c>
      <c r="J194">
        <f t="shared" si="25"/>
        <v>152</v>
      </c>
      <c r="K194">
        <f t="shared" si="26"/>
        <v>58</v>
      </c>
      <c r="L194">
        <v>59</v>
      </c>
      <c r="M194" t="s">
        <v>90</v>
      </c>
      <c r="N194">
        <v>5.8673999999999999</v>
      </c>
      <c r="O194">
        <v>80</v>
      </c>
      <c r="P194">
        <v>69</v>
      </c>
      <c r="Q194">
        <v>74.5</v>
      </c>
      <c r="R194" s="16">
        <v>323</v>
      </c>
      <c r="S194">
        <v>14.903195999999999</v>
      </c>
    </row>
    <row r="195" spans="1:19" x14ac:dyDescent="0.55000000000000004">
      <c r="A195" s="2">
        <v>44520</v>
      </c>
      <c r="B195">
        <v>194</v>
      </c>
      <c r="C195">
        <f t="shared" ref="C195:C258" si="27">YEAR(A195)</f>
        <v>2021</v>
      </c>
      <c r="D195" s="2" t="str">
        <f t="shared" ref="D195:D225" si="28">_xlfn.CONCAT("12/21/",C195)</f>
        <v>12/21/2021</v>
      </c>
      <c r="E195" s="2" t="str">
        <f t="shared" ref="E195:E225" si="29">_xlfn.CONCAT("03/20/",C195)</f>
        <v>03/20/2021</v>
      </c>
      <c r="F195" s="2" t="str">
        <f t="shared" ref="F195:F225" si="30">_xlfn.CONCAT("06/20/",C195)</f>
        <v>06/20/2021</v>
      </c>
      <c r="G195" s="2" t="str">
        <f t="shared" ref="G195:G225" si="31">_xlfn.CONCAT("09/22/",C195)</f>
        <v>09/22/2021</v>
      </c>
      <c r="H195">
        <f t="shared" ref="H195:H208" si="32">_xlfn.DAYS(A195,D195)</f>
        <v>-31</v>
      </c>
      <c r="I195">
        <f t="shared" ref="I195:I208" si="33">_xlfn.DAYS(A195,E195)</f>
        <v>245</v>
      </c>
      <c r="J195">
        <f t="shared" ref="J195:J208" si="34">_xlfn.DAYS(A195,F195)</f>
        <v>153</v>
      </c>
      <c r="K195">
        <f t="shared" ref="K195:K208" si="35">_xlfn.DAYS(A195,G195)</f>
        <v>59</v>
      </c>
      <c r="L195">
        <v>60</v>
      </c>
      <c r="M195" t="s">
        <v>90</v>
      </c>
      <c r="N195">
        <v>2.0574000000000003</v>
      </c>
      <c r="O195">
        <v>84</v>
      </c>
      <c r="P195">
        <v>71</v>
      </c>
      <c r="Q195">
        <v>77.5</v>
      </c>
      <c r="R195" s="16">
        <v>324</v>
      </c>
      <c r="S195">
        <v>5.2257960000000008</v>
      </c>
    </row>
    <row r="196" spans="1:19" x14ac:dyDescent="0.55000000000000004">
      <c r="A196" s="2">
        <v>44521</v>
      </c>
      <c r="B196">
        <v>195</v>
      </c>
      <c r="C196">
        <f t="shared" si="27"/>
        <v>2021</v>
      </c>
      <c r="D196" s="2" t="str">
        <f t="shared" si="28"/>
        <v>12/21/2021</v>
      </c>
      <c r="E196" s="2" t="str">
        <f t="shared" si="29"/>
        <v>03/20/2021</v>
      </c>
      <c r="F196" s="2" t="str">
        <f t="shared" si="30"/>
        <v>06/20/2021</v>
      </c>
      <c r="G196" s="2" t="str">
        <f t="shared" si="31"/>
        <v>09/22/2021</v>
      </c>
      <c r="H196">
        <f t="shared" si="32"/>
        <v>-30</v>
      </c>
      <c r="I196">
        <f t="shared" si="33"/>
        <v>246</v>
      </c>
      <c r="J196">
        <f t="shared" si="34"/>
        <v>154</v>
      </c>
      <c r="K196">
        <f t="shared" si="35"/>
        <v>60</v>
      </c>
      <c r="L196">
        <v>61</v>
      </c>
      <c r="M196" t="s">
        <v>90</v>
      </c>
      <c r="N196">
        <v>0.99060000000000004</v>
      </c>
      <c r="O196">
        <v>78</v>
      </c>
      <c r="P196">
        <v>70</v>
      </c>
      <c r="Q196">
        <v>74</v>
      </c>
      <c r="R196" s="16">
        <v>325</v>
      </c>
      <c r="S196">
        <v>2.516124</v>
      </c>
    </row>
    <row r="197" spans="1:19" x14ac:dyDescent="0.55000000000000004">
      <c r="A197" s="2">
        <v>44522</v>
      </c>
      <c r="B197">
        <v>196</v>
      </c>
      <c r="C197">
        <f t="shared" si="27"/>
        <v>2021</v>
      </c>
      <c r="D197" s="2" t="str">
        <f t="shared" si="28"/>
        <v>12/21/2021</v>
      </c>
      <c r="E197" s="2" t="str">
        <f t="shared" si="29"/>
        <v>03/20/2021</v>
      </c>
      <c r="F197" s="2" t="str">
        <f t="shared" si="30"/>
        <v>06/20/2021</v>
      </c>
      <c r="G197" s="2" t="str">
        <f t="shared" si="31"/>
        <v>09/22/2021</v>
      </c>
      <c r="H197">
        <f t="shared" si="32"/>
        <v>-29</v>
      </c>
      <c r="I197">
        <f t="shared" si="33"/>
        <v>247</v>
      </c>
      <c r="J197">
        <f t="shared" si="34"/>
        <v>155</v>
      </c>
      <c r="K197">
        <f t="shared" si="35"/>
        <v>61</v>
      </c>
      <c r="L197">
        <v>62</v>
      </c>
      <c r="M197" t="s">
        <v>90</v>
      </c>
      <c r="N197">
        <v>2.5400000000000002E-2</v>
      </c>
      <c r="O197">
        <v>82</v>
      </c>
      <c r="P197">
        <v>69</v>
      </c>
      <c r="Q197">
        <v>75.5</v>
      </c>
      <c r="R197" s="16">
        <v>326</v>
      </c>
      <c r="S197">
        <v>6.4516000000000004E-2</v>
      </c>
    </row>
    <row r="198" spans="1:19" x14ac:dyDescent="0.55000000000000004">
      <c r="A198" s="2">
        <v>44523</v>
      </c>
      <c r="B198">
        <v>197</v>
      </c>
      <c r="C198">
        <f t="shared" si="27"/>
        <v>2021</v>
      </c>
      <c r="D198" s="2" t="str">
        <f t="shared" si="28"/>
        <v>12/21/2021</v>
      </c>
      <c r="E198" s="2" t="str">
        <f t="shared" si="29"/>
        <v>03/20/2021</v>
      </c>
      <c r="F198" s="2" t="str">
        <f t="shared" si="30"/>
        <v>06/20/2021</v>
      </c>
      <c r="G198" s="2" t="str">
        <f t="shared" si="31"/>
        <v>09/22/2021</v>
      </c>
      <c r="H198">
        <f t="shared" si="32"/>
        <v>-28</v>
      </c>
      <c r="I198">
        <f t="shared" si="33"/>
        <v>248</v>
      </c>
      <c r="J198">
        <f t="shared" si="34"/>
        <v>156</v>
      </c>
      <c r="K198">
        <f t="shared" si="35"/>
        <v>62</v>
      </c>
      <c r="L198">
        <v>63</v>
      </c>
      <c r="M198" t="s">
        <v>90</v>
      </c>
      <c r="N198">
        <v>0</v>
      </c>
      <c r="O198">
        <v>84</v>
      </c>
      <c r="P198">
        <v>62</v>
      </c>
      <c r="Q198">
        <v>73</v>
      </c>
      <c r="R198" s="16">
        <v>327</v>
      </c>
      <c r="S198">
        <v>0</v>
      </c>
    </row>
    <row r="199" spans="1:19" x14ac:dyDescent="0.55000000000000004">
      <c r="A199" s="2">
        <v>44524</v>
      </c>
      <c r="B199">
        <v>198</v>
      </c>
      <c r="C199">
        <f t="shared" si="27"/>
        <v>2021</v>
      </c>
      <c r="D199" s="2" t="str">
        <f t="shared" si="28"/>
        <v>12/21/2021</v>
      </c>
      <c r="E199" s="2" t="str">
        <f t="shared" si="29"/>
        <v>03/20/2021</v>
      </c>
      <c r="F199" s="2" t="str">
        <f t="shared" si="30"/>
        <v>06/20/2021</v>
      </c>
      <c r="G199" s="2" t="str">
        <f t="shared" si="31"/>
        <v>09/22/2021</v>
      </c>
      <c r="H199">
        <f t="shared" si="32"/>
        <v>-27</v>
      </c>
      <c r="I199">
        <f t="shared" si="33"/>
        <v>249</v>
      </c>
      <c r="J199">
        <f t="shared" si="34"/>
        <v>157</v>
      </c>
      <c r="K199">
        <f t="shared" si="35"/>
        <v>63</v>
      </c>
      <c r="L199">
        <v>64</v>
      </c>
      <c r="M199" t="s">
        <v>90</v>
      </c>
      <c r="N199">
        <v>0</v>
      </c>
      <c r="O199">
        <v>72</v>
      </c>
      <c r="P199">
        <v>55</v>
      </c>
      <c r="Q199">
        <v>63.5</v>
      </c>
      <c r="R199" s="16">
        <v>328</v>
      </c>
      <c r="S199">
        <v>0</v>
      </c>
    </row>
    <row r="200" spans="1:19" x14ac:dyDescent="0.55000000000000004">
      <c r="A200" s="2">
        <v>44525</v>
      </c>
      <c r="B200">
        <v>199</v>
      </c>
      <c r="C200">
        <f t="shared" si="27"/>
        <v>2021</v>
      </c>
      <c r="D200" s="2" t="str">
        <f t="shared" si="28"/>
        <v>12/21/2021</v>
      </c>
      <c r="E200" s="2" t="str">
        <f t="shared" si="29"/>
        <v>03/20/2021</v>
      </c>
      <c r="F200" s="2" t="str">
        <f t="shared" si="30"/>
        <v>06/20/2021</v>
      </c>
      <c r="G200" s="2" t="str">
        <f t="shared" si="31"/>
        <v>09/22/2021</v>
      </c>
      <c r="H200">
        <f t="shared" si="32"/>
        <v>-26</v>
      </c>
      <c r="I200">
        <f t="shared" si="33"/>
        <v>250</v>
      </c>
      <c r="J200">
        <f t="shared" si="34"/>
        <v>158</v>
      </c>
      <c r="K200">
        <f t="shared" si="35"/>
        <v>64</v>
      </c>
      <c r="L200">
        <v>65</v>
      </c>
      <c r="M200" t="s">
        <v>90</v>
      </c>
      <c r="N200">
        <v>0</v>
      </c>
      <c r="O200">
        <v>77</v>
      </c>
      <c r="P200">
        <v>58</v>
      </c>
      <c r="Q200">
        <v>67.5</v>
      </c>
      <c r="R200" s="16">
        <v>329</v>
      </c>
      <c r="S200">
        <v>0</v>
      </c>
    </row>
    <row r="201" spans="1:19" x14ac:dyDescent="0.55000000000000004">
      <c r="A201" s="2">
        <v>44526</v>
      </c>
      <c r="B201">
        <v>200</v>
      </c>
      <c r="C201">
        <f t="shared" si="27"/>
        <v>2021</v>
      </c>
      <c r="D201" s="2" t="str">
        <f t="shared" si="28"/>
        <v>12/21/2021</v>
      </c>
      <c r="E201" s="2" t="str">
        <f t="shared" si="29"/>
        <v>03/20/2021</v>
      </c>
      <c r="F201" s="2" t="str">
        <f t="shared" si="30"/>
        <v>06/20/2021</v>
      </c>
      <c r="G201" s="2" t="str">
        <f t="shared" si="31"/>
        <v>09/22/2021</v>
      </c>
      <c r="H201">
        <f t="shared" si="32"/>
        <v>-25</v>
      </c>
      <c r="I201">
        <f t="shared" si="33"/>
        <v>251</v>
      </c>
      <c r="J201">
        <f t="shared" si="34"/>
        <v>159</v>
      </c>
      <c r="K201">
        <f t="shared" si="35"/>
        <v>65</v>
      </c>
      <c r="L201">
        <v>66</v>
      </c>
      <c r="M201" t="s">
        <v>90</v>
      </c>
      <c r="N201">
        <v>0</v>
      </c>
      <c r="O201">
        <v>78</v>
      </c>
      <c r="P201">
        <v>59</v>
      </c>
      <c r="Q201">
        <v>68.5</v>
      </c>
      <c r="R201" s="16">
        <v>330</v>
      </c>
      <c r="S201">
        <v>0</v>
      </c>
    </row>
    <row r="202" spans="1:19" x14ac:dyDescent="0.55000000000000004">
      <c r="A202" s="2">
        <v>44527</v>
      </c>
      <c r="B202">
        <v>201</v>
      </c>
      <c r="C202">
        <f t="shared" si="27"/>
        <v>2021</v>
      </c>
      <c r="D202" s="2" t="str">
        <f t="shared" si="28"/>
        <v>12/21/2021</v>
      </c>
      <c r="E202" s="2" t="str">
        <f t="shared" si="29"/>
        <v>03/20/2021</v>
      </c>
      <c r="F202" s="2" t="str">
        <f t="shared" si="30"/>
        <v>06/20/2021</v>
      </c>
      <c r="G202" s="2" t="str">
        <f t="shared" si="31"/>
        <v>09/22/2021</v>
      </c>
      <c r="H202">
        <f t="shared" si="32"/>
        <v>-24</v>
      </c>
      <c r="I202">
        <f t="shared" si="33"/>
        <v>252</v>
      </c>
      <c r="J202">
        <f t="shared" si="34"/>
        <v>160</v>
      </c>
      <c r="K202">
        <f t="shared" si="35"/>
        <v>66</v>
      </c>
      <c r="L202">
        <v>67</v>
      </c>
      <c r="M202" t="s">
        <v>90</v>
      </c>
      <c r="N202">
        <v>0</v>
      </c>
      <c r="O202">
        <v>80</v>
      </c>
      <c r="P202">
        <v>58</v>
      </c>
      <c r="Q202">
        <v>69</v>
      </c>
      <c r="R202" s="16">
        <v>331</v>
      </c>
      <c r="S202">
        <v>0</v>
      </c>
    </row>
    <row r="203" spans="1:19" x14ac:dyDescent="0.55000000000000004">
      <c r="A203" s="2">
        <v>44528</v>
      </c>
      <c r="B203">
        <v>202</v>
      </c>
      <c r="C203">
        <f t="shared" si="27"/>
        <v>2021</v>
      </c>
      <c r="D203" s="2" t="str">
        <f t="shared" si="28"/>
        <v>12/21/2021</v>
      </c>
      <c r="E203" s="2" t="str">
        <f t="shared" si="29"/>
        <v>03/20/2021</v>
      </c>
      <c r="F203" s="2" t="str">
        <f t="shared" si="30"/>
        <v>06/20/2021</v>
      </c>
      <c r="G203" s="2" t="str">
        <f t="shared" si="31"/>
        <v>09/22/2021</v>
      </c>
      <c r="H203">
        <f t="shared" si="32"/>
        <v>-23</v>
      </c>
      <c r="I203">
        <f t="shared" si="33"/>
        <v>253</v>
      </c>
      <c r="J203">
        <f t="shared" si="34"/>
        <v>161</v>
      </c>
      <c r="K203">
        <f t="shared" si="35"/>
        <v>67</v>
      </c>
      <c r="L203">
        <v>68</v>
      </c>
      <c r="M203" t="s">
        <v>90</v>
      </c>
      <c r="N203">
        <v>0</v>
      </c>
      <c r="O203">
        <v>77</v>
      </c>
      <c r="P203">
        <v>53</v>
      </c>
      <c r="Q203">
        <v>65</v>
      </c>
      <c r="R203" s="16">
        <v>332</v>
      </c>
      <c r="S203">
        <v>0</v>
      </c>
    </row>
    <row r="204" spans="1:19" x14ac:dyDescent="0.55000000000000004">
      <c r="A204" s="2">
        <v>44529</v>
      </c>
      <c r="B204">
        <v>203</v>
      </c>
      <c r="C204">
        <f t="shared" si="27"/>
        <v>2021</v>
      </c>
      <c r="D204" s="2" t="str">
        <f t="shared" si="28"/>
        <v>12/21/2021</v>
      </c>
      <c r="E204" s="2" t="str">
        <f t="shared" si="29"/>
        <v>03/20/2021</v>
      </c>
      <c r="F204" s="2" t="str">
        <f t="shared" si="30"/>
        <v>06/20/2021</v>
      </c>
      <c r="G204" s="2" t="str">
        <f t="shared" si="31"/>
        <v>09/22/2021</v>
      </c>
      <c r="H204">
        <f t="shared" si="32"/>
        <v>-22</v>
      </c>
      <c r="I204">
        <f t="shared" si="33"/>
        <v>254</v>
      </c>
      <c r="J204">
        <f t="shared" si="34"/>
        <v>162</v>
      </c>
      <c r="K204">
        <f t="shared" si="35"/>
        <v>68</v>
      </c>
      <c r="L204">
        <v>69</v>
      </c>
      <c r="M204" t="s">
        <v>90</v>
      </c>
      <c r="N204">
        <v>0</v>
      </c>
      <c r="O204">
        <v>79</v>
      </c>
      <c r="P204">
        <v>59</v>
      </c>
      <c r="Q204">
        <v>69</v>
      </c>
      <c r="R204" s="16">
        <v>333</v>
      </c>
      <c r="S204">
        <v>0</v>
      </c>
    </row>
    <row r="205" spans="1:19" x14ac:dyDescent="0.55000000000000004">
      <c r="A205" s="2">
        <v>44530</v>
      </c>
      <c r="B205">
        <v>204</v>
      </c>
      <c r="C205">
        <f t="shared" si="27"/>
        <v>2021</v>
      </c>
      <c r="D205" s="2" t="str">
        <f t="shared" si="28"/>
        <v>12/21/2021</v>
      </c>
      <c r="E205" s="2" t="str">
        <f t="shared" si="29"/>
        <v>03/20/2021</v>
      </c>
      <c r="F205" s="2" t="str">
        <f t="shared" si="30"/>
        <v>06/20/2021</v>
      </c>
      <c r="G205" s="2" t="str">
        <f t="shared" si="31"/>
        <v>09/22/2021</v>
      </c>
      <c r="H205">
        <f t="shared" si="32"/>
        <v>-21</v>
      </c>
      <c r="I205">
        <f t="shared" si="33"/>
        <v>255</v>
      </c>
      <c r="J205">
        <f t="shared" si="34"/>
        <v>163</v>
      </c>
      <c r="K205">
        <f t="shared" si="35"/>
        <v>69</v>
      </c>
      <c r="L205">
        <v>70</v>
      </c>
      <c r="M205" t="s">
        <v>90</v>
      </c>
      <c r="N205">
        <v>0</v>
      </c>
      <c r="O205">
        <v>74</v>
      </c>
      <c r="P205">
        <v>52</v>
      </c>
      <c r="Q205">
        <v>63</v>
      </c>
      <c r="R205" s="16">
        <v>334</v>
      </c>
      <c r="S205">
        <v>0</v>
      </c>
    </row>
    <row r="206" spans="1:19" x14ac:dyDescent="0.55000000000000004">
      <c r="A206" s="2">
        <v>44531</v>
      </c>
      <c r="B206">
        <v>205</v>
      </c>
      <c r="C206">
        <f t="shared" si="27"/>
        <v>2021</v>
      </c>
      <c r="D206" s="2" t="str">
        <f t="shared" si="28"/>
        <v>12/21/2021</v>
      </c>
      <c r="E206" s="2" t="str">
        <f t="shared" si="29"/>
        <v>03/20/2021</v>
      </c>
      <c r="F206" s="2" t="str">
        <f t="shared" si="30"/>
        <v>06/20/2021</v>
      </c>
      <c r="G206" s="2" t="str">
        <f t="shared" si="31"/>
        <v>09/22/2021</v>
      </c>
      <c r="H206">
        <f t="shared" si="32"/>
        <v>-20</v>
      </c>
      <c r="I206">
        <f t="shared" si="33"/>
        <v>256</v>
      </c>
      <c r="J206">
        <f t="shared" si="34"/>
        <v>164</v>
      </c>
      <c r="K206">
        <f t="shared" si="35"/>
        <v>70</v>
      </c>
      <c r="L206">
        <v>71</v>
      </c>
      <c r="M206" t="s">
        <v>104</v>
      </c>
      <c r="N206">
        <v>0</v>
      </c>
      <c r="O206">
        <v>79</v>
      </c>
      <c r="P206">
        <v>54</v>
      </c>
      <c r="Q206">
        <v>66.5</v>
      </c>
      <c r="R206" s="16">
        <v>335</v>
      </c>
      <c r="S206">
        <v>0</v>
      </c>
    </row>
    <row r="207" spans="1:19" x14ac:dyDescent="0.55000000000000004">
      <c r="A207" s="2">
        <v>44532</v>
      </c>
      <c r="B207">
        <v>206</v>
      </c>
      <c r="C207">
        <f t="shared" si="27"/>
        <v>2021</v>
      </c>
      <c r="D207" s="2" t="str">
        <f t="shared" si="28"/>
        <v>12/21/2021</v>
      </c>
      <c r="E207" s="2" t="str">
        <f t="shared" si="29"/>
        <v>03/20/2021</v>
      </c>
      <c r="F207" s="2" t="str">
        <f t="shared" si="30"/>
        <v>06/20/2021</v>
      </c>
      <c r="G207" s="2" t="str">
        <f t="shared" si="31"/>
        <v>09/22/2021</v>
      </c>
      <c r="H207">
        <f t="shared" si="32"/>
        <v>-19</v>
      </c>
      <c r="I207">
        <f t="shared" si="33"/>
        <v>257</v>
      </c>
      <c r="J207">
        <f t="shared" si="34"/>
        <v>165</v>
      </c>
      <c r="K207">
        <f t="shared" si="35"/>
        <v>71</v>
      </c>
      <c r="L207">
        <v>72</v>
      </c>
      <c r="M207" t="s">
        <v>104</v>
      </c>
      <c r="N207">
        <v>0</v>
      </c>
      <c r="O207">
        <v>79</v>
      </c>
      <c r="P207">
        <v>54</v>
      </c>
      <c r="Q207">
        <v>66.5</v>
      </c>
      <c r="R207" s="16">
        <v>336</v>
      </c>
      <c r="S207">
        <v>0</v>
      </c>
    </row>
    <row r="208" spans="1:19" x14ac:dyDescent="0.55000000000000004">
      <c r="A208" s="2">
        <v>44533</v>
      </c>
      <c r="B208">
        <v>207</v>
      </c>
      <c r="C208">
        <f t="shared" si="27"/>
        <v>2021</v>
      </c>
      <c r="D208" s="2" t="str">
        <f t="shared" si="28"/>
        <v>12/21/2021</v>
      </c>
      <c r="E208" s="2" t="str">
        <f t="shared" si="29"/>
        <v>03/20/2021</v>
      </c>
      <c r="F208" s="2" t="str">
        <f t="shared" si="30"/>
        <v>06/20/2021</v>
      </c>
      <c r="G208" s="2" t="str">
        <f t="shared" si="31"/>
        <v>09/22/2021</v>
      </c>
      <c r="H208">
        <f t="shared" si="32"/>
        <v>-18</v>
      </c>
      <c r="I208">
        <f t="shared" si="33"/>
        <v>258</v>
      </c>
      <c r="J208">
        <f t="shared" si="34"/>
        <v>166</v>
      </c>
      <c r="K208">
        <f t="shared" si="35"/>
        <v>72</v>
      </c>
      <c r="L208">
        <v>73</v>
      </c>
      <c r="M208" t="s">
        <v>104</v>
      </c>
      <c r="N208">
        <v>0</v>
      </c>
      <c r="O208">
        <v>81</v>
      </c>
      <c r="P208">
        <v>54</v>
      </c>
      <c r="Q208">
        <v>67.5</v>
      </c>
      <c r="R208" s="16">
        <v>337</v>
      </c>
      <c r="S208">
        <v>0</v>
      </c>
    </row>
    <row r="209" spans="1:19" x14ac:dyDescent="0.55000000000000004">
      <c r="A209" s="2">
        <v>44534</v>
      </c>
      <c r="B209">
        <v>208</v>
      </c>
      <c r="C209">
        <f t="shared" si="27"/>
        <v>2021</v>
      </c>
      <c r="D209" s="2" t="str">
        <f t="shared" si="28"/>
        <v>12/21/2021</v>
      </c>
      <c r="E209" s="2" t="str">
        <f t="shared" si="29"/>
        <v>03/20/2021</v>
      </c>
      <c r="F209" s="2" t="str">
        <f t="shared" si="30"/>
        <v>06/20/2021</v>
      </c>
      <c r="G209" s="2" t="str">
        <f t="shared" si="31"/>
        <v>09/22/2021</v>
      </c>
      <c r="H209">
        <f t="shared" ref="H209:H272" si="36">_xlfn.DAYS(A209,D209)</f>
        <v>-17</v>
      </c>
      <c r="I209">
        <f t="shared" ref="I209:I272" si="37">_xlfn.DAYS(A209,E209)</f>
        <v>259</v>
      </c>
      <c r="J209">
        <f t="shared" ref="J209:J272" si="38">_xlfn.DAYS(A209,F209)</f>
        <v>167</v>
      </c>
      <c r="K209">
        <f t="shared" ref="K209:K272" si="39">_xlfn.DAYS(A209,G209)</f>
        <v>73</v>
      </c>
      <c r="L209">
        <v>74</v>
      </c>
      <c r="M209" t="s">
        <v>104</v>
      </c>
      <c r="N209">
        <v>0</v>
      </c>
      <c r="O209">
        <v>80</v>
      </c>
      <c r="P209">
        <v>57</v>
      </c>
      <c r="Q209">
        <v>68.5</v>
      </c>
      <c r="R209" s="16">
        <v>338</v>
      </c>
      <c r="S209">
        <v>0</v>
      </c>
    </row>
    <row r="210" spans="1:19" x14ac:dyDescent="0.55000000000000004">
      <c r="A210" s="2">
        <v>44535</v>
      </c>
      <c r="B210">
        <v>209</v>
      </c>
      <c r="C210">
        <f t="shared" si="27"/>
        <v>2021</v>
      </c>
      <c r="D210" s="2" t="str">
        <f t="shared" si="28"/>
        <v>12/21/2021</v>
      </c>
      <c r="E210" s="2" t="str">
        <f t="shared" si="29"/>
        <v>03/20/2021</v>
      </c>
      <c r="F210" s="2" t="str">
        <f t="shared" si="30"/>
        <v>06/20/2021</v>
      </c>
      <c r="G210" s="2" t="str">
        <f t="shared" si="31"/>
        <v>09/22/2021</v>
      </c>
      <c r="H210">
        <f t="shared" si="36"/>
        <v>-16</v>
      </c>
      <c r="I210">
        <f t="shared" si="37"/>
        <v>260</v>
      </c>
      <c r="J210">
        <f t="shared" si="38"/>
        <v>168</v>
      </c>
      <c r="K210">
        <f t="shared" si="39"/>
        <v>74</v>
      </c>
      <c r="L210">
        <v>75</v>
      </c>
      <c r="M210" t="s">
        <v>104</v>
      </c>
      <c r="N210">
        <v>0</v>
      </c>
      <c r="O210">
        <v>78</v>
      </c>
      <c r="P210">
        <v>60</v>
      </c>
      <c r="Q210">
        <v>69</v>
      </c>
      <c r="R210" s="16">
        <v>339</v>
      </c>
      <c r="S210">
        <v>0</v>
      </c>
    </row>
    <row r="211" spans="1:19" x14ac:dyDescent="0.55000000000000004">
      <c r="A211" s="2">
        <v>44536</v>
      </c>
      <c r="B211">
        <v>210</v>
      </c>
      <c r="C211">
        <f t="shared" si="27"/>
        <v>2021</v>
      </c>
      <c r="D211" s="2" t="str">
        <f t="shared" si="28"/>
        <v>12/21/2021</v>
      </c>
      <c r="E211" s="2" t="str">
        <f t="shared" si="29"/>
        <v>03/20/2021</v>
      </c>
      <c r="F211" s="2" t="str">
        <f t="shared" si="30"/>
        <v>06/20/2021</v>
      </c>
      <c r="G211" s="2" t="str">
        <f t="shared" si="31"/>
        <v>09/22/2021</v>
      </c>
      <c r="H211">
        <f t="shared" si="36"/>
        <v>-15</v>
      </c>
      <c r="I211">
        <f t="shared" si="37"/>
        <v>261</v>
      </c>
      <c r="J211">
        <f t="shared" si="38"/>
        <v>169</v>
      </c>
      <c r="K211">
        <f t="shared" si="39"/>
        <v>75</v>
      </c>
      <c r="L211">
        <v>76</v>
      </c>
      <c r="M211" t="s">
        <v>104</v>
      </c>
      <c r="N211">
        <v>0.10160000000000001</v>
      </c>
      <c r="O211">
        <v>83</v>
      </c>
      <c r="P211">
        <v>66</v>
      </c>
      <c r="Q211">
        <v>74.5</v>
      </c>
      <c r="R211" s="16">
        <v>340</v>
      </c>
      <c r="S211">
        <v>0.25806400000000002</v>
      </c>
    </row>
    <row r="212" spans="1:19" x14ac:dyDescent="0.55000000000000004">
      <c r="A212" s="2">
        <v>44537</v>
      </c>
      <c r="B212">
        <v>211</v>
      </c>
      <c r="C212">
        <f t="shared" si="27"/>
        <v>2021</v>
      </c>
      <c r="D212" s="2" t="str">
        <f t="shared" si="28"/>
        <v>12/21/2021</v>
      </c>
      <c r="E212" s="2" t="str">
        <f t="shared" si="29"/>
        <v>03/20/2021</v>
      </c>
      <c r="F212" s="2" t="str">
        <f t="shared" si="30"/>
        <v>06/20/2021</v>
      </c>
      <c r="G212" s="2" t="str">
        <f t="shared" si="31"/>
        <v>09/22/2021</v>
      </c>
      <c r="H212">
        <f t="shared" si="36"/>
        <v>-14</v>
      </c>
      <c r="I212">
        <f t="shared" si="37"/>
        <v>262</v>
      </c>
      <c r="J212">
        <f t="shared" si="38"/>
        <v>170</v>
      </c>
      <c r="K212">
        <f t="shared" si="39"/>
        <v>76</v>
      </c>
      <c r="L212">
        <v>77</v>
      </c>
      <c r="M212" t="s">
        <v>104</v>
      </c>
      <c r="N212">
        <v>0.38100000000000001</v>
      </c>
      <c r="O212">
        <v>80</v>
      </c>
      <c r="P212">
        <v>63</v>
      </c>
      <c r="Q212">
        <v>71.5</v>
      </c>
      <c r="R212" s="16">
        <v>341</v>
      </c>
      <c r="S212">
        <v>0.96774000000000004</v>
      </c>
    </row>
    <row r="213" spans="1:19" x14ac:dyDescent="0.55000000000000004">
      <c r="A213" s="2">
        <v>44538</v>
      </c>
      <c r="B213">
        <v>212</v>
      </c>
      <c r="C213">
        <f t="shared" si="27"/>
        <v>2021</v>
      </c>
      <c r="D213" s="2" t="str">
        <f t="shared" si="28"/>
        <v>12/21/2021</v>
      </c>
      <c r="E213" s="2" t="str">
        <f t="shared" si="29"/>
        <v>03/20/2021</v>
      </c>
      <c r="F213" s="2" t="str">
        <f t="shared" si="30"/>
        <v>06/20/2021</v>
      </c>
      <c r="G213" s="2" t="str">
        <f t="shared" si="31"/>
        <v>09/22/2021</v>
      </c>
      <c r="H213">
        <f t="shared" si="36"/>
        <v>-13</v>
      </c>
      <c r="I213">
        <f t="shared" si="37"/>
        <v>263</v>
      </c>
      <c r="J213">
        <f t="shared" si="38"/>
        <v>171</v>
      </c>
      <c r="K213">
        <f t="shared" si="39"/>
        <v>77</v>
      </c>
      <c r="L213">
        <v>78</v>
      </c>
      <c r="M213" t="s">
        <v>104</v>
      </c>
      <c r="N213">
        <v>0</v>
      </c>
      <c r="O213">
        <v>85</v>
      </c>
      <c r="P213">
        <v>60</v>
      </c>
      <c r="Q213">
        <v>72.5</v>
      </c>
      <c r="R213" s="16">
        <v>342</v>
      </c>
      <c r="S213">
        <v>0</v>
      </c>
    </row>
    <row r="214" spans="1:19" x14ac:dyDescent="0.55000000000000004">
      <c r="A214" s="2">
        <v>44539</v>
      </c>
      <c r="B214">
        <v>213</v>
      </c>
      <c r="C214">
        <f t="shared" si="27"/>
        <v>2021</v>
      </c>
      <c r="D214" s="2" t="str">
        <f t="shared" si="28"/>
        <v>12/21/2021</v>
      </c>
      <c r="E214" s="2" t="str">
        <f t="shared" si="29"/>
        <v>03/20/2021</v>
      </c>
      <c r="F214" s="2" t="str">
        <f t="shared" si="30"/>
        <v>06/20/2021</v>
      </c>
      <c r="G214" s="2" t="str">
        <f t="shared" si="31"/>
        <v>09/22/2021</v>
      </c>
      <c r="H214">
        <f t="shared" si="36"/>
        <v>-12</v>
      </c>
      <c r="I214">
        <f t="shared" si="37"/>
        <v>264</v>
      </c>
      <c r="J214">
        <f t="shared" si="38"/>
        <v>172</v>
      </c>
      <c r="K214">
        <f t="shared" si="39"/>
        <v>78</v>
      </c>
      <c r="L214">
        <v>79</v>
      </c>
      <c r="M214" t="s">
        <v>104</v>
      </c>
      <c r="N214">
        <v>0</v>
      </c>
      <c r="O214">
        <v>85</v>
      </c>
      <c r="P214">
        <v>63</v>
      </c>
      <c r="Q214">
        <v>74</v>
      </c>
      <c r="R214" s="16">
        <v>343</v>
      </c>
      <c r="S214">
        <v>0</v>
      </c>
    </row>
    <row r="215" spans="1:19" x14ac:dyDescent="0.55000000000000004">
      <c r="A215" s="2">
        <v>44540</v>
      </c>
      <c r="B215">
        <v>214</v>
      </c>
      <c r="C215">
        <f t="shared" si="27"/>
        <v>2021</v>
      </c>
      <c r="D215" s="2" t="str">
        <f t="shared" si="28"/>
        <v>12/21/2021</v>
      </c>
      <c r="E215" s="2" t="str">
        <f t="shared" si="29"/>
        <v>03/20/2021</v>
      </c>
      <c r="F215" s="2" t="str">
        <f t="shared" si="30"/>
        <v>06/20/2021</v>
      </c>
      <c r="G215" s="2" t="str">
        <f t="shared" si="31"/>
        <v>09/22/2021</v>
      </c>
      <c r="H215">
        <f t="shared" si="36"/>
        <v>-11</v>
      </c>
      <c r="I215">
        <f t="shared" si="37"/>
        <v>265</v>
      </c>
      <c r="J215">
        <f t="shared" si="38"/>
        <v>173</v>
      </c>
      <c r="K215">
        <f t="shared" si="39"/>
        <v>79</v>
      </c>
      <c r="L215">
        <v>80</v>
      </c>
      <c r="M215" t="s">
        <v>104</v>
      </c>
      <c r="N215">
        <v>0</v>
      </c>
      <c r="O215">
        <v>85</v>
      </c>
      <c r="P215">
        <v>65</v>
      </c>
      <c r="Q215">
        <v>75</v>
      </c>
      <c r="R215" s="16">
        <v>344</v>
      </c>
      <c r="S215">
        <v>0</v>
      </c>
    </row>
    <row r="216" spans="1:19" x14ac:dyDescent="0.55000000000000004">
      <c r="A216" s="2">
        <v>44541</v>
      </c>
      <c r="B216">
        <v>215</v>
      </c>
      <c r="C216">
        <f t="shared" si="27"/>
        <v>2021</v>
      </c>
      <c r="D216" s="2" t="str">
        <f t="shared" si="28"/>
        <v>12/21/2021</v>
      </c>
      <c r="E216" s="2" t="str">
        <f t="shared" si="29"/>
        <v>03/20/2021</v>
      </c>
      <c r="F216" s="2" t="str">
        <f t="shared" si="30"/>
        <v>06/20/2021</v>
      </c>
      <c r="G216" s="2" t="str">
        <f t="shared" si="31"/>
        <v>09/22/2021</v>
      </c>
      <c r="H216">
        <f t="shared" si="36"/>
        <v>-10</v>
      </c>
      <c r="I216">
        <f t="shared" si="37"/>
        <v>266</v>
      </c>
      <c r="J216">
        <f t="shared" si="38"/>
        <v>174</v>
      </c>
      <c r="K216">
        <f t="shared" si="39"/>
        <v>80</v>
      </c>
      <c r="L216">
        <v>81</v>
      </c>
      <c r="M216" t="s">
        <v>104</v>
      </c>
      <c r="N216">
        <v>0</v>
      </c>
      <c r="O216">
        <v>83</v>
      </c>
      <c r="P216">
        <v>66</v>
      </c>
      <c r="Q216">
        <v>74.5</v>
      </c>
      <c r="R216" s="16">
        <v>345</v>
      </c>
      <c r="S216">
        <v>0</v>
      </c>
    </row>
    <row r="217" spans="1:19" x14ac:dyDescent="0.55000000000000004">
      <c r="A217" s="2">
        <v>44542</v>
      </c>
      <c r="B217">
        <v>216</v>
      </c>
      <c r="C217">
        <f t="shared" si="27"/>
        <v>2021</v>
      </c>
      <c r="D217" s="2" t="str">
        <f t="shared" si="28"/>
        <v>12/21/2021</v>
      </c>
      <c r="E217" s="2" t="str">
        <f t="shared" si="29"/>
        <v>03/20/2021</v>
      </c>
      <c r="F217" s="2" t="str">
        <f t="shared" si="30"/>
        <v>06/20/2021</v>
      </c>
      <c r="G217" s="2" t="str">
        <f t="shared" si="31"/>
        <v>09/22/2021</v>
      </c>
      <c r="H217">
        <f t="shared" si="36"/>
        <v>-9</v>
      </c>
      <c r="I217">
        <f t="shared" si="37"/>
        <v>267</v>
      </c>
      <c r="J217">
        <f t="shared" si="38"/>
        <v>175</v>
      </c>
      <c r="K217">
        <f t="shared" si="39"/>
        <v>81</v>
      </c>
      <c r="L217">
        <v>82</v>
      </c>
      <c r="M217" t="s">
        <v>104</v>
      </c>
      <c r="N217">
        <v>0</v>
      </c>
      <c r="O217">
        <v>84</v>
      </c>
      <c r="P217">
        <v>65</v>
      </c>
      <c r="Q217">
        <v>74.5</v>
      </c>
      <c r="R217" s="16">
        <v>346</v>
      </c>
      <c r="S217">
        <v>0</v>
      </c>
    </row>
    <row r="218" spans="1:19" x14ac:dyDescent="0.55000000000000004">
      <c r="A218" s="2">
        <v>44543</v>
      </c>
      <c r="B218">
        <v>217</v>
      </c>
      <c r="C218">
        <f t="shared" si="27"/>
        <v>2021</v>
      </c>
      <c r="D218" s="2" t="str">
        <f t="shared" si="28"/>
        <v>12/21/2021</v>
      </c>
      <c r="E218" s="2" t="str">
        <f t="shared" si="29"/>
        <v>03/20/2021</v>
      </c>
      <c r="F218" s="2" t="str">
        <f t="shared" si="30"/>
        <v>06/20/2021</v>
      </c>
      <c r="G218" s="2" t="str">
        <f t="shared" si="31"/>
        <v>09/22/2021</v>
      </c>
      <c r="H218">
        <f t="shared" si="36"/>
        <v>-8</v>
      </c>
      <c r="I218">
        <f t="shared" si="37"/>
        <v>268</v>
      </c>
      <c r="J218">
        <f t="shared" si="38"/>
        <v>176</v>
      </c>
      <c r="K218">
        <f t="shared" si="39"/>
        <v>82</v>
      </c>
      <c r="L218">
        <v>83</v>
      </c>
      <c r="M218" t="s">
        <v>104</v>
      </c>
      <c r="N218">
        <v>0</v>
      </c>
      <c r="O218">
        <v>84</v>
      </c>
      <c r="P218">
        <v>63</v>
      </c>
      <c r="Q218">
        <v>73.5</v>
      </c>
      <c r="R218" s="16">
        <v>347</v>
      </c>
      <c r="S218">
        <v>0</v>
      </c>
    </row>
    <row r="219" spans="1:19" x14ac:dyDescent="0.55000000000000004">
      <c r="A219" s="2">
        <v>44544</v>
      </c>
      <c r="B219">
        <v>218</v>
      </c>
      <c r="C219">
        <f t="shared" si="27"/>
        <v>2021</v>
      </c>
      <c r="D219" s="2" t="str">
        <f t="shared" si="28"/>
        <v>12/21/2021</v>
      </c>
      <c r="E219" s="2" t="str">
        <f t="shared" si="29"/>
        <v>03/20/2021</v>
      </c>
      <c r="F219" s="2" t="str">
        <f t="shared" si="30"/>
        <v>06/20/2021</v>
      </c>
      <c r="G219" s="2" t="str">
        <f t="shared" si="31"/>
        <v>09/22/2021</v>
      </c>
      <c r="H219">
        <f t="shared" si="36"/>
        <v>-7</v>
      </c>
      <c r="I219">
        <f t="shared" si="37"/>
        <v>269</v>
      </c>
      <c r="J219">
        <f t="shared" si="38"/>
        <v>177</v>
      </c>
      <c r="K219">
        <f t="shared" si="39"/>
        <v>83</v>
      </c>
      <c r="L219">
        <v>84</v>
      </c>
      <c r="M219" t="s">
        <v>104</v>
      </c>
      <c r="N219">
        <v>2.5400000000000002E-2</v>
      </c>
      <c r="O219">
        <v>84</v>
      </c>
      <c r="P219">
        <v>63</v>
      </c>
      <c r="Q219">
        <v>73.5</v>
      </c>
      <c r="R219" s="16">
        <v>348</v>
      </c>
      <c r="S219">
        <v>6.4516000000000004E-2</v>
      </c>
    </row>
    <row r="220" spans="1:19" x14ac:dyDescent="0.55000000000000004">
      <c r="A220" s="2">
        <v>44545</v>
      </c>
      <c r="B220">
        <v>219</v>
      </c>
      <c r="C220">
        <f t="shared" si="27"/>
        <v>2021</v>
      </c>
      <c r="D220" s="2" t="str">
        <f t="shared" si="28"/>
        <v>12/21/2021</v>
      </c>
      <c r="E220" s="2" t="str">
        <f t="shared" si="29"/>
        <v>03/20/2021</v>
      </c>
      <c r="F220" s="2" t="str">
        <f t="shared" si="30"/>
        <v>06/20/2021</v>
      </c>
      <c r="G220" s="2" t="str">
        <f t="shared" si="31"/>
        <v>09/22/2021</v>
      </c>
      <c r="H220">
        <f t="shared" si="36"/>
        <v>-6</v>
      </c>
      <c r="I220">
        <f t="shared" si="37"/>
        <v>270</v>
      </c>
      <c r="J220">
        <f t="shared" si="38"/>
        <v>178</v>
      </c>
      <c r="K220">
        <f t="shared" si="39"/>
        <v>84</v>
      </c>
      <c r="L220">
        <v>85</v>
      </c>
      <c r="M220" t="s">
        <v>104</v>
      </c>
      <c r="N220">
        <v>1.0413999999999999</v>
      </c>
      <c r="O220">
        <v>83</v>
      </c>
      <c r="P220">
        <v>66</v>
      </c>
      <c r="Q220">
        <v>74.5</v>
      </c>
      <c r="R220" s="16">
        <v>349</v>
      </c>
      <c r="S220">
        <v>2.6451559999999996</v>
      </c>
    </row>
    <row r="221" spans="1:19" x14ac:dyDescent="0.55000000000000004">
      <c r="A221" s="2">
        <v>44546</v>
      </c>
      <c r="B221">
        <v>220</v>
      </c>
      <c r="C221">
        <f t="shared" si="27"/>
        <v>2021</v>
      </c>
      <c r="D221" s="2" t="str">
        <f t="shared" si="28"/>
        <v>12/21/2021</v>
      </c>
      <c r="E221" s="2" t="str">
        <f t="shared" si="29"/>
        <v>03/20/2021</v>
      </c>
      <c r="F221" s="2" t="str">
        <f t="shared" si="30"/>
        <v>06/20/2021</v>
      </c>
      <c r="G221" s="2" t="str">
        <f t="shared" si="31"/>
        <v>09/22/2021</v>
      </c>
      <c r="H221">
        <f t="shared" si="36"/>
        <v>-5</v>
      </c>
      <c r="I221">
        <f t="shared" si="37"/>
        <v>271</v>
      </c>
      <c r="J221">
        <f t="shared" si="38"/>
        <v>179</v>
      </c>
      <c r="K221">
        <f t="shared" si="39"/>
        <v>85</v>
      </c>
      <c r="L221">
        <v>86</v>
      </c>
      <c r="M221" t="s">
        <v>104</v>
      </c>
      <c r="N221">
        <v>0.10160000000000001</v>
      </c>
      <c r="O221">
        <v>81</v>
      </c>
      <c r="P221">
        <v>69</v>
      </c>
      <c r="Q221">
        <v>75</v>
      </c>
      <c r="R221" s="16">
        <v>350</v>
      </c>
      <c r="S221">
        <v>0.25806400000000002</v>
      </c>
    </row>
    <row r="222" spans="1:19" x14ac:dyDescent="0.55000000000000004">
      <c r="A222" s="2">
        <v>44547</v>
      </c>
      <c r="B222">
        <v>221</v>
      </c>
      <c r="C222">
        <f t="shared" si="27"/>
        <v>2021</v>
      </c>
      <c r="D222" s="2" t="str">
        <f t="shared" si="28"/>
        <v>12/21/2021</v>
      </c>
      <c r="E222" s="2" t="str">
        <f t="shared" si="29"/>
        <v>03/20/2021</v>
      </c>
      <c r="F222" s="2" t="str">
        <f t="shared" si="30"/>
        <v>06/20/2021</v>
      </c>
      <c r="G222" s="2" t="str">
        <f t="shared" si="31"/>
        <v>09/22/2021</v>
      </c>
      <c r="H222">
        <f t="shared" si="36"/>
        <v>-4</v>
      </c>
      <c r="I222">
        <f t="shared" si="37"/>
        <v>272</v>
      </c>
      <c r="J222">
        <f t="shared" si="38"/>
        <v>180</v>
      </c>
      <c r="K222">
        <f t="shared" si="39"/>
        <v>86</v>
      </c>
      <c r="L222">
        <v>87</v>
      </c>
      <c r="M222" t="s">
        <v>104</v>
      </c>
      <c r="N222">
        <v>2.5400000000000002E-2</v>
      </c>
      <c r="O222">
        <v>82</v>
      </c>
      <c r="P222">
        <v>67</v>
      </c>
      <c r="Q222">
        <v>74.5</v>
      </c>
      <c r="R222" s="16">
        <v>351</v>
      </c>
      <c r="S222">
        <v>6.4516000000000004E-2</v>
      </c>
    </row>
    <row r="223" spans="1:19" x14ac:dyDescent="0.55000000000000004">
      <c r="A223" s="2">
        <v>44548</v>
      </c>
      <c r="B223">
        <v>222</v>
      </c>
      <c r="C223">
        <f t="shared" si="27"/>
        <v>2021</v>
      </c>
      <c r="D223" s="2" t="str">
        <f t="shared" si="28"/>
        <v>12/21/2021</v>
      </c>
      <c r="E223" s="2" t="str">
        <f t="shared" si="29"/>
        <v>03/20/2021</v>
      </c>
      <c r="F223" s="2" t="str">
        <f t="shared" si="30"/>
        <v>06/20/2021</v>
      </c>
      <c r="G223" s="2" t="str">
        <f t="shared" si="31"/>
        <v>09/22/2021</v>
      </c>
      <c r="H223">
        <f t="shared" si="36"/>
        <v>-3</v>
      </c>
      <c r="I223">
        <f t="shared" si="37"/>
        <v>273</v>
      </c>
      <c r="J223">
        <f t="shared" si="38"/>
        <v>181</v>
      </c>
      <c r="K223">
        <f t="shared" si="39"/>
        <v>87</v>
      </c>
      <c r="L223">
        <v>88</v>
      </c>
      <c r="M223" t="s">
        <v>104</v>
      </c>
      <c r="N223">
        <v>0</v>
      </c>
      <c r="O223">
        <v>82</v>
      </c>
      <c r="P223">
        <v>68</v>
      </c>
      <c r="Q223">
        <v>75</v>
      </c>
      <c r="R223" s="16">
        <v>352</v>
      </c>
      <c r="S223">
        <v>0</v>
      </c>
    </row>
    <row r="224" spans="1:19" x14ac:dyDescent="0.55000000000000004">
      <c r="A224" s="2">
        <v>44549</v>
      </c>
      <c r="B224">
        <v>223</v>
      </c>
      <c r="C224">
        <f t="shared" si="27"/>
        <v>2021</v>
      </c>
      <c r="D224" s="2" t="str">
        <f t="shared" si="28"/>
        <v>12/21/2021</v>
      </c>
      <c r="E224" s="2" t="str">
        <f t="shared" si="29"/>
        <v>03/20/2021</v>
      </c>
      <c r="F224" s="2" t="str">
        <f t="shared" si="30"/>
        <v>06/20/2021</v>
      </c>
      <c r="G224" s="2" t="str">
        <f t="shared" si="31"/>
        <v>09/22/2021</v>
      </c>
      <c r="H224">
        <f t="shared" si="36"/>
        <v>-2</v>
      </c>
      <c r="I224">
        <f t="shared" si="37"/>
        <v>274</v>
      </c>
      <c r="J224">
        <f t="shared" si="38"/>
        <v>182</v>
      </c>
      <c r="K224">
        <f t="shared" si="39"/>
        <v>88</v>
      </c>
      <c r="L224">
        <v>89</v>
      </c>
      <c r="M224" t="s">
        <v>104</v>
      </c>
      <c r="N224">
        <v>0.66039999999999999</v>
      </c>
      <c r="O224">
        <v>83</v>
      </c>
      <c r="P224">
        <v>71</v>
      </c>
      <c r="Q224">
        <v>77</v>
      </c>
      <c r="R224" s="16">
        <v>353</v>
      </c>
      <c r="S224">
        <v>1.677416</v>
      </c>
    </row>
    <row r="225" spans="1:19" x14ac:dyDescent="0.55000000000000004">
      <c r="A225" s="2">
        <v>44550</v>
      </c>
      <c r="B225">
        <v>224</v>
      </c>
      <c r="C225">
        <f t="shared" si="27"/>
        <v>2021</v>
      </c>
      <c r="D225" s="2" t="str">
        <f t="shared" si="28"/>
        <v>12/21/2021</v>
      </c>
      <c r="E225" s="2" t="str">
        <f t="shared" si="29"/>
        <v>03/20/2021</v>
      </c>
      <c r="F225" s="2" t="str">
        <f t="shared" si="30"/>
        <v>06/20/2021</v>
      </c>
      <c r="G225" s="2" t="str">
        <f t="shared" si="31"/>
        <v>09/22/2021</v>
      </c>
      <c r="H225">
        <f t="shared" si="36"/>
        <v>-1</v>
      </c>
      <c r="I225">
        <f t="shared" si="37"/>
        <v>275</v>
      </c>
      <c r="J225">
        <f t="shared" si="38"/>
        <v>183</v>
      </c>
      <c r="K225">
        <f t="shared" si="39"/>
        <v>89</v>
      </c>
      <c r="L225">
        <v>90</v>
      </c>
      <c r="M225" t="s">
        <v>104</v>
      </c>
      <c r="N225">
        <v>0.254</v>
      </c>
      <c r="O225">
        <v>84</v>
      </c>
      <c r="P225">
        <v>67</v>
      </c>
      <c r="Q225">
        <v>75.5</v>
      </c>
      <c r="R225" s="16">
        <v>354</v>
      </c>
      <c r="S225">
        <v>0.64516000000000007</v>
      </c>
    </row>
    <row r="226" spans="1:19" x14ac:dyDescent="0.55000000000000004">
      <c r="A226" s="2">
        <v>44551</v>
      </c>
      <c r="B226">
        <v>225</v>
      </c>
      <c r="C226">
        <f t="shared" si="27"/>
        <v>2021</v>
      </c>
      <c r="D226" s="2">
        <v>44551</v>
      </c>
      <c r="E226" s="2" t="s">
        <v>411</v>
      </c>
      <c r="F226" s="2" t="s">
        <v>415</v>
      </c>
      <c r="G226" s="2" t="s">
        <v>412</v>
      </c>
      <c r="H226">
        <f t="shared" si="36"/>
        <v>0</v>
      </c>
      <c r="I226">
        <f t="shared" si="37"/>
        <v>-89</v>
      </c>
      <c r="J226">
        <f t="shared" si="38"/>
        <v>-182</v>
      </c>
      <c r="K226">
        <f t="shared" si="39"/>
        <v>-275</v>
      </c>
      <c r="L226">
        <v>1</v>
      </c>
      <c r="M226" t="s">
        <v>104</v>
      </c>
      <c r="N226">
        <v>0</v>
      </c>
      <c r="O226">
        <v>83</v>
      </c>
      <c r="P226">
        <v>67</v>
      </c>
      <c r="Q226">
        <v>75</v>
      </c>
      <c r="R226" s="16">
        <v>355</v>
      </c>
      <c r="S226">
        <v>0</v>
      </c>
    </row>
    <row r="227" spans="1:19" x14ac:dyDescent="0.55000000000000004">
      <c r="A227" s="2">
        <v>44552</v>
      </c>
      <c r="B227">
        <v>226</v>
      </c>
      <c r="C227">
        <f t="shared" si="27"/>
        <v>2021</v>
      </c>
      <c r="D227" s="2">
        <v>44551</v>
      </c>
      <c r="E227" s="2" t="s">
        <v>411</v>
      </c>
      <c r="F227" s="2" t="s">
        <v>415</v>
      </c>
      <c r="G227" s="2" t="s">
        <v>412</v>
      </c>
      <c r="H227">
        <f t="shared" si="36"/>
        <v>1</v>
      </c>
      <c r="I227">
        <f t="shared" si="37"/>
        <v>-88</v>
      </c>
      <c r="J227">
        <f t="shared" si="38"/>
        <v>-181</v>
      </c>
      <c r="K227">
        <f t="shared" si="39"/>
        <v>-274</v>
      </c>
      <c r="L227">
        <v>2</v>
      </c>
      <c r="M227" t="s">
        <v>104</v>
      </c>
      <c r="N227">
        <v>0.58420000000000005</v>
      </c>
      <c r="O227">
        <v>78</v>
      </c>
      <c r="P227">
        <v>59</v>
      </c>
      <c r="Q227">
        <v>68.5</v>
      </c>
      <c r="R227" s="16">
        <v>356</v>
      </c>
      <c r="S227">
        <v>1.4838680000000002</v>
      </c>
    </row>
    <row r="228" spans="1:19" x14ac:dyDescent="0.55000000000000004">
      <c r="A228" s="2">
        <v>44553</v>
      </c>
      <c r="B228">
        <v>227</v>
      </c>
      <c r="C228">
        <f t="shared" si="27"/>
        <v>2021</v>
      </c>
      <c r="D228" s="2">
        <v>44551</v>
      </c>
      <c r="E228" s="2" t="s">
        <v>411</v>
      </c>
      <c r="F228" s="2" t="s">
        <v>415</v>
      </c>
      <c r="G228" s="2" t="s">
        <v>412</v>
      </c>
      <c r="H228">
        <f t="shared" si="36"/>
        <v>2</v>
      </c>
      <c r="I228">
        <f t="shared" si="37"/>
        <v>-87</v>
      </c>
      <c r="J228">
        <f t="shared" si="38"/>
        <v>-180</v>
      </c>
      <c r="K228">
        <f t="shared" si="39"/>
        <v>-273</v>
      </c>
      <c r="L228">
        <v>3</v>
      </c>
      <c r="M228" t="s">
        <v>104</v>
      </c>
      <c r="N228">
        <v>2.5400000000000002E-2</v>
      </c>
      <c r="O228">
        <v>72</v>
      </c>
      <c r="P228">
        <v>49</v>
      </c>
      <c r="Q228">
        <v>60.5</v>
      </c>
      <c r="R228" s="16">
        <v>357</v>
      </c>
      <c r="S228">
        <v>6.4516000000000004E-2</v>
      </c>
    </row>
    <row r="229" spans="1:19" x14ac:dyDescent="0.55000000000000004">
      <c r="A229" s="2">
        <v>44554</v>
      </c>
      <c r="B229">
        <v>228</v>
      </c>
      <c r="C229">
        <f t="shared" si="27"/>
        <v>2021</v>
      </c>
      <c r="D229" s="2">
        <v>44551</v>
      </c>
      <c r="E229" s="2" t="s">
        <v>411</v>
      </c>
      <c r="F229" s="2" t="s">
        <v>415</v>
      </c>
      <c r="G229" s="2" t="s">
        <v>412</v>
      </c>
      <c r="H229">
        <f t="shared" si="36"/>
        <v>3</v>
      </c>
      <c r="I229">
        <f t="shared" si="37"/>
        <v>-86</v>
      </c>
      <c r="J229">
        <f t="shared" si="38"/>
        <v>-179</v>
      </c>
      <c r="K229">
        <f t="shared" si="39"/>
        <v>-272</v>
      </c>
      <c r="L229">
        <v>4</v>
      </c>
      <c r="M229" t="s">
        <v>104</v>
      </c>
      <c r="N229">
        <v>0</v>
      </c>
      <c r="O229">
        <v>75</v>
      </c>
      <c r="P229">
        <v>51</v>
      </c>
      <c r="Q229">
        <v>63</v>
      </c>
      <c r="R229" s="16">
        <v>358</v>
      </c>
      <c r="S229">
        <v>0</v>
      </c>
    </row>
    <row r="230" spans="1:19" x14ac:dyDescent="0.55000000000000004">
      <c r="A230" s="2">
        <v>44555</v>
      </c>
      <c r="B230">
        <v>229</v>
      </c>
      <c r="C230">
        <f t="shared" si="27"/>
        <v>2021</v>
      </c>
      <c r="D230" s="2">
        <v>44551</v>
      </c>
      <c r="E230" s="2" t="s">
        <v>411</v>
      </c>
      <c r="F230" s="2" t="s">
        <v>415</v>
      </c>
      <c r="G230" s="2" t="s">
        <v>412</v>
      </c>
      <c r="H230">
        <f t="shared" si="36"/>
        <v>4</v>
      </c>
      <c r="I230">
        <f t="shared" si="37"/>
        <v>-85</v>
      </c>
      <c r="J230">
        <f t="shared" si="38"/>
        <v>-178</v>
      </c>
      <c r="K230">
        <f t="shared" si="39"/>
        <v>-271</v>
      </c>
      <c r="L230">
        <v>5</v>
      </c>
      <c r="M230" t="s">
        <v>104</v>
      </c>
      <c r="N230">
        <v>0</v>
      </c>
      <c r="O230">
        <v>79</v>
      </c>
      <c r="P230">
        <v>55</v>
      </c>
      <c r="Q230">
        <v>67</v>
      </c>
      <c r="R230" s="16">
        <v>359</v>
      </c>
      <c r="S230">
        <v>0</v>
      </c>
    </row>
    <row r="231" spans="1:19" x14ac:dyDescent="0.55000000000000004">
      <c r="A231" s="2">
        <v>44556</v>
      </c>
      <c r="B231">
        <v>230</v>
      </c>
      <c r="C231">
        <f t="shared" si="27"/>
        <v>2021</v>
      </c>
      <c r="D231" s="2">
        <v>44551</v>
      </c>
      <c r="E231" s="2" t="s">
        <v>411</v>
      </c>
      <c r="F231" s="2" t="s">
        <v>415</v>
      </c>
      <c r="G231" s="2" t="s">
        <v>412</v>
      </c>
      <c r="H231">
        <f t="shared" si="36"/>
        <v>5</v>
      </c>
      <c r="I231">
        <f t="shared" si="37"/>
        <v>-84</v>
      </c>
      <c r="J231">
        <f t="shared" si="38"/>
        <v>-177</v>
      </c>
      <c r="K231">
        <f t="shared" si="39"/>
        <v>-270</v>
      </c>
      <c r="L231">
        <v>6</v>
      </c>
      <c r="M231" t="s">
        <v>104</v>
      </c>
      <c r="N231">
        <v>0</v>
      </c>
      <c r="O231">
        <v>80</v>
      </c>
      <c r="P231">
        <v>60</v>
      </c>
      <c r="Q231">
        <v>70</v>
      </c>
      <c r="R231" s="16">
        <v>360</v>
      </c>
      <c r="S231">
        <v>0</v>
      </c>
    </row>
    <row r="232" spans="1:19" x14ac:dyDescent="0.55000000000000004">
      <c r="A232" s="2">
        <v>44557</v>
      </c>
      <c r="B232">
        <v>231</v>
      </c>
      <c r="C232">
        <f t="shared" si="27"/>
        <v>2021</v>
      </c>
      <c r="D232" s="2">
        <v>44551</v>
      </c>
      <c r="E232" s="2" t="s">
        <v>411</v>
      </c>
      <c r="F232" s="2" t="s">
        <v>415</v>
      </c>
      <c r="G232" s="2" t="s">
        <v>412</v>
      </c>
      <c r="H232">
        <f t="shared" si="36"/>
        <v>6</v>
      </c>
      <c r="I232">
        <f t="shared" si="37"/>
        <v>-83</v>
      </c>
      <c r="J232">
        <f t="shared" si="38"/>
        <v>-176</v>
      </c>
      <c r="K232">
        <f t="shared" si="39"/>
        <v>-269</v>
      </c>
      <c r="L232">
        <v>7</v>
      </c>
      <c r="M232" t="s">
        <v>104</v>
      </c>
      <c r="N232">
        <v>0</v>
      </c>
      <c r="O232">
        <v>83</v>
      </c>
      <c r="P232">
        <v>59</v>
      </c>
      <c r="Q232">
        <v>71</v>
      </c>
      <c r="R232" s="16">
        <v>361</v>
      </c>
      <c r="S232">
        <v>0</v>
      </c>
    </row>
    <row r="233" spans="1:19" x14ac:dyDescent="0.55000000000000004">
      <c r="A233" s="2">
        <v>44558</v>
      </c>
      <c r="B233">
        <v>232</v>
      </c>
      <c r="C233">
        <f t="shared" si="27"/>
        <v>2021</v>
      </c>
      <c r="D233" s="2">
        <v>44551</v>
      </c>
      <c r="E233" s="2" t="s">
        <v>411</v>
      </c>
      <c r="F233" s="2" t="s">
        <v>415</v>
      </c>
      <c r="G233" s="2" t="s">
        <v>412</v>
      </c>
      <c r="H233">
        <f t="shared" si="36"/>
        <v>7</v>
      </c>
      <c r="I233">
        <f t="shared" si="37"/>
        <v>-82</v>
      </c>
      <c r="J233">
        <f t="shared" si="38"/>
        <v>-175</v>
      </c>
      <c r="K233">
        <f t="shared" si="39"/>
        <v>-268</v>
      </c>
      <c r="L233">
        <v>8</v>
      </c>
      <c r="M233" t="s">
        <v>104</v>
      </c>
      <c r="N233">
        <v>0</v>
      </c>
      <c r="O233">
        <v>83</v>
      </c>
      <c r="P233">
        <v>61</v>
      </c>
      <c r="Q233">
        <v>72</v>
      </c>
      <c r="R233" s="16">
        <v>362</v>
      </c>
      <c r="S233">
        <v>0</v>
      </c>
    </row>
    <row r="234" spans="1:19" x14ac:dyDescent="0.55000000000000004">
      <c r="A234" s="2">
        <v>44559</v>
      </c>
      <c r="B234">
        <v>233</v>
      </c>
      <c r="C234">
        <f t="shared" si="27"/>
        <v>2021</v>
      </c>
      <c r="D234" s="2">
        <v>44551</v>
      </c>
      <c r="E234" s="2" t="s">
        <v>411</v>
      </c>
      <c r="F234" s="2" t="s">
        <v>415</v>
      </c>
      <c r="G234" s="2" t="s">
        <v>412</v>
      </c>
      <c r="H234">
        <f t="shared" si="36"/>
        <v>8</v>
      </c>
      <c r="I234">
        <f t="shared" si="37"/>
        <v>-81</v>
      </c>
      <c r="J234">
        <f t="shared" si="38"/>
        <v>-174</v>
      </c>
      <c r="K234">
        <f t="shared" si="39"/>
        <v>-267</v>
      </c>
      <c r="L234">
        <v>9</v>
      </c>
      <c r="M234" t="s">
        <v>104</v>
      </c>
      <c r="N234">
        <v>0</v>
      </c>
      <c r="O234">
        <v>81</v>
      </c>
      <c r="P234">
        <v>60</v>
      </c>
      <c r="Q234">
        <v>70.5</v>
      </c>
      <c r="R234" s="16">
        <v>363</v>
      </c>
      <c r="S234">
        <v>0</v>
      </c>
    </row>
    <row r="235" spans="1:19" x14ac:dyDescent="0.55000000000000004">
      <c r="A235" s="2">
        <v>44560</v>
      </c>
      <c r="B235">
        <v>234</v>
      </c>
      <c r="C235">
        <f t="shared" si="27"/>
        <v>2021</v>
      </c>
      <c r="D235" s="2">
        <v>44551</v>
      </c>
      <c r="E235" s="2" t="s">
        <v>411</v>
      </c>
      <c r="F235" s="2" t="s">
        <v>415</v>
      </c>
      <c r="G235" s="2" t="s">
        <v>412</v>
      </c>
      <c r="H235">
        <f t="shared" si="36"/>
        <v>9</v>
      </c>
      <c r="I235">
        <f t="shared" si="37"/>
        <v>-80</v>
      </c>
      <c r="J235">
        <f t="shared" si="38"/>
        <v>-173</v>
      </c>
      <c r="K235">
        <f t="shared" si="39"/>
        <v>-266</v>
      </c>
      <c r="L235">
        <v>10</v>
      </c>
      <c r="M235" t="s">
        <v>104</v>
      </c>
      <c r="N235">
        <v>0</v>
      </c>
      <c r="O235">
        <v>82</v>
      </c>
      <c r="P235">
        <v>62</v>
      </c>
      <c r="Q235">
        <v>72</v>
      </c>
      <c r="R235" s="16">
        <v>364</v>
      </c>
      <c r="S235">
        <v>0</v>
      </c>
    </row>
    <row r="236" spans="1:19" x14ac:dyDescent="0.55000000000000004">
      <c r="A236" s="2">
        <v>44561</v>
      </c>
      <c r="B236">
        <v>235</v>
      </c>
      <c r="C236">
        <f t="shared" si="27"/>
        <v>2021</v>
      </c>
      <c r="D236" s="2">
        <v>44551</v>
      </c>
      <c r="E236" s="2" t="s">
        <v>411</v>
      </c>
      <c r="F236" s="2" t="s">
        <v>415</v>
      </c>
      <c r="G236" s="2" t="s">
        <v>412</v>
      </c>
      <c r="H236">
        <f t="shared" si="36"/>
        <v>10</v>
      </c>
      <c r="I236">
        <f t="shared" si="37"/>
        <v>-79</v>
      </c>
      <c r="J236">
        <f t="shared" si="38"/>
        <v>-172</v>
      </c>
      <c r="K236">
        <f t="shared" si="39"/>
        <v>-265</v>
      </c>
      <c r="L236">
        <v>11</v>
      </c>
      <c r="M236" t="s">
        <v>104</v>
      </c>
      <c r="N236">
        <v>0</v>
      </c>
      <c r="O236">
        <v>84</v>
      </c>
      <c r="P236">
        <v>62</v>
      </c>
      <c r="Q236">
        <v>73</v>
      </c>
      <c r="R236" s="16">
        <v>365</v>
      </c>
      <c r="S236">
        <v>0</v>
      </c>
    </row>
    <row r="237" spans="1:19" x14ac:dyDescent="0.55000000000000004">
      <c r="A237" s="2">
        <v>44562</v>
      </c>
      <c r="B237">
        <v>236</v>
      </c>
      <c r="C237">
        <f t="shared" si="27"/>
        <v>2022</v>
      </c>
      <c r="D237" s="2">
        <v>44551</v>
      </c>
      <c r="E237" s="2" t="s">
        <v>411</v>
      </c>
      <c r="F237" s="2" t="s">
        <v>415</v>
      </c>
      <c r="G237" s="2" t="s">
        <v>412</v>
      </c>
      <c r="H237">
        <f t="shared" si="36"/>
        <v>11</v>
      </c>
      <c r="I237">
        <f t="shared" si="37"/>
        <v>-78</v>
      </c>
      <c r="J237">
        <f t="shared" si="38"/>
        <v>-171</v>
      </c>
      <c r="K237">
        <f t="shared" si="39"/>
        <v>-264</v>
      </c>
      <c r="L237">
        <v>12</v>
      </c>
      <c r="M237" t="s">
        <v>115</v>
      </c>
      <c r="N237">
        <v>0</v>
      </c>
      <c r="O237">
        <v>83</v>
      </c>
      <c r="P237">
        <v>62</v>
      </c>
      <c r="Q237">
        <v>72.5</v>
      </c>
      <c r="R237" s="16">
        <v>1</v>
      </c>
      <c r="S237">
        <v>0</v>
      </c>
    </row>
    <row r="238" spans="1:19" x14ac:dyDescent="0.55000000000000004">
      <c r="A238" s="2">
        <v>44563</v>
      </c>
      <c r="B238">
        <v>237</v>
      </c>
      <c r="C238">
        <f t="shared" si="27"/>
        <v>2022</v>
      </c>
      <c r="D238" s="2">
        <v>44551</v>
      </c>
      <c r="E238" s="2" t="s">
        <v>411</v>
      </c>
      <c r="F238" s="2" t="s">
        <v>415</v>
      </c>
      <c r="G238" s="2" t="s">
        <v>412</v>
      </c>
      <c r="H238">
        <f t="shared" si="36"/>
        <v>12</v>
      </c>
      <c r="I238">
        <f t="shared" si="37"/>
        <v>-77</v>
      </c>
      <c r="J238">
        <f t="shared" si="38"/>
        <v>-170</v>
      </c>
      <c r="K238">
        <f t="shared" si="39"/>
        <v>-263</v>
      </c>
      <c r="L238">
        <v>13</v>
      </c>
      <c r="M238" t="s">
        <v>115</v>
      </c>
      <c r="N238">
        <v>0</v>
      </c>
      <c r="O238">
        <v>83</v>
      </c>
      <c r="P238">
        <v>62</v>
      </c>
      <c r="Q238">
        <v>72.5</v>
      </c>
      <c r="R238" s="16">
        <v>2</v>
      </c>
      <c r="S238">
        <v>0</v>
      </c>
    </row>
    <row r="239" spans="1:19" x14ac:dyDescent="0.55000000000000004">
      <c r="A239" s="2">
        <v>44564</v>
      </c>
      <c r="B239">
        <v>238</v>
      </c>
      <c r="C239">
        <f t="shared" si="27"/>
        <v>2022</v>
      </c>
      <c r="D239" s="2">
        <v>44551</v>
      </c>
      <c r="E239" s="2" t="s">
        <v>411</v>
      </c>
      <c r="F239" s="2" t="s">
        <v>415</v>
      </c>
      <c r="G239" s="2" t="s">
        <v>412</v>
      </c>
      <c r="H239">
        <f t="shared" si="36"/>
        <v>13</v>
      </c>
      <c r="I239">
        <f t="shared" si="37"/>
        <v>-76</v>
      </c>
      <c r="J239">
        <f t="shared" si="38"/>
        <v>-169</v>
      </c>
      <c r="K239">
        <f t="shared" si="39"/>
        <v>-262</v>
      </c>
      <c r="L239">
        <v>14</v>
      </c>
      <c r="M239" t="s">
        <v>115</v>
      </c>
      <c r="N239">
        <v>0</v>
      </c>
      <c r="O239">
        <v>83</v>
      </c>
      <c r="P239">
        <v>63</v>
      </c>
      <c r="Q239">
        <v>73</v>
      </c>
      <c r="R239" s="16">
        <v>3</v>
      </c>
      <c r="S239">
        <v>0</v>
      </c>
    </row>
    <row r="240" spans="1:19" x14ac:dyDescent="0.55000000000000004">
      <c r="A240" s="2">
        <v>44565</v>
      </c>
      <c r="B240">
        <v>239</v>
      </c>
      <c r="C240">
        <f t="shared" si="27"/>
        <v>2022</v>
      </c>
      <c r="D240" s="2">
        <v>44551</v>
      </c>
      <c r="E240" s="2" t="s">
        <v>411</v>
      </c>
      <c r="F240" s="2" t="s">
        <v>415</v>
      </c>
      <c r="G240" s="2" t="s">
        <v>412</v>
      </c>
      <c r="H240">
        <f t="shared" si="36"/>
        <v>14</v>
      </c>
      <c r="I240">
        <f t="shared" si="37"/>
        <v>-75</v>
      </c>
      <c r="J240">
        <f t="shared" si="38"/>
        <v>-168</v>
      </c>
      <c r="K240">
        <f t="shared" si="39"/>
        <v>-261</v>
      </c>
      <c r="L240">
        <v>15</v>
      </c>
      <c r="M240" t="s">
        <v>115</v>
      </c>
      <c r="N240">
        <v>0</v>
      </c>
      <c r="O240">
        <v>82</v>
      </c>
      <c r="P240">
        <v>57</v>
      </c>
      <c r="Q240">
        <v>69.5</v>
      </c>
      <c r="R240" s="16">
        <v>4</v>
      </c>
      <c r="S240">
        <v>0</v>
      </c>
    </row>
    <row r="241" spans="1:19" x14ac:dyDescent="0.55000000000000004">
      <c r="A241" s="2">
        <v>44566</v>
      </c>
      <c r="B241">
        <v>240</v>
      </c>
      <c r="C241">
        <f t="shared" si="27"/>
        <v>2022</v>
      </c>
      <c r="D241" s="2">
        <v>44551</v>
      </c>
      <c r="E241" s="2" t="s">
        <v>411</v>
      </c>
      <c r="F241" s="2" t="s">
        <v>415</v>
      </c>
      <c r="G241" s="2" t="s">
        <v>412</v>
      </c>
      <c r="H241">
        <f t="shared" si="36"/>
        <v>15</v>
      </c>
      <c r="I241">
        <f t="shared" si="37"/>
        <v>-74</v>
      </c>
      <c r="J241">
        <f t="shared" si="38"/>
        <v>-167</v>
      </c>
      <c r="K241">
        <f t="shared" si="39"/>
        <v>-260</v>
      </c>
      <c r="L241">
        <v>16</v>
      </c>
      <c r="M241" t="s">
        <v>115</v>
      </c>
      <c r="N241">
        <v>5.0800000000000005E-2</v>
      </c>
      <c r="O241">
        <v>77</v>
      </c>
      <c r="P241">
        <v>61</v>
      </c>
      <c r="Q241">
        <v>69</v>
      </c>
      <c r="R241" s="16">
        <v>5</v>
      </c>
      <c r="S241">
        <v>0.12903200000000001</v>
      </c>
    </row>
    <row r="242" spans="1:19" x14ac:dyDescent="0.55000000000000004">
      <c r="A242" s="2">
        <v>44567</v>
      </c>
      <c r="B242">
        <v>241</v>
      </c>
      <c r="C242">
        <f t="shared" si="27"/>
        <v>2022</v>
      </c>
      <c r="D242" s="2">
        <v>44551</v>
      </c>
      <c r="E242" s="2" t="s">
        <v>411</v>
      </c>
      <c r="F242" s="2" t="s">
        <v>415</v>
      </c>
      <c r="G242" s="2" t="s">
        <v>412</v>
      </c>
      <c r="H242">
        <f t="shared" si="36"/>
        <v>16</v>
      </c>
      <c r="I242">
        <f t="shared" si="37"/>
        <v>-73</v>
      </c>
      <c r="J242">
        <f t="shared" si="38"/>
        <v>-166</v>
      </c>
      <c r="K242">
        <f t="shared" si="39"/>
        <v>-259</v>
      </c>
      <c r="L242">
        <v>17</v>
      </c>
      <c r="M242" t="s">
        <v>115</v>
      </c>
      <c r="N242">
        <v>0</v>
      </c>
      <c r="O242">
        <v>84</v>
      </c>
      <c r="P242">
        <v>58</v>
      </c>
      <c r="Q242">
        <v>71</v>
      </c>
      <c r="R242" s="16">
        <v>6</v>
      </c>
      <c r="S242">
        <v>0</v>
      </c>
    </row>
    <row r="243" spans="1:19" x14ac:dyDescent="0.55000000000000004">
      <c r="A243" s="2">
        <v>44568</v>
      </c>
      <c r="B243">
        <v>242</v>
      </c>
      <c r="C243">
        <f t="shared" si="27"/>
        <v>2022</v>
      </c>
      <c r="D243" s="2">
        <v>44551</v>
      </c>
      <c r="E243" s="2" t="s">
        <v>411</v>
      </c>
      <c r="F243" s="2" t="s">
        <v>415</v>
      </c>
      <c r="G243" s="2" t="s">
        <v>412</v>
      </c>
      <c r="H243">
        <f t="shared" si="36"/>
        <v>17</v>
      </c>
      <c r="I243">
        <f t="shared" si="37"/>
        <v>-72</v>
      </c>
      <c r="J243">
        <f t="shared" si="38"/>
        <v>-165</v>
      </c>
      <c r="K243">
        <f t="shared" si="39"/>
        <v>-258</v>
      </c>
      <c r="L243">
        <v>18</v>
      </c>
      <c r="M243" t="s">
        <v>115</v>
      </c>
      <c r="N243">
        <v>0</v>
      </c>
      <c r="O243">
        <v>80</v>
      </c>
      <c r="P243">
        <v>59</v>
      </c>
      <c r="Q243">
        <v>69.5</v>
      </c>
      <c r="R243" s="16">
        <v>7</v>
      </c>
      <c r="S243">
        <v>0</v>
      </c>
    </row>
    <row r="244" spans="1:19" x14ac:dyDescent="0.55000000000000004">
      <c r="A244" s="2">
        <v>44569</v>
      </c>
      <c r="B244">
        <v>243</v>
      </c>
      <c r="C244">
        <f t="shared" si="27"/>
        <v>2022</v>
      </c>
      <c r="D244" s="2">
        <v>44551</v>
      </c>
      <c r="E244" s="2" t="s">
        <v>411</v>
      </c>
      <c r="F244" s="2" t="s">
        <v>415</v>
      </c>
      <c r="G244" s="2" t="s">
        <v>412</v>
      </c>
      <c r="H244">
        <f t="shared" si="36"/>
        <v>18</v>
      </c>
      <c r="I244">
        <f t="shared" si="37"/>
        <v>-71</v>
      </c>
      <c r="J244">
        <f t="shared" si="38"/>
        <v>-164</v>
      </c>
      <c r="K244">
        <f t="shared" si="39"/>
        <v>-257</v>
      </c>
      <c r="L244">
        <v>19</v>
      </c>
      <c r="M244" t="s">
        <v>115</v>
      </c>
      <c r="N244">
        <v>0.127</v>
      </c>
      <c r="O244">
        <v>83</v>
      </c>
      <c r="P244">
        <v>67</v>
      </c>
      <c r="Q244">
        <v>75</v>
      </c>
      <c r="R244" s="16">
        <v>8</v>
      </c>
      <c r="S244">
        <v>0.32258000000000003</v>
      </c>
    </row>
    <row r="245" spans="1:19" x14ac:dyDescent="0.55000000000000004">
      <c r="A245" s="2">
        <v>44570</v>
      </c>
      <c r="B245">
        <v>244</v>
      </c>
      <c r="C245">
        <f t="shared" si="27"/>
        <v>2022</v>
      </c>
      <c r="D245" s="2">
        <v>44551</v>
      </c>
      <c r="E245" s="2" t="s">
        <v>411</v>
      </c>
      <c r="F245" s="2" t="s">
        <v>415</v>
      </c>
      <c r="G245" s="2" t="s">
        <v>412</v>
      </c>
      <c r="H245">
        <f t="shared" si="36"/>
        <v>19</v>
      </c>
      <c r="I245">
        <f t="shared" si="37"/>
        <v>-70</v>
      </c>
      <c r="J245">
        <f t="shared" si="38"/>
        <v>-163</v>
      </c>
      <c r="K245">
        <f t="shared" si="39"/>
        <v>-256</v>
      </c>
      <c r="L245">
        <v>20</v>
      </c>
      <c r="M245" t="s">
        <v>115</v>
      </c>
      <c r="N245">
        <v>3.2512000000000003</v>
      </c>
      <c r="O245">
        <v>77</v>
      </c>
      <c r="P245">
        <v>70</v>
      </c>
      <c r="Q245">
        <v>73.5</v>
      </c>
      <c r="R245" s="16">
        <v>9</v>
      </c>
      <c r="S245">
        <v>8.2580480000000005</v>
      </c>
    </row>
    <row r="246" spans="1:19" x14ac:dyDescent="0.55000000000000004">
      <c r="A246" s="2">
        <v>44571</v>
      </c>
      <c r="B246">
        <v>245</v>
      </c>
      <c r="C246">
        <f t="shared" si="27"/>
        <v>2022</v>
      </c>
      <c r="D246" s="2">
        <v>44551</v>
      </c>
      <c r="E246" s="2" t="s">
        <v>411</v>
      </c>
      <c r="F246" s="2" t="s">
        <v>415</v>
      </c>
      <c r="G246" s="2" t="s">
        <v>412</v>
      </c>
      <c r="H246">
        <f t="shared" si="36"/>
        <v>20</v>
      </c>
      <c r="I246">
        <f t="shared" si="37"/>
        <v>-69</v>
      </c>
      <c r="J246">
        <f t="shared" si="38"/>
        <v>-162</v>
      </c>
      <c r="K246">
        <f t="shared" si="39"/>
        <v>-255</v>
      </c>
      <c r="L246">
        <v>21</v>
      </c>
      <c r="M246" t="s">
        <v>115</v>
      </c>
      <c r="N246">
        <v>0.27939999999999998</v>
      </c>
      <c r="O246">
        <v>79</v>
      </c>
      <c r="P246">
        <v>66</v>
      </c>
      <c r="Q246">
        <v>72.5</v>
      </c>
      <c r="R246" s="16">
        <v>10</v>
      </c>
      <c r="S246">
        <v>0.70967599999999997</v>
      </c>
    </row>
    <row r="247" spans="1:19" x14ac:dyDescent="0.55000000000000004">
      <c r="A247" s="2">
        <v>44572</v>
      </c>
      <c r="B247">
        <v>246</v>
      </c>
      <c r="C247">
        <f t="shared" si="27"/>
        <v>2022</v>
      </c>
      <c r="D247" s="2">
        <v>44551</v>
      </c>
      <c r="E247" s="2" t="s">
        <v>411</v>
      </c>
      <c r="F247" s="2" t="s">
        <v>415</v>
      </c>
      <c r="G247" s="2" t="s">
        <v>412</v>
      </c>
      <c r="H247">
        <f t="shared" si="36"/>
        <v>21</v>
      </c>
      <c r="I247">
        <f t="shared" si="37"/>
        <v>-68</v>
      </c>
      <c r="J247">
        <f t="shared" si="38"/>
        <v>-161</v>
      </c>
      <c r="K247">
        <f t="shared" si="39"/>
        <v>-254</v>
      </c>
      <c r="L247">
        <v>22</v>
      </c>
      <c r="M247" t="s">
        <v>115</v>
      </c>
      <c r="N247">
        <v>0.15240000000000001</v>
      </c>
      <c r="O247">
        <v>80</v>
      </c>
      <c r="P247">
        <v>63</v>
      </c>
      <c r="Q247">
        <v>71.5</v>
      </c>
      <c r="R247" s="16">
        <v>11</v>
      </c>
      <c r="S247">
        <v>0.38709600000000005</v>
      </c>
    </row>
    <row r="248" spans="1:19" x14ac:dyDescent="0.55000000000000004">
      <c r="A248" s="2">
        <v>44573</v>
      </c>
      <c r="B248">
        <v>247</v>
      </c>
      <c r="C248">
        <f t="shared" si="27"/>
        <v>2022</v>
      </c>
      <c r="D248" s="2">
        <v>44551</v>
      </c>
      <c r="E248" s="2" t="s">
        <v>411</v>
      </c>
      <c r="F248" s="2" t="s">
        <v>415</v>
      </c>
      <c r="G248" s="2" t="s">
        <v>412</v>
      </c>
      <c r="H248">
        <f t="shared" si="36"/>
        <v>22</v>
      </c>
      <c r="I248">
        <f t="shared" si="37"/>
        <v>-67</v>
      </c>
      <c r="J248">
        <f t="shared" si="38"/>
        <v>-160</v>
      </c>
      <c r="K248">
        <f t="shared" si="39"/>
        <v>-253</v>
      </c>
      <c r="L248">
        <v>23</v>
      </c>
      <c r="M248" t="s">
        <v>115</v>
      </c>
      <c r="N248">
        <v>2.5400000000000002E-2</v>
      </c>
      <c r="O248">
        <v>77</v>
      </c>
      <c r="P248">
        <v>63</v>
      </c>
      <c r="Q248">
        <v>70</v>
      </c>
      <c r="R248" s="16">
        <v>12</v>
      </c>
      <c r="S248">
        <v>6.4516000000000004E-2</v>
      </c>
    </row>
    <row r="249" spans="1:19" x14ac:dyDescent="0.55000000000000004">
      <c r="A249" s="2">
        <v>44574</v>
      </c>
      <c r="B249">
        <v>248</v>
      </c>
      <c r="C249">
        <f t="shared" si="27"/>
        <v>2022</v>
      </c>
      <c r="D249" s="2">
        <v>44551</v>
      </c>
      <c r="E249" s="2" t="s">
        <v>411</v>
      </c>
      <c r="F249" s="2" t="s">
        <v>415</v>
      </c>
      <c r="G249" s="2" t="s">
        <v>412</v>
      </c>
      <c r="H249">
        <f t="shared" si="36"/>
        <v>23</v>
      </c>
      <c r="I249">
        <f t="shared" si="37"/>
        <v>-66</v>
      </c>
      <c r="J249">
        <f t="shared" si="38"/>
        <v>-159</v>
      </c>
      <c r="K249">
        <f t="shared" si="39"/>
        <v>-252</v>
      </c>
      <c r="L249">
        <v>24</v>
      </c>
      <c r="M249" t="s">
        <v>115</v>
      </c>
      <c r="N249">
        <v>0</v>
      </c>
      <c r="O249">
        <v>77</v>
      </c>
      <c r="P249">
        <v>63</v>
      </c>
      <c r="Q249">
        <v>70</v>
      </c>
      <c r="R249" s="16">
        <v>13</v>
      </c>
      <c r="S249">
        <v>0</v>
      </c>
    </row>
    <row r="250" spans="1:19" x14ac:dyDescent="0.55000000000000004">
      <c r="A250" s="2">
        <v>44575</v>
      </c>
      <c r="B250">
        <v>249</v>
      </c>
      <c r="C250">
        <f t="shared" si="27"/>
        <v>2022</v>
      </c>
      <c r="D250" s="2">
        <v>44551</v>
      </c>
      <c r="E250" s="2" t="s">
        <v>411</v>
      </c>
      <c r="F250" s="2" t="s">
        <v>415</v>
      </c>
      <c r="G250" s="2" t="s">
        <v>412</v>
      </c>
      <c r="H250">
        <f t="shared" si="36"/>
        <v>24</v>
      </c>
      <c r="I250">
        <f t="shared" si="37"/>
        <v>-65</v>
      </c>
      <c r="J250">
        <f t="shared" si="38"/>
        <v>-158</v>
      </c>
      <c r="K250">
        <f t="shared" si="39"/>
        <v>-251</v>
      </c>
      <c r="L250">
        <v>25</v>
      </c>
      <c r="M250" t="s">
        <v>115</v>
      </c>
      <c r="N250">
        <v>0</v>
      </c>
      <c r="O250">
        <v>77</v>
      </c>
      <c r="P250">
        <v>52</v>
      </c>
      <c r="Q250">
        <v>64.5</v>
      </c>
      <c r="R250" s="16">
        <v>14</v>
      </c>
      <c r="S250">
        <v>0</v>
      </c>
    </row>
    <row r="251" spans="1:19" x14ac:dyDescent="0.55000000000000004">
      <c r="A251" s="2">
        <v>44576</v>
      </c>
      <c r="B251">
        <v>250</v>
      </c>
      <c r="C251">
        <f t="shared" si="27"/>
        <v>2022</v>
      </c>
      <c r="D251" s="2">
        <v>44551</v>
      </c>
      <c r="E251" s="2" t="s">
        <v>411</v>
      </c>
      <c r="F251" s="2" t="s">
        <v>415</v>
      </c>
      <c r="G251" s="2" t="s">
        <v>412</v>
      </c>
      <c r="H251">
        <f t="shared" si="36"/>
        <v>25</v>
      </c>
      <c r="I251">
        <f t="shared" si="37"/>
        <v>-64</v>
      </c>
      <c r="J251">
        <f t="shared" si="38"/>
        <v>-157</v>
      </c>
      <c r="K251">
        <f t="shared" si="39"/>
        <v>-250</v>
      </c>
      <c r="L251">
        <v>26</v>
      </c>
      <c r="M251" t="s">
        <v>115</v>
      </c>
      <c r="N251">
        <v>0</v>
      </c>
      <c r="O251">
        <v>72</v>
      </c>
      <c r="P251">
        <v>47</v>
      </c>
      <c r="Q251">
        <v>59.5</v>
      </c>
      <c r="R251" s="16">
        <v>15</v>
      </c>
      <c r="S251">
        <v>0</v>
      </c>
    </row>
    <row r="252" spans="1:19" x14ac:dyDescent="0.55000000000000004">
      <c r="A252" s="2">
        <v>44577</v>
      </c>
      <c r="B252">
        <v>251</v>
      </c>
      <c r="C252">
        <f t="shared" si="27"/>
        <v>2022</v>
      </c>
      <c r="D252" s="2">
        <v>44551</v>
      </c>
      <c r="E252" s="2" t="s">
        <v>411</v>
      </c>
      <c r="F252" s="2" t="s">
        <v>415</v>
      </c>
      <c r="G252" s="2" t="s">
        <v>412</v>
      </c>
      <c r="H252">
        <f t="shared" si="36"/>
        <v>26</v>
      </c>
      <c r="I252">
        <f t="shared" si="37"/>
        <v>-63</v>
      </c>
      <c r="J252">
        <f t="shared" si="38"/>
        <v>-156</v>
      </c>
      <c r="K252">
        <f t="shared" si="39"/>
        <v>-249</v>
      </c>
      <c r="L252">
        <v>27</v>
      </c>
      <c r="M252" t="s">
        <v>115</v>
      </c>
      <c r="N252">
        <v>0</v>
      </c>
      <c r="O252">
        <v>76</v>
      </c>
      <c r="P252">
        <v>51</v>
      </c>
      <c r="Q252">
        <v>63.5</v>
      </c>
      <c r="R252" s="16">
        <v>16</v>
      </c>
      <c r="S252">
        <v>0</v>
      </c>
    </row>
    <row r="253" spans="1:19" x14ac:dyDescent="0.55000000000000004">
      <c r="A253" s="2">
        <v>44578</v>
      </c>
      <c r="B253">
        <v>252</v>
      </c>
      <c r="C253">
        <f t="shared" si="27"/>
        <v>2022</v>
      </c>
      <c r="D253" s="2">
        <v>44551</v>
      </c>
      <c r="E253" s="2" t="s">
        <v>411</v>
      </c>
      <c r="F253" s="2" t="s">
        <v>415</v>
      </c>
      <c r="G253" s="2" t="s">
        <v>412</v>
      </c>
      <c r="H253">
        <f t="shared" si="36"/>
        <v>27</v>
      </c>
      <c r="I253">
        <f t="shared" si="37"/>
        <v>-62</v>
      </c>
      <c r="J253">
        <f t="shared" si="38"/>
        <v>-155</v>
      </c>
      <c r="K253">
        <f t="shared" si="39"/>
        <v>-248</v>
      </c>
      <c r="L253">
        <v>28</v>
      </c>
      <c r="M253" t="s">
        <v>115</v>
      </c>
      <c r="N253">
        <v>1.8034000000000001</v>
      </c>
      <c r="O253">
        <v>77</v>
      </c>
      <c r="P253">
        <v>54</v>
      </c>
      <c r="Q253">
        <v>65.5</v>
      </c>
      <c r="R253" s="16">
        <v>17</v>
      </c>
      <c r="S253">
        <v>4.5806360000000002</v>
      </c>
    </row>
    <row r="254" spans="1:19" x14ac:dyDescent="0.55000000000000004">
      <c r="A254" s="2">
        <v>44579</v>
      </c>
      <c r="B254">
        <v>253</v>
      </c>
      <c r="C254">
        <f t="shared" si="27"/>
        <v>2022</v>
      </c>
      <c r="D254" s="2">
        <v>44551</v>
      </c>
      <c r="E254" s="2" t="s">
        <v>411</v>
      </c>
      <c r="F254" s="2" t="s">
        <v>415</v>
      </c>
      <c r="G254" s="2" t="s">
        <v>412</v>
      </c>
      <c r="H254">
        <f t="shared" si="36"/>
        <v>28</v>
      </c>
      <c r="I254">
        <f t="shared" si="37"/>
        <v>-61</v>
      </c>
      <c r="J254">
        <f t="shared" si="38"/>
        <v>-154</v>
      </c>
      <c r="K254">
        <f t="shared" si="39"/>
        <v>-247</v>
      </c>
      <c r="L254">
        <v>29</v>
      </c>
      <c r="M254" t="s">
        <v>115</v>
      </c>
      <c r="N254">
        <v>0</v>
      </c>
      <c r="O254">
        <v>74</v>
      </c>
      <c r="P254">
        <v>45</v>
      </c>
      <c r="Q254">
        <v>59.5</v>
      </c>
      <c r="R254" s="16">
        <v>18</v>
      </c>
      <c r="S254">
        <v>0</v>
      </c>
    </row>
    <row r="255" spans="1:19" x14ac:dyDescent="0.55000000000000004">
      <c r="A255" s="2">
        <v>44580</v>
      </c>
      <c r="B255">
        <v>254</v>
      </c>
      <c r="C255">
        <f t="shared" si="27"/>
        <v>2022</v>
      </c>
      <c r="D255" s="2">
        <v>44551</v>
      </c>
      <c r="E255" s="2" t="s">
        <v>411</v>
      </c>
      <c r="F255" s="2" t="s">
        <v>415</v>
      </c>
      <c r="G255" s="2" t="s">
        <v>412</v>
      </c>
      <c r="H255">
        <f t="shared" si="36"/>
        <v>29</v>
      </c>
      <c r="I255">
        <f t="shared" si="37"/>
        <v>-60</v>
      </c>
      <c r="J255">
        <f t="shared" si="38"/>
        <v>-153</v>
      </c>
      <c r="K255">
        <f t="shared" si="39"/>
        <v>-246</v>
      </c>
      <c r="L255">
        <v>30</v>
      </c>
      <c r="M255" t="s">
        <v>115</v>
      </c>
      <c r="N255">
        <v>0</v>
      </c>
      <c r="O255">
        <v>69</v>
      </c>
      <c r="P255">
        <v>48</v>
      </c>
      <c r="Q255">
        <v>58.5</v>
      </c>
      <c r="R255" s="16">
        <v>19</v>
      </c>
      <c r="S255">
        <v>0</v>
      </c>
    </row>
    <row r="256" spans="1:19" x14ac:dyDescent="0.55000000000000004">
      <c r="A256" s="2">
        <v>44581</v>
      </c>
      <c r="B256">
        <v>255</v>
      </c>
      <c r="C256">
        <f t="shared" si="27"/>
        <v>2022</v>
      </c>
      <c r="D256" s="2">
        <v>44551</v>
      </c>
      <c r="E256" s="2" t="s">
        <v>411</v>
      </c>
      <c r="F256" s="2" t="s">
        <v>415</v>
      </c>
      <c r="G256" s="2" t="s">
        <v>412</v>
      </c>
      <c r="H256">
        <f t="shared" si="36"/>
        <v>30</v>
      </c>
      <c r="I256">
        <f t="shared" si="37"/>
        <v>-59</v>
      </c>
      <c r="J256">
        <f t="shared" si="38"/>
        <v>-152</v>
      </c>
      <c r="K256">
        <f t="shared" si="39"/>
        <v>-245</v>
      </c>
      <c r="L256">
        <v>31</v>
      </c>
      <c r="M256" t="s">
        <v>115</v>
      </c>
      <c r="N256">
        <v>0</v>
      </c>
      <c r="O256">
        <v>75</v>
      </c>
      <c r="P256">
        <v>53</v>
      </c>
      <c r="Q256">
        <v>64</v>
      </c>
      <c r="R256" s="16">
        <v>20</v>
      </c>
      <c r="S256">
        <v>0</v>
      </c>
    </row>
    <row r="257" spans="1:19" x14ac:dyDescent="0.55000000000000004">
      <c r="A257" s="2">
        <v>44582</v>
      </c>
      <c r="B257">
        <v>256</v>
      </c>
      <c r="C257">
        <f t="shared" si="27"/>
        <v>2022</v>
      </c>
      <c r="D257" s="2">
        <v>44551</v>
      </c>
      <c r="E257" s="2" t="s">
        <v>411</v>
      </c>
      <c r="F257" s="2" t="s">
        <v>415</v>
      </c>
      <c r="G257" s="2" t="s">
        <v>412</v>
      </c>
      <c r="H257">
        <f t="shared" si="36"/>
        <v>31</v>
      </c>
      <c r="I257">
        <f t="shared" si="37"/>
        <v>-58</v>
      </c>
      <c r="J257">
        <f t="shared" si="38"/>
        <v>-151</v>
      </c>
      <c r="K257">
        <f t="shared" si="39"/>
        <v>-244</v>
      </c>
      <c r="L257">
        <v>32</v>
      </c>
      <c r="M257" t="s">
        <v>115</v>
      </c>
      <c r="N257">
        <v>2.5653999999999999</v>
      </c>
      <c r="O257">
        <v>80</v>
      </c>
      <c r="P257">
        <v>64</v>
      </c>
      <c r="Q257">
        <v>72</v>
      </c>
      <c r="R257" s="16">
        <v>21</v>
      </c>
      <c r="S257">
        <v>6.5161160000000002</v>
      </c>
    </row>
    <row r="258" spans="1:19" x14ac:dyDescent="0.55000000000000004">
      <c r="A258" s="2">
        <v>44583</v>
      </c>
      <c r="B258">
        <v>257</v>
      </c>
      <c r="C258">
        <f t="shared" si="27"/>
        <v>2022</v>
      </c>
      <c r="D258" s="2">
        <v>44551</v>
      </c>
      <c r="E258" s="2" t="s">
        <v>411</v>
      </c>
      <c r="F258" s="2" t="s">
        <v>415</v>
      </c>
      <c r="G258" s="2" t="s">
        <v>412</v>
      </c>
      <c r="H258">
        <f t="shared" si="36"/>
        <v>32</v>
      </c>
      <c r="I258">
        <f t="shared" si="37"/>
        <v>-57</v>
      </c>
      <c r="J258">
        <f t="shared" si="38"/>
        <v>-150</v>
      </c>
      <c r="K258">
        <f t="shared" si="39"/>
        <v>-243</v>
      </c>
      <c r="L258">
        <v>33</v>
      </c>
      <c r="M258" t="s">
        <v>115</v>
      </c>
      <c r="N258">
        <v>0</v>
      </c>
      <c r="O258">
        <v>82</v>
      </c>
      <c r="P258">
        <v>66</v>
      </c>
      <c r="Q258">
        <v>74</v>
      </c>
      <c r="R258" s="16">
        <v>22</v>
      </c>
      <c r="S258">
        <v>0</v>
      </c>
    </row>
    <row r="259" spans="1:19" x14ac:dyDescent="0.55000000000000004">
      <c r="A259" s="2">
        <v>44584</v>
      </c>
      <c r="B259">
        <v>258</v>
      </c>
      <c r="C259">
        <f t="shared" ref="C259:C322" si="40">YEAR(A259)</f>
        <v>2022</v>
      </c>
      <c r="D259" s="2">
        <v>44551</v>
      </c>
      <c r="E259" s="2" t="s">
        <v>411</v>
      </c>
      <c r="F259" s="2" t="s">
        <v>415</v>
      </c>
      <c r="G259" s="2" t="s">
        <v>412</v>
      </c>
      <c r="H259">
        <f t="shared" si="36"/>
        <v>33</v>
      </c>
      <c r="I259">
        <f t="shared" si="37"/>
        <v>-56</v>
      </c>
      <c r="J259">
        <f t="shared" si="38"/>
        <v>-149</v>
      </c>
      <c r="K259">
        <f t="shared" si="39"/>
        <v>-242</v>
      </c>
      <c r="L259">
        <v>34</v>
      </c>
      <c r="M259" t="s">
        <v>115</v>
      </c>
      <c r="N259">
        <v>0.10160000000000001</v>
      </c>
      <c r="O259">
        <v>78</v>
      </c>
      <c r="P259">
        <v>57</v>
      </c>
      <c r="Q259">
        <v>67.5</v>
      </c>
      <c r="R259" s="16">
        <v>23</v>
      </c>
      <c r="S259">
        <v>0.25806400000000002</v>
      </c>
    </row>
    <row r="260" spans="1:19" x14ac:dyDescent="0.55000000000000004">
      <c r="A260" s="2">
        <v>44585</v>
      </c>
      <c r="B260">
        <v>259</v>
      </c>
      <c r="C260">
        <f t="shared" si="40"/>
        <v>2022</v>
      </c>
      <c r="D260" s="2">
        <v>44551</v>
      </c>
      <c r="E260" s="2" t="s">
        <v>411</v>
      </c>
      <c r="F260" s="2" t="s">
        <v>415</v>
      </c>
      <c r="G260" s="2" t="s">
        <v>412</v>
      </c>
      <c r="H260">
        <f t="shared" si="36"/>
        <v>34</v>
      </c>
      <c r="I260">
        <f t="shared" si="37"/>
        <v>-55</v>
      </c>
      <c r="J260">
        <f t="shared" si="38"/>
        <v>-148</v>
      </c>
      <c r="K260">
        <f t="shared" si="39"/>
        <v>-241</v>
      </c>
      <c r="L260">
        <v>35</v>
      </c>
      <c r="M260" t="s">
        <v>115</v>
      </c>
      <c r="N260">
        <v>0</v>
      </c>
      <c r="O260">
        <v>62</v>
      </c>
      <c r="P260">
        <v>44</v>
      </c>
      <c r="Q260">
        <v>53</v>
      </c>
      <c r="R260" s="16">
        <v>24</v>
      </c>
      <c r="S260">
        <v>0</v>
      </c>
    </row>
    <row r="261" spans="1:19" x14ac:dyDescent="0.55000000000000004">
      <c r="A261" s="2">
        <v>44586</v>
      </c>
      <c r="B261">
        <v>260</v>
      </c>
      <c r="C261">
        <f t="shared" si="40"/>
        <v>2022</v>
      </c>
      <c r="D261" s="2">
        <v>44551</v>
      </c>
      <c r="E261" s="2" t="s">
        <v>411</v>
      </c>
      <c r="F261" s="2" t="s">
        <v>415</v>
      </c>
      <c r="G261" s="2" t="s">
        <v>412</v>
      </c>
      <c r="H261">
        <f t="shared" si="36"/>
        <v>35</v>
      </c>
      <c r="I261">
        <f t="shared" si="37"/>
        <v>-54</v>
      </c>
      <c r="J261">
        <f t="shared" si="38"/>
        <v>-147</v>
      </c>
      <c r="K261">
        <f t="shared" si="39"/>
        <v>-240</v>
      </c>
      <c r="L261">
        <v>36</v>
      </c>
      <c r="M261" t="s">
        <v>115</v>
      </c>
      <c r="N261">
        <v>0</v>
      </c>
      <c r="O261">
        <v>65</v>
      </c>
      <c r="P261">
        <v>43</v>
      </c>
      <c r="Q261">
        <v>54</v>
      </c>
      <c r="R261" s="16">
        <v>25</v>
      </c>
      <c r="S261">
        <v>0</v>
      </c>
    </row>
    <row r="262" spans="1:19" x14ac:dyDescent="0.55000000000000004">
      <c r="A262" s="2">
        <v>44587</v>
      </c>
      <c r="B262">
        <v>261</v>
      </c>
      <c r="C262">
        <f t="shared" si="40"/>
        <v>2022</v>
      </c>
      <c r="D262" s="2">
        <v>44551</v>
      </c>
      <c r="E262" s="2" t="s">
        <v>411</v>
      </c>
      <c r="F262" s="2" t="s">
        <v>415</v>
      </c>
      <c r="G262" s="2" t="s">
        <v>412</v>
      </c>
      <c r="H262">
        <f t="shared" si="36"/>
        <v>36</v>
      </c>
      <c r="I262">
        <f t="shared" si="37"/>
        <v>-53</v>
      </c>
      <c r="J262">
        <f t="shared" si="38"/>
        <v>-146</v>
      </c>
      <c r="K262">
        <f t="shared" si="39"/>
        <v>-239</v>
      </c>
      <c r="L262">
        <v>37</v>
      </c>
      <c r="M262" t="s">
        <v>115</v>
      </c>
      <c r="N262">
        <v>0</v>
      </c>
      <c r="O262">
        <v>75</v>
      </c>
      <c r="P262">
        <v>50</v>
      </c>
      <c r="Q262">
        <v>62.5</v>
      </c>
      <c r="R262" s="16">
        <v>26</v>
      </c>
      <c r="S262">
        <v>0</v>
      </c>
    </row>
    <row r="263" spans="1:19" x14ac:dyDescent="0.55000000000000004">
      <c r="A263" s="2">
        <v>44588</v>
      </c>
      <c r="B263">
        <v>262</v>
      </c>
      <c r="C263">
        <f t="shared" si="40"/>
        <v>2022</v>
      </c>
      <c r="D263" s="2">
        <v>44551</v>
      </c>
      <c r="E263" s="2" t="s">
        <v>411</v>
      </c>
      <c r="F263" s="2" t="s">
        <v>415</v>
      </c>
      <c r="G263" s="2" t="s">
        <v>412</v>
      </c>
      <c r="H263">
        <f t="shared" si="36"/>
        <v>37</v>
      </c>
      <c r="I263">
        <f t="shared" si="37"/>
        <v>-52</v>
      </c>
      <c r="J263">
        <f t="shared" si="38"/>
        <v>-145</v>
      </c>
      <c r="K263">
        <f t="shared" si="39"/>
        <v>-238</v>
      </c>
      <c r="L263">
        <v>38</v>
      </c>
      <c r="M263" t="s">
        <v>115</v>
      </c>
      <c r="N263">
        <v>0.22860000000000003</v>
      </c>
      <c r="O263">
        <v>81</v>
      </c>
      <c r="P263">
        <v>65</v>
      </c>
      <c r="Q263">
        <v>73</v>
      </c>
      <c r="R263" s="16">
        <v>27</v>
      </c>
      <c r="S263">
        <v>0.58064400000000005</v>
      </c>
    </row>
    <row r="264" spans="1:19" x14ac:dyDescent="0.55000000000000004">
      <c r="A264" s="2">
        <v>44589</v>
      </c>
      <c r="B264">
        <v>263</v>
      </c>
      <c r="C264">
        <f t="shared" si="40"/>
        <v>2022</v>
      </c>
      <c r="D264" s="2">
        <v>44551</v>
      </c>
      <c r="E264" s="2" t="s">
        <v>411</v>
      </c>
      <c r="F264" s="2" t="s">
        <v>415</v>
      </c>
      <c r="G264" s="2" t="s">
        <v>412</v>
      </c>
      <c r="H264">
        <f t="shared" si="36"/>
        <v>38</v>
      </c>
      <c r="I264">
        <f t="shared" si="37"/>
        <v>-51</v>
      </c>
      <c r="J264">
        <f t="shared" si="38"/>
        <v>-144</v>
      </c>
      <c r="K264">
        <f t="shared" si="39"/>
        <v>-237</v>
      </c>
      <c r="L264">
        <v>39</v>
      </c>
      <c r="M264" t="s">
        <v>115</v>
      </c>
      <c r="N264">
        <v>7.6200000000000004E-2</v>
      </c>
      <c r="O264">
        <v>81</v>
      </c>
      <c r="P264">
        <v>62</v>
      </c>
      <c r="Q264">
        <v>71.5</v>
      </c>
      <c r="R264" s="16">
        <v>28</v>
      </c>
      <c r="S264">
        <v>0.19354800000000003</v>
      </c>
    </row>
    <row r="265" spans="1:19" x14ac:dyDescent="0.55000000000000004">
      <c r="A265" s="2">
        <v>44590</v>
      </c>
      <c r="B265">
        <v>264</v>
      </c>
      <c r="C265">
        <f t="shared" si="40"/>
        <v>2022</v>
      </c>
      <c r="D265" s="2">
        <v>44551</v>
      </c>
      <c r="E265" s="2" t="s">
        <v>411</v>
      </c>
      <c r="F265" s="2" t="s">
        <v>415</v>
      </c>
      <c r="G265" s="2" t="s">
        <v>412</v>
      </c>
      <c r="H265">
        <f t="shared" si="36"/>
        <v>39</v>
      </c>
      <c r="I265">
        <f t="shared" si="37"/>
        <v>-50</v>
      </c>
      <c r="J265">
        <f t="shared" si="38"/>
        <v>-143</v>
      </c>
      <c r="K265">
        <f t="shared" si="39"/>
        <v>-236</v>
      </c>
      <c r="L265">
        <v>40</v>
      </c>
      <c r="M265" t="s">
        <v>115</v>
      </c>
      <c r="N265">
        <v>0</v>
      </c>
      <c r="O265">
        <v>74</v>
      </c>
      <c r="P265">
        <v>49</v>
      </c>
      <c r="Q265">
        <v>61.5</v>
      </c>
      <c r="R265" s="16">
        <v>29</v>
      </c>
      <c r="S265">
        <v>0</v>
      </c>
    </row>
    <row r="266" spans="1:19" x14ac:dyDescent="0.55000000000000004">
      <c r="A266" s="2">
        <v>44591</v>
      </c>
      <c r="B266">
        <v>265</v>
      </c>
      <c r="C266">
        <f t="shared" si="40"/>
        <v>2022</v>
      </c>
      <c r="D266" s="2">
        <v>44551</v>
      </c>
      <c r="E266" s="2" t="s">
        <v>411</v>
      </c>
      <c r="F266" s="2" t="s">
        <v>415</v>
      </c>
      <c r="G266" s="2" t="s">
        <v>412</v>
      </c>
      <c r="H266">
        <f t="shared" si="36"/>
        <v>40</v>
      </c>
      <c r="I266">
        <f t="shared" si="37"/>
        <v>-49</v>
      </c>
      <c r="J266">
        <f t="shared" si="38"/>
        <v>-142</v>
      </c>
      <c r="K266">
        <f t="shared" si="39"/>
        <v>-235</v>
      </c>
      <c r="L266">
        <v>41</v>
      </c>
      <c r="M266" t="s">
        <v>115</v>
      </c>
      <c r="N266">
        <v>0</v>
      </c>
      <c r="O266">
        <v>60</v>
      </c>
      <c r="P266">
        <v>38</v>
      </c>
      <c r="Q266">
        <v>49</v>
      </c>
      <c r="R266" s="16">
        <v>30</v>
      </c>
      <c r="S266">
        <v>0</v>
      </c>
    </row>
    <row r="267" spans="1:19" x14ac:dyDescent="0.55000000000000004">
      <c r="A267" s="2">
        <v>44592</v>
      </c>
      <c r="B267">
        <v>266</v>
      </c>
      <c r="C267">
        <f t="shared" si="40"/>
        <v>2022</v>
      </c>
      <c r="D267" s="2">
        <v>44551</v>
      </c>
      <c r="E267" s="2" t="s">
        <v>411</v>
      </c>
      <c r="F267" s="2" t="s">
        <v>415</v>
      </c>
      <c r="G267" s="2" t="s">
        <v>412</v>
      </c>
      <c r="H267">
        <f t="shared" si="36"/>
        <v>41</v>
      </c>
      <c r="I267">
        <f t="shared" si="37"/>
        <v>-48</v>
      </c>
      <c r="J267">
        <f t="shared" si="38"/>
        <v>-141</v>
      </c>
      <c r="K267">
        <f t="shared" si="39"/>
        <v>-234</v>
      </c>
      <c r="L267">
        <v>42</v>
      </c>
      <c r="M267" t="s">
        <v>115</v>
      </c>
      <c r="N267">
        <v>0</v>
      </c>
      <c r="O267">
        <v>62</v>
      </c>
      <c r="P267">
        <v>37</v>
      </c>
      <c r="Q267">
        <v>49.5</v>
      </c>
      <c r="R267" s="16">
        <v>31</v>
      </c>
      <c r="S267">
        <v>0</v>
      </c>
    </row>
    <row r="268" spans="1:19" x14ac:dyDescent="0.55000000000000004">
      <c r="A268" s="2">
        <v>44593</v>
      </c>
      <c r="B268">
        <v>267</v>
      </c>
      <c r="C268">
        <f t="shared" si="40"/>
        <v>2022</v>
      </c>
      <c r="D268" s="2">
        <v>44551</v>
      </c>
      <c r="E268" s="2" t="s">
        <v>411</v>
      </c>
      <c r="F268" s="2" t="s">
        <v>415</v>
      </c>
      <c r="G268" s="2" t="s">
        <v>412</v>
      </c>
      <c r="H268">
        <f t="shared" si="36"/>
        <v>42</v>
      </c>
      <c r="I268">
        <f t="shared" si="37"/>
        <v>-47</v>
      </c>
      <c r="J268">
        <f t="shared" si="38"/>
        <v>-140</v>
      </c>
      <c r="K268">
        <f t="shared" si="39"/>
        <v>-233</v>
      </c>
      <c r="L268">
        <v>43</v>
      </c>
      <c r="M268" t="s">
        <v>125</v>
      </c>
      <c r="N268">
        <v>0</v>
      </c>
      <c r="O268">
        <v>71</v>
      </c>
      <c r="P268">
        <v>46</v>
      </c>
      <c r="Q268">
        <v>58.5</v>
      </c>
      <c r="R268" s="16">
        <v>32</v>
      </c>
      <c r="S268">
        <v>0</v>
      </c>
    </row>
    <row r="269" spans="1:19" x14ac:dyDescent="0.55000000000000004">
      <c r="A269" s="2">
        <v>44594</v>
      </c>
      <c r="B269">
        <v>268</v>
      </c>
      <c r="C269">
        <f t="shared" si="40"/>
        <v>2022</v>
      </c>
      <c r="D269" s="2">
        <v>44551</v>
      </c>
      <c r="E269" s="2" t="s">
        <v>411</v>
      </c>
      <c r="F269" s="2" t="s">
        <v>415</v>
      </c>
      <c r="G269" s="2" t="s">
        <v>412</v>
      </c>
      <c r="H269">
        <f t="shared" si="36"/>
        <v>43</v>
      </c>
      <c r="I269">
        <f t="shared" si="37"/>
        <v>-46</v>
      </c>
      <c r="J269">
        <f t="shared" si="38"/>
        <v>-139</v>
      </c>
      <c r="K269">
        <f t="shared" si="39"/>
        <v>-232</v>
      </c>
      <c r="L269">
        <v>44</v>
      </c>
      <c r="M269" t="s">
        <v>125</v>
      </c>
      <c r="N269">
        <v>0</v>
      </c>
      <c r="O269">
        <v>74</v>
      </c>
      <c r="P269">
        <v>52</v>
      </c>
      <c r="Q269">
        <v>63</v>
      </c>
      <c r="R269" s="16">
        <v>33</v>
      </c>
      <c r="S269">
        <v>0</v>
      </c>
    </row>
    <row r="270" spans="1:19" x14ac:dyDescent="0.55000000000000004">
      <c r="A270" s="2">
        <v>44595</v>
      </c>
      <c r="B270">
        <v>269</v>
      </c>
      <c r="C270">
        <f t="shared" si="40"/>
        <v>2022</v>
      </c>
      <c r="D270" s="2">
        <v>44551</v>
      </c>
      <c r="E270" s="2" t="s">
        <v>411</v>
      </c>
      <c r="F270" s="2" t="s">
        <v>415</v>
      </c>
      <c r="G270" s="2" t="s">
        <v>412</v>
      </c>
      <c r="H270">
        <f t="shared" si="36"/>
        <v>44</v>
      </c>
      <c r="I270">
        <f t="shared" si="37"/>
        <v>-45</v>
      </c>
      <c r="J270">
        <f t="shared" si="38"/>
        <v>-138</v>
      </c>
      <c r="K270">
        <f t="shared" si="39"/>
        <v>-231</v>
      </c>
      <c r="L270">
        <v>45</v>
      </c>
      <c r="M270" t="s">
        <v>125</v>
      </c>
      <c r="N270">
        <v>0</v>
      </c>
      <c r="O270">
        <v>78</v>
      </c>
      <c r="P270">
        <v>66</v>
      </c>
      <c r="Q270">
        <v>72</v>
      </c>
      <c r="R270" s="16">
        <v>34</v>
      </c>
      <c r="S270">
        <v>0</v>
      </c>
    </row>
    <row r="271" spans="1:19" x14ac:dyDescent="0.55000000000000004">
      <c r="A271" s="2">
        <v>44596</v>
      </c>
      <c r="B271">
        <v>270</v>
      </c>
      <c r="C271">
        <f t="shared" si="40"/>
        <v>2022</v>
      </c>
      <c r="D271" s="2">
        <v>44551</v>
      </c>
      <c r="E271" s="2" t="s">
        <v>411</v>
      </c>
      <c r="F271" s="2" t="s">
        <v>415</v>
      </c>
      <c r="G271" s="2" t="s">
        <v>412</v>
      </c>
      <c r="H271">
        <f t="shared" si="36"/>
        <v>45</v>
      </c>
      <c r="I271">
        <f t="shared" si="37"/>
        <v>-44</v>
      </c>
      <c r="J271">
        <f t="shared" si="38"/>
        <v>-137</v>
      </c>
      <c r="K271">
        <f t="shared" si="39"/>
        <v>-230</v>
      </c>
      <c r="L271">
        <v>46</v>
      </c>
      <c r="M271" t="s">
        <v>125</v>
      </c>
      <c r="N271">
        <v>0</v>
      </c>
      <c r="O271">
        <v>80</v>
      </c>
      <c r="P271">
        <v>66</v>
      </c>
      <c r="Q271">
        <v>73</v>
      </c>
      <c r="R271" s="16">
        <v>35</v>
      </c>
      <c r="S271">
        <v>0</v>
      </c>
    </row>
    <row r="272" spans="1:19" x14ac:dyDescent="0.55000000000000004">
      <c r="A272" s="2">
        <v>44597</v>
      </c>
      <c r="B272">
        <v>271</v>
      </c>
      <c r="C272">
        <f t="shared" si="40"/>
        <v>2022</v>
      </c>
      <c r="D272" s="2">
        <v>44551</v>
      </c>
      <c r="E272" s="2" t="s">
        <v>411</v>
      </c>
      <c r="F272" s="2" t="s">
        <v>415</v>
      </c>
      <c r="G272" s="2" t="s">
        <v>412</v>
      </c>
      <c r="H272">
        <f t="shared" si="36"/>
        <v>46</v>
      </c>
      <c r="I272">
        <f t="shared" si="37"/>
        <v>-43</v>
      </c>
      <c r="J272">
        <f t="shared" si="38"/>
        <v>-136</v>
      </c>
      <c r="K272">
        <f t="shared" si="39"/>
        <v>-229</v>
      </c>
      <c r="L272">
        <v>47</v>
      </c>
      <c r="M272" t="s">
        <v>125</v>
      </c>
      <c r="N272">
        <v>0</v>
      </c>
      <c r="O272">
        <v>81</v>
      </c>
      <c r="P272">
        <v>59</v>
      </c>
      <c r="Q272">
        <v>70</v>
      </c>
      <c r="R272" s="16">
        <v>36</v>
      </c>
      <c r="S272">
        <v>0</v>
      </c>
    </row>
    <row r="273" spans="1:19" x14ac:dyDescent="0.55000000000000004">
      <c r="A273" s="2">
        <v>44598</v>
      </c>
      <c r="B273">
        <v>272</v>
      </c>
      <c r="C273">
        <f t="shared" si="40"/>
        <v>2022</v>
      </c>
      <c r="D273" s="2">
        <v>44551</v>
      </c>
      <c r="E273" s="2" t="s">
        <v>411</v>
      </c>
      <c r="F273" s="2" t="s">
        <v>415</v>
      </c>
      <c r="G273" s="2" t="s">
        <v>412</v>
      </c>
      <c r="H273">
        <f t="shared" ref="H273:H336" si="41">_xlfn.DAYS(A273,D273)</f>
        <v>47</v>
      </c>
      <c r="I273">
        <f t="shared" ref="I273:I336" si="42">_xlfn.DAYS(A273,E273)</f>
        <v>-42</v>
      </c>
      <c r="J273">
        <f t="shared" ref="J273:J336" si="43">_xlfn.DAYS(A273,F273)</f>
        <v>-135</v>
      </c>
      <c r="K273">
        <f t="shared" ref="K273:K336" si="44">_xlfn.DAYS(A273,G273)</f>
        <v>-228</v>
      </c>
      <c r="L273">
        <v>48</v>
      </c>
      <c r="M273" t="s">
        <v>125</v>
      </c>
      <c r="N273">
        <v>0</v>
      </c>
      <c r="O273">
        <v>82</v>
      </c>
      <c r="P273">
        <v>64</v>
      </c>
      <c r="Q273">
        <v>73</v>
      </c>
      <c r="R273" s="16">
        <v>37</v>
      </c>
      <c r="S273">
        <v>0</v>
      </c>
    </row>
    <row r="274" spans="1:19" x14ac:dyDescent="0.55000000000000004">
      <c r="A274" s="2">
        <v>44599</v>
      </c>
      <c r="B274">
        <v>273</v>
      </c>
      <c r="C274">
        <f t="shared" si="40"/>
        <v>2022</v>
      </c>
      <c r="D274" s="2">
        <v>44551</v>
      </c>
      <c r="E274" s="2" t="s">
        <v>411</v>
      </c>
      <c r="F274" s="2" t="s">
        <v>415</v>
      </c>
      <c r="G274" s="2" t="s">
        <v>412</v>
      </c>
      <c r="H274">
        <f t="shared" si="41"/>
        <v>48</v>
      </c>
      <c r="I274">
        <f t="shared" si="42"/>
        <v>-41</v>
      </c>
      <c r="J274">
        <f t="shared" si="43"/>
        <v>-134</v>
      </c>
      <c r="K274">
        <f t="shared" si="44"/>
        <v>-227</v>
      </c>
      <c r="L274">
        <v>49</v>
      </c>
      <c r="M274" t="s">
        <v>125</v>
      </c>
      <c r="N274">
        <v>0</v>
      </c>
      <c r="O274">
        <v>81</v>
      </c>
      <c r="P274">
        <v>60</v>
      </c>
      <c r="Q274">
        <v>70.5</v>
      </c>
      <c r="R274" s="16">
        <v>38</v>
      </c>
      <c r="S274">
        <v>0</v>
      </c>
    </row>
    <row r="275" spans="1:19" x14ac:dyDescent="0.55000000000000004">
      <c r="A275" s="2">
        <v>44600</v>
      </c>
      <c r="B275">
        <v>274</v>
      </c>
      <c r="C275">
        <f t="shared" si="40"/>
        <v>2022</v>
      </c>
      <c r="D275" s="2">
        <v>44551</v>
      </c>
      <c r="E275" s="2" t="s">
        <v>411</v>
      </c>
      <c r="F275" s="2" t="s">
        <v>415</v>
      </c>
      <c r="G275" s="2" t="s">
        <v>412</v>
      </c>
      <c r="H275">
        <f t="shared" si="41"/>
        <v>49</v>
      </c>
      <c r="I275">
        <f t="shared" si="42"/>
        <v>-40</v>
      </c>
      <c r="J275">
        <f t="shared" si="43"/>
        <v>-133</v>
      </c>
      <c r="K275">
        <f t="shared" si="44"/>
        <v>-226</v>
      </c>
      <c r="L275">
        <v>50</v>
      </c>
      <c r="M275" t="s">
        <v>125</v>
      </c>
      <c r="N275">
        <v>0</v>
      </c>
      <c r="O275">
        <v>81</v>
      </c>
      <c r="P275">
        <v>60</v>
      </c>
      <c r="Q275">
        <v>70.5</v>
      </c>
      <c r="R275" s="16">
        <v>39</v>
      </c>
      <c r="S275">
        <v>0</v>
      </c>
    </row>
    <row r="276" spans="1:19" x14ac:dyDescent="0.55000000000000004">
      <c r="A276" s="2">
        <v>44601</v>
      </c>
      <c r="B276">
        <v>275</v>
      </c>
      <c r="C276">
        <f t="shared" si="40"/>
        <v>2022</v>
      </c>
      <c r="D276" s="2">
        <v>44551</v>
      </c>
      <c r="E276" s="2" t="s">
        <v>411</v>
      </c>
      <c r="F276" s="2" t="s">
        <v>415</v>
      </c>
      <c r="G276" s="2" t="s">
        <v>412</v>
      </c>
      <c r="H276">
        <f t="shared" si="41"/>
        <v>50</v>
      </c>
      <c r="I276">
        <f t="shared" si="42"/>
        <v>-39</v>
      </c>
      <c r="J276">
        <f t="shared" si="43"/>
        <v>-132</v>
      </c>
      <c r="K276">
        <f t="shared" si="44"/>
        <v>-225</v>
      </c>
      <c r="L276">
        <v>51</v>
      </c>
      <c r="M276" t="s">
        <v>125</v>
      </c>
      <c r="N276">
        <v>2.5400000000000002E-2</v>
      </c>
      <c r="O276">
        <v>81</v>
      </c>
      <c r="P276">
        <v>62</v>
      </c>
      <c r="Q276">
        <v>71.5</v>
      </c>
      <c r="R276" s="16">
        <v>40</v>
      </c>
      <c r="S276">
        <v>6.4516000000000004E-2</v>
      </c>
    </row>
    <row r="277" spans="1:19" x14ac:dyDescent="0.55000000000000004">
      <c r="A277" s="2">
        <v>44602</v>
      </c>
      <c r="B277">
        <v>276</v>
      </c>
      <c r="C277">
        <f t="shared" si="40"/>
        <v>2022</v>
      </c>
      <c r="D277" s="2">
        <v>44551</v>
      </c>
      <c r="E277" s="2" t="s">
        <v>411</v>
      </c>
      <c r="F277" s="2" t="s">
        <v>415</v>
      </c>
      <c r="G277" s="2" t="s">
        <v>412</v>
      </c>
      <c r="H277">
        <f t="shared" si="41"/>
        <v>51</v>
      </c>
      <c r="I277">
        <f t="shared" si="42"/>
        <v>-38</v>
      </c>
      <c r="J277">
        <f t="shared" si="43"/>
        <v>-131</v>
      </c>
      <c r="K277">
        <f t="shared" si="44"/>
        <v>-224</v>
      </c>
      <c r="L277">
        <v>52</v>
      </c>
      <c r="M277" t="s">
        <v>125</v>
      </c>
      <c r="N277">
        <v>0.73659999999999992</v>
      </c>
      <c r="O277">
        <v>63</v>
      </c>
      <c r="P277">
        <v>53</v>
      </c>
      <c r="Q277">
        <v>58</v>
      </c>
      <c r="R277" s="16">
        <v>41</v>
      </c>
      <c r="S277">
        <v>1.8709639999999998</v>
      </c>
    </row>
    <row r="278" spans="1:19" x14ac:dyDescent="0.55000000000000004">
      <c r="A278" s="2">
        <v>44603</v>
      </c>
      <c r="B278">
        <v>277</v>
      </c>
      <c r="C278">
        <f t="shared" si="40"/>
        <v>2022</v>
      </c>
      <c r="D278" s="2">
        <v>44551</v>
      </c>
      <c r="E278" s="2" t="s">
        <v>411</v>
      </c>
      <c r="F278" s="2" t="s">
        <v>415</v>
      </c>
      <c r="G278" s="2" t="s">
        <v>412</v>
      </c>
      <c r="H278">
        <f t="shared" si="41"/>
        <v>52</v>
      </c>
      <c r="I278">
        <f t="shared" si="42"/>
        <v>-37</v>
      </c>
      <c r="J278">
        <f t="shared" si="43"/>
        <v>-130</v>
      </c>
      <c r="K278">
        <f t="shared" si="44"/>
        <v>-223</v>
      </c>
      <c r="L278">
        <v>53</v>
      </c>
      <c r="M278" t="s">
        <v>125</v>
      </c>
      <c r="N278">
        <v>0</v>
      </c>
      <c r="O278">
        <v>79</v>
      </c>
      <c r="P278">
        <v>55</v>
      </c>
      <c r="Q278">
        <v>67</v>
      </c>
      <c r="R278" s="16">
        <v>42</v>
      </c>
      <c r="S278">
        <v>0</v>
      </c>
    </row>
    <row r="279" spans="1:19" x14ac:dyDescent="0.55000000000000004">
      <c r="A279" s="2">
        <v>44604</v>
      </c>
      <c r="B279">
        <v>278</v>
      </c>
      <c r="C279">
        <f t="shared" si="40"/>
        <v>2022</v>
      </c>
      <c r="D279" s="2">
        <v>44551</v>
      </c>
      <c r="E279" s="2" t="s">
        <v>411</v>
      </c>
      <c r="F279" s="2" t="s">
        <v>415</v>
      </c>
      <c r="G279" s="2" t="s">
        <v>412</v>
      </c>
      <c r="H279">
        <f t="shared" si="41"/>
        <v>53</v>
      </c>
      <c r="I279">
        <f t="shared" si="42"/>
        <v>-36</v>
      </c>
      <c r="J279">
        <f t="shared" si="43"/>
        <v>-129</v>
      </c>
      <c r="K279">
        <f t="shared" si="44"/>
        <v>-222</v>
      </c>
      <c r="L279">
        <v>54</v>
      </c>
      <c r="M279" t="s">
        <v>125</v>
      </c>
      <c r="N279">
        <v>0</v>
      </c>
      <c r="O279">
        <v>81</v>
      </c>
      <c r="P279">
        <v>62</v>
      </c>
      <c r="Q279">
        <v>71.5</v>
      </c>
      <c r="R279" s="16">
        <v>43</v>
      </c>
      <c r="S279">
        <v>0</v>
      </c>
    </row>
    <row r="280" spans="1:19" x14ac:dyDescent="0.55000000000000004">
      <c r="A280" s="2">
        <v>44605</v>
      </c>
      <c r="B280">
        <v>279</v>
      </c>
      <c r="C280">
        <f t="shared" si="40"/>
        <v>2022</v>
      </c>
      <c r="D280" s="2">
        <v>44551</v>
      </c>
      <c r="E280" s="2" t="s">
        <v>411</v>
      </c>
      <c r="F280" s="2" t="s">
        <v>415</v>
      </c>
      <c r="G280" s="2" t="s">
        <v>412</v>
      </c>
      <c r="H280">
        <f t="shared" si="41"/>
        <v>54</v>
      </c>
      <c r="I280">
        <f t="shared" si="42"/>
        <v>-35</v>
      </c>
      <c r="J280">
        <f t="shared" si="43"/>
        <v>-128</v>
      </c>
      <c r="K280">
        <f t="shared" si="44"/>
        <v>-221</v>
      </c>
      <c r="L280">
        <v>55</v>
      </c>
      <c r="M280" t="s">
        <v>125</v>
      </c>
      <c r="N280">
        <v>1.143</v>
      </c>
      <c r="O280">
        <v>83</v>
      </c>
      <c r="P280">
        <v>61</v>
      </c>
      <c r="Q280">
        <v>72</v>
      </c>
      <c r="R280" s="16">
        <v>44</v>
      </c>
      <c r="S280">
        <v>2.9032200000000001</v>
      </c>
    </row>
    <row r="281" spans="1:19" x14ac:dyDescent="0.55000000000000004">
      <c r="A281" s="2">
        <v>44606</v>
      </c>
      <c r="B281">
        <v>280</v>
      </c>
      <c r="C281">
        <f t="shared" si="40"/>
        <v>2022</v>
      </c>
      <c r="D281" s="2">
        <v>44551</v>
      </c>
      <c r="E281" s="2" t="s">
        <v>411</v>
      </c>
      <c r="F281" s="2" t="s">
        <v>415</v>
      </c>
      <c r="G281" s="2" t="s">
        <v>412</v>
      </c>
      <c r="H281">
        <f t="shared" si="41"/>
        <v>55</v>
      </c>
      <c r="I281">
        <f t="shared" si="42"/>
        <v>-34</v>
      </c>
      <c r="J281">
        <f t="shared" si="43"/>
        <v>-127</v>
      </c>
      <c r="K281">
        <f t="shared" si="44"/>
        <v>-220</v>
      </c>
      <c r="L281">
        <v>56</v>
      </c>
      <c r="M281" t="s">
        <v>125</v>
      </c>
      <c r="N281">
        <v>0.27939999999999998</v>
      </c>
      <c r="O281">
        <v>74</v>
      </c>
      <c r="P281">
        <v>52</v>
      </c>
      <c r="Q281">
        <v>63</v>
      </c>
      <c r="R281" s="16">
        <v>45</v>
      </c>
      <c r="S281">
        <v>0.70967599999999997</v>
      </c>
    </row>
    <row r="282" spans="1:19" x14ac:dyDescent="0.55000000000000004">
      <c r="A282" s="2">
        <v>44607</v>
      </c>
      <c r="B282">
        <v>281</v>
      </c>
      <c r="C282">
        <f t="shared" si="40"/>
        <v>2022</v>
      </c>
      <c r="D282" s="2">
        <v>44551</v>
      </c>
      <c r="E282" s="2" t="s">
        <v>411</v>
      </c>
      <c r="F282" s="2" t="s">
        <v>415</v>
      </c>
      <c r="G282" s="2" t="s">
        <v>412</v>
      </c>
      <c r="H282">
        <f t="shared" si="41"/>
        <v>56</v>
      </c>
      <c r="I282">
        <f t="shared" si="42"/>
        <v>-33</v>
      </c>
      <c r="J282">
        <f t="shared" si="43"/>
        <v>-126</v>
      </c>
      <c r="K282">
        <f t="shared" si="44"/>
        <v>-219</v>
      </c>
      <c r="L282">
        <v>57</v>
      </c>
      <c r="M282" t="s">
        <v>125</v>
      </c>
      <c r="N282">
        <v>0</v>
      </c>
      <c r="O282">
        <v>71</v>
      </c>
      <c r="P282">
        <v>50</v>
      </c>
      <c r="Q282">
        <v>60.5</v>
      </c>
      <c r="R282" s="16">
        <v>46</v>
      </c>
      <c r="S282">
        <v>0</v>
      </c>
    </row>
    <row r="283" spans="1:19" x14ac:dyDescent="0.55000000000000004">
      <c r="A283" s="2">
        <v>44608</v>
      </c>
      <c r="B283">
        <v>282</v>
      </c>
      <c r="C283">
        <f t="shared" si="40"/>
        <v>2022</v>
      </c>
      <c r="D283" s="2">
        <v>44551</v>
      </c>
      <c r="E283" s="2" t="s">
        <v>411</v>
      </c>
      <c r="F283" s="2" t="s">
        <v>415</v>
      </c>
      <c r="G283" s="2" t="s">
        <v>412</v>
      </c>
      <c r="H283">
        <f t="shared" si="41"/>
        <v>57</v>
      </c>
      <c r="I283">
        <f t="shared" si="42"/>
        <v>-32</v>
      </c>
      <c r="J283">
        <f t="shared" si="43"/>
        <v>-125</v>
      </c>
      <c r="K283">
        <f t="shared" si="44"/>
        <v>-218</v>
      </c>
      <c r="L283">
        <v>58</v>
      </c>
      <c r="M283" t="s">
        <v>125</v>
      </c>
      <c r="N283">
        <v>0</v>
      </c>
      <c r="O283">
        <v>75</v>
      </c>
      <c r="P283">
        <v>55</v>
      </c>
      <c r="Q283">
        <v>65</v>
      </c>
      <c r="R283" s="16">
        <v>47</v>
      </c>
      <c r="S283">
        <v>0</v>
      </c>
    </row>
    <row r="284" spans="1:19" x14ac:dyDescent="0.55000000000000004">
      <c r="A284" s="2">
        <v>44609</v>
      </c>
      <c r="B284">
        <v>283</v>
      </c>
      <c r="C284">
        <f t="shared" si="40"/>
        <v>2022</v>
      </c>
      <c r="D284" s="2">
        <v>44551</v>
      </c>
      <c r="E284" s="2" t="s">
        <v>411</v>
      </c>
      <c r="F284" s="2" t="s">
        <v>415</v>
      </c>
      <c r="G284" s="2" t="s">
        <v>412</v>
      </c>
      <c r="H284">
        <f t="shared" si="41"/>
        <v>58</v>
      </c>
      <c r="I284">
        <f t="shared" si="42"/>
        <v>-31</v>
      </c>
      <c r="J284">
        <f t="shared" si="43"/>
        <v>-124</v>
      </c>
      <c r="K284">
        <f t="shared" si="44"/>
        <v>-217</v>
      </c>
      <c r="L284">
        <v>59</v>
      </c>
      <c r="M284" t="s">
        <v>125</v>
      </c>
      <c r="N284">
        <v>5.0800000000000005E-2</v>
      </c>
      <c r="O284">
        <v>79</v>
      </c>
      <c r="P284">
        <v>70</v>
      </c>
      <c r="Q284">
        <v>74.5</v>
      </c>
      <c r="R284" s="16">
        <v>48</v>
      </c>
      <c r="S284">
        <v>0.12903200000000001</v>
      </c>
    </row>
    <row r="285" spans="1:19" x14ac:dyDescent="0.55000000000000004">
      <c r="A285" s="2">
        <v>44610</v>
      </c>
      <c r="B285">
        <v>284</v>
      </c>
      <c r="C285">
        <f t="shared" si="40"/>
        <v>2022</v>
      </c>
      <c r="D285" s="2">
        <v>44551</v>
      </c>
      <c r="E285" s="2" t="s">
        <v>411</v>
      </c>
      <c r="F285" s="2" t="s">
        <v>415</v>
      </c>
      <c r="G285" s="2" t="s">
        <v>412</v>
      </c>
      <c r="H285">
        <f t="shared" si="41"/>
        <v>59</v>
      </c>
      <c r="I285">
        <f t="shared" si="42"/>
        <v>-30</v>
      </c>
      <c r="J285">
        <f t="shared" si="43"/>
        <v>-123</v>
      </c>
      <c r="K285">
        <f t="shared" si="44"/>
        <v>-216</v>
      </c>
      <c r="L285">
        <v>60</v>
      </c>
      <c r="M285" t="s">
        <v>125</v>
      </c>
      <c r="N285">
        <v>0</v>
      </c>
      <c r="O285">
        <v>82</v>
      </c>
      <c r="P285">
        <v>65</v>
      </c>
      <c r="Q285">
        <v>73.5</v>
      </c>
      <c r="R285" s="16">
        <v>49</v>
      </c>
      <c r="S285">
        <v>0</v>
      </c>
    </row>
    <row r="286" spans="1:19" x14ac:dyDescent="0.55000000000000004">
      <c r="A286" s="2">
        <v>44611</v>
      </c>
      <c r="B286">
        <v>285</v>
      </c>
      <c r="C286">
        <f t="shared" si="40"/>
        <v>2022</v>
      </c>
      <c r="D286" s="2">
        <v>44551</v>
      </c>
      <c r="E286" s="2" t="s">
        <v>411</v>
      </c>
      <c r="F286" s="2" t="s">
        <v>415</v>
      </c>
      <c r="G286" s="2" t="s">
        <v>412</v>
      </c>
      <c r="H286">
        <f t="shared" si="41"/>
        <v>60</v>
      </c>
      <c r="I286">
        <f t="shared" si="42"/>
        <v>-29</v>
      </c>
      <c r="J286">
        <f t="shared" si="43"/>
        <v>-122</v>
      </c>
      <c r="K286">
        <f t="shared" si="44"/>
        <v>-215</v>
      </c>
      <c r="L286">
        <v>61</v>
      </c>
      <c r="M286" t="s">
        <v>125</v>
      </c>
      <c r="N286">
        <v>0</v>
      </c>
      <c r="O286">
        <v>84</v>
      </c>
      <c r="P286">
        <v>69</v>
      </c>
      <c r="Q286">
        <v>76.5</v>
      </c>
      <c r="R286" s="16">
        <v>50</v>
      </c>
      <c r="S286">
        <v>0</v>
      </c>
    </row>
    <row r="287" spans="1:19" x14ac:dyDescent="0.55000000000000004">
      <c r="A287" s="2">
        <v>44612</v>
      </c>
      <c r="B287">
        <v>286</v>
      </c>
      <c r="C287">
        <f t="shared" si="40"/>
        <v>2022</v>
      </c>
      <c r="D287" s="2">
        <v>44551</v>
      </c>
      <c r="E287" s="2" t="s">
        <v>411</v>
      </c>
      <c r="F287" s="2" t="s">
        <v>415</v>
      </c>
      <c r="G287" s="2" t="s">
        <v>412</v>
      </c>
      <c r="H287">
        <f t="shared" si="41"/>
        <v>61</v>
      </c>
      <c r="I287">
        <f t="shared" si="42"/>
        <v>-28</v>
      </c>
      <c r="J287">
        <f t="shared" si="43"/>
        <v>-121</v>
      </c>
      <c r="K287">
        <f t="shared" si="44"/>
        <v>-214</v>
      </c>
      <c r="L287">
        <v>62</v>
      </c>
      <c r="M287" t="s">
        <v>125</v>
      </c>
      <c r="N287">
        <v>0.10160000000000001</v>
      </c>
      <c r="O287">
        <v>86</v>
      </c>
      <c r="P287">
        <v>67</v>
      </c>
      <c r="Q287">
        <v>76.5</v>
      </c>
      <c r="R287" s="16">
        <v>51</v>
      </c>
      <c r="S287">
        <v>0.25806400000000002</v>
      </c>
    </row>
    <row r="288" spans="1:19" x14ac:dyDescent="0.55000000000000004">
      <c r="A288" s="2">
        <v>44613</v>
      </c>
      <c r="B288">
        <v>287</v>
      </c>
      <c r="C288">
        <f t="shared" si="40"/>
        <v>2022</v>
      </c>
      <c r="D288" s="2">
        <v>44551</v>
      </c>
      <c r="E288" s="2" t="s">
        <v>411</v>
      </c>
      <c r="F288" s="2" t="s">
        <v>415</v>
      </c>
      <c r="G288" s="2" t="s">
        <v>412</v>
      </c>
      <c r="H288">
        <f t="shared" si="41"/>
        <v>62</v>
      </c>
      <c r="I288">
        <f t="shared" si="42"/>
        <v>-27</v>
      </c>
      <c r="J288">
        <f t="shared" si="43"/>
        <v>-120</v>
      </c>
      <c r="K288">
        <f t="shared" si="44"/>
        <v>-213</v>
      </c>
      <c r="L288">
        <v>63</v>
      </c>
      <c r="M288" t="s">
        <v>125</v>
      </c>
      <c r="N288">
        <v>0</v>
      </c>
      <c r="O288">
        <v>80</v>
      </c>
      <c r="P288">
        <v>63</v>
      </c>
      <c r="Q288">
        <v>71.5</v>
      </c>
      <c r="R288" s="16">
        <v>52</v>
      </c>
      <c r="S288">
        <v>0</v>
      </c>
    </row>
    <row r="289" spans="1:19" x14ac:dyDescent="0.55000000000000004">
      <c r="A289" s="2">
        <v>44614</v>
      </c>
      <c r="B289">
        <v>288</v>
      </c>
      <c r="C289">
        <f t="shared" si="40"/>
        <v>2022</v>
      </c>
      <c r="D289" s="2">
        <v>44551</v>
      </c>
      <c r="E289" s="2" t="s">
        <v>411</v>
      </c>
      <c r="F289" s="2" t="s">
        <v>415</v>
      </c>
      <c r="G289" s="2" t="s">
        <v>412</v>
      </c>
      <c r="H289">
        <f t="shared" si="41"/>
        <v>63</v>
      </c>
      <c r="I289">
        <f t="shared" si="42"/>
        <v>-26</v>
      </c>
      <c r="J289">
        <f t="shared" si="43"/>
        <v>-119</v>
      </c>
      <c r="K289">
        <f t="shared" si="44"/>
        <v>-212</v>
      </c>
      <c r="L289">
        <v>64</v>
      </c>
      <c r="M289" t="s">
        <v>125</v>
      </c>
      <c r="N289">
        <v>0</v>
      </c>
      <c r="O289">
        <v>80</v>
      </c>
      <c r="P289">
        <v>63</v>
      </c>
      <c r="Q289">
        <v>71.5</v>
      </c>
      <c r="R289" s="16">
        <v>53</v>
      </c>
      <c r="S289">
        <v>0</v>
      </c>
    </row>
    <row r="290" spans="1:19" x14ac:dyDescent="0.55000000000000004">
      <c r="A290" s="2">
        <v>44615</v>
      </c>
      <c r="B290">
        <v>289</v>
      </c>
      <c r="C290">
        <f t="shared" si="40"/>
        <v>2022</v>
      </c>
      <c r="D290" s="2">
        <v>44551</v>
      </c>
      <c r="E290" s="2" t="s">
        <v>411</v>
      </c>
      <c r="F290" s="2" t="s">
        <v>415</v>
      </c>
      <c r="G290" s="2" t="s">
        <v>412</v>
      </c>
      <c r="H290">
        <f t="shared" si="41"/>
        <v>64</v>
      </c>
      <c r="I290">
        <f t="shared" si="42"/>
        <v>-25</v>
      </c>
      <c r="J290">
        <f t="shared" si="43"/>
        <v>-118</v>
      </c>
      <c r="K290">
        <f t="shared" si="44"/>
        <v>-211</v>
      </c>
      <c r="L290">
        <v>65</v>
      </c>
      <c r="M290" t="s">
        <v>125</v>
      </c>
      <c r="N290">
        <v>0</v>
      </c>
      <c r="O290">
        <v>82</v>
      </c>
      <c r="P290">
        <v>67</v>
      </c>
      <c r="Q290">
        <v>74.5</v>
      </c>
      <c r="R290" s="16">
        <v>54</v>
      </c>
      <c r="S290">
        <v>0</v>
      </c>
    </row>
    <row r="291" spans="1:19" x14ac:dyDescent="0.55000000000000004">
      <c r="A291" s="2">
        <v>44616</v>
      </c>
      <c r="B291">
        <v>290</v>
      </c>
      <c r="C291">
        <f t="shared" si="40"/>
        <v>2022</v>
      </c>
      <c r="D291" s="2">
        <v>44551</v>
      </c>
      <c r="E291" s="2" t="s">
        <v>411</v>
      </c>
      <c r="F291" s="2" t="s">
        <v>415</v>
      </c>
      <c r="G291" s="2" t="s">
        <v>412</v>
      </c>
      <c r="H291">
        <f t="shared" si="41"/>
        <v>65</v>
      </c>
      <c r="I291">
        <f t="shared" si="42"/>
        <v>-24</v>
      </c>
      <c r="J291">
        <f t="shared" si="43"/>
        <v>-117</v>
      </c>
      <c r="K291">
        <f t="shared" si="44"/>
        <v>-210</v>
      </c>
      <c r="L291">
        <v>66</v>
      </c>
      <c r="M291" t="s">
        <v>125</v>
      </c>
      <c r="N291">
        <v>0</v>
      </c>
      <c r="O291">
        <v>81</v>
      </c>
      <c r="P291">
        <v>61</v>
      </c>
      <c r="Q291">
        <v>71</v>
      </c>
      <c r="R291" s="16">
        <v>55</v>
      </c>
      <c r="S291">
        <v>0</v>
      </c>
    </row>
    <row r="292" spans="1:19" x14ac:dyDescent="0.55000000000000004">
      <c r="A292" s="2">
        <v>44617</v>
      </c>
      <c r="B292">
        <v>291</v>
      </c>
      <c r="C292">
        <f t="shared" si="40"/>
        <v>2022</v>
      </c>
      <c r="D292" s="2">
        <v>44551</v>
      </c>
      <c r="E292" s="2" t="s">
        <v>411</v>
      </c>
      <c r="F292" s="2" t="s">
        <v>415</v>
      </c>
      <c r="G292" s="2" t="s">
        <v>412</v>
      </c>
      <c r="H292">
        <f t="shared" si="41"/>
        <v>66</v>
      </c>
      <c r="I292">
        <f t="shared" si="42"/>
        <v>-23</v>
      </c>
      <c r="J292">
        <f t="shared" si="43"/>
        <v>-116</v>
      </c>
      <c r="K292">
        <f t="shared" si="44"/>
        <v>-209</v>
      </c>
      <c r="L292">
        <v>67</v>
      </c>
      <c r="M292" t="s">
        <v>125</v>
      </c>
      <c r="N292">
        <v>0</v>
      </c>
      <c r="O292">
        <v>83</v>
      </c>
      <c r="P292">
        <v>64</v>
      </c>
      <c r="Q292">
        <v>73.5</v>
      </c>
      <c r="R292" s="16">
        <v>56</v>
      </c>
      <c r="S292">
        <v>0</v>
      </c>
    </row>
    <row r="293" spans="1:19" x14ac:dyDescent="0.55000000000000004">
      <c r="A293" s="2">
        <v>44618</v>
      </c>
      <c r="B293">
        <v>292</v>
      </c>
      <c r="C293">
        <f t="shared" si="40"/>
        <v>2022</v>
      </c>
      <c r="D293" s="2">
        <v>44551</v>
      </c>
      <c r="E293" s="2" t="s">
        <v>411</v>
      </c>
      <c r="F293" s="2" t="s">
        <v>415</v>
      </c>
      <c r="G293" s="2" t="s">
        <v>412</v>
      </c>
      <c r="H293">
        <f t="shared" si="41"/>
        <v>67</v>
      </c>
      <c r="I293">
        <f t="shared" si="42"/>
        <v>-22</v>
      </c>
      <c r="J293">
        <f t="shared" si="43"/>
        <v>-115</v>
      </c>
      <c r="K293">
        <f t="shared" si="44"/>
        <v>-208</v>
      </c>
      <c r="L293">
        <v>68</v>
      </c>
      <c r="M293" t="s">
        <v>125</v>
      </c>
      <c r="N293">
        <v>0</v>
      </c>
      <c r="O293">
        <v>82</v>
      </c>
      <c r="P293">
        <v>64</v>
      </c>
      <c r="Q293">
        <v>73</v>
      </c>
      <c r="R293" s="16">
        <v>57</v>
      </c>
      <c r="S293">
        <v>0</v>
      </c>
    </row>
    <row r="294" spans="1:19" x14ac:dyDescent="0.55000000000000004">
      <c r="A294" s="2">
        <v>44619</v>
      </c>
      <c r="B294">
        <v>293</v>
      </c>
      <c r="C294">
        <f t="shared" si="40"/>
        <v>2022</v>
      </c>
      <c r="D294" s="2">
        <v>44551</v>
      </c>
      <c r="E294" s="2" t="s">
        <v>411</v>
      </c>
      <c r="F294" s="2" t="s">
        <v>415</v>
      </c>
      <c r="G294" s="2" t="s">
        <v>412</v>
      </c>
      <c r="H294">
        <f t="shared" si="41"/>
        <v>68</v>
      </c>
      <c r="I294">
        <f t="shared" si="42"/>
        <v>-21</v>
      </c>
      <c r="J294">
        <f t="shared" si="43"/>
        <v>-114</v>
      </c>
      <c r="K294">
        <f t="shared" si="44"/>
        <v>-207</v>
      </c>
      <c r="L294">
        <v>69</v>
      </c>
      <c r="M294" t="s">
        <v>125</v>
      </c>
      <c r="N294">
        <v>0</v>
      </c>
      <c r="O294">
        <v>82</v>
      </c>
      <c r="P294">
        <v>64</v>
      </c>
      <c r="Q294">
        <v>73</v>
      </c>
      <c r="R294" s="16">
        <v>58</v>
      </c>
      <c r="S294">
        <v>0</v>
      </c>
    </row>
    <row r="295" spans="1:19" x14ac:dyDescent="0.55000000000000004">
      <c r="A295" s="2">
        <v>44620</v>
      </c>
      <c r="B295">
        <v>294</v>
      </c>
      <c r="C295">
        <f t="shared" si="40"/>
        <v>2022</v>
      </c>
      <c r="D295" s="2">
        <v>44551</v>
      </c>
      <c r="E295" s="2" t="s">
        <v>411</v>
      </c>
      <c r="F295" s="2" t="s">
        <v>415</v>
      </c>
      <c r="G295" s="2" t="s">
        <v>412</v>
      </c>
      <c r="H295">
        <f t="shared" si="41"/>
        <v>69</v>
      </c>
      <c r="I295">
        <f t="shared" si="42"/>
        <v>-20</v>
      </c>
      <c r="J295">
        <f t="shared" si="43"/>
        <v>-113</v>
      </c>
      <c r="K295">
        <f t="shared" si="44"/>
        <v>-206</v>
      </c>
      <c r="L295">
        <v>70</v>
      </c>
      <c r="M295" t="s">
        <v>125</v>
      </c>
      <c r="N295">
        <v>0</v>
      </c>
      <c r="O295">
        <v>84</v>
      </c>
      <c r="P295">
        <v>68</v>
      </c>
      <c r="Q295">
        <v>76</v>
      </c>
      <c r="R295" s="16">
        <v>59</v>
      </c>
      <c r="S295">
        <v>0</v>
      </c>
    </row>
    <row r="296" spans="1:19" x14ac:dyDescent="0.55000000000000004">
      <c r="A296" s="2">
        <v>44621</v>
      </c>
      <c r="B296">
        <v>295</v>
      </c>
      <c r="C296">
        <f t="shared" si="40"/>
        <v>2022</v>
      </c>
      <c r="D296" s="2">
        <v>44551</v>
      </c>
      <c r="E296" s="2" t="s">
        <v>411</v>
      </c>
      <c r="F296" s="2" t="s">
        <v>415</v>
      </c>
      <c r="G296" s="2" t="s">
        <v>412</v>
      </c>
      <c r="H296">
        <f t="shared" si="41"/>
        <v>70</v>
      </c>
      <c r="I296">
        <f t="shared" si="42"/>
        <v>-19</v>
      </c>
      <c r="J296">
        <f t="shared" si="43"/>
        <v>-112</v>
      </c>
      <c r="K296">
        <f t="shared" si="44"/>
        <v>-205</v>
      </c>
      <c r="L296">
        <v>71</v>
      </c>
      <c r="M296" t="s">
        <v>136</v>
      </c>
      <c r="N296">
        <v>0</v>
      </c>
      <c r="O296">
        <v>84</v>
      </c>
      <c r="P296">
        <v>61</v>
      </c>
      <c r="Q296">
        <v>72.5</v>
      </c>
      <c r="R296" s="16">
        <v>60</v>
      </c>
      <c r="S296">
        <v>0</v>
      </c>
    </row>
    <row r="297" spans="1:19" x14ac:dyDescent="0.55000000000000004">
      <c r="A297" s="2">
        <v>44622</v>
      </c>
      <c r="B297">
        <v>296</v>
      </c>
      <c r="C297">
        <f t="shared" si="40"/>
        <v>2022</v>
      </c>
      <c r="D297" s="2">
        <v>44551</v>
      </c>
      <c r="E297" s="2" t="s">
        <v>411</v>
      </c>
      <c r="F297" s="2" t="s">
        <v>415</v>
      </c>
      <c r="G297" s="2" t="s">
        <v>412</v>
      </c>
      <c r="H297">
        <f t="shared" si="41"/>
        <v>71</v>
      </c>
      <c r="I297">
        <f t="shared" si="42"/>
        <v>-18</v>
      </c>
      <c r="J297">
        <f t="shared" si="43"/>
        <v>-111</v>
      </c>
      <c r="K297">
        <f t="shared" si="44"/>
        <v>-204</v>
      </c>
      <c r="L297">
        <v>72</v>
      </c>
      <c r="M297" t="s">
        <v>136</v>
      </c>
      <c r="N297">
        <v>5.0800000000000005E-2</v>
      </c>
      <c r="O297">
        <v>80</v>
      </c>
      <c r="P297">
        <v>63</v>
      </c>
      <c r="Q297">
        <v>71.5</v>
      </c>
      <c r="R297" s="16">
        <v>61</v>
      </c>
      <c r="S297">
        <v>0.12903200000000001</v>
      </c>
    </row>
    <row r="298" spans="1:19" x14ac:dyDescent="0.55000000000000004">
      <c r="A298" s="2">
        <v>44623</v>
      </c>
      <c r="B298">
        <v>297</v>
      </c>
      <c r="C298">
        <f t="shared" si="40"/>
        <v>2022</v>
      </c>
      <c r="D298" s="2">
        <v>44551</v>
      </c>
      <c r="E298" s="2" t="s">
        <v>411</v>
      </c>
      <c r="F298" s="2" t="s">
        <v>415</v>
      </c>
      <c r="G298" s="2" t="s">
        <v>412</v>
      </c>
      <c r="H298">
        <f t="shared" si="41"/>
        <v>72</v>
      </c>
      <c r="I298">
        <f t="shared" si="42"/>
        <v>-17</v>
      </c>
      <c r="J298">
        <f t="shared" si="43"/>
        <v>-110</v>
      </c>
      <c r="K298">
        <f t="shared" si="44"/>
        <v>-203</v>
      </c>
      <c r="L298">
        <v>73</v>
      </c>
      <c r="M298" t="s">
        <v>136</v>
      </c>
      <c r="N298">
        <v>0.33019999999999999</v>
      </c>
      <c r="O298">
        <v>80</v>
      </c>
      <c r="P298">
        <v>61</v>
      </c>
      <c r="Q298">
        <v>70.5</v>
      </c>
      <c r="R298" s="16">
        <v>62</v>
      </c>
      <c r="S298">
        <v>0.83870800000000001</v>
      </c>
    </row>
    <row r="299" spans="1:19" x14ac:dyDescent="0.55000000000000004">
      <c r="A299" s="2">
        <v>44624</v>
      </c>
      <c r="B299">
        <v>298</v>
      </c>
      <c r="C299">
        <f t="shared" si="40"/>
        <v>2022</v>
      </c>
      <c r="D299" s="2">
        <v>44551</v>
      </c>
      <c r="E299" s="2" t="s">
        <v>411</v>
      </c>
      <c r="F299" s="2" t="s">
        <v>415</v>
      </c>
      <c r="G299" s="2" t="s">
        <v>412</v>
      </c>
      <c r="H299">
        <f t="shared" si="41"/>
        <v>73</v>
      </c>
      <c r="I299">
        <f t="shared" si="42"/>
        <v>-16</v>
      </c>
      <c r="J299">
        <f t="shared" si="43"/>
        <v>-109</v>
      </c>
      <c r="K299">
        <f t="shared" si="44"/>
        <v>-202</v>
      </c>
      <c r="L299">
        <v>74</v>
      </c>
      <c r="M299" t="s">
        <v>136</v>
      </c>
      <c r="N299">
        <v>0</v>
      </c>
      <c r="O299">
        <v>82</v>
      </c>
      <c r="P299">
        <v>59</v>
      </c>
      <c r="Q299">
        <v>70.5</v>
      </c>
      <c r="R299" s="16">
        <v>63</v>
      </c>
      <c r="S299">
        <v>0</v>
      </c>
    </row>
    <row r="300" spans="1:19" x14ac:dyDescent="0.55000000000000004">
      <c r="A300" s="2">
        <v>44625</v>
      </c>
      <c r="B300">
        <v>299</v>
      </c>
      <c r="C300">
        <f t="shared" si="40"/>
        <v>2022</v>
      </c>
      <c r="D300" s="2">
        <v>44551</v>
      </c>
      <c r="E300" s="2" t="s">
        <v>411</v>
      </c>
      <c r="F300" s="2" t="s">
        <v>415</v>
      </c>
      <c r="G300" s="2" t="s">
        <v>412</v>
      </c>
      <c r="H300">
        <f t="shared" si="41"/>
        <v>74</v>
      </c>
      <c r="I300">
        <f t="shared" si="42"/>
        <v>-15</v>
      </c>
      <c r="J300">
        <f t="shared" si="43"/>
        <v>-108</v>
      </c>
      <c r="K300">
        <f t="shared" si="44"/>
        <v>-201</v>
      </c>
      <c r="L300">
        <v>75</v>
      </c>
      <c r="M300" t="s">
        <v>136</v>
      </c>
      <c r="N300">
        <v>5.0800000000000005E-2</v>
      </c>
      <c r="O300">
        <v>82</v>
      </c>
      <c r="P300">
        <v>66</v>
      </c>
      <c r="Q300">
        <v>74</v>
      </c>
      <c r="R300" s="16">
        <v>64</v>
      </c>
      <c r="S300">
        <v>0.12903200000000001</v>
      </c>
    </row>
    <row r="301" spans="1:19" x14ac:dyDescent="0.55000000000000004">
      <c r="A301" s="2">
        <v>44626</v>
      </c>
      <c r="B301">
        <v>300</v>
      </c>
      <c r="C301">
        <f t="shared" si="40"/>
        <v>2022</v>
      </c>
      <c r="D301" s="2">
        <v>44551</v>
      </c>
      <c r="E301" s="2" t="s">
        <v>411</v>
      </c>
      <c r="F301" s="2" t="s">
        <v>415</v>
      </c>
      <c r="G301" s="2" t="s">
        <v>412</v>
      </c>
      <c r="H301">
        <f t="shared" si="41"/>
        <v>75</v>
      </c>
      <c r="I301">
        <f t="shared" si="42"/>
        <v>-14</v>
      </c>
      <c r="J301">
        <f t="shared" si="43"/>
        <v>-107</v>
      </c>
      <c r="K301">
        <f t="shared" si="44"/>
        <v>-200</v>
      </c>
      <c r="L301">
        <v>76</v>
      </c>
      <c r="M301" t="s">
        <v>136</v>
      </c>
      <c r="N301">
        <v>0</v>
      </c>
      <c r="O301">
        <v>82</v>
      </c>
      <c r="P301">
        <v>72</v>
      </c>
      <c r="Q301">
        <v>77</v>
      </c>
      <c r="R301" s="16">
        <v>65</v>
      </c>
      <c r="S301">
        <v>0</v>
      </c>
    </row>
    <row r="302" spans="1:19" x14ac:dyDescent="0.55000000000000004">
      <c r="A302" s="2">
        <v>44627</v>
      </c>
      <c r="B302">
        <v>301</v>
      </c>
      <c r="C302">
        <f t="shared" si="40"/>
        <v>2022</v>
      </c>
      <c r="D302" s="2">
        <v>44551</v>
      </c>
      <c r="E302" s="2" t="s">
        <v>411</v>
      </c>
      <c r="F302" s="2" t="s">
        <v>415</v>
      </c>
      <c r="G302" s="2" t="s">
        <v>412</v>
      </c>
      <c r="H302">
        <f t="shared" si="41"/>
        <v>76</v>
      </c>
      <c r="I302">
        <f t="shared" si="42"/>
        <v>-13</v>
      </c>
      <c r="J302">
        <f t="shared" si="43"/>
        <v>-106</v>
      </c>
      <c r="K302">
        <f t="shared" si="44"/>
        <v>-199</v>
      </c>
      <c r="L302">
        <v>77</v>
      </c>
      <c r="M302" t="s">
        <v>136</v>
      </c>
      <c r="N302">
        <v>0</v>
      </c>
      <c r="O302">
        <v>83</v>
      </c>
      <c r="P302">
        <v>74</v>
      </c>
      <c r="Q302">
        <v>78.5</v>
      </c>
      <c r="R302" s="16">
        <v>66</v>
      </c>
      <c r="S302">
        <v>0</v>
      </c>
    </row>
    <row r="303" spans="1:19" x14ac:dyDescent="0.55000000000000004">
      <c r="A303" s="2">
        <v>44628</v>
      </c>
      <c r="B303">
        <v>302</v>
      </c>
      <c r="C303">
        <f t="shared" si="40"/>
        <v>2022</v>
      </c>
      <c r="D303" s="2">
        <v>44551</v>
      </c>
      <c r="E303" s="2" t="s">
        <v>411</v>
      </c>
      <c r="F303" s="2" t="s">
        <v>415</v>
      </c>
      <c r="G303" s="2" t="s">
        <v>412</v>
      </c>
      <c r="H303">
        <f t="shared" si="41"/>
        <v>77</v>
      </c>
      <c r="I303">
        <f t="shared" si="42"/>
        <v>-12</v>
      </c>
      <c r="J303">
        <f t="shared" si="43"/>
        <v>-105</v>
      </c>
      <c r="K303">
        <f t="shared" si="44"/>
        <v>-198</v>
      </c>
      <c r="L303">
        <v>78</v>
      </c>
      <c r="M303" t="s">
        <v>136</v>
      </c>
      <c r="N303">
        <v>0</v>
      </c>
      <c r="O303">
        <v>85</v>
      </c>
      <c r="P303">
        <v>72</v>
      </c>
      <c r="Q303">
        <v>78.5</v>
      </c>
      <c r="R303" s="16">
        <v>67</v>
      </c>
      <c r="S303">
        <v>0</v>
      </c>
    </row>
    <row r="304" spans="1:19" x14ac:dyDescent="0.55000000000000004">
      <c r="A304" s="2">
        <v>44629</v>
      </c>
      <c r="B304">
        <v>303</v>
      </c>
      <c r="C304">
        <f t="shared" si="40"/>
        <v>2022</v>
      </c>
      <c r="D304" s="2">
        <v>44551</v>
      </c>
      <c r="E304" s="2" t="s">
        <v>411</v>
      </c>
      <c r="F304" s="2" t="s">
        <v>415</v>
      </c>
      <c r="G304" s="2" t="s">
        <v>412</v>
      </c>
      <c r="H304">
        <f t="shared" si="41"/>
        <v>78</v>
      </c>
      <c r="I304">
        <f t="shared" si="42"/>
        <v>-11</v>
      </c>
      <c r="J304">
        <f t="shared" si="43"/>
        <v>-104</v>
      </c>
      <c r="K304">
        <f t="shared" si="44"/>
        <v>-197</v>
      </c>
      <c r="L304">
        <v>79</v>
      </c>
      <c r="M304" t="s">
        <v>136</v>
      </c>
      <c r="N304">
        <v>0</v>
      </c>
      <c r="O304">
        <v>84</v>
      </c>
      <c r="P304">
        <v>67</v>
      </c>
      <c r="Q304">
        <v>75.5</v>
      </c>
      <c r="R304" s="16">
        <v>68</v>
      </c>
      <c r="S304">
        <v>0</v>
      </c>
    </row>
    <row r="305" spans="1:19" x14ac:dyDescent="0.55000000000000004">
      <c r="A305" s="2">
        <v>44630</v>
      </c>
      <c r="B305">
        <v>304</v>
      </c>
      <c r="C305">
        <f t="shared" si="40"/>
        <v>2022</v>
      </c>
      <c r="D305" s="2">
        <v>44551</v>
      </c>
      <c r="E305" s="2" t="s">
        <v>411</v>
      </c>
      <c r="F305" s="2" t="s">
        <v>415</v>
      </c>
      <c r="G305" s="2" t="s">
        <v>412</v>
      </c>
      <c r="H305">
        <f t="shared" si="41"/>
        <v>79</v>
      </c>
      <c r="I305">
        <f t="shared" si="42"/>
        <v>-10</v>
      </c>
      <c r="J305">
        <f t="shared" si="43"/>
        <v>-103</v>
      </c>
      <c r="K305">
        <f t="shared" si="44"/>
        <v>-196</v>
      </c>
      <c r="L305">
        <v>80</v>
      </c>
      <c r="M305" t="s">
        <v>136</v>
      </c>
      <c r="N305">
        <v>0</v>
      </c>
      <c r="O305">
        <v>87</v>
      </c>
      <c r="P305">
        <v>68</v>
      </c>
      <c r="Q305">
        <v>77.5</v>
      </c>
      <c r="R305" s="16">
        <v>69</v>
      </c>
      <c r="S305">
        <v>0</v>
      </c>
    </row>
    <row r="306" spans="1:19" x14ac:dyDescent="0.55000000000000004">
      <c r="A306" s="2">
        <v>44631</v>
      </c>
      <c r="B306">
        <v>305</v>
      </c>
      <c r="C306">
        <f t="shared" si="40"/>
        <v>2022</v>
      </c>
      <c r="D306" s="2">
        <v>44551</v>
      </c>
      <c r="E306" s="2" t="s">
        <v>411</v>
      </c>
      <c r="F306" s="2" t="s">
        <v>415</v>
      </c>
      <c r="G306" s="2" t="s">
        <v>412</v>
      </c>
      <c r="H306">
        <f t="shared" si="41"/>
        <v>80</v>
      </c>
      <c r="I306">
        <f t="shared" si="42"/>
        <v>-9</v>
      </c>
      <c r="J306">
        <f t="shared" si="43"/>
        <v>-102</v>
      </c>
      <c r="K306">
        <f t="shared" si="44"/>
        <v>-195</v>
      </c>
      <c r="L306">
        <v>81</v>
      </c>
      <c r="M306" t="s">
        <v>136</v>
      </c>
      <c r="N306">
        <v>0</v>
      </c>
      <c r="O306">
        <v>89</v>
      </c>
      <c r="P306">
        <v>68</v>
      </c>
      <c r="Q306">
        <v>78.5</v>
      </c>
      <c r="R306" s="16">
        <v>70</v>
      </c>
      <c r="S306">
        <v>0</v>
      </c>
    </row>
    <row r="307" spans="1:19" x14ac:dyDescent="0.55000000000000004">
      <c r="A307" s="2">
        <v>44632</v>
      </c>
      <c r="B307">
        <v>306</v>
      </c>
      <c r="C307">
        <f t="shared" si="40"/>
        <v>2022</v>
      </c>
      <c r="D307" s="2">
        <v>44551</v>
      </c>
      <c r="E307" s="2" t="s">
        <v>411</v>
      </c>
      <c r="F307" s="2" t="s">
        <v>415</v>
      </c>
      <c r="G307" s="2" t="s">
        <v>412</v>
      </c>
      <c r="H307">
        <f t="shared" si="41"/>
        <v>81</v>
      </c>
      <c r="I307">
        <f t="shared" si="42"/>
        <v>-8</v>
      </c>
      <c r="J307">
        <f t="shared" si="43"/>
        <v>-101</v>
      </c>
      <c r="K307">
        <f t="shared" si="44"/>
        <v>-194</v>
      </c>
      <c r="L307">
        <v>82</v>
      </c>
      <c r="M307" t="s">
        <v>136</v>
      </c>
      <c r="N307">
        <v>0</v>
      </c>
      <c r="O307">
        <v>87</v>
      </c>
      <c r="P307">
        <v>72</v>
      </c>
      <c r="Q307">
        <v>79.5</v>
      </c>
      <c r="R307" s="16">
        <v>71</v>
      </c>
      <c r="S307">
        <v>0</v>
      </c>
    </row>
    <row r="308" spans="1:19" x14ac:dyDescent="0.55000000000000004">
      <c r="A308" s="2">
        <v>44633</v>
      </c>
      <c r="B308">
        <v>307</v>
      </c>
      <c r="C308">
        <f t="shared" si="40"/>
        <v>2022</v>
      </c>
      <c r="D308" s="2">
        <v>44551</v>
      </c>
      <c r="E308" s="2" t="s">
        <v>411</v>
      </c>
      <c r="F308" s="2" t="s">
        <v>415</v>
      </c>
      <c r="G308" s="2" t="s">
        <v>412</v>
      </c>
      <c r="H308">
        <f t="shared" si="41"/>
        <v>82</v>
      </c>
      <c r="I308">
        <f t="shared" si="42"/>
        <v>-7</v>
      </c>
      <c r="J308">
        <f t="shared" si="43"/>
        <v>-100</v>
      </c>
      <c r="K308">
        <f t="shared" si="44"/>
        <v>-193</v>
      </c>
      <c r="L308">
        <v>83</v>
      </c>
      <c r="M308" t="s">
        <v>136</v>
      </c>
      <c r="N308">
        <v>0</v>
      </c>
      <c r="O308">
        <v>89</v>
      </c>
      <c r="P308">
        <v>51</v>
      </c>
      <c r="Q308">
        <v>70</v>
      </c>
      <c r="R308" s="16">
        <v>72</v>
      </c>
      <c r="S308">
        <v>0</v>
      </c>
    </row>
    <row r="309" spans="1:19" x14ac:dyDescent="0.55000000000000004">
      <c r="A309" s="2">
        <v>44634</v>
      </c>
      <c r="B309">
        <v>308</v>
      </c>
      <c r="C309">
        <f t="shared" si="40"/>
        <v>2022</v>
      </c>
      <c r="D309" s="2">
        <v>44551</v>
      </c>
      <c r="E309" s="2" t="s">
        <v>411</v>
      </c>
      <c r="F309" s="2" t="s">
        <v>415</v>
      </c>
      <c r="G309" s="2" t="s">
        <v>412</v>
      </c>
      <c r="H309">
        <f t="shared" si="41"/>
        <v>83</v>
      </c>
      <c r="I309">
        <f t="shared" si="42"/>
        <v>-6</v>
      </c>
      <c r="J309">
        <f t="shared" si="43"/>
        <v>-99</v>
      </c>
      <c r="K309">
        <f t="shared" si="44"/>
        <v>-192</v>
      </c>
      <c r="L309">
        <v>84</v>
      </c>
      <c r="M309" t="s">
        <v>136</v>
      </c>
      <c r="N309">
        <v>0</v>
      </c>
      <c r="O309">
        <v>76</v>
      </c>
      <c r="P309">
        <v>54</v>
      </c>
      <c r="Q309">
        <v>65</v>
      </c>
      <c r="R309" s="16">
        <v>73</v>
      </c>
      <c r="S309">
        <v>0</v>
      </c>
    </row>
    <row r="310" spans="1:19" x14ac:dyDescent="0.55000000000000004">
      <c r="A310" s="2">
        <v>44635</v>
      </c>
      <c r="B310">
        <v>309</v>
      </c>
      <c r="C310">
        <f t="shared" si="40"/>
        <v>2022</v>
      </c>
      <c r="D310" s="2">
        <v>44551</v>
      </c>
      <c r="E310" s="2" t="s">
        <v>411</v>
      </c>
      <c r="F310" s="2" t="s">
        <v>415</v>
      </c>
      <c r="G310" s="2" t="s">
        <v>412</v>
      </c>
      <c r="H310">
        <f t="shared" si="41"/>
        <v>84</v>
      </c>
      <c r="I310">
        <f t="shared" si="42"/>
        <v>-5</v>
      </c>
      <c r="J310">
        <f t="shared" si="43"/>
        <v>-98</v>
      </c>
      <c r="K310">
        <f t="shared" si="44"/>
        <v>-191</v>
      </c>
      <c r="L310">
        <v>85</v>
      </c>
      <c r="M310" t="s">
        <v>136</v>
      </c>
      <c r="N310">
        <v>0.9144000000000001</v>
      </c>
      <c r="O310">
        <v>78</v>
      </c>
      <c r="P310">
        <v>68</v>
      </c>
      <c r="Q310">
        <v>73</v>
      </c>
      <c r="R310" s="16">
        <v>74</v>
      </c>
      <c r="S310">
        <v>2.3225760000000002</v>
      </c>
    </row>
    <row r="311" spans="1:19" x14ac:dyDescent="0.55000000000000004">
      <c r="A311" s="2">
        <v>44636</v>
      </c>
      <c r="B311">
        <v>310</v>
      </c>
      <c r="C311">
        <f t="shared" si="40"/>
        <v>2022</v>
      </c>
      <c r="D311" s="2">
        <v>44551</v>
      </c>
      <c r="E311" s="2" t="s">
        <v>411</v>
      </c>
      <c r="F311" s="2" t="s">
        <v>415</v>
      </c>
      <c r="G311" s="2" t="s">
        <v>412</v>
      </c>
      <c r="H311">
        <f t="shared" si="41"/>
        <v>85</v>
      </c>
      <c r="I311">
        <f t="shared" si="42"/>
        <v>-4</v>
      </c>
      <c r="J311">
        <f t="shared" si="43"/>
        <v>-97</v>
      </c>
      <c r="K311">
        <f t="shared" si="44"/>
        <v>-190</v>
      </c>
      <c r="L311">
        <v>86</v>
      </c>
      <c r="M311" t="s">
        <v>136</v>
      </c>
      <c r="N311">
        <v>0.15240000000000001</v>
      </c>
      <c r="O311">
        <v>80</v>
      </c>
      <c r="P311">
        <v>68</v>
      </c>
      <c r="Q311">
        <v>74</v>
      </c>
      <c r="R311" s="16">
        <v>75</v>
      </c>
      <c r="S311">
        <v>0.38709600000000005</v>
      </c>
    </row>
    <row r="312" spans="1:19" x14ac:dyDescent="0.55000000000000004">
      <c r="A312" s="2">
        <v>44637</v>
      </c>
      <c r="B312">
        <v>311</v>
      </c>
      <c r="C312">
        <f t="shared" si="40"/>
        <v>2022</v>
      </c>
      <c r="D312" s="2">
        <v>44551</v>
      </c>
      <c r="E312" s="2" t="s">
        <v>411</v>
      </c>
      <c r="F312" s="2" t="s">
        <v>415</v>
      </c>
      <c r="G312" s="2" t="s">
        <v>412</v>
      </c>
      <c r="H312">
        <f t="shared" si="41"/>
        <v>86</v>
      </c>
      <c r="I312">
        <f t="shared" si="42"/>
        <v>-3</v>
      </c>
      <c r="J312">
        <f t="shared" si="43"/>
        <v>-96</v>
      </c>
      <c r="K312">
        <f t="shared" si="44"/>
        <v>-189</v>
      </c>
      <c r="L312">
        <v>87</v>
      </c>
      <c r="M312" t="s">
        <v>136</v>
      </c>
      <c r="N312">
        <v>0</v>
      </c>
      <c r="O312">
        <v>85</v>
      </c>
      <c r="P312">
        <v>67</v>
      </c>
      <c r="Q312">
        <v>76</v>
      </c>
      <c r="R312" s="16">
        <v>76</v>
      </c>
      <c r="S312">
        <v>0</v>
      </c>
    </row>
    <row r="313" spans="1:19" x14ac:dyDescent="0.55000000000000004">
      <c r="A313" s="2">
        <v>44638</v>
      </c>
      <c r="B313">
        <v>312</v>
      </c>
      <c r="C313">
        <f t="shared" si="40"/>
        <v>2022</v>
      </c>
      <c r="D313" s="2">
        <v>44551</v>
      </c>
      <c r="E313" s="2" t="s">
        <v>411</v>
      </c>
      <c r="F313" s="2" t="s">
        <v>415</v>
      </c>
      <c r="G313" s="2" t="s">
        <v>412</v>
      </c>
      <c r="H313">
        <f t="shared" si="41"/>
        <v>87</v>
      </c>
      <c r="I313">
        <f t="shared" si="42"/>
        <v>-2</v>
      </c>
      <c r="J313">
        <f t="shared" si="43"/>
        <v>-95</v>
      </c>
      <c r="K313">
        <f t="shared" si="44"/>
        <v>-188</v>
      </c>
      <c r="L313">
        <v>88</v>
      </c>
      <c r="M313" t="s">
        <v>136</v>
      </c>
      <c r="N313">
        <v>5.0800000000000005E-2</v>
      </c>
      <c r="O313">
        <v>84</v>
      </c>
      <c r="P313">
        <v>65</v>
      </c>
      <c r="Q313">
        <v>74.5</v>
      </c>
      <c r="R313" s="16">
        <v>77</v>
      </c>
      <c r="S313">
        <v>0.12903200000000001</v>
      </c>
    </row>
    <row r="314" spans="1:19" x14ac:dyDescent="0.55000000000000004">
      <c r="A314" s="2">
        <v>44639</v>
      </c>
      <c r="B314">
        <v>313</v>
      </c>
      <c r="C314">
        <f t="shared" si="40"/>
        <v>2022</v>
      </c>
      <c r="D314" s="2">
        <v>44551</v>
      </c>
      <c r="E314" s="2" t="s">
        <v>411</v>
      </c>
      <c r="F314" s="2" t="s">
        <v>415</v>
      </c>
      <c r="G314" s="2" t="s">
        <v>412</v>
      </c>
      <c r="H314">
        <f t="shared" si="41"/>
        <v>88</v>
      </c>
      <c r="I314">
        <f t="shared" si="42"/>
        <v>-1</v>
      </c>
      <c r="J314">
        <f t="shared" si="43"/>
        <v>-94</v>
      </c>
      <c r="K314">
        <f t="shared" si="44"/>
        <v>-187</v>
      </c>
      <c r="L314">
        <v>89</v>
      </c>
      <c r="M314" t="s">
        <v>136</v>
      </c>
      <c r="N314">
        <v>0</v>
      </c>
      <c r="O314">
        <v>86</v>
      </c>
      <c r="P314">
        <v>66</v>
      </c>
      <c r="Q314">
        <v>76</v>
      </c>
      <c r="R314" s="16">
        <v>78</v>
      </c>
      <c r="S314">
        <v>0</v>
      </c>
    </row>
    <row r="315" spans="1:19" x14ac:dyDescent="0.55000000000000004">
      <c r="A315" s="2">
        <v>44640</v>
      </c>
      <c r="B315">
        <v>314</v>
      </c>
      <c r="C315">
        <f t="shared" si="40"/>
        <v>2022</v>
      </c>
      <c r="D315" s="2">
        <v>44551</v>
      </c>
      <c r="E315" s="2" t="s">
        <v>411</v>
      </c>
      <c r="F315" s="2" t="s">
        <v>415</v>
      </c>
      <c r="G315" s="2" t="s">
        <v>412</v>
      </c>
      <c r="H315">
        <f t="shared" si="41"/>
        <v>89</v>
      </c>
      <c r="I315">
        <f t="shared" si="42"/>
        <v>0</v>
      </c>
      <c r="J315">
        <f t="shared" si="43"/>
        <v>-93</v>
      </c>
      <c r="K315">
        <f t="shared" si="44"/>
        <v>-186</v>
      </c>
      <c r="L315">
        <v>1</v>
      </c>
      <c r="M315" t="s">
        <v>136</v>
      </c>
      <c r="N315">
        <v>0</v>
      </c>
      <c r="O315">
        <v>87</v>
      </c>
      <c r="P315">
        <v>68</v>
      </c>
      <c r="Q315">
        <v>77.5</v>
      </c>
      <c r="R315" s="16">
        <v>79</v>
      </c>
      <c r="S315">
        <v>0</v>
      </c>
    </row>
    <row r="316" spans="1:19" x14ac:dyDescent="0.55000000000000004">
      <c r="A316" s="2">
        <v>44641</v>
      </c>
      <c r="B316">
        <v>315</v>
      </c>
      <c r="C316">
        <f t="shared" si="40"/>
        <v>2022</v>
      </c>
      <c r="D316" s="2">
        <v>44551</v>
      </c>
      <c r="E316" s="2" t="s">
        <v>411</v>
      </c>
      <c r="F316" s="2" t="s">
        <v>415</v>
      </c>
      <c r="G316" s="2" t="s">
        <v>412</v>
      </c>
      <c r="H316">
        <f t="shared" si="41"/>
        <v>90</v>
      </c>
      <c r="I316">
        <f t="shared" si="42"/>
        <v>1</v>
      </c>
      <c r="J316">
        <f t="shared" si="43"/>
        <v>-92</v>
      </c>
      <c r="K316">
        <f t="shared" si="44"/>
        <v>-185</v>
      </c>
      <c r="L316">
        <v>2</v>
      </c>
      <c r="M316" t="s">
        <v>136</v>
      </c>
      <c r="N316">
        <v>0.10160000000000001</v>
      </c>
      <c r="O316">
        <v>87</v>
      </c>
      <c r="P316">
        <v>70</v>
      </c>
      <c r="Q316">
        <v>78.5</v>
      </c>
      <c r="R316" s="16">
        <v>80</v>
      </c>
      <c r="S316">
        <v>0.25806400000000002</v>
      </c>
    </row>
    <row r="317" spans="1:19" x14ac:dyDescent="0.55000000000000004">
      <c r="A317" s="2">
        <v>44642</v>
      </c>
      <c r="B317">
        <v>316</v>
      </c>
      <c r="C317">
        <f t="shared" si="40"/>
        <v>2022</v>
      </c>
      <c r="D317" s="2">
        <v>44551</v>
      </c>
      <c r="E317" s="2" t="s">
        <v>411</v>
      </c>
      <c r="F317" s="2" t="s">
        <v>415</v>
      </c>
      <c r="G317" s="2" t="s">
        <v>412</v>
      </c>
      <c r="H317">
        <f t="shared" si="41"/>
        <v>91</v>
      </c>
      <c r="I317">
        <f t="shared" si="42"/>
        <v>2</v>
      </c>
      <c r="J317">
        <f t="shared" si="43"/>
        <v>-91</v>
      </c>
      <c r="K317">
        <f t="shared" si="44"/>
        <v>-184</v>
      </c>
      <c r="L317">
        <v>3</v>
      </c>
      <c r="M317" t="s">
        <v>136</v>
      </c>
      <c r="N317">
        <v>0</v>
      </c>
      <c r="O317">
        <v>80</v>
      </c>
      <c r="P317">
        <v>70</v>
      </c>
      <c r="Q317">
        <v>75</v>
      </c>
      <c r="R317" s="16">
        <v>81</v>
      </c>
      <c r="S317">
        <v>0</v>
      </c>
    </row>
    <row r="318" spans="1:19" x14ac:dyDescent="0.55000000000000004">
      <c r="A318" s="2">
        <v>44643</v>
      </c>
      <c r="B318">
        <v>317</v>
      </c>
      <c r="C318">
        <f t="shared" si="40"/>
        <v>2022</v>
      </c>
      <c r="D318" s="2">
        <v>44551</v>
      </c>
      <c r="E318" s="2" t="s">
        <v>411</v>
      </c>
      <c r="F318" s="2" t="s">
        <v>415</v>
      </c>
      <c r="G318" s="2" t="s">
        <v>412</v>
      </c>
      <c r="H318">
        <f t="shared" si="41"/>
        <v>92</v>
      </c>
      <c r="I318">
        <f t="shared" si="42"/>
        <v>3</v>
      </c>
      <c r="J318">
        <f t="shared" si="43"/>
        <v>-90</v>
      </c>
      <c r="K318">
        <f t="shared" si="44"/>
        <v>-183</v>
      </c>
      <c r="L318">
        <v>4</v>
      </c>
      <c r="M318" t="s">
        <v>136</v>
      </c>
      <c r="N318">
        <v>0</v>
      </c>
      <c r="O318">
        <v>82</v>
      </c>
      <c r="P318">
        <v>71</v>
      </c>
      <c r="Q318">
        <v>76.5</v>
      </c>
      <c r="R318" s="16">
        <v>82</v>
      </c>
      <c r="S318">
        <v>0</v>
      </c>
    </row>
    <row r="319" spans="1:19" x14ac:dyDescent="0.55000000000000004">
      <c r="A319" s="2">
        <v>44644</v>
      </c>
      <c r="B319">
        <v>318</v>
      </c>
      <c r="C319">
        <f t="shared" si="40"/>
        <v>2022</v>
      </c>
      <c r="D319" s="2">
        <v>44551</v>
      </c>
      <c r="E319" s="2" t="s">
        <v>411</v>
      </c>
      <c r="F319" s="2" t="s">
        <v>415</v>
      </c>
      <c r="G319" s="2" t="s">
        <v>412</v>
      </c>
      <c r="H319">
        <f t="shared" si="41"/>
        <v>93</v>
      </c>
      <c r="I319">
        <f t="shared" si="42"/>
        <v>4</v>
      </c>
      <c r="J319">
        <f t="shared" si="43"/>
        <v>-89</v>
      </c>
      <c r="K319">
        <f t="shared" si="44"/>
        <v>-182</v>
      </c>
      <c r="L319">
        <v>5</v>
      </c>
      <c r="M319" t="s">
        <v>136</v>
      </c>
      <c r="N319">
        <v>0</v>
      </c>
      <c r="O319">
        <v>87</v>
      </c>
      <c r="P319">
        <v>75</v>
      </c>
      <c r="Q319">
        <v>81</v>
      </c>
      <c r="R319" s="16">
        <v>83</v>
      </c>
      <c r="S319">
        <v>0</v>
      </c>
    </row>
    <row r="320" spans="1:19" x14ac:dyDescent="0.55000000000000004">
      <c r="A320" s="2">
        <v>44645</v>
      </c>
      <c r="B320">
        <v>319</v>
      </c>
      <c r="C320">
        <f t="shared" si="40"/>
        <v>2022</v>
      </c>
      <c r="D320" s="2">
        <v>44551</v>
      </c>
      <c r="E320" s="2" t="s">
        <v>411</v>
      </c>
      <c r="F320" s="2" t="s">
        <v>415</v>
      </c>
      <c r="G320" s="2" t="s">
        <v>412</v>
      </c>
      <c r="H320">
        <f t="shared" si="41"/>
        <v>94</v>
      </c>
      <c r="I320">
        <f t="shared" si="42"/>
        <v>5</v>
      </c>
      <c r="J320">
        <f t="shared" si="43"/>
        <v>-88</v>
      </c>
      <c r="K320">
        <f t="shared" si="44"/>
        <v>-181</v>
      </c>
      <c r="L320">
        <v>6</v>
      </c>
      <c r="M320" t="s">
        <v>136</v>
      </c>
      <c r="N320">
        <v>2.8701999999999996</v>
      </c>
      <c r="O320">
        <v>88</v>
      </c>
      <c r="P320">
        <v>65</v>
      </c>
      <c r="Q320">
        <v>76.5</v>
      </c>
      <c r="R320" s="16">
        <v>84</v>
      </c>
      <c r="S320">
        <v>7.2903079999999996</v>
      </c>
    </row>
    <row r="321" spans="1:19" x14ac:dyDescent="0.55000000000000004">
      <c r="A321" s="2">
        <v>44646</v>
      </c>
      <c r="B321">
        <v>320</v>
      </c>
      <c r="C321">
        <f t="shared" si="40"/>
        <v>2022</v>
      </c>
      <c r="D321" s="2">
        <v>44551</v>
      </c>
      <c r="E321" s="2" t="s">
        <v>411</v>
      </c>
      <c r="F321" s="2" t="s">
        <v>415</v>
      </c>
      <c r="G321" s="2" t="s">
        <v>412</v>
      </c>
      <c r="H321">
        <f t="shared" si="41"/>
        <v>95</v>
      </c>
      <c r="I321">
        <f t="shared" si="42"/>
        <v>6</v>
      </c>
      <c r="J321">
        <f t="shared" si="43"/>
        <v>-87</v>
      </c>
      <c r="K321">
        <f t="shared" si="44"/>
        <v>-180</v>
      </c>
      <c r="L321">
        <v>7</v>
      </c>
      <c r="M321" t="s">
        <v>136</v>
      </c>
      <c r="N321">
        <v>0</v>
      </c>
      <c r="O321">
        <v>77</v>
      </c>
      <c r="P321">
        <v>53</v>
      </c>
      <c r="Q321">
        <v>65</v>
      </c>
      <c r="R321" s="16">
        <v>85</v>
      </c>
      <c r="S321">
        <v>0</v>
      </c>
    </row>
    <row r="322" spans="1:19" x14ac:dyDescent="0.55000000000000004">
      <c r="A322" s="2">
        <v>44647</v>
      </c>
      <c r="B322">
        <v>321</v>
      </c>
      <c r="C322">
        <f t="shared" si="40"/>
        <v>2022</v>
      </c>
      <c r="D322" s="2">
        <v>44551</v>
      </c>
      <c r="E322" s="2" t="s">
        <v>411</v>
      </c>
      <c r="F322" s="2" t="s">
        <v>415</v>
      </c>
      <c r="G322" s="2" t="s">
        <v>412</v>
      </c>
      <c r="H322">
        <f t="shared" si="41"/>
        <v>96</v>
      </c>
      <c r="I322">
        <f t="shared" si="42"/>
        <v>7</v>
      </c>
      <c r="J322">
        <f t="shared" si="43"/>
        <v>-86</v>
      </c>
      <c r="K322">
        <f t="shared" si="44"/>
        <v>-179</v>
      </c>
      <c r="L322">
        <v>8</v>
      </c>
      <c r="M322" t="s">
        <v>136</v>
      </c>
      <c r="N322">
        <v>0</v>
      </c>
      <c r="O322">
        <v>79</v>
      </c>
      <c r="P322">
        <v>53</v>
      </c>
      <c r="Q322">
        <v>66</v>
      </c>
      <c r="R322" s="16">
        <v>86</v>
      </c>
      <c r="S322">
        <v>0</v>
      </c>
    </row>
    <row r="323" spans="1:19" x14ac:dyDescent="0.55000000000000004">
      <c r="A323" s="2">
        <v>44648</v>
      </c>
      <c r="B323">
        <v>322</v>
      </c>
      <c r="C323">
        <f t="shared" ref="C323:C386" si="45">YEAR(A323)</f>
        <v>2022</v>
      </c>
      <c r="D323" s="2">
        <v>44551</v>
      </c>
      <c r="E323" s="2" t="s">
        <v>411</v>
      </c>
      <c r="F323" s="2" t="s">
        <v>415</v>
      </c>
      <c r="G323" s="2" t="s">
        <v>412</v>
      </c>
      <c r="H323">
        <f t="shared" si="41"/>
        <v>97</v>
      </c>
      <c r="I323">
        <f t="shared" si="42"/>
        <v>8</v>
      </c>
      <c r="J323">
        <f t="shared" si="43"/>
        <v>-85</v>
      </c>
      <c r="K323">
        <f t="shared" si="44"/>
        <v>-178</v>
      </c>
      <c r="L323">
        <v>9</v>
      </c>
      <c r="M323" t="s">
        <v>136</v>
      </c>
      <c r="N323">
        <v>0</v>
      </c>
      <c r="O323">
        <v>82</v>
      </c>
      <c r="P323">
        <v>53</v>
      </c>
      <c r="Q323">
        <v>67.5</v>
      </c>
      <c r="R323" s="16">
        <v>87</v>
      </c>
      <c r="S323">
        <v>0</v>
      </c>
    </row>
    <row r="324" spans="1:19" x14ac:dyDescent="0.55000000000000004">
      <c r="A324" s="2">
        <v>44649</v>
      </c>
      <c r="B324">
        <v>323</v>
      </c>
      <c r="C324">
        <f t="shared" si="45"/>
        <v>2022</v>
      </c>
      <c r="D324" s="2">
        <v>44551</v>
      </c>
      <c r="E324" s="2" t="s">
        <v>411</v>
      </c>
      <c r="F324" s="2" t="s">
        <v>415</v>
      </c>
      <c r="G324" s="2" t="s">
        <v>412</v>
      </c>
      <c r="H324">
        <f t="shared" si="41"/>
        <v>98</v>
      </c>
      <c r="I324">
        <f t="shared" si="42"/>
        <v>9</v>
      </c>
      <c r="J324">
        <f t="shared" si="43"/>
        <v>-84</v>
      </c>
      <c r="K324">
        <f t="shared" si="44"/>
        <v>-177</v>
      </c>
      <c r="L324">
        <v>10</v>
      </c>
      <c r="M324" t="s">
        <v>136</v>
      </c>
      <c r="N324">
        <v>0</v>
      </c>
      <c r="O324">
        <v>83</v>
      </c>
      <c r="P324">
        <v>55</v>
      </c>
      <c r="Q324">
        <v>69</v>
      </c>
      <c r="R324" s="16">
        <v>88</v>
      </c>
      <c r="S324">
        <v>0</v>
      </c>
    </row>
    <row r="325" spans="1:19" x14ac:dyDescent="0.55000000000000004">
      <c r="A325" s="2">
        <v>44650</v>
      </c>
      <c r="B325">
        <v>324</v>
      </c>
      <c r="C325">
        <f t="shared" si="45"/>
        <v>2022</v>
      </c>
      <c r="D325" s="2">
        <v>44551</v>
      </c>
      <c r="E325" s="2" t="s">
        <v>411</v>
      </c>
      <c r="F325" s="2" t="s">
        <v>415</v>
      </c>
      <c r="G325" s="2" t="s">
        <v>412</v>
      </c>
      <c r="H325">
        <f t="shared" si="41"/>
        <v>99</v>
      </c>
      <c r="I325">
        <f t="shared" si="42"/>
        <v>10</v>
      </c>
      <c r="J325">
        <f t="shared" si="43"/>
        <v>-83</v>
      </c>
      <c r="K325">
        <f t="shared" si="44"/>
        <v>-176</v>
      </c>
      <c r="L325">
        <v>11</v>
      </c>
      <c r="M325" t="s">
        <v>136</v>
      </c>
      <c r="N325">
        <v>0</v>
      </c>
      <c r="O325">
        <v>85</v>
      </c>
      <c r="P325">
        <v>59</v>
      </c>
      <c r="Q325">
        <v>72</v>
      </c>
      <c r="R325" s="16">
        <v>89</v>
      </c>
      <c r="S325">
        <v>0</v>
      </c>
    </row>
    <row r="326" spans="1:19" x14ac:dyDescent="0.55000000000000004">
      <c r="A326" s="2">
        <v>44651</v>
      </c>
      <c r="B326">
        <v>325</v>
      </c>
      <c r="C326">
        <f t="shared" si="45"/>
        <v>2022</v>
      </c>
      <c r="D326" s="2">
        <v>44551</v>
      </c>
      <c r="E326" s="2" t="s">
        <v>411</v>
      </c>
      <c r="F326" s="2" t="s">
        <v>415</v>
      </c>
      <c r="G326" s="2" t="s">
        <v>412</v>
      </c>
      <c r="H326">
        <f t="shared" si="41"/>
        <v>100</v>
      </c>
      <c r="I326">
        <f t="shared" si="42"/>
        <v>11</v>
      </c>
      <c r="J326">
        <f t="shared" si="43"/>
        <v>-82</v>
      </c>
      <c r="K326">
        <f t="shared" si="44"/>
        <v>-175</v>
      </c>
      <c r="L326">
        <v>12</v>
      </c>
      <c r="M326" t="s">
        <v>136</v>
      </c>
      <c r="N326">
        <v>0</v>
      </c>
      <c r="O326">
        <v>83</v>
      </c>
      <c r="P326">
        <v>72</v>
      </c>
      <c r="Q326">
        <v>77.5</v>
      </c>
      <c r="R326" s="16">
        <v>90</v>
      </c>
      <c r="S326">
        <v>0</v>
      </c>
    </row>
    <row r="327" spans="1:19" x14ac:dyDescent="0.55000000000000004">
      <c r="A327" s="2">
        <v>44652</v>
      </c>
      <c r="B327">
        <v>326</v>
      </c>
      <c r="C327">
        <f t="shared" si="45"/>
        <v>2022</v>
      </c>
      <c r="D327" s="2">
        <v>44551</v>
      </c>
      <c r="E327" s="2" t="s">
        <v>411</v>
      </c>
      <c r="F327" s="2" t="s">
        <v>415</v>
      </c>
      <c r="G327" s="2" t="s">
        <v>412</v>
      </c>
      <c r="H327">
        <f t="shared" si="41"/>
        <v>101</v>
      </c>
      <c r="I327">
        <f t="shared" si="42"/>
        <v>12</v>
      </c>
      <c r="J327">
        <f t="shared" si="43"/>
        <v>-81</v>
      </c>
      <c r="K327">
        <f t="shared" si="44"/>
        <v>-174</v>
      </c>
      <c r="L327">
        <v>13</v>
      </c>
      <c r="M327" t="s">
        <v>147</v>
      </c>
      <c r="N327">
        <v>0</v>
      </c>
      <c r="O327">
        <v>85</v>
      </c>
      <c r="P327">
        <v>71</v>
      </c>
      <c r="Q327">
        <v>78</v>
      </c>
      <c r="R327" s="16">
        <v>91</v>
      </c>
      <c r="S327">
        <v>0</v>
      </c>
    </row>
    <row r="328" spans="1:19" x14ac:dyDescent="0.55000000000000004">
      <c r="A328" s="2">
        <v>44653</v>
      </c>
      <c r="B328">
        <v>327</v>
      </c>
      <c r="C328">
        <f t="shared" si="45"/>
        <v>2022</v>
      </c>
      <c r="D328" s="2">
        <v>44551</v>
      </c>
      <c r="E328" s="2" t="s">
        <v>411</v>
      </c>
      <c r="F328" s="2" t="s">
        <v>415</v>
      </c>
      <c r="G328" s="2" t="s">
        <v>412</v>
      </c>
      <c r="H328">
        <f t="shared" si="41"/>
        <v>102</v>
      </c>
      <c r="I328">
        <f t="shared" si="42"/>
        <v>13</v>
      </c>
      <c r="J328">
        <f t="shared" si="43"/>
        <v>-80</v>
      </c>
      <c r="K328">
        <f t="shared" si="44"/>
        <v>-173</v>
      </c>
      <c r="L328">
        <v>14</v>
      </c>
      <c r="M328" t="s">
        <v>147</v>
      </c>
      <c r="N328">
        <v>0</v>
      </c>
      <c r="O328">
        <v>89</v>
      </c>
      <c r="P328">
        <v>72</v>
      </c>
      <c r="Q328">
        <v>80.5</v>
      </c>
      <c r="R328" s="16">
        <v>92</v>
      </c>
      <c r="S328">
        <v>0</v>
      </c>
    </row>
    <row r="329" spans="1:19" x14ac:dyDescent="0.55000000000000004">
      <c r="A329" s="2">
        <v>44654</v>
      </c>
      <c r="B329">
        <v>328</v>
      </c>
      <c r="C329">
        <f t="shared" si="45"/>
        <v>2022</v>
      </c>
      <c r="D329" s="2">
        <v>44551</v>
      </c>
      <c r="E329" s="2" t="s">
        <v>411</v>
      </c>
      <c r="F329" s="2" t="s">
        <v>415</v>
      </c>
      <c r="G329" s="2" t="s">
        <v>412</v>
      </c>
      <c r="H329">
        <f t="shared" si="41"/>
        <v>103</v>
      </c>
      <c r="I329">
        <f t="shared" si="42"/>
        <v>14</v>
      </c>
      <c r="J329">
        <f t="shared" si="43"/>
        <v>-79</v>
      </c>
      <c r="K329">
        <f t="shared" si="44"/>
        <v>-172</v>
      </c>
      <c r="L329">
        <v>15</v>
      </c>
      <c r="M329" t="s">
        <v>147</v>
      </c>
      <c r="N329">
        <v>0</v>
      </c>
      <c r="O329">
        <v>89</v>
      </c>
      <c r="P329">
        <v>68</v>
      </c>
      <c r="Q329">
        <v>78.5</v>
      </c>
      <c r="R329" s="16">
        <v>93</v>
      </c>
      <c r="S329">
        <v>0</v>
      </c>
    </row>
    <row r="330" spans="1:19" x14ac:dyDescent="0.55000000000000004">
      <c r="A330" s="2">
        <v>44655</v>
      </c>
      <c r="B330">
        <v>329</v>
      </c>
      <c r="C330">
        <f t="shared" si="45"/>
        <v>2022</v>
      </c>
      <c r="D330" s="2">
        <v>44551</v>
      </c>
      <c r="E330" s="2" t="s">
        <v>411</v>
      </c>
      <c r="F330" s="2" t="s">
        <v>415</v>
      </c>
      <c r="G330" s="2" t="s">
        <v>412</v>
      </c>
      <c r="H330">
        <f t="shared" si="41"/>
        <v>104</v>
      </c>
      <c r="I330">
        <f t="shared" si="42"/>
        <v>15</v>
      </c>
      <c r="J330">
        <f t="shared" si="43"/>
        <v>-78</v>
      </c>
      <c r="K330">
        <f t="shared" si="44"/>
        <v>-171</v>
      </c>
      <c r="L330">
        <v>16</v>
      </c>
      <c r="M330" t="s">
        <v>147</v>
      </c>
      <c r="N330">
        <v>2.3113999999999999</v>
      </c>
      <c r="O330">
        <v>87</v>
      </c>
      <c r="P330">
        <v>70</v>
      </c>
      <c r="Q330">
        <v>78.5</v>
      </c>
      <c r="R330" s="16">
        <v>94</v>
      </c>
      <c r="S330">
        <v>5.8709559999999996</v>
      </c>
    </row>
    <row r="331" spans="1:19" x14ac:dyDescent="0.55000000000000004">
      <c r="A331" s="2">
        <v>44656</v>
      </c>
      <c r="B331">
        <v>330</v>
      </c>
      <c r="C331">
        <f t="shared" si="45"/>
        <v>2022</v>
      </c>
      <c r="D331" s="2">
        <v>44551</v>
      </c>
      <c r="E331" s="2" t="s">
        <v>411</v>
      </c>
      <c r="F331" s="2" t="s">
        <v>415</v>
      </c>
      <c r="G331" s="2" t="s">
        <v>412</v>
      </c>
      <c r="H331">
        <f t="shared" si="41"/>
        <v>105</v>
      </c>
      <c r="I331">
        <f t="shared" si="42"/>
        <v>16</v>
      </c>
      <c r="J331">
        <f t="shared" si="43"/>
        <v>-77</v>
      </c>
      <c r="K331">
        <f t="shared" si="44"/>
        <v>-170</v>
      </c>
      <c r="L331">
        <v>17</v>
      </c>
      <c r="M331" t="s">
        <v>147</v>
      </c>
      <c r="N331">
        <v>0</v>
      </c>
      <c r="O331">
        <v>84</v>
      </c>
      <c r="P331">
        <v>69</v>
      </c>
      <c r="Q331">
        <v>76.5</v>
      </c>
      <c r="R331" s="16">
        <v>95</v>
      </c>
      <c r="S331">
        <v>0</v>
      </c>
    </row>
    <row r="332" spans="1:19" x14ac:dyDescent="0.55000000000000004">
      <c r="A332" s="2">
        <v>44657</v>
      </c>
      <c r="B332">
        <v>331</v>
      </c>
      <c r="C332">
        <f t="shared" si="45"/>
        <v>2022</v>
      </c>
      <c r="D332" s="2">
        <v>44551</v>
      </c>
      <c r="E332" s="2" t="s">
        <v>411</v>
      </c>
      <c r="F332" s="2" t="s">
        <v>415</v>
      </c>
      <c r="G332" s="2" t="s">
        <v>412</v>
      </c>
      <c r="H332">
        <f t="shared" si="41"/>
        <v>106</v>
      </c>
      <c r="I332">
        <f t="shared" si="42"/>
        <v>17</v>
      </c>
      <c r="J332">
        <f t="shared" si="43"/>
        <v>-76</v>
      </c>
      <c r="K332">
        <f t="shared" si="44"/>
        <v>-169</v>
      </c>
      <c r="L332">
        <v>18</v>
      </c>
      <c r="M332" t="s">
        <v>147</v>
      </c>
      <c r="N332">
        <v>0</v>
      </c>
      <c r="O332">
        <v>86</v>
      </c>
      <c r="P332">
        <v>71</v>
      </c>
      <c r="Q332">
        <v>78.5</v>
      </c>
      <c r="R332" s="16">
        <v>96</v>
      </c>
      <c r="S332">
        <v>0</v>
      </c>
    </row>
    <row r="333" spans="1:19" x14ac:dyDescent="0.55000000000000004">
      <c r="A333" s="2">
        <v>44658</v>
      </c>
      <c r="B333">
        <v>332</v>
      </c>
      <c r="C333">
        <f t="shared" si="45"/>
        <v>2022</v>
      </c>
      <c r="D333" s="2">
        <v>44551</v>
      </c>
      <c r="E333" s="2" t="s">
        <v>411</v>
      </c>
      <c r="F333" s="2" t="s">
        <v>415</v>
      </c>
      <c r="G333" s="2" t="s">
        <v>412</v>
      </c>
      <c r="H333">
        <f t="shared" si="41"/>
        <v>107</v>
      </c>
      <c r="I333">
        <f t="shared" si="42"/>
        <v>18</v>
      </c>
      <c r="J333">
        <f t="shared" si="43"/>
        <v>-75</v>
      </c>
      <c r="K333">
        <f t="shared" si="44"/>
        <v>-168</v>
      </c>
      <c r="L333">
        <v>19</v>
      </c>
      <c r="M333" t="s">
        <v>147</v>
      </c>
      <c r="N333">
        <v>0</v>
      </c>
      <c r="O333">
        <v>90</v>
      </c>
      <c r="P333">
        <v>74</v>
      </c>
      <c r="Q333">
        <v>82</v>
      </c>
      <c r="R333" s="16">
        <v>97</v>
      </c>
      <c r="S333">
        <v>0</v>
      </c>
    </row>
    <row r="334" spans="1:19" x14ac:dyDescent="0.55000000000000004">
      <c r="A334" s="2">
        <v>44659</v>
      </c>
      <c r="B334">
        <v>333</v>
      </c>
      <c r="C334">
        <f t="shared" si="45"/>
        <v>2022</v>
      </c>
      <c r="D334" s="2">
        <v>44551</v>
      </c>
      <c r="E334" s="2" t="s">
        <v>411</v>
      </c>
      <c r="F334" s="2" t="s">
        <v>415</v>
      </c>
      <c r="G334" s="2" t="s">
        <v>412</v>
      </c>
      <c r="H334">
        <f t="shared" si="41"/>
        <v>108</v>
      </c>
      <c r="I334">
        <f t="shared" si="42"/>
        <v>19</v>
      </c>
      <c r="J334">
        <f t="shared" si="43"/>
        <v>-74</v>
      </c>
      <c r="K334">
        <f t="shared" si="44"/>
        <v>-167</v>
      </c>
      <c r="L334">
        <v>20</v>
      </c>
      <c r="M334" t="s">
        <v>147</v>
      </c>
      <c r="N334">
        <v>0</v>
      </c>
      <c r="O334">
        <v>90</v>
      </c>
      <c r="P334">
        <v>69</v>
      </c>
      <c r="Q334">
        <v>79.5</v>
      </c>
      <c r="R334" s="16">
        <v>98</v>
      </c>
      <c r="S334">
        <v>0</v>
      </c>
    </row>
    <row r="335" spans="1:19" x14ac:dyDescent="0.55000000000000004">
      <c r="A335" s="2">
        <v>44660</v>
      </c>
      <c r="B335">
        <v>334</v>
      </c>
      <c r="C335">
        <f t="shared" si="45"/>
        <v>2022</v>
      </c>
      <c r="D335" s="2">
        <v>44551</v>
      </c>
      <c r="E335" s="2" t="s">
        <v>411</v>
      </c>
      <c r="F335" s="2" t="s">
        <v>415</v>
      </c>
      <c r="G335" s="2" t="s">
        <v>412</v>
      </c>
      <c r="H335">
        <f t="shared" si="41"/>
        <v>109</v>
      </c>
      <c r="I335">
        <f t="shared" si="42"/>
        <v>20</v>
      </c>
      <c r="J335">
        <f t="shared" si="43"/>
        <v>-73</v>
      </c>
      <c r="K335">
        <f t="shared" si="44"/>
        <v>-166</v>
      </c>
      <c r="L335">
        <v>21</v>
      </c>
      <c r="M335" t="s">
        <v>147</v>
      </c>
      <c r="N335">
        <v>0</v>
      </c>
      <c r="O335">
        <v>81</v>
      </c>
      <c r="P335">
        <v>55</v>
      </c>
      <c r="Q335">
        <v>68</v>
      </c>
      <c r="R335" s="16">
        <v>99</v>
      </c>
      <c r="S335">
        <v>0</v>
      </c>
    </row>
    <row r="336" spans="1:19" x14ac:dyDescent="0.55000000000000004">
      <c r="A336" s="2">
        <v>44661</v>
      </c>
      <c r="B336">
        <v>335</v>
      </c>
      <c r="C336">
        <f t="shared" si="45"/>
        <v>2022</v>
      </c>
      <c r="D336" s="2">
        <v>44551</v>
      </c>
      <c r="E336" s="2" t="s">
        <v>411</v>
      </c>
      <c r="F336" s="2" t="s">
        <v>415</v>
      </c>
      <c r="G336" s="2" t="s">
        <v>412</v>
      </c>
      <c r="H336">
        <f t="shared" si="41"/>
        <v>110</v>
      </c>
      <c r="I336">
        <f t="shared" si="42"/>
        <v>21</v>
      </c>
      <c r="J336">
        <f t="shared" si="43"/>
        <v>-72</v>
      </c>
      <c r="K336">
        <f t="shared" si="44"/>
        <v>-165</v>
      </c>
      <c r="L336">
        <v>22</v>
      </c>
      <c r="M336" t="s">
        <v>147</v>
      </c>
      <c r="N336">
        <v>0</v>
      </c>
      <c r="O336">
        <v>79</v>
      </c>
      <c r="P336">
        <v>47</v>
      </c>
      <c r="Q336">
        <v>63</v>
      </c>
      <c r="R336" s="16">
        <v>100</v>
      </c>
      <c r="S336">
        <v>0</v>
      </c>
    </row>
    <row r="337" spans="1:19" x14ac:dyDescent="0.55000000000000004">
      <c r="A337" s="2">
        <v>44662</v>
      </c>
      <c r="B337">
        <v>336</v>
      </c>
      <c r="C337">
        <f t="shared" si="45"/>
        <v>2022</v>
      </c>
      <c r="D337" s="2">
        <v>44551</v>
      </c>
      <c r="E337" s="2" t="s">
        <v>411</v>
      </c>
      <c r="F337" s="2" t="s">
        <v>415</v>
      </c>
      <c r="G337" s="2" t="s">
        <v>412</v>
      </c>
      <c r="H337">
        <f t="shared" ref="H337:H400" si="46">_xlfn.DAYS(A337,D337)</f>
        <v>111</v>
      </c>
      <c r="I337">
        <f t="shared" ref="I337:I400" si="47">_xlfn.DAYS(A337,E337)</f>
        <v>22</v>
      </c>
      <c r="J337">
        <f t="shared" ref="J337:J400" si="48">_xlfn.DAYS(A337,F337)</f>
        <v>-71</v>
      </c>
      <c r="K337">
        <f t="shared" ref="K337:K400" si="49">_xlfn.DAYS(A337,G337)</f>
        <v>-164</v>
      </c>
      <c r="L337">
        <v>23</v>
      </c>
      <c r="M337" t="s">
        <v>147</v>
      </c>
      <c r="N337">
        <v>0</v>
      </c>
      <c r="O337">
        <v>79</v>
      </c>
      <c r="P337">
        <v>51</v>
      </c>
      <c r="Q337">
        <v>65</v>
      </c>
      <c r="R337" s="16">
        <v>101</v>
      </c>
      <c r="S337">
        <v>0</v>
      </c>
    </row>
    <row r="338" spans="1:19" x14ac:dyDescent="0.55000000000000004">
      <c r="A338" s="2">
        <v>44663</v>
      </c>
      <c r="B338">
        <v>337</v>
      </c>
      <c r="C338">
        <f t="shared" si="45"/>
        <v>2022</v>
      </c>
      <c r="D338" s="2">
        <v>44551</v>
      </c>
      <c r="E338" s="2" t="s">
        <v>411</v>
      </c>
      <c r="F338" s="2" t="s">
        <v>415</v>
      </c>
      <c r="G338" s="2" t="s">
        <v>412</v>
      </c>
      <c r="H338">
        <f t="shared" si="46"/>
        <v>112</v>
      </c>
      <c r="I338">
        <f t="shared" si="47"/>
        <v>23</v>
      </c>
      <c r="J338">
        <f t="shared" si="48"/>
        <v>-70</v>
      </c>
      <c r="K338">
        <f t="shared" si="49"/>
        <v>-163</v>
      </c>
      <c r="L338">
        <v>24</v>
      </c>
      <c r="M338" t="s">
        <v>147</v>
      </c>
      <c r="N338">
        <v>0</v>
      </c>
      <c r="O338">
        <v>79</v>
      </c>
      <c r="P338">
        <v>62</v>
      </c>
      <c r="Q338">
        <v>70.5</v>
      </c>
      <c r="R338" s="16">
        <v>102</v>
      </c>
      <c r="S338">
        <v>0</v>
      </c>
    </row>
    <row r="339" spans="1:19" x14ac:dyDescent="0.55000000000000004">
      <c r="A339" s="2">
        <v>44664</v>
      </c>
      <c r="B339">
        <v>338</v>
      </c>
      <c r="C339">
        <f t="shared" si="45"/>
        <v>2022</v>
      </c>
      <c r="D339" s="2">
        <v>44551</v>
      </c>
      <c r="E339" s="2" t="s">
        <v>411</v>
      </c>
      <c r="F339" s="2" t="s">
        <v>415</v>
      </c>
      <c r="G339" s="2" t="s">
        <v>412</v>
      </c>
      <c r="H339">
        <f t="shared" si="46"/>
        <v>113</v>
      </c>
      <c r="I339">
        <f t="shared" si="47"/>
        <v>24</v>
      </c>
      <c r="J339">
        <f t="shared" si="48"/>
        <v>-69</v>
      </c>
      <c r="K339">
        <f t="shared" si="49"/>
        <v>-162</v>
      </c>
      <c r="L339">
        <v>25</v>
      </c>
      <c r="M339" t="s">
        <v>147</v>
      </c>
      <c r="N339">
        <v>0</v>
      </c>
      <c r="O339">
        <v>83</v>
      </c>
      <c r="P339">
        <v>70</v>
      </c>
      <c r="Q339">
        <v>76.5</v>
      </c>
      <c r="R339" s="16">
        <v>103</v>
      </c>
      <c r="S339">
        <v>0</v>
      </c>
    </row>
    <row r="340" spans="1:19" x14ac:dyDescent="0.55000000000000004">
      <c r="A340" s="2">
        <v>44665</v>
      </c>
      <c r="B340">
        <v>339</v>
      </c>
      <c r="C340">
        <f t="shared" si="45"/>
        <v>2022</v>
      </c>
      <c r="D340" s="2">
        <v>44551</v>
      </c>
      <c r="E340" s="2" t="s">
        <v>411</v>
      </c>
      <c r="F340" s="2" t="s">
        <v>415</v>
      </c>
      <c r="G340" s="2" t="s">
        <v>412</v>
      </c>
      <c r="H340">
        <f t="shared" si="46"/>
        <v>114</v>
      </c>
      <c r="I340">
        <f t="shared" si="47"/>
        <v>25</v>
      </c>
      <c r="J340">
        <f t="shared" si="48"/>
        <v>-68</v>
      </c>
      <c r="K340">
        <f t="shared" si="49"/>
        <v>-161</v>
      </c>
      <c r="L340">
        <v>26</v>
      </c>
      <c r="M340" t="s">
        <v>147</v>
      </c>
      <c r="N340">
        <v>0</v>
      </c>
      <c r="O340">
        <v>84</v>
      </c>
      <c r="P340">
        <v>70</v>
      </c>
      <c r="Q340">
        <v>77</v>
      </c>
      <c r="R340" s="16">
        <v>104</v>
      </c>
      <c r="S340">
        <v>0</v>
      </c>
    </row>
    <row r="341" spans="1:19" x14ac:dyDescent="0.55000000000000004">
      <c r="A341" s="2">
        <v>44666</v>
      </c>
      <c r="B341">
        <v>340</v>
      </c>
      <c r="C341">
        <f t="shared" si="45"/>
        <v>2022</v>
      </c>
      <c r="D341" s="2">
        <v>44551</v>
      </c>
      <c r="E341" s="2" t="s">
        <v>411</v>
      </c>
      <c r="F341" s="2" t="s">
        <v>415</v>
      </c>
      <c r="G341" s="2" t="s">
        <v>412</v>
      </c>
      <c r="H341">
        <f t="shared" si="46"/>
        <v>115</v>
      </c>
      <c r="I341">
        <f t="shared" si="47"/>
        <v>26</v>
      </c>
      <c r="J341">
        <f t="shared" si="48"/>
        <v>-67</v>
      </c>
      <c r="K341">
        <f t="shared" si="49"/>
        <v>-160</v>
      </c>
      <c r="L341">
        <v>27</v>
      </c>
      <c r="M341" t="s">
        <v>147</v>
      </c>
      <c r="N341">
        <v>0</v>
      </c>
      <c r="O341">
        <v>86</v>
      </c>
      <c r="P341">
        <v>69</v>
      </c>
      <c r="Q341">
        <v>77.5</v>
      </c>
      <c r="R341" s="16">
        <v>105</v>
      </c>
      <c r="S341">
        <v>0</v>
      </c>
    </row>
    <row r="342" spans="1:19" x14ac:dyDescent="0.55000000000000004">
      <c r="A342" s="2">
        <v>44667</v>
      </c>
      <c r="B342">
        <v>341</v>
      </c>
      <c r="C342">
        <f t="shared" si="45"/>
        <v>2022</v>
      </c>
      <c r="D342" s="2">
        <v>44551</v>
      </c>
      <c r="E342" s="2" t="s">
        <v>411</v>
      </c>
      <c r="F342" s="2" t="s">
        <v>415</v>
      </c>
      <c r="G342" s="2" t="s">
        <v>412</v>
      </c>
      <c r="H342">
        <f t="shared" si="46"/>
        <v>116</v>
      </c>
      <c r="I342">
        <f t="shared" si="47"/>
        <v>27</v>
      </c>
      <c r="J342">
        <f t="shared" si="48"/>
        <v>-66</v>
      </c>
      <c r="K342">
        <f t="shared" si="49"/>
        <v>-159</v>
      </c>
      <c r="L342">
        <v>28</v>
      </c>
      <c r="M342" t="s">
        <v>147</v>
      </c>
      <c r="N342">
        <v>0.43180000000000002</v>
      </c>
      <c r="O342">
        <v>82</v>
      </c>
      <c r="P342">
        <v>68</v>
      </c>
      <c r="Q342">
        <v>75</v>
      </c>
      <c r="R342" s="16">
        <v>106</v>
      </c>
      <c r="S342">
        <v>1.0967720000000001</v>
      </c>
    </row>
    <row r="343" spans="1:19" x14ac:dyDescent="0.55000000000000004">
      <c r="A343" s="2">
        <v>44668</v>
      </c>
      <c r="B343">
        <v>342</v>
      </c>
      <c r="C343">
        <f t="shared" si="45"/>
        <v>2022</v>
      </c>
      <c r="D343" s="2">
        <v>44551</v>
      </c>
      <c r="E343" s="2" t="s">
        <v>411</v>
      </c>
      <c r="F343" s="2" t="s">
        <v>415</v>
      </c>
      <c r="G343" s="2" t="s">
        <v>412</v>
      </c>
      <c r="H343">
        <f t="shared" si="46"/>
        <v>117</v>
      </c>
      <c r="I343">
        <f t="shared" si="47"/>
        <v>28</v>
      </c>
      <c r="J343">
        <f t="shared" si="48"/>
        <v>-65</v>
      </c>
      <c r="K343">
        <f t="shared" si="49"/>
        <v>-158</v>
      </c>
      <c r="L343">
        <v>29</v>
      </c>
      <c r="M343" t="s">
        <v>147</v>
      </c>
      <c r="N343">
        <v>0</v>
      </c>
      <c r="O343">
        <v>85</v>
      </c>
      <c r="P343">
        <v>67</v>
      </c>
      <c r="Q343">
        <v>76</v>
      </c>
      <c r="R343" s="16">
        <v>107</v>
      </c>
      <c r="S343">
        <v>0</v>
      </c>
    </row>
    <row r="344" spans="1:19" x14ac:dyDescent="0.55000000000000004">
      <c r="A344" s="2">
        <v>44669</v>
      </c>
      <c r="B344">
        <v>343</v>
      </c>
      <c r="C344">
        <f t="shared" si="45"/>
        <v>2022</v>
      </c>
      <c r="D344" s="2">
        <v>44551</v>
      </c>
      <c r="E344" s="2" t="s">
        <v>411</v>
      </c>
      <c r="F344" s="2" t="s">
        <v>415</v>
      </c>
      <c r="G344" s="2" t="s">
        <v>412</v>
      </c>
      <c r="H344">
        <f t="shared" si="46"/>
        <v>118</v>
      </c>
      <c r="I344">
        <f t="shared" si="47"/>
        <v>29</v>
      </c>
      <c r="J344">
        <f t="shared" si="48"/>
        <v>-64</v>
      </c>
      <c r="K344">
        <f t="shared" si="49"/>
        <v>-157</v>
      </c>
      <c r="L344">
        <v>30</v>
      </c>
      <c r="M344" t="s">
        <v>147</v>
      </c>
      <c r="N344">
        <v>0</v>
      </c>
      <c r="O344">
        <v>85</v>
      </c>
      <c r="P344">
        <v>71</v>
      </c>
      <c r="Q344">
        <v>78</v>
      </c>
      <c r="R344" s="16">
        <v>108</v>
      </c>
      <c r="S344">
        <v>0</v>
      </c>
    </row>
    <row r="345" spans="1:19" x14ac:dyDescent="0.55000000000000004">
      <c r="A345" s="2">
        <v>44670</v>
      </c>
      <c r="B345">
        <v>344</v>
      </c>
      <c r="C345">
        <f t="shared" si="45"/>
        <v>2022</v>
      </c>
      <c r="D345" s="2">
        <v>44551</v>
      </c>
      <c r="E345" s="2" t="s">
        <v>411</v>
      </c>
      <c r="F345" s="2" t="s">
        <v>415</v>
      </c>
      <c r="G345" s="2" t="s">
        <v>412</v>
      </c>
      <c r="H345">
        <f t="shared" si="46"/>
        <v>119</v>
      </c>
      <c r="I345">
        <f t="shared" si="47"/>
        <v>30</v>
      </c>
      <c r="J345">
        <f t="shared" si="48"/>
        <v>-63</v>
      </c>
      <c r="K345">
        <f t="shared" si="49"/>
        <v>-156</v>
      </c>
      <c r="L345">
        <v>31</v>
      </c>
      <c r="M345" t="s">
        <v>147</v>
      </c>
      <c r="N345">
        <v>0.73659999999999992</v>
      </c>
      <c r="O345">
        <v>88</v>
      </c>
      <c r="P345">
        <v>67</v>
      </c>
      <c r="Q345">
        <v>77.5</v>
      </c>
      <c r="R345" s="16">
        <v>109</v>
      </c>
      <c r="S345">
        <v>1.8709639999999998</v>
      </c>
    </row>
    <row r="346" spans="1:19" x14ac:dyDescent="0.55000000000000004">
      <c r="A346" s="2">
        <v>44671</v>
      </c>
      <c r="B346">
        <v>345</v>
      </c>
      <c r="C346">
        <f t="shared" si="45"/>
        <v>2022</v>
      </c>
      <c r="D346" s="2">
        <v>44551</v>
      </c>
      <c r="E346" s="2" t="s">
        <v>411</v>
      </c>
      <c r="F346" s="2" t="s">
        <v>415</v>
      </c>
      <c r="G346" s="2" t="s">
        <v>412</v>
      </c>
      <c r="H346">
        <f t="shared" si="46"/>
        <v>120</v>
      </c>
      <c r="I346">
        <f t="shared" si="47"/>
        <v>31</v>
      </c>
      <c r="J346">
        <f t="shared" si="48"/>
        <v>-62</v>
      </c>
      <c r="K346">
        <f t="shared" si="49"/>
        <v>-155</v>
      </c>
      <c r="L346">
        <v>32</v>
      </c>
      <c r="M346" t="s">
        <v>147</v>
      </c>
      <c r="N346">
        <v>0</v>
      </c>
      <c r="O346">
        <v>88</v>
      </c>
      <c r="P346">
        <v>69</v>
      </c>
      <c r="Q346">
        <v>78.5</v>
      </c>
      <c r="R346" s="16">
        <v>110</v>
      </c>
      <c r="S346">
        <v>0</v>
      </c>
    </row>
    <row r="347" spans="1:19" x14ac:dyDescent="0.55000000000000004">
      <c r="A347" s="2">
        <v>44672</v>
      </c>
      <c r="B347">
        <v>346</v>
      </c>
      <c r="C347">
        <f t="shared" si="45"/>
        <v>2022</v>
      </c>
      <c r="D347" s="2">
        <v>44551</v>
      </c>
      <c r="E347" s="2" t="s">
        <v>411</v>
      </c>
      <c r="F347" s="2" t="s">
        <v>415</v>
      </c>
      <c r="G347" s="2" t="s">
        <v>412</v>
      </c>
      <c r="H347">
        <f t="shared" si="46"/>
        <v>121</v>
      </c>
      <c r="I347">
        <f t="shared" si="47"/>
        <v>32</v>
      </c>
      <c r="J347">
        <f t="shared" si="48"/>
        <v>-61</v>
      </c>
      <c r="K347">
        <f t="shared" si="49"/>
        <v>-154</v>
      </c>
      <c r="L347">
        <v>33</v>
      </c>
      <c r="M347" t="s">
        <v>147</v>
      </c>
      <c r="N347">
        <v>0</v>
      </c>
      <c r="O347">
        <v>83</v>
      </c>
      <c r="P347">
        <v>72</v>
      </c>
      <c r="Q347">
        <v>77.5</v>
      </c>
      <c r="R347" s="16">
        <v>111</v>
      </c>
      <c r="S347">
        <v>0</v>
      </c>
    </row>
    <row r="348" spans="1:19" x14ac:dyDescent="0.55000000000000004">
      <c r="A348" s="2">
        <v>44673</v>
      </c>
      <c r="B348">
        <v>347</v>
      </c>
      <c r="C348">
        <f t="shared" si="45"/>
        <v>2022</v>
      </c>
      <c r="D348" s="2">
        <v>44551</v>
      </c>
      <c r="E348" s="2" t="s">
        <v>411</v>
      </c>
      <c r="F348" s="2" t="s">
        <v>415</v>
      </c>
      <c r="G348" s="2" t="s">
        <v>412</v>
      </c>
      <c r="H348">
        <f t="shared" si="46"/>
        <v>122</v>
      </c>
      <c r="I348">
        <f t="shared" si="47"/>
        <v>33</v>
      </c>
      <c r="J348">
        <f t="shared" si="48"/>
        <v>-60</v>
      </c>
      <c r="K348">
        <f t="shared" si="49"/>
        <v>-153</v>
      </c>
      <c r="L348">
        <v>34</v>
      </c>
      <c r="M348" t="s">
        <v>147</v>
      </c>
      <c r="N348">
        <v>2.3368000000000002</v>
      </c>
      <c r="O348">
        <v>84</v>
      </c>
      <c r="P348">
        <v>69</v>
      </c>
      <c r="Q348">
        <v>76.5</v>
      </c>
      <c r="R348" s="16">
        <v>112</v>
      </c>
      <c r="S348">
        <v>5.9354720000000007</v>
      </c>
    </row>
    <row r="349" spans="1:19" x14ac:dyDescent="0.55000000000000004">
      <c r="A349" s="2">
        <v>44674</v>
      </c>
      <c r="B349">
        <v>348</v>
      </c>
      <c r="C349">
        <f t="shared" si="45"/>
        <v>2022</v>
      </c>
      <c r="D349" s="2">
        <v>44551</v>
      </c>
      <c r="E349" s="2" t="s">
        <v>411</v>
      </c>
      <c r="F349" s="2" t="s">
        <v>415</v>
      </c>
      <c r="G349" s="2" t="s">
        <v>412</v>
      </c>
      <c r="H349">
        <f t="shared" si="46"/>
        <v>123</v>
      </c>
      <c r="I349">
        <f t="shared" si="47"/>
        <v>34</v>
      </c>
      <c r="J349">
        <f t="shared" si="48"/>
        <v>-59</v>
      </c>
      <c r="K349">
        <f t="shared" si="49"/>
        <v>-152</v>
      </c>
      <c r="L349">
        <v>35</v>
      </c>
      <c r="M349" t="s">
        <v>147</v>
      </c>
      <c r="N349">
        <v>5.0800000000000005E-2</v>
      </c>
      <c r="O349">
        <v>82</v>
      </c>
      <c r="P349">
        <v>71</v>
      </c>
      <c r="Q349">
        <v>76.5</v>
      </c>
      <c r="R349" s="16">
        <v>113</v>
      </c>
      <c r="S349">
        <v>0.12903200000000001</v>
      </c>
    </row>
    <row r="350" spans="1:19" x14ac:dyDescent="0.55000000000000004">
      <c r="A350" s="2">
        <v>44675</v>
      </c>
      <c r="B350">
        <v>349</v>
      </c>
      <c r="C350">
        <f t="shared" si="45"/>
        <v>2022</v>
      </c>
      <c r="D350" s="2">
        <v>44551</v>
      </c>
      <c r="E350" s="2" t="s">
        <v>411</v>
      </c>
      <c r="F350" s="2" t="s">
        <v>415</v>
      </c>
      <c r="G350" s="2" t="s">
        <v>412</v>
      </c>
      <c r="H350">
        <f t="shared" si="46"/>
        <v>124</v>
      </c>
      <c r="I350">
        <f t="shared" si="47"/>
        <v>35</v>
      </c>
      <c r="J350">
        <f t="shared" si="48"/>
        <v>-58</v>
      </c>
      <c r="K350">
        <f t="shared" si="49"/>
        <v>-151</v>
      </c>
      <c r="L350">
        <v>36</v>
      </c>
      <c r="M350" t="s">
        <v>147</v>
      </c>
      <c r="N350">
        <v>0</v>
      </c>
      <c r="O350">
        <v>83</v>
      </c>
      <c r="P350">
        <v>66</v>
      </c>
      <c r="Q350">
        <v>74.5</v>
      </c>
      <c r="R350" s="16">
        <v>114</v>
      </c>
      <c r="S350">
        <v>0</v>
      </c>
    </row>
    <row r="351" spans="1:19" x14ac:dyDescent="0.55000000000000004">
      <c r="A351" s="2">
        <v>44676</v>
      </c>
      <c r="B351">
        <v>350</v>
      </c>
      <c r="C351">
        <f t="shared" si="45"/>
        <v>2022</v>
      </c>
      <c r="D351" s="2">
        <v>44551</v>
      </c>
      <c r="E351" s="2" t="s">
        <v>411</v>
      </c>
      <c r="F351" s="2" t="s">
        <v>415</v>
      </c>
      <c r="G351" s="2" t="s">
        <v>412</v>
      </c>
      <c r="H351">
        <f t="shared" si="46"/>
        <v>125</v>
      </c>
      <c r="I351">
        <f t="shared" si="47"/>
        <v>36</v>
      </c>
      <c r="J351">
        <f t="shared" si="48"/>
        <v>-57</v>
      </c>
      <c r="K351">
        <f t="shared" si="49"/>
        <v>-150</v>
      </c>
      <c r="L351">
        <v>37</v>
      </c>
      <c r="M351" t="s">
        <v>147</v>
      </c>
      <c r="N351">
        <v>0.27939999999999998</v>
      </c>
      <c r="O351">
        <v>84</v>
      </c>
      <c r="P351">
        <v>71</v>
      </c>
      <c r="Q351">
        <v>77.5</v>
      </c>
      <c r="R351" s="16">
        <v>115</v>
      </c>
      <c r="S351">
        <v>0.70967599999999997</v>
      </c>
    </row>
    <row r="352" spans="1:19" x14ac:dyDescent="0.55000000000000004">
      <c r="A352" s="2">
        <v>44677</v>
      </c>
      <c r="B352">
        <v>351</v>
      </c>
      <c r="C352">
        <f t="shared" si="45"/>
        <v>2022</v>
      </c>
      <c r="D352" s="2">
        <v>44551</v>
      </c>
      <c r="E352" s="2" t="s">
        <v>411</v>
      </c>
      <c r="F352" s="2" t="s">
        <v>415</v>
      </c>
      <c r="G352" s="2" t="s">
        <v>412</v>
      </c>
      <c r="H352">
        <f t="shared" si="46"/>
        <v>126</v>
      </c>
      <c r="I352">
        <f t="shared" si="47"/>
        <v>37</v>
      </c>
      <c r="J352">
        <f t="shared" si="48"/>
        <v>-56</v>
      </c>
      <c r="K352">
        <f t="shared" si="49"/>
        <v>-149</v>
      </c>
      <c r="L352">
        <v>38</v>
      </c>
      <c r="M352" t="s">
        <v>147</v>
      </c>
      <c r="N352">
        <v>0</v>
      </c>
      <c r="O352">
        <v>84</v>
      </c>
      <c r="P352">
        <v>69</v>
      </c>
      <c r="Q352">
        <v>76.5</v>
      </c>
      <c r="R352" s="16">
        <v>116</v>
      </c>
      <c r="S352">
        <v>0</v>
      </c>
    </row>
    <row r="353" spans="1:19" x14ac:dyDescent="0.55000000000000004">
      <c r="A353" s="2">
        <v>44678</v>
      </c>
      <c r="B353">
        <v>352</v>
      </c>
      <c r="C353">
        <f t="shared" si="45"/>
        <v>2022</v>
      </c>
      <c r="D353" s="2">
        <v>44551</v>
      </c>
      <c r="E353" s="2" t="s">
        <v>411</v>
      </c>
      <c r="F353" s="2" t="s">
        <v>415</v>
      </c>
      <c r="G353" s="2" t="s">
        <v>412</v>
      </c>
      <c r="H353">
        <f t="shared" si="46"/>
        <v>127</v>
      </c>
      <c r="I353">
        <f t="shared" si="47"/>
        <v>38</v>
      </c>
      <c r="J353">
        <f t="shared" si="48"/>
        <v>-55</v>
      </c>
      <c r="K353">
        <f t="shared" si="49"/>
        <v>-148</v>
      </c>
      <c r="L353">
        <v>39</v>
      </c>
      <c r="M353" t="s">
        <v>147</v>
      </c>
      <c r="N353">
        <v>0</v>
      </c>
      <c r="O353">
        <v>84</v>
      </c>
      <c r="P353">
        <v>63</v>
      </c>
      <c r="Q353">
        <v>73.5</v>
      </c>
      <c r="R353" s="16">
        <v>117</v>
      </c>
      <c r="S353">
        <v>0</v>
      </c>
    </row>
    <row r="354" spans="1:19" x14ac:dyDescent="0.55000000000000004">
      <c r="A354" s="2">
        <v>44679</v>
      </c>
      <c r="B354">
        <v>353</v>
      </c>
      <c r="C354">
        <f t="shared" si="45"/>
        <v>2022</v>
      </c>
      <c r="D354" s="2">
        <v>44551</v>
      </c>
      <c r="E354" s="2" t="s">
        <v>411</v>
      </c>
      <c r="F354" s="2" t="s">
        <v>415</v>
      </c>
      <c r="G354" s="2" t="s">
        <v>412</v>
      </c>
      <c r="H354">
        <f t="shared" si="46"/>
        <v>128</v>
      </c>
      <c r="I354">
        <f t="shared" si="47"/>
        <v>39</v>
      </c>
      <c r="J354">
        <f t="shared" si="48"/>
        <v>-54</v>
      </c>
      <c r="K354">
        <f t="shared" si="49"/>
        <v>-147</v>
      </c>
      <c r="L354">
        <v>40</v>
      </c>
      <c r="M354" t="s">
        <v>147</v>
      </c>
      <c r="N354">
        <v>0</v>
      </c>
      <c r="O354">
        <v>85</v>
      </c>
      <c r="P354">
        <v>65</v>
      </c>
      <c r="Q354">
        <v>75</v>
      </c>
      <c r="R354" s="16">
        <v>118</v>
      </c>
      <c r="S354">
        <v>0</v>
      </c>
    </row>
    <row r="355" spans="1:19" x14ac:dyDescent="0.55000000000000004">
      <c r="A355" s="2">
        <v>44680</v>
      </c>
      <c r="B355">
        <v>354</v>
      </c>
      <c r="C355">
        <f t="shared" si="45"/>
        <v>2022</v>
      </c>
      <c r="D355" s="2">
        <v>44551</v>
      </c>
      <c r="E355" s="2" t="s">
        <v>411</v>
      </c>
      <c r="F355" s="2" t="s">
        <v>415</v>
      </c>
      <c r="G355" s="2" t="s">
        <v>412</v>
      </c>
      <c r="H355">
        <f t="shared" si="46"/>
        <v>129</v>
      </c>
      <c r="I355">
        <f t="shared" si="47"/>
        <v>40</v>
      </c>
      <c r="J355">
        <f t="shared" si="48"/>
        <v>-53</v>
      </c>
      <c r="K355">
        <f t="shared" si="49"/>
        <v>-146</v>
      </c>
      <c r="L355">
        <v>41</v>
      </c>
      <c r="M355" t="s">
        <v>147</v>
      </c>
      <c r="N355">
        <v>2.6670000000000003</v>
      </c>
      <c r="O355">
        <v>88</v>
      </c>
      <c r="P355">
        <v>66</v>
      </c>
      <c r="Q355">
        <v>77</v>
      </c>
      <c r="R355" s="16">
        <v>119</v>
      </c>
      <c r="S355">
        <v>6.7741800000000003</v>
      </c>
    </row>
    <row r="356" spans="1:19" x14ac:dyDescent="0.55000000000000004">
      <c r="A356" s="2">
        <v>44681</v>
      </c>
      <c r="B356">
        <v>355</v>
      </c>
      <c r="C356">
        <f t="shared" si="45"/>
        <v>2022</v>
      </c>
      <c r="D356" s="2">
        <v>44551</v>
      </c>
      <c r="E356" s="2" t="s">
        <v>411</v>
      </c>
      <c r="F356" s="2" t="s">
        <v>415</v>
      </c>
      <c r="G356" s="2" t="s">
        <v>412</v>
      </c>
      <c r="H356">
        <f t="shared" si="46"/>
        <v>130</v>
      </c>
      <c r="I356">
        <f t="shared" si="47"/>
        <v>41</v>
      </c>
      <c r="J356">
        <f t="shared" si="48"/>
        <v>-52</v>
      </c>
      <c r="K356">
        <f t="shared" si="49"/>
        <v>-145</v>
      </c>
      <c r="L356">
        <v>42</v>
      </c>
      <c r="M356" t="s">
        <v>147</v>
      </c>
      <c r="N356">
        <v>0.55879999999999996</v>
      </c>
      <c r="O356">
        <v>83</v>
      </c>
      <c r="P356">
        <v>67</v>
      </c>
      <c r="Q356">
        <v>75</v>
      </c>
      <c r="R356" s="16">
        <v>120</v>
      </c>
      <c r="S356">
        <v>1.4193519999999999</v>
      </c>
    </row>
    <row r="357" spans="1:19" x14ac:dyDescent="0.55000000000000004">
      <c r="A357" s="2">
        <v>44682</v>
      </c>
      <c r="B357">
        <v>356</v>
      </c>
      <c r="C357">
        <f t="shared" si="45"/>
        <v>2022</v>
      </c>
      <c r="D357" s="2">
        <v>44551</v>
      </c>
      <c r="E357" s="2" t="s">
        <v>411</v>
      </c>
      <c r="F357" s="2" t="s">
        <v>415</v>
      </c>
      <c r="G357" s="2" t="s">
        <v>412</v>
      </c>
      <c r="H357">
        <f t="shared" si="46"/>
        <v>131</v>
      </c>
      <c r="I357">
        <f t="shared" si="47"/>
        <v>42</v>
      </c>
      <c r="J357">
        <f t="shared" si="48"/>
        <v>-51</v>
      </c>
      <c r="K357">
        <f t="shared" si="49"/>
        <v>-144</v>
      </c>
      <c r="L357">
        <v>43</v>
      </c>
      <c r="M357" t="s">
        <v>9</v>
      </c>
      <c r="N357">
        <v>0.60960000000000003</v>
      </c>
      <c r="O357">
        <v>84</v>
      </c>
      <c r="P357">
        <v>66</v>
      </c>
      <c r="Q357">
        <v>75</v>
      </c>
      <c r="R357" s="16">
        <v>121</v>
      </c>
      <c r="S357">
        <v>1.5483840000000002</v>
      </c>
    </row>
    <row r="358" spans="1:19" x14ac:dyDescent="0.55000000000000004">
      <c r="A358" s="2">
        <v>44683</v>
      </c>
      <c r="B358">
        <v>357</v>
      </c>
      <c r="C358">
        <f t="shared" si="45"/>
        <v>2022</v>
      </c>
      <c r="D358" s="2">
        <v>44551</v>
      </c>
      <c r="E358" s="2" t="s">
        <v>411</v>
      </c>
      <c r="F358" s="2" t="s">
        <v>415</v>
      </c>
      <c r="G358" s="2" t="s">
        <v>412</v>
      </c>
      <c r="H358">
        <f t="shared" si="46"/>
        <v>132</v>
      </c>
      <c r="I358">
        <f t="shared" si="47"/>
        <v>43</v>
      </c>
      <c r="J358">
        <f t="shared" si="48"/>
        <v>-50</v>
      </c>
      <c r="K358">
        <f t="shared" si="49"/>
        <v>-143</v>
      </c>
      <c r="L358">
        <v>44</v>
      </c>
      <c r="M358" t="s">
        <v>9</v>
      </c>
      <c r="N358">
        <v>0</v>
      </c>
      <c r="O358">
        <v>83</v>
      </c>
      <c r="P358">
        <v>67</v>
      </c>
      <c r="Q358">
        <v>75</v>
      </c>
      <c r="R358" s="16">
        <v>122</v>
      </c>
      <c r="S358">
        <v>0</v>
      </c>
    </row>
    <row r="359" spans="1:19" x14ac:dyDescent="0.55000000000000004">
      <c r="A359" s="2">
        <v>44684</v>
      </c>
      <c r="B359">
        <v>358</v>
      </c>
      <c r="C359">
        <f t="shared" si="45"/>
        <v>2022</v>
      </c>
      <c r="D359" s="2">
        <v>44551</v>
      </c>
      <c r="E359" s="2" t="s">
        <v>411</v>
      </c>
      <c r="F359" s="2" t="s">
        <v>415</v>
      </c>
      <c r="G359" s="2" t="s">
        <v>412</v>
      </c>
      <c r="H359">
        <f t="shared" si="46"/>
        <v>133</v>
      </c>
      <c r="I359">
        <f t="shared" si="47"/>
        <v>44</v>
      </c>
      <c r="J359">
        <f t="shared" si="48"/>
        <v>-49</v>
      </c>
      <c r="K359">
        <f t="shared" si="49"/>
        <v>-142</v>
      </c>
      <c r="L359">
        <v>45</v>
      </c>
      <c r="M359" t="s">
        <v>9</v>
      </c>
      <c r="N359">
        <v>0</v>
      </c>
      <c r="O359">
        <v>83</v>
      </c>
      <c r="P359">
        <v>71</v>
      </c>
      <c r="Q359">
        <v>77</v>
      </c>
      <c r="R359" s="16">
        <v>123</v>
      </c>
      <c r="S359">
        <v>0</v>
      </c>
    </row>
    <row r="360" spans="1:19" x14ac:dyDescent="0.55000000000000004">
      <c r="A360" s="2">
        <v>44685</v>
      </c>
      <c r="B360">
        <v>359</v>
      </c>
      <c r="C360">
        <f t="shared" si="45"/>
        <v>2022</v>
      </c>
      <c r="D360" s="2">
        <v>44551</v>
      </c>
      <c r="E360" s="2" t="s">
        <v>411</v>
      </c>
      <c r="F360" s="2" t="s">
        <v>415</v>
      </c>
      <c r="G360" s="2" t="s">
        <v>412</v>
      </c>
      <c r="H360">
        <f t="shared" si="46"/>
        <v>134</v>
      </c>
      <c r="I360">
        <f t="shared" si="47"/>
        <v>45</v>
      </c>
      <c r="J360">
        <f t="shared" si="48"/>
        <v>-48</v>
      </c>
      <c r="K360">
        <f t="shared" si="49"/>
        <v>-141</v>
      </c>
      <c r="L360">
        <v>46</v>
      </c>
      <c r="M360" t="s">
        <v>9</v>
      </c>
      <c r="N360">
        <v>0</v>
      </c>
      <c r="O360">
        <v>86</v>
      </c>
      <c r="P360">
        <v>68</v>
      </c>
      <c r="Q360">
        <v>77</v>
      </c>
      <c r="R360" s="16">
        <v>124</v>
      </c>
      <c r="S360">
        <v>0</v>
      </c>
    </row>
    <row r="361" spans="1:19" x14ac:dyDescent="0.55000000000000004">
      <c r="A361" s="2">
        <v>44686</v>
      </c>
      <c r="B361">
        <v>360</v>
      </c>
      <c r="C361">
        <f t="shared" si="45"/>
        <v>2022</v>
      </c>
      <c r="D361" s="2">
        <v>44551</v>
      </c>
      <c r="E361" s="2" t="s">
        <v>411</v>
      </c>
      <c r="F361" s="2" t="s">
        <v>415</v>
      </c>
      <c r="G361" s="2" t="s">
        <v>412</v>
      </c>
      <c r="H361">
        <f t="shared" si="46"/>
        <v>135</v>
      </c>
      <c r="I361">
        <f t="shared" si="47"/>
        <v>46</v>
      </c>
      <c r="J361">
        <f t="shared" si="48"/>
        <v>-47</v>
      </c>
      <c r="K361">
        <f t="shared" si="49"/>
        <v>-140</v>
      </c>
      <c r="L361">
        <v>47</v>
      </c>
      <c r="M361" t="s">
        <v>9</v>
      </c>
      <c r="N361">
        <v>2.6924000000000001</v>
      </c>
      <c r="O361">
        <v>87</v>
      </c>
      <c r="P361">
        <v>66</v>
      </c>
      <c r="Q361">
        <v>76.5</v>
      </c>
      <c r="R361" s="16">
        <v>125</v>
      </c>
      <c r="S361">
        <v>6.8386960000000006</v>
      </c>
    </row>
    <row r="362" spans="1:19" x14ac:dyDescent="0.55000000000000004">
      <c r="A362" s="2">
        <v>44687</v>
      </c>
      <c r="B362">
        <v>361</v>
      </c>
      <c r="C362">
        <f t="shared" si="45"/>
        <v>2022</v>
      </c>
      <c r="D362" s="2">
        <v>44551</v>
      </c>
      <c r="E362" s="2" t="s">
        <v>411</v>
      </c>
      <c r="F362" s="2" t="s">
        <v>415</v>
      </c>
      <c r="G362" s="2" t="s">
        <v>412</v>
      </c>
      <c r="H362">
        <f t="shared" si="46"/>
        <v>136</v>
      </c>
      <c r="I362">
        <f t="shared" si="47"/>
        <v>47</v>
      </c>
      <c r="J362">
        <f t="shared" si="48"/>
        <v>-46</v>
      </c>
      <c r="K362">
        <f t="shared" si="49"/>
        <v>-139</v>
      </c>
      <c r="L362">
        <v>48</v>
      </c>
      <c r="M362" t="s">
        <v>9</v>
      </c>
      <c r="N362">
        <v>0.86360000000000003</v>
      </c>
      <c r="O362">
        <v>91</v>
      </c>
      <c r="P362">
        <v>69</v>
      </c>
      <c r="Q362">
        <v>80</v>
      </c>
      <c r="R362" s="16">
        <v>126</v>
      </c>
      <c r="S362">
        <v>2.1935440000000002</v>
      </c>
    </row>
    <row r="363" spans="1:19" x14ac:dyDescent="0.55000000000000004">
      <c r="A363" s="2">
        <v>44688</v>
      </c>
      <c r="B363">
        <v>362</v>
      </c>
      <c r="C363">
        <f t="shared" si="45"/>
        <v>2022</v>
      </c>
      <c r="D363" s="2">
        <v>44551</v>
      </c>
      <c r="E363" s="2" t="s">
        <v>411</v>
      </c>
      <c r="F363" s="2" t="s">
        <v>415</v>
      </c>
      <c r="G363" s="2" t="s">
        <v>412</v>
      </c>
      <c r="H363">
        <f t="shared" si="46"/>
        <v>137</v>
      </c>
      <c r="I363">
        <f t="shared" si="47"/>
        <v>48</v>
      </c>
      <c r="J363">
        <f t="shared" si="48"/>
        <v>-45</v>
      </c>
      <c r="K363">
        <f t="shared" si="49"/>
        <v>-138</v>
      </c>
      <c r="L363">
        <v>49</v>
      </c>
      <c r="M363" t="s">
        <v>9</v>
      </c>
      <c r="N363">
        <v>0</v>
      </c>
      <c r="O363">
        <v>91</v>
      </c>
      <c r="P363">
        <v>72</v>
      </c>
      <c r="Q363">
        <v>81.5</v>
      </c>
      <c r="R363" s="16">
        <v>127</v>
      </c>
      <c r="S363">
        <v>0</v>
      </c>
    </row>
    <row r="364" spans="1:19" x14ac:dyDescent="0.55000000000000004">
      <c r="A364" s="2">
        <v>44689</v>
      </c>
      <c r="B364">
        <v>363</v>
      </c>
      <c r="C364">
        <f t="shared" si="45"/>
        <v>2022</v>
      </c>
      <c r="D364" s="2">
        <v>44551</v>
      </c>
      <c r="E364" s="2" t="s">
        <v>411</v>
      </c>
      <c r="F364" s="2" t="s">
        <v>415</v>
      </c>
      <c r="G364" s="2" t="s">
        <v>412</v>
      </c>
      <c r="H364">
        <f t="shared" si="46"/>
        <v>138</v>
      </c>
      <c r="I364">
        <f t="shared" si="47"/>
        <v>49</v>
      </c>
      <c r="J364">
        <f t="shared" si="48"/>
        <v>-44</v>
      </c>
      <c r="K364">
        <f t="shared" si="49"/>
        <v>-137</v>
      </c>
      <c r="L364">
        <v>50</v>
      </c>
      <c r="M364" t="s">
        <v>9</v>
      </c>
      <c r="N364">
        <v>0</v>
      </c>
      <c r="O364">
        <v>90</v>
      </c>
      <c r="P364">
        <v>69</v>
      </c>
      <c r="Q364">
        <v>79.5</v>
      </c>
      <c r="R364" s="16">
        <v>128</v>
      </c>
      <c r="S364">
        <v>0</v>
      </c>
    </row>
    <row r="365" spans="1:19" x14ac:dyDescent="0.55000000000000004">
      <c r="A365" s="2">
        <v>44690</v>
      </c>
      <c r="B365">
        <v>364</v>
      </c>
      <c r="C365">
        <f t="shared" si="45"/>
        <v>2022</v>
      </c>
      <c r="D365" s="2">
        <v>44551</v>
      </c>
      <c r="E365" s="2" t="s">
        <v>411</v>
      </c>
      <c r="F365" s="2" t="s">
        <v>415</v>
      </c>
      <c r="G365" s="2" t="s">
        <v>412</v>
      </c>
      <c r="H365">
        <f t="shared" si="46"/>
        <v>139</v>
      </c>
      <c r="I365">
        <f t="shared" si="47"/>
        <v>50</v>
      </c>
      <c r="J365">
        <f t="shared" si="48"/>
        <v>-43</v>
      </c>
      <c r="K365">
        <f t="shared" si="49"/>
        <v>-136</v>
      </c>
      <c r="L365">
        <v>51</v>
      </c>
      <c r="M365" t="s">
        <v>9</v>
      </c>
      <c r="N365">
        <v>0</v>
      </c>
      <c r="O365">
        <v>91</v>
      </c>
      <c r="P365">
        <v>67</v>
      </c>
      <c r="Q365">
        <v>79</v>
      </c>
      <c r="R365" s="16">
        <v>129</v>
      </c>
      <c r="S365">
        <v>0</v>
      </c>
    </row>
    <row r="366" spans="1:19" x14ac:dyDescent="0.55000000000000004">
      <c r="A366" s="2">
        <v>44691</v>
      </c>
      <c r="B366">
        <v>365</v>
      </c>
      <c r="C366">
        <f t="shared" si="45"/>
        <v>2022</v>
      </c>
      <c r="D366" s="2">
        <v>44551</v>
      </c>
      <c r="E366" s="2" t="s">
        <v>411</v>
      </c>
      <c r="F366" s="2" t="s">
        <v>415</v>
      </c>
      <c r="G366" s="2" t="s">
        <v>412</v>
      </c>
      <c r="H366">
        <f t="shared" si="46"/>
        <v>140</v>
      </c>
      <c r="I366">
        <f t="shared" si="47"/>
        <v>51</v>
      </c>
      <c r="J366">
        <f t="shared" si="48"/>
        <v>-42</v>
      </c>
      <c r="K366">
        <f t="shared" si="49"/>
        <v>-135</v>
      </c>
      <c r="L366">
        <v>52</v>
      </c>
      <c r="M366" t="s">
        <v>9</v>
      </c>
      <c r="N366">
        <v>0</v>
      </c>
      <c r="O366">
        <v>86</v>
      </c>
      <c r="P366">
        <v>67</v>
      </c>
      <c r="Q366">
        <v>76.5</v>
      </c>
      <c r="R366" s="16">
        <v>130</v>
      </c>
      <c r="S366">
        <v>0</v>
      </c>
    </row>
    <row r="367" spans="1:19" x14ac:dyDescent="0.55000000000000004">
      <c r="A367" s="2">
        <v>44692</v>
      </c>
      <c r="B367">
        <v>366</v>
      </c>
      <c r="C367">
        <f t="shared" si="45"/>
        <v>2022</v>
      </c>
      <c r="D367" s="2">
        <v>44551</v>
      </c>
      <c r="E367" s="2" t="s">
        <v>411</v>
      </c>
      <c r="F367" s="2" t="s">
        <v>415</v>
      </c>
      <c r="G367" s="2" t="s">
        <v>412</v>
      </c>
      <c r="H367">
        <f t="shared" si="46"/>
        <v>141</v>
      </c>
      <c r="I367">
        <f t="shared" si="47"/>
        <v>52</v>
      </c>
      <c r="J367">
        <f t="shared" si="48"/>
        <v>-41</v>
      </c>
      <c r="K367">
        <f t="shared" si="49"/>
        <v>-134</v>
      </c>
      <c r="L367">
        <v>53</v>
      </c>
      <c r="M367" t="s">
        <v>9</v>
      </c>
      <c r="N367">
        <v>0</v>
      </c>
      <c r="O367">
        <v>86</v>
      </c>
      <c r="P367">
        <v>62</v>
      </c>
      <c r="Q367">
        <v>74</v>
      </c>
      <c r="R367" s="16">
        <v>131</v>
      </c>
      <c r="S367">
        <v>0</v>
      </c>
    </row>
    <row r="368" spans="1:19" x14ac:dyDescent="0.55000000000000004">
      <c r="A368" s="2">
        <v>44693</v>
      </c>
      <c r="B368">
        <v>367</v>
      </c>
      <c r="C368">
        <f t="shared" si="45"/>
        <v>2022</v>
      </c>
      <c r="D368" s="2">
        <v>44551</v>
      </c>
      <c r="E368" s="2" t="s">
        <v>411</v>
      </c>
      <c r="F368" s="2" t="s">
        <v>415</v>
      </c>
      <c r="G368" s="2" t="s">
        <v>412</v>
      </c>
      <c r="H368">
        <f t="shared" si="46"/>
        <v>142</v>
      </c>
      <c r="I368">
        <f t="shared" si="47"/>
        <v>53</v>
      </c>
      <c r="J368">
        <f t="shared" si="48"/>
        <v>-40</v>
      </c>
      <c r="K368">
        <f t="shared" si="49"/>
        <v>-133</v>
      </c>
      <c r="L368">
        <v>54</v>
      </c>
      <c r="M368" t="s">
        <v>9</v>
      </c>
      <c r="N368">
        <v>2.5400000000000002E-2</v>
      </c>
      <c r="O368">
        <v>85</v>
      </c>
      <c r="P368">
        <v>64</v>
      </c>
      <c r="Q368">
        <v>74.5</v>
      </c>
      <c r="R368" s="16">
        <v>132</v>
      </c>
      <c r="S368">
        <v>6.4516000000000004E-2</v>
      </c>
    </row>
    <row r="369" spans="1:19" x14ac:dyDescent="0.55000000000000004">
      <c r="A369" s="2">
        <v>44694</v>
      </c>
      <c r="B369">
        <v>368</v>
      </c>
      <c r="C369">
        <f t="shared" si="45"/>
        <v>2022</v>
      </c>
      <c r="D369" s="2">
        <v>44551</v>
      </c>
      <c r="E369" s="2" t="s">
        <v>411</v>
      </c>
      <c r="F369" s="2" t="s">
        <v>415</v>
      </c>
      <c r="G369" s="2" t="s">
        <v>412</v>
      </c>
      <c r="H369">
        <f t="shared" si="46"/>
        <v>143</v>
      </c>
      <c r="I369">
        <f t="shared" si="47"/>
        <v>54</v>
      </c>
      <c r="J369">
        <f t="shared" si="48"/>
        <v>-39</v>
      </c>
      <c r="K369">
        <f t="shared" si="49"/>
        <v>-132</v>
      </c>
      <c r="L369">
        <v>55</v>
      </c>
      <c r="M369" t="s">
        <v>9</v>
      </c>
      <c r="N369">
        <v>2.5400000000000002E-2</v>
      </c>
      <c r="O369">
        <v>84</v>
      </c>
      <c r="P369">
        <v>63</v>
      </c>
      <c r="Q369">
        <v>73.5</v>
      </c>
      <c r="R369" s="16">
        <v>133</v>
      </c>
      <c r="S369">
        <v>6.4516000000000004E-2</v>
      </c>
    </row>
    <row r="370" spans="1:19" x14ac:dyDescent="0.55000000000000004">
      <c r="A370" s="2">
        <v>44695</v>
      </c>
      <c r="B370">
        <v>369</v>
      </c>
      <c r="C370">
        <f t="shared" si="45"/>
        <v>2022</v>
      </c>
      <c r="D370" s="2">
        <v>44551</v>
      </c>
      <c r="E370" s="2" t="s">
        <v>411</v>
      </c>
      <c r="F370" s="2" t="s">
        <v>415</v>
      </c>
      <c r="G370" s="2" t="s">
        <v>412</v>
      </c>
      <c r="H370">
        <f t="shared" si="46"/>
        <v>144</v>
      </c>
      <c r="I370">
        <f t="shared" si="47"/>
        <v>55</v>
      </c>
      <c r="J370">
        <f t="shared" si="48"/>
        <v>-38</v>
      </c>
      <c r="K370">
        <f t="shared" si="49"/>
        <v>-131</v>
      </c>
      <c r="L370">
        <v>56</v>
      </c>
      <c r="M370" t="s">
        <v>9</v>
      </c>
      <c r="N370">
        <v>0</v>
      </c>
      <c r="O370">
        <v>86</v>
      </c>
      <c r="P370">
        <v>63</v>
      </c>
      <c r="Q370">
        <v>74.5</v>
      </c>
      <c r="R370" s="16">
        <v>134</v>
      </c>
      <c r="S370">
        <v>0</v>
      </c>
    </row>
    <row r="371" spans="1:19" x14ac:dyDescent="0.55000000000000004">
      <c r="A371" s="2">
        <v>44696</v>
      </c>
      <c r="B371">
        <v>370</v>
      </c>
      <c r="C371">
        <f t="shared" si="45"/>
        <v>2022</v>
      </c>
      <c r="D371" s="2">
        <v>44551</v>
      </c>
      <c r="E371" s="2" t="s">
        <v>411</v>
      </c>
      <c r="F371" s="2" t="s">
        <v>415</v>
      </c>
      <c r="G371" s="2" t="s">
        <v>412</v>
      </c>
      <c r="H371">
        <f t="shared" si="46"/>
        <v>145</v>
      </c>
      <c r="I371">
        <f t="shared" si="47"/>
        <v>56</v>
      </c>
      <c r="J371">
        <f t="shared" si="48"/>
        <v>-37</v>
      </c>
      <c r="K371">
        <f t="shared" si="49"/>
        <v>-130</v>
      </c>
      <c r="L371">
        <v>57</v>
      </c>
      <c r="M371" t="s">
        <v>9</v>
      </c>
      <c r="N371">
        <v>1.2192000000000001</v>
      </c>
      <c r="O371">
        <v>88</v>
      </c>
      <c r="P371">
        <v>67</v>
      </c>
      <c r="Q371">
        <v>77.5</v>
      </c>
      <c r="R371" s="16">
        <v>135</v>
      </c>
      <c r="S371">
        <v>3.0967680000000004</v>
      </c>
    </row>
    <row r="372" spans="1:19" x14ac:dyDescent="0.55000000000000004">
      <c r="A372" s="2">
        <v>44697</v>
      </c>
      <c r="B372">
        <v>371</v>
      </c>
      <c r="C372">
        <f t="shared" si="45"/>
        <v>2022</v>
      </c>
      <c r="D372" s="2">
        <v>44551</v>
      </c>
      <c r="E372" s="2" t="s">
        <v>411</v>
      </c>
      <c r="F372" s="2" t="s">
        <v>415</v>
      </c>
      <c r="G372" s="2" t="s">
        <v>412</v>
      </c>
      <c r="H372">
        <f t="shared" si="46"/>
        <v>146</v>
      </c>
      <c r="I372">
        <f t="shared" si="47"/>
        <v>57</v>
      </c>
      <c r="J372">
        <f t="shared" si="48"/>
        <v>-36</v>
      </c>
      <c r="K372">
        <f t="shared" si="49"/>
        <v>-129</v>
      </c>
      <c r="L372">
        <v>58</v>
      </c>
      <c r="M372" t="s">
        <v>9</v>
      </c>
      <c r="N372">
        <v>0.66039999999999999</v>
      </c>
      <c r="O372">
        <v>89</v>
      </c>
      <c r="P372">
        <v>67</v>
      </c>
      <c r="Q372">
        <v>78</v>
      </c>
      <c r="R372" s="16">
        <v>136</v>
      </c>
      <c r="S372">
        <v>1.677416</v>
      </c>
    </row>
    <row r="373" spans="1:19" x14ac:dyDescent="0.55000000000000004">
      <c r="A373" s="2">
        <v>44698</v>
      </c>
      <c r="B373">
        <v>372</v>
      </c>
      <c r="C373">
        <f t="shared" si="45"/>
        <v>2022</v>
      </c>
      <c r="D373" s="2">
        <v>44551</v>
      </c>
      <c r="E373" s="2" t="s">
        <v>411</v>
      </c>
      <c r="F373" s="2" t="s">
        <v>415</v>
      </c>
      <c r="G373" s="2" t="s">
        <v>412</v>
      </c>
      <c r="H373">
        <f t="shared" si="46"/>
        <v>147</v>
      </c>
      <c r="I373">
        <f t="shared" si="47"/>
        <v>58</v>
      </c>
      <c r="J373">
        <f t="shared" si="48"/>
        <v>-35</v>
      </c>
      <c r="K373">
        <f t="shared" si="49"/>
        <v>-128</v>
      </c>
      <c r="L373">
        <v>59</v>
      </c>
      <c r="M373" t="s">
        <v>9</v>
      </c>
      <c r="N373">
        <v>0.55879999999999996</v>
      </c>
      <c r="O373">
        <v>87</v>
      </c>
      <c r="P373">
        <v>68</v>
      </c>
      <c r="Q373">
        <v>77.5</v>
      </c>
      <c r="R373" s="16">
        <v>137</v>
      </c>
      <c r="S373">
        <v>1.4193519999999999</v>
      </c>
    </row>
    <row r="374" spans="1:19" x14ac:dyDescent="0.55000000000000004">
      <c r="A374" s="2">
        <v>44699</v>
      </c>
      <c r="B374">
        <v>373</v>
      </c>
      <c r="C374">
        <f t="shared" si="45"/>
        <v>2022</v>
      </c>
      <c r="D374" s="2">
        <v>44551</v>
      </c>
      <c r="E374" s="2" t="s">
        <v>411</v>
      </c>
      <c r="F374" s="2" t="s">
        <v>415</v>
      </c>
      <c r="G374" s="2" t="s">
        <v>412</v>
      </c>
      <c r="H374">
        <f t="shared" si="46"/>
        <v>148</v>
      </c>
      <c r="I374">
        <f t="shared" si="47"/>
        <v>59</v>
      </c>
      <c r="J374">
        <f t="shared" si="48"/>
        <v>-34</v>
      </c>
      <c r="K374">
        <f t="shared" si="49"/>
        <v>-127</v>
      </c>
      <c r="L374">
        <v>60</v>
      </c>
      <c r="M374" t="s">
        <v>9</v>
      </c>
      <c r="N374">
        <v>0</v>
      </c>
      <c r="O374">
        <v>88</v>
      </c>
      <c r="P374">
        <v>70</v>
      </c>
      <c r="Q374">
        <v>79</v>
      </c>
      <c r="R374" s="16">
        <v>138</v>
      </c>
      <c r="S374">
        <v>0</v>
      </c>
    </row>
    <row r="375" spans="1:19" x14ac:dyDescent="0.55000000000000004">
      <c r="A375" s="2">
        <v>44700</v>
      </c>
      <c r="B375">
        <v>374</v>
      </c>
      <c r="C375">
        <f t="shared" si="45"/>
        <v>2022</v>
      </c>
      <c r="D375" s="2">
        <v>44551</v>
      </c>
      <c r="E375" s="2" t="s">
        <v>411</v>
      </c>
      <c r="F375" s="2" t="s">
        <v>415</v>
      </c>
      <c r="G375" s="2" t="s">
        <v>412</v>
      </c>
      <c r="H375">
        <f t="shared" si="46"/>
        <v>149</v>
      </c>
      <c r="I375">
        <f t="shared" si="47"/>
        <v>60</v>
      </c>
      <c r="J375">
        <f t="shared" si="48"/>
        <v>-33</v>
      </c>
      <c r="K375">
        <f t="shared" si="49"/>
        <v>-126</v>
      </c>
      <c r="L375">
        <v>61</v>
      </c>
      <c r="M375" t="s">
        <v>9</v>
      </c>
      <c r="N375">
        <v>0</v>
      </c>
      <c r="O375">
        <v>89</v>
      </c>
      <c r="P375">
        <v>70</v>
      </c>
      <c r="Q375">
        <v>79.5</v>
      </c>
      <c r="R375" s="16">
        <v>139</v>
      </c>
      <c r="S375">
        <v>0</v>
      </c>
    </row>
    <row r="376" spans="1:19" x14ac:dyDescent="0.55000000000000004">
      <c r="A376" s="2">
        <v>44701</v>
      </c>
      <c r="B376">
        <v>375</v>
      </c>
      <c r="C376">
        <f t="shared" si="45"/>
        <v>2022</v>
      </c>
      <c r="D376" s="2">
        <v>44551</v>
      </c>
      <c r="E376" s="2" t="s">
        <v>411</v>
      </c>
      <c r="F376" s="2" t="s">
        <v>415</v>
      </c>
      <c r="G376" s="2" t="s">
        <v>412</v>
      </c>
      <c r="H376">
        <f t="shared" si="46"/>
        <v>150</v>
      </c>
      <c r="I376">
        <f t="shared" si="47"/>
        <v>61</v>
      </c>
      <c r="J376">
        <f t="shared" si="48"/>
        <v>-32</v>
      </c>
      <c r="K376">
        <f t="shared" si="49"/>
        <v>-125</v>
      </c>
      <c r="L376">
        <v>62</v>
      </c>
      <c r="M376" t="s">
        <v>9</v>
      </c>
      <c r="N376">
        <v>0.27939999999999998</v>
      </c>
      <c r="O376">
        <v>90</v>
      </c>
      <c r="P376">
        <v>75</v>
      </c>
      <c r="Q376">
        <v>82.5</v>
      </c>
      <c r="R376" s="16">
        <v>140</v>
      </c>
      <c r="S376">
        <v>0.70967599999999997</v>
      </c>
    </row>
    <row r="377" spans="1:19" x14ac:dyDescent="0.55000000000000004">
      <c r="A377" s="2">
        <v>44702</v>
      </c>
      <c r="B377">
        <v>376</v>
      </c>
      <c r="C377">
        <f t="shared" si="45"/>
        <v>2022</v>
      </c>
      <c r="D377" s="2">
        <v>44551</v>
      </c>
      <c r="E377" s="2" t="s">
        <v>411</v>
      </c>
      <c r="F377" s="2" t="s">
        <v>415</v>
      </c>
      <c r="G377" s="2" t="s">
        <v>412</v>
      </c>
      <c r="H377">
        <f t="shared" si="46"/>
        <v>151</v>
      </c>
      <c r="I377">
        <f t="shared" si="47"/>
        <v>62</v>
      </c>
      <c r="J377">
        <f t="shared" si="48"/>
        <v>-31</v>
      </c>
      <c r="K377">
        <f t="shared" si="49"/>
        <v>-124</v>
      </c>
      <c r="L377">
        <v>63</v>
      </c>
      <c r="M377" t="s">
        <v>9</v>
      </c>
      <c r="N377">
        <v>0</v>
      </c>
      <c r="O377">
        <v>90</v>
      </c>
      <c r="P377">
        <v>78</v>
      </c>
      <c r="Q377">
        <v>84</v>
      </c>
      <c r="R377" s="16">
        <v>141</v>
      </c>
      <c r="S377">
        <v>0</v>
      </c>
    </row>
    <row r="378" spans="1:19" x14ac:dyDescent="0.55000000000000004">
      <c r="A378" s="2">
        <v>44703</v>
      </c>
      <c r="B378">
        <v>377</v>
      </c>
      <c r="C378">
        <f t="shared" si="45"/>
        <v>2022</v>
      </c>
      <c r="D378" s="2">
        <v>44551</v>
      </c>
      <c r="E378" s="2" t="s">
        <v>411</v>
      </c>
      <c r="F378" s="2" t="s">
        <v>415</v>
      </c>
      <c r="G378" s="2" t="s">
        <v>412</v>
      </c>
      <c r="H378">
        <f t="shared" si="46"/>
        <v>152</v>
      </c>
      <c r="I378">
        <f t="shared" si="47"/>
        <v>63</v>
      </c>
      <c r="J378">
        <f t="shared" si="48"/>
        <v>-30</v>
      </c>
      <c r="K378">
        <f t="shared" si="49"/>
        <v>-123</v>
      </c>
      <c r="L378">
        <v>64</v>
      </c>
      <c r="M378" t="s">
        <v>9</v>
      </c>
      <c r="N378">
        <v>0</v>
      </c>
      <c r="O378">
        <v>89</v>
      </c>
      <c r="P378">
        <v>79</v>
      </c>
      <c r="Q378">
        <v>84</v>
      </c>
      <c r="R378" s="16">
        <v>142</v>
      </c>
      <c r="S378">
        <v>0</v>
      </c>
    </row>
    <row r="379" spans="1:19" x14ac:dyDescent="0.55000000000000004">
      <c r="A379" s="2">
        <v>44704</v>
      </c>
      <c r="B379">
        <v>378</v>
      </c>
      <c r="C379">
        <f t="shared" si="45"/>
        <v>2022</v>
      </c>
      <c r="D379" s="2">
        <v>44551</v>
      </c>
      <c r="E379" s="2" t="s">
        <v>411</v>
      </c>
      <c r="F379" s="2" t="s">
        <v>415</v>
      </c>
      <c r="G379" s="2" t="s">
        <v>412</v>
      </c>
      <c r="H379">
        <f t="shared" si="46"/>
        <v>153</v>
      </c>
      <c r="I379">
        <f t="shared" si="47"/>
        <v>64</v>
      </c>
      <c r="J379">
        <f t="shared" si="48"/>
        <v>-29</v>
      </c>
      <c r="K379">
        <f t="shared" si="49"/>
        <v>-122</v>
      </c>
      <c r="L379">
        <v>65</v>
      </c>
      <c r="M379" t="s">
        <v>9</v>
      </c>
      <c r="N379">
        <v>0</v>
      </c>
      <c r="O379">
        <v>89</v>
      </c>
      <c r="P379">
        <v>77</v>
      </c>
      <c r="Q379">
        <v>83</v>
      </c>
      <c r="R379" s="16">
        <v>143</v>
      </c>
      <c r="S379">
        <v>0</v>
      </c>
    </row>
    <row r="380" spans="1:19" x14ac:dyDescent="0.55000000000000004">
      <c r="A380" s="2">
        <v>44705</v>
      </c>
      <c r="B380">
        <v>379</v>
      </c>
      <c r="C380">
        <f t="shared" si="45"/>
        <v>2022</v>
      </c>
      <c r="D380" s="2">
        <v>44551</v>
      </c>
      <c r="E380" s="2" t="s">
        <v>411</v>
      </c>
      <c r="F380" s="2" t="s">
        <v>415</v>
      </c>
      <c r="G380" s="2" t="s">
        <v>412</v>
      </c>
      <c r="H380">
        <f t="shared" si="46"/>
        <v>154</v>
      </c>
      <c r="I380">
        <f t="shared" si="47"/>
        <v>65</v>
      </c>
      <c r="J380">
        <f t="shared" si="48"/>
        <v>-28</v>
      </c>
      <c r="K380">
        <f t="shared" si="49"/>
        <v>-121</v>
      </c>
      <c r="L380">
        <v>66</v>
      </c>
      <c r="M380" t="s">
        <v>9</v>
      </c>
      <c r="N380">
        <v>0.48260000000000003</v>
      </c>
      <c r="O380">
        <v>87</v>
      </c>
      <c r="P380">
        <v>72</v>
      </c>
      <c r="Q380">
        <v>79.5</v>
      </c>
      <c r="R380" s="16">
        <v>144</v>
      </c>
      <c r="S380">
        <v>1.2258040000000001</v>
      </c>
    </row>
    <row r="381" spans="1:19" x14ac:dyDescent="0.55000000000000004">
      <c r="A381" s="2">
        <v>44706</v>
      </c>
      <c r="B381">
        <v>380</v>
      </c>
      <c r="C381">
        <f t="shared" si="45"/>
        <v>2022</v>
      </c>
      <c r="D381" s="2">
        <v>44551</v>
      </c>
      <c r="E381" s="2" t="s">
        <v>411</v>
      </c>
      <c r="F381" s="2" t="s">
        <v>415</v>
      </c>
      <c r="G381" s="2" t="s">
        <v>412</v>
      </c>
      <c r="H381">
        <f t="shared" si="46"/>
        <v>155</v>
      </c>
      <c r="I381">
        <f t="shared" si="47"/>
        <v>66</v>
      </c>
      <c r="J381">
        <f t="shared" si="48"/>
        <v>-27</v>
      </c>
      <c r="K381">
        <f t="shared" si="49"/>
        <v>-120</v>
      </c>
      <c r="L381">
        <v>67</v>
      </c>
      <c r="M381" t="s">
        <v>9</v>
      </c>
      <c r="N381">
        <v>0</v>
      </c>
      <c r="O381">
        <v>87</v>
      </c>
      <c r="P381">
        <v>75</v>
      </c>
      <c r="Q381">
        <v>81</v>
      </c>
      <c r="R381" s="16">
        <v>145</v>
      </c>
      <c r="S381">
        <v>0</v>
      </c>
    </row>
    <row r="382" spans="1:19" x14ac:dyDescent="0.55000000000000004">
      <c r="A382" s="2">
        <v>44707</v>
      </c>
      <c r="B382">
        <v>381</v>
      </c>
      <c r="C382">
        <f t="shared" si="45"/>
        <v>2022</v>
      </c>
      <c r="D382" s="2">
        <v>44551</v>
      </c>
      <c r="E382" s="2" t="s">
        <v>411</v>
      </c>
      <c r="F382" s="2" t="s">
        <v>415</v>
      </c>
      <c r="G382" s="2" t="s">
        <v>412</v>
      </c>
      <c r="H382">
        <f t="shared" si="46"/>
        <v>156</v>
      </c>
      <c r="I382">
        <f t="shared" si="47"/>
        <v>67</v>
      </c>
      <c r="J382">
        <f t="shared" si="48"/>
        <v>-26</v>
      </c>
      <c r="K382">
        <f t="shared" si="49"/>
        <v>-119</v>
      </c>
      <c r="L382">
        <v>68</v>
      </c>
      <c r="M382" t="s">
        <v>9</v>
      </c>
      <c r="N382">
        <v>1.143</v>
      </c>
      <c r="O382">
        <v>88</v>
      </c>
      <c r="P382">
        <v>74</v>
      </c>
      <c r="Q382">
        <v>81</v>
      </c>
      <c r="R382" s="16">
        <v>146</v>
      </c>
      <c r="S382">
        <v>2.9032200000000001</v>
      </c>
    </row>
    <row r="383" spans="1:19" x14ac:dyDescent="0.55000000000000004">
      <c r="A383" s="2">
        <v>44708</v>
      </c>
      <c r="B383">
        <v>382</v>
      </c>
      <c r="C383">
        <f t="shared" si="45"/>
        <v>2022</v>
      </c>
      <c r="D383" s="2">
        <v>44551</v>
      </c>
      <c r="E383" s="2" t="s">
        <v>411</v>
      </c>
      <c r="F383" s="2" t="s">
        <v>415</v>
      </c>
      <c r="G383" s="2" t="s">
        <v>412</v>
      </c>
      <c r="H383">
        <f t="shared" si="46"/>
        <v>157</v>
      </c>
      <c r="I383">
        <f t="shared" si="47"/>
        <v>68</v>
      </c>
      <c r="J383">
        <f t="shared" si="48"/>
        <v>-25</v>
      </c>
      <c r="K383">
        <f t="shared" si="49"/>
        <v>-118</v>
      </c>
      <c r="L383">
        <v>69</v>
      </c>
      <c r="M383" t="s">
        <v>9</v>
      </c>
      <c r="N383">
        <v>0.10160000000000001</v>
      </c>
      <c r="O383">
        <v>87</v>
      </c>
      <c r="P383">
        <v>72</v>
      </c>
      <c r="Q383">
        <v>79.5</v>
      </c>
      <c r="R383" s="16">
        <v>147</v>
      </c>
      <c r="S383">
        <v>0.25806400000000002</v>
      </c>
    </row>
    <row r="384" spans="1:19" x14ac:dyDescent="0.55000000000000004">
      <c r="A384" s="2">
        <v>44709</v>
      </c>
      <c r="B384">
        <v>383</v>
      </c>
      <c r="C384">
        <f t="shared" si="45"/>
        <v>2022</v>
      </c>
      <c r="D384" s="2">
        <v>44551</v>
      </c>
      <c r="E384" s="2" t="s">
        <v>411</v>
      </c>
      <c r="F384" s="2" t="s">
        <v>415</v>
      </c>
      <c r="G384" s="2" t="s">
        <v>412</v>
      </c>
      <c r="H384">
        <f t="shared" si="46"/>
        <v>158</v>
      </c>
      <c r="I384">
        <f t="shared" si="47"/>
        <v>69</v>
      </c>
      <c r="J384">
        <f t="shared" si="48"/>
        <v>-24</v>
      </c>
      <c r="K384">
        <f t="shared" si="49"/>
        <v>-117</v>
      </c>
      <c r="L384">
        <v>70</v>
      </c>
      <c r="M384" t="s">
        <v>9</v>
      </c>
      <c r="N384">
        <v>0.27939999999999998</v>
      </c>
      <c r="O384">
        <v>88</v>
      </c>
      <c r="P384">
        <v>69</v>
      </c>
      <c r="Q384">
        <v>78.5</v>
      </c>
      <c r="R384" s="16">
        <v>148</v>
      </c>
      <c r="S384">
        <v>0.70967599999999997</v>
      </c>
    </row>
    <row r="385" spans="1:19" x14ac:dyDescent="0.55000000000000004">
      <c r="A385" s="2">
        <v>44710</v>
      </c>
      <c r="B385">
        <v>384</v>
      </c>
      <c r="C385">
        <f t="shared" si="45"/>
        <v>2022</v>
      </c>
      <c r="D385" s="2">
        <v>44551</v>
      </c>
      <c r="E385" s="2" t="s">
        <v>411</v>
      </c>
      <c r="F385" s="2" t="s">
        <v>415</v>
      </c>
      <c r="G385" s="2" t="s">
        <v>412</v>
      </c>
      <c r="H385">
        <f t="shared" si="46"/>
        <v>159</v>
      </c>
      <c r="I385">
        <f t="shared" si="47"/>
        <v>70</v>
      </c>
      <c r="J385">
        <f t="shared" si="48"/>
        <v>-23</v>
      </c>
      <c r="K385">
        <f t="shared" si="49"/>
        <v>-116</v>
      </c>
      <c r="L385">
        <v>71</v>
      </c>
      <c r="M385" t="s">
        <v>9</v>
      </c>
      <c r="N385">
        <v>3.1749999999999994</v>
      </c>
      <c r="O385">
        <v>90</v>
      </c>
      <c r="P385">
        <v>70</v>
      </c>
      <c r="Q385">
        <v>80</v>
      </c>
      <c r="R385" s="16">
        <v>149</v>
      </c>
      <c r="S385">
        <v>8.0644999999999989</v>
      </c>
    </row>
    <row r="386" spans="1:19" x14ac:dyDescent="0.55000000000000004">
      <c r="A386" s="2">
        <v>44711</v>
      </c>
      <c r="B386">
        <v>385</v>
      </c>
      <c r="C386">
        <f t="shared" si="45"/>
        <v>2022</v>
      </c>
      <c r="D386" s="2">
        <v>44551</v>
      </c>
      <c r="E386" s="2" t="s">
        <v>411</v>
      </c>
      <c r="F386" s="2" t="s">
        <v>415</v>
      </c>
      <c r="G386" s="2" t="s">
        <v>412</v>
      </c>
      <c r="H386">
        <f t="shared" si="46"/>
        <v>160</v>
      </c>
      <c r="I386">
        <f t="shared" si="47"/>
        <v>71</v>
      </c>
      <c r="J386">
        <f t="shared" si="48"/>
        <v>-22</v>
      </c>
      <c r="K386">
        <f t="shared" si="49"/>
        <v>-115</v>
      </c>
      <c r="L386">
        <v>72</v>
      </c>
      <c r="M386" t="s">
        <v>9</v>
      </c>
      <c r="N386">
        <v>3.8608000000000002</v>
      </c>
      <c r="O386">
        <v>88</v>
      </c>
      <c r="P386">
        <v>68</v>
      </c>
      <c r="Q386">
        <v>78</v>
      </c>
      <c r="R386" s="16">
        <v>150</v>
      </c>
      <c r="S386">
        <v>9.8064320000000009</v>
      </c>
    </row>
    <row r="387" spans="1:19" x14ac:dyDescent="0.55000000000000004">
      <c r="A387" s="2">
        <v>44712</v>
      </c>
      <c r="B387">
        <v>386</v>
      </c>
      <c r="C387">
        <f t="shared" ref="C387:C450" si="50">YEAR(A387)</f>
        <v>2022</v>
      </c>
      <c r="D387" s="2">
        <v>44551</v>
      </c>
      <c r="E387" s="2" t="s">
        <v>411</v>
      </c>
      <c r="F387" s="2" t="s">
        <v>415</v>
      </c>
      <c r="G387" s="2" t="s">
        <v>412</v>
      </c>
      <c r="H387">
        <f t="shared" si="46"/>
        <v>161</v>
      </c>
      <c r="I387">
        <f t="shared" si="47"/>
        <v>72</v>
      </c>
      <c r="J387">
        <f t="shared" si="48"/>
        <v>-21</v>
      </c>
      <c r="K387">
        <f t="shared" si="49"/>
        <v>-114</v>
      </c>
      <c r="L387">
        <v>73</v>
      </c>
      <c r="M387" t="s">
        <v>9</v>
      </c>
      <c r="N387">
        <v>0.55879999999999996</v>
      </c>
      <c r="O387">
        <v>86</v>
      </c>
      <c r="P387">
        <v>71</v>
      </c>
      <c r="Q387">
        <v>78.5</v>
      </c>
      <c r="R387" s="16">
        <v>151</v>
      </c>
      <c r="S387">
        <v>1.4193519999999999</v>
      </c>
    </row>
    <row r="388" spans="1:19" x14ac:dyDescent="0.55000000000000004">
      <c r="A388" s="2">
        <v>44713</v>
      </c>
      <c r="B388">
        <v>387</v>
      </c>
      <c r="C388">
        <f t="shared" si="50"/>
        <v>2022</v>
      </c>
      <c r="D388" s="2">
        <v>44551</v>
      </c>
      <c r="E388" s="2" t="s">
        <v>411</v>
      </c>
      <c r="F388" s="2" t="s">
        <v>415</v>
      </c>
      <c r="G388" s="2" t="s">
        <v>412</v>
      </c>
      <c r="H388">
        <f t="shared" si="46"/>
        <v>162</v>
      </c>
      <c r="I388">
        <f t="shared" si="47"/>
        <v>73</v>
      </c>
      <c r="J388">
        <f t="shared" si="48"/>
        <v>-20</v>
      </c>
      <c r="K388">
        <f t="shared" si="49"/>
        <v>-113</v>
      </c>
      <c r="L388">
        <v>74</v>
      </c>
      <c r="M388" t="s">
        <v>15</v>
      </c>
      <c r="N388">
        <v>0.30480000000000002</v>
      </c>
      <c r="O388">
        <v>83</v>
      </c>
      <c r="P388">
        <v>69</v>
      </c>
      <c r="Q388">
        <v>76</v>
      </c>
      <c r="R388" s="16">
        <v>152</v>
      </c>
      <c r="S388">
        <v>0.7741920000000001</v>
      </c>
    </row>
    <row r="389" spans="1:19" x14ac:dyDescent="0.55000000000000004">
      <c r="A389" s="2">
        <v>44714</v>
      </c>
      <c r="B389">
        <v>388</v>
      </c>
      <c r="C389">
        <f t="shared" si="50"/>
        <v>2022</v>
      </c>
      <c r="D389" s="2">
        <v>44551</v>
      </c>
      <c r="E389" s="2" t="s">
        <v>411</v>
      </c>
      <c r="F389" s="2" t="s">
        <v>415</v>
      </c>
      <c r="G389" s="2" t="s">
        <v>412</v>
      </c>
      <c r="H389">
        <f t="shared" si="46"/>
        <v>163</v>
      </c>
      <c r="I389">
        <f t="shared" si="47"/>
        <v>74</v>
      </c>
      <c r="J389">
        <f t="shared" si="48"/>
        <v>-19</v>
      </c>
      <c r="K389">
        <f t="shared" si="49"/>
        <v>-112</v>
      </c>
      <c r="L389">
        <v>75</v>
      </c>
      <c r="M389" t="s">
        <v>15</v>
      </c>
      <c r="N389">
        <v>0</v>
      </c>
      <c r="O389">
        <v>92</v>
      </c>
      <c r="P389">
        <v>69</v>
      </c>
      <c r="Q389">
        <v>80.5</v>
      </c>
      <c r="R389" s="16">
        <v>153</v>
      </c>
      <c r="S389">
        <v>0</v>
      </c>
    </row>
    <row r="390" spans="1:19" x14ac:dyDescent="0.55000000000000004">
      <c r="A390" s="2">
        <v>44715</v>
      </c>
      <c r="B390">
        <v>389</v>
      </c>
      <c r="C390">
        <f t="shared" si="50"/>
        <v>2022</v>
      </c>
      <c r="D390" s="2">
        <v>44551</v>
      </c>
      <c r="E390" s="2" t="s">
        <v>411</v>
      </c>
      <c r="F390" s="2" t="s">
        <v>415</v>
      </c>
      <c r="G390" s="2" t="s">
        <v>412</v>
      </c>
      <c r="H390">
        <f t="shared" si="46"/>
        <v>164</v>
      </c>
      <c r="I390">
        <f t="shared" si="47"/>
        <v>75</v>
      </c>
      <c r="J390">
        <f t="shared" si="48"/>
        <v>-18</v>
      </c>
      <c r="K390">
        <f t="shared" si="49"/>
        <v>-111</v>
      </c>
      <c r="L390">
        <v>76</v>
      </c>
      <c r="M390" t="s">
        <v>15</v>
      </c>
      <c r="N390">
        <v>2.5908000000000002</v>
      </c>
      <c r="O390">
        <v>87</v>
      </c>
      <c r="P390">
        <v>70</v>
      </c>
      <c r="Q390">
        <v>78.5</v>
      </c>
      <c r="R390" s="16">
        <v>154</v>
      </c>
      <c r="S390">
        <v>6.5806320000000005</v>
      </c>
    </row>
    <row r="391" spans="1:19" x14ac:dyDescent="0.55000000000000004">
      <c r="A391" s="2">
        <v>44716</v>
      </c>
      <c r="B391">
        <v>390</v>
      </c>
      <c r="C391">
        <f t="shared" si="50"/>
        <v>2022</v>
      </c>
      <c r="D391" s="2">
        <v>44551</v>
      </c>
      <c r="E391" s="2" t="s">
        <v>411</v>
      </c>
      <c r="F391" s="2" t="s">
        <v>415</v>
      </c>
      <c r="G391" s="2" t="s">
        <v>412</v>
      </c>
      <c r="H391">
        <f t="shared" si="46"/>
        <v>165</v>
      </c>
      <c r="I391">
        <f t="shared" si="47"/>
        <v>76</v>
      </c>
      <c r="J391">
        <f t="shared" si="48"/>
        <v>-17</v>
      </c>
      <c r="K391">
        <f t="shared" si="49"/>
        <v>-110</v>
      </c>
      <c r="L391">
        <v>77</v>
      </c>
      <c r="M391" t="s">
        <v>15</v>
      </c>
      <c r="N391">
        <v>19.837399999999999</v>
      </c>
      <c r="O391">
        <v>77</v>
      </c>
      <c r="P391">
        <v>70</v>
      </c>
      <c r="Q391">
        <v>73.5</v>
      </c>
      <c r="R391" s="16">
        <v>155</v>
      </c>
      <c r="S391">
        <v>50.386995999999996</v>
      </c>
    </row>
    <row r="392" spans="1:19" x14ac:dyDescent="0.55000000000000004">
      <c r="A392" s="2">
        <v>44717</v>
      </c>
      <c r="B392">
        <v>391</v>
      </c>
      <c r="C392">
        <f t="shared" si="50"/>
        <v>2022</v>
      </c>
      <c r="D392" s="2">
        <v>44551</v>
      </c>
      <c r="E392" s="2" t="s">
        <v>411</v>
      </c>
      <c r="F392" s="2" t="s">
        <v>415</v>
      </c>
      <c r="G392" s="2" t="s">
        <v>412</v>
      </c>
      <c r="H392">
        <f t="shared" si="46"/>
        <v>166</v>
      </c>
      <c r="I392">
        <f t="shared" si="47"/>
        <v>77</v>
      </c>
      <c r="J392">
        <f t="shared" si="48"/>
        <v>-16</v>
      </c>
      <c r="K392">
        <f t="shared" si="49"/>
        <v>-109</v>
      </c>
      <c r="L392">
        <v>78</v>
      </c>
      <c r="M392" t="s">
        <v>15</v>
      </c>
      <c r="N392">
        <v>3.0733999999999999</v>
      </c>
      <c r="O392">
        <v>85</v>
      </c>
      <c r="P392">
        <v>71</v>
      </c>
      <c r="Q392">
        <v>78</v>
      </c>
      <c r="R392" s="16">
        <v>156</v>
      </c>
      <c r="S392">
        <v>7.8064359999999997</v>
      </c>
    </row>
    <row r="393" spans="1:19" x14ac:dyDescent="0.55000000000000004">
      <c r="A393" s="2">
        <v>44718</v>
      </c>
      <c r="B393">
        <v>392</v>
      </c>
      <c r="C393">
        <f t="shared" si="50"/>
        <v>2022</v>
      </c>
      <c r="D393" s="2">
        <v>44551</v>
      </c>
      <c r="E393" s="2" t="s">
        <v>411</v>
      </c>
      <c r="F393" s="2" t="s">
        <v>415</v>
      </c>
      <c r="G393" s="2" t="s">
        <v>412</v>
      </c>
      <c r="H393">
        <f t="shared" si="46"/>
        <v>167</v>
      </c>
      <c r="I393">
        <f t="shared" si="47"/>
        <v>78</v>
      </c>
      <c r="J393">
        <f t="shared" si="48"/>
        <v>-15</v>
      </c>
      <c r="K393">
        <f t="shared" si="49"/>
        <v>-108</v>
      </c>
      <c r="L393">
        <v>79</v>
      </c>
      <c r="M393" t="s">
        <v>15</v>
      </c>
      <c r="N393">
        <v>2.5400000000000002E-2</v>
      </c>
      <c r="O393">
        <v>89</v>
      </c>
      <c r="P393">
        <v>71</v>
      </c>
      <c r="Q393">
        <v>80</v>
      </c>
      <c r="R393" s="16">
        <v>157</v>
      </c>
      <c r="S393">
        <v>6.4516000000000004E-2</v>
      </c>
    </row>
    <row r="394" spans="1:19" x14ac:dyDescent="0.55000000000000004">
      <c r="A394" s="2">
        <v>44719</v>
      </c>
      <c r="B394">
        <v>393</v>
      </c>
      <c r="C394">
        <f t="shared" si="50"/>
        <v>2022</v>
      </c>
      <c r="D394" s="2">
        <v>44551</v>
      </c>
      <c r="E394" s="2" t="s">
        <v>411</v>
      </c>
      <c r="F394" s="2" t="s">
        <v>415</v>
      </c>
      <c r="G394" s="2" t="s">
        <v>412</v>
      </c>
      <c r="H394">
        <f t="shared" si="46"/>
        <v>168</v>
      </c>
      <c r="I394">
        <f t="shared" si="47"/>
        <v>79</v>
      </c>
      <c r="J394">
        <f t="shared" si="48"/>
        <v>-14</v>
      </c>
      <c r="K394">
        <f t="shared" si="49"/>
        <v>-107</v>
      </c>
      <c r="L394">
        <v>80</v>
      </c>
      <c r="M394" t="s">
        <v>15</v>
      </c>
      <c r="N394">
        <v>7.5946000000000016</v>
      </c>
      <c r="O394">
        <v>87</v>
      </c>
      <c r="P394">
        <v>73</v>
      </c>
      <c r="Q394">
        <v>80</v>
      </c>
      <c r="R394" s="16">
        <v>158</v>
      </c>
      <c r="S394">
        <v>19.290284000000003</v>
      </c>
    </row>
    <row r="395" spans="1:19" x14ac:dyDescent="0.55000000000000004">
      <c r="A395" s="2">
        <v>44720</v>
      </c>
      <c r="B395">
        <v>394</v>
      </c>
      <c r="C395">
        <f t="shared" si="50"/>
        <v>2022</v>
      </c>
      <c r="D395" s="2">
        <v>44551</v>
      </c>
      <c r="E395" s="2" t="s">
        <v>411</v>
      </c>
      <c r="F395" s="2" t="s">
        <v>415</v>
      </c>
      <c r="G395" s="2" t="s">
        <v>412</v>
      </c>
      <c r="H395">
        <f t="shared" si="46"/>
        <v>169</v>
      </c>
      <c r="I395">
        <f t="shared" si="47"/>
        <v>80</v>
      </c>
      <c r="J395">
        <f t="shared" si="48"/>
        <v>-13</v>
      </c>
      <c r="K395">
        <f t="shared" si="49"/>
        <v>-106</v>
      </c>
      <c r="L395">
        <v>81</v>
      </c>
      <c r="M395" t="s">
        <v>15</v>
      </c>
      <c r="N395">
        <v>5.3593999999999999</v>
      </c>
      <c r="O395">
        <v>89</v>
      </c>
      <c r="P395">
        <v>69</v>
      </c>
      <c r="Q395">
        <v>79</v>
      </c>
      <c r="R395" s="16">
        <v>159</v>
      </c>
      <c r="S395">
        <v>13.612876</v>
      </c>
    </row>
    <row r="396" spans="1:19" x14ac:dyDescent="0.55000000000000004">
      <c r="A396" s="2">
        <v>44721</v>
      </c>
      <c r="B396">
        <v>395</v>
      </c>
      <c r="C396">
        <f t="shared" si="50"/>
        <v>2022</v>
      </c>
      <c r="D396" s="2">
        <v>44551</v>
      </c>
      <c r="E396" s="2" t="s">
        <v>411</v>
      </c>
      <c r="F396" s="2" t="s">
        <v>415</v>
      </c>
      <c r="G396" s="2" t="s">
        <v>412</v>
      </c>
      <c r="H396">
        <f t="shared" si="46"/>
        <v>170</v>
      </c>
      <c r="I396">
        <f t="shared" si="47"/>
        <v>81</v>
      </c>
      <c r="J396">
        <f t="shared" si="48"/>
        <v>-12</v>
      </c>
      <c r="K396">
        <f t="shared" si="49"/>
        <v>-105</v>
      </c>
      <c r="L396">
        <v>82</v>
      </c>
      <c r="M396" t="s">
        <v>15</v>
      </c>
      <c r="N396">
        <v>2.5400000000000002E-2</v>
      </c>
      <c r="O396">
        <v>89</v>
      </c>
      <c r="P396">
        <v>73</v>
      </c>
      <c r="Q396">
        <v>81</v>
      </c>
      <c r="R396" s="16">
        <v>160</v>
      </c>
      <c r="S396">
        <v>6.4516000000000004E-2</v>
      </c>
    </row>
    <row r="397" spans="1:19" x14ac:dyDescent="0.55000000000000004">
      <c r="A397" s="2">
        <v>44722</v>
      </c>
      <c r="B397">
        <v>396</v>
      </c>
      <c r="C397">
        <f t="shared" si="50"/>
        <v>2022</v>
      </c>
      <c r="D397" s="2">
        <v>44551</v>
      </c>
      <c r="E397" s="2" t="s">
        <v>411</v>
      </c>
      <c r="F397" s="2" t="s">
        <v>415</v>
      </c>
      <c r="G397" s="2" t="s">
        <v>412</v>
      </c>
      <c r="H397">
        <f t="shared" si="46"/>
        <v>171</v>
      </c>
      <c r="I397">
        <f t="shared" si="47"/>
        <v>82</v>
      </c>
      <c r="J397">
        <f t="shared" si="48"/>
        <v>-11</v>
      </c>
      <c r="K397">
        <f t="shared" si="49"/>
        <v>-104</v>
      </c>
      <c r="L397">
        <v>83</v>
      </c>
      <c r="M397" t="s">
        <v>15</v>
      </c>
      <c r="N397">
        <v>1.5493999999999999</v>
      </c>
      <c r="O397">
        <v>90</v>
      </c>
      <c r="P397">
        <v>70</v>
      </c>
      <c r="Q397">
        <v>80</v>
      </c>
      <c r="R397" s="16">
        <v>161</v>
      </c>
      <c r="S397">
        <v>3.935476</v>
      </c>
    </row>
    <row r="398" spans="1:19" x14ac:dyDescent="0.55000000000000004">
      <c r="A398" s="2">
        <v>44723</v>
      </c>
      <c r="B398">
        <v>397</v>
      </c>
      <c r="C398">
        <f t="shared" si="50"/>
        <v>2022</v>
      </c>
      <c r="D398" s="2">
        <v>44551</v>
      </c>
      <c r="E398" s="2" t="s">
        <v>411</v>
      </c>
      <c r="F398" s="2" t="s">
        <v>415</v>
      </c>
      <c r="G398" s="2" t="s">
        <v>412</v>
      </c>
      <c r="H398">
        <f t="shared" si="46"/>
        <v>172</v>
      </c>
      <c r="I398">
        <f t="shared" si="47"/>
        <v>83</v>
      </c>
      <c r="J398">
        <f t="shared" si="48"/>
        <v>-10</v>
      </c>
      <c r="K398">
        <f t="shared" si="49"/>
        <v>-103</v>
      </c>
      <c r="L398">
        <v>84</v>
      </c>
      <c r="M398" t="s">
        <v>15</v>
      </c>
      <c r="N398">
        <v>2.9463999999999997</v>
      </c>
      <c r="O398">
        <v>86</v>
      </c>
      <c r="P398">
        <v>70</v>
      </c>
      <c r="Q398">
        <v>78</v>
      </c>
      <c r="R398" s="16">
        <v>162</v>
      </c>
      <c r="S398">
        <v>7.4838559999999994</v>
      </c>
    </row>
    <row r="399" spans="1:19" x14ac:dyDescent="0.55000000000000004">
      <c r="A399" s="2">
        <v>44724</v>
      </c>
      <c r="B399">
        <v>398</v>
      </c>
      <c r="C399">
        <f t="shared" si="50"/>
        <v>2022</v>
      </c>
      <c r="D399" s="2">
        <v>44551</v>
      </c>
      <c r="E399" s="2" t="s">
        <v>411</v>
      </c>
      <c r="F399" s="2" t="s">
        <v>415</v>
      </c>
      <c r="G399" s="2" t="s">
        <v>412</v>
      </c>
      <c r="H399">
        <f t="shared" si="46"/>
        <v>173</v>
      </c>
      <c r="I399">
        <f t="shared" si="47"/>
        <v>84</v>
      </c>
      <c r="J399">
        <f t="shared" si="48"/>
        <v>-9</v>
      </c>
      <c r="K399">
        <f t="shared" si="49"/>
        <v>-102</v>
      </c>
      <c r="L399">
        <v>85</v>
      </c>
      <c r="M399" t="s">
        <v>15</v>
      </c>
      <c r="N399">
        <v>2.5400000000000002E-2</v>
      </c>
      <c r="O399">
        <v>87</v>
      </c>
      <c r="P399">
        <v>71</v>
      </c>
      <c r="Q399">
        <v>79</v>
      </c>
      <c r="R399" s="16">
        <v>163</v>
      </c>
      <c r="S399">
        <v>6.4516000000000004E-2</v>
      </c>
    </row>
    <row r="400" spans="1:19" x14ac:dyDescent="0.55000000000000004">
      <c r="A400" s="2">
        <v>44725</v>
      </c>
      <c r="B400">
        <v>399</v>
      </c>
      <c r="C400">
        <f t="shared" si="50"/>
        <v>2022</v>
      </c>
      <c r="D400" s="2">
        <v>44551</v>
      </c>
      <c r="E400" s="2" t="s">
        <v>411</v>
      </c>
      <c r="F400" s="2" t="s">
        <v>415</v>
      </c>
      <c r="G400" s="2" t="s">
        <v>412</v>
      </c>
      <c r="H400">
        <f t="shared" si="46"/>
        <v>174</v>
      </c>
      <c r="I400">
        <f t="shared" si="47"/>
        <v>85</v>
      </c>
      <c r="J400">
        <f t="shared" si="48"/>
        <v>-8</v>
      </c>
      <c r="K400">
        <f t="shared" si="49"/>
        <v>-101</v>
      </c>
      <c r="L400">
        <v>86</v>
      </c>
      <c r="M400" t="s">
        <v>15</v>
      </c>
      <c r="N400">
        <v>0</v>
      </c>
      <c r="O400">
        <v>91</v>
      </c>
      <c r="P400">
        <v>73</v>
      </c>
      <c r="Q400">
        <v>82</v>
      </c>
      <c r="R400" s="16">
        <v>164</v>
      </c>
      <c r="S400">
        <v>0</v>
      </c>
    </row>
    <row r="401" spans="1:19" x14ac:dyDescent="0.55000000000000004">
      <c r="A401" s="2">
        <v>44726</v>
      </c>
      <c r="B401">
        <v>400</v>
      </c>
      <c r="C401">
        <f t="shared" si="50"/>
        <v>2022</v>
      </c>
      <c r="D401" s="2">
        <v>44551</v>
      </c>
      <c r="E401" s="2" t="s">
        <v>411</v>
      </c>
      <c r="F401" s="2" t="s">
        <v>415</v>
      </c>
      <c r="G401" s="2" t="s">
        <v>412</v>
      </c>
      <c r="H401">
        <f t="shared" ref="H401:H464" si="51">_xlfn.DAYS(A401,D401)</f>
        <v>175</v>
      </c>
      <c r="I401">
        <f t="shared" ref="I401:I464" si="52">_xlfn.DAYS(A401,E401)</f>
        <v>86</v>
      </c>
      <c r="J401">
        <f t="shared" ref="J401:J464" si="53">_xlfn.DAYS(A401,F401)</f>
        <v>-7</v>
      </c>
      <c r="K401">
        <f t="shared" ref="K401:K464" si="54">_xlfn.DAYS(A401,G401)</f>
        <v>-100</v>
      </c>
      <c r="L401">
        <v>87</v>
      </c>
      <c r="M401" t="s">
        <v>15</v>
      </c>
      <c r="N401">
        <v>0</v>
      </c>
      <c r="O401">
        <v>91</v>
      </c>
      <c r="P401">
        <v>75</v>
      </c>
      <c r="Q401">
        <v>83</v>
      </c>
      <c r="R401" s="16">
        <v>165</v>
      </c>
      <c r="S401">
        <v>0</v>
      </c>
    </row>
    <row r="402" spans="1:19" x14ac:dyDescent="0.55000000000000004">
      <c r="A402" s="2">
        <v>44727</v>
      </c>
      <c r="B402">
        <v>401</v>
      </c>
      <c r="C402">
        <f t="shared" si="50"/>
        <v>2022</v>
      </c>
      <c r="D402" s="2">
        <v>44551</v>
      </c>
      <c r="E402" s="2" t="s">
        <v>411</v>
      </c>
      <c r="F402" s="2" t="s">
        <v>415</v>
      </c>
      <c r="G402" s="2" t="s">
        <v>412</v>
      </c>
      <c r="H402">
        <f t="shared" si="51"/>
        <v>176</v>
      </c>
      <c r="I402">
        <f t="shared" si="52"/>
        <v>87</v>
      </c>
      <c r="J402">
        <f t="shared" si="53"/>
        <v>-6</v>
      </c>
      <c r="K402">
        <f t="shared" si="54"/>
        <v>-99</v>
      </c>
      <c r="L402">
        <v>88</v>
      </c>
      <c r="M402" t="s">
        <v>15</v>
      </c>
      <c r="N402">
        <v>5.0800000000000005E-2</v>
      </c>
      <c r="O402">
        <v>90</v>
      </c>
      <c r="P402">
        <v>74</v>
      </c>
      <c r="Q402">
        <v>82</v>
      </c>
      <c r="R402" s="16">
        <v>166</v>
      </c>
      <c r="S402">
        <v>0.12903200000000001</v>
      </c>
    </row>
    <row r="403" spans="1:19" x14ac:dyDescent="0.55000000000000004">
      <c r="A403" s="2">
        <v>44728</v>
      </c>
      <c r="B403">
        <v>402</v>
      </c>
      <c r="C403">
        <f t="shared" si="50"/>
        <v>2022</v>
      </c>
      <c r="D403" s="2">
        <v>44551</v>
      </c>
      <c r="E403" s="2" t="s">
        <v>411</v>
      </c>
      <c r="F403" s="2" t="s">
        <v>415</v>
      </c>
      <c r="G403" s="2" t="s">
        <v>412</v>
      </c>
      <c r="H403">
        <f t="shared" si="51"/>
        <v>177</v>
      </c>
      <c r="I403">
        <f t="shared" si="52"/>
        <v>88</v>
      </c>
      <c r="J403">
        <f t="shared" si="53"/>
        <v>-5</v>
      </c>
      <c r="K403">
        <f t="shared" si="54"/>
        <v>-98</v>
      </c>
      <c r="L403">
        <v>89</v>
      </c>
      <c r="M403" t="s">
        <v>15</v>
      </c>
      <c r="N403">
        <v>0</v>
      </c>
      <c r="O403">
        <v>89</v>
      </c>
      <c r="P403">
        <v>75</v>
      </c>
      <c r="Q403">
        <v>82</v>
      </c>
      <c r="R403" s="16">
        <v>167</v>
      </c>
      <c r="S403">
        <v>0</v>
      </c>
    </row>
    <row r="404" spans="1:19" x14ac:dyDescent="0.55000000000000004">
      <c r="A404" s="2">
        <v>44729</v>
      </c>
      <c r="B404">
        <v>403</v>
      </c>
      <c r="C404">
        <f t="shared" si="50"/>
        <v>2022</v>
      </c>
      <c r="D404" s="2">
        <v>44551</v>
      </c>
      <c r="E404" s="2" t="s">
        <v>411</v>
      </c>
      <c r="F404" s="2" t="s">
        <v>415</v>
      </c>
      <c r="G404" s="2" t="s">
        <v>412</v>
      </c>
      <c r="H404">
        <f t="shared" si="51"/>
        <v>178</v>
      </c>
      <c r="I404">
        <f t="shared" si="52"/>
        <v>89</v>
      </c>
      <c r="J404">
        <f t="shared" si="53"/>
        <v>-4</v>
      </c>
      <c r="K404">
        <f t="shared" si="54"/>
        <v>-97</v>
      </c>
      <c r="L404">
        <v>90</v>
      </c>
      <c r="M404" t="s">
        <v>15</v>
      </c>
      <c r="N404">
        <v>0</v>
      </c>
      <c r="O404">
        <v>90</v>
      </c>
      <c r="P404">
        <v>75</v>
      </c>
      <c r="Q404">
        <v>82.5</v>
      </c>
      <c r="R404" s="16">
        <v>168</v>
      </c>
      <c r="S404">
        <v>0</v>
      </c>
    </row>
    <row r="405" spans="1:19" x14ac:dyDescent="0.55000000000000004">
      <c r="A405" s="2">
        <v>44730</v>
      </c>
      <c r="B405">
        <v>404</v>
      </c>
      <c r="C405">
        <f t="shared" si="50"/>
        <v>2022</v>
      </c>
      <c r="D405" s="2">
        <v>44551</v>
      </c>
      <c r="E405" s="2" t="s">
        <v>411</v>
      </c>
      <c r="F405" s="2" t="s">
        <v>415</v>
      </c>
      <c r="G405" s="2" t="s">
        <v>412</v>
      </c>
      <c r="H405">
        <f t="shared" si="51"/>
        <v>179</v>
      </c>
      <c r="I405">
        <f t="shared" si="52"/>
        <v>90</v>
      </c>
      <c r="J405">
        <f t="shared" si="53"/>
        <v>-3</v>
      </c>
      <c r="K405">
        <f t="shared" si="54"/>
        <v>-96</v>
      </c>
      <c r="L405">
        <v>91</v>
      </c>
      <c r="M405" t="s">
        <v>15</v>
      </c>
      <c r="N405">
        <v>0</v>
      </c>
      <c r="O405">
        <v>91</v>
      </c>
      <c r="P405">
        <v>73</v>
      </c>
      <c r="Q405">
        <v>82</v>
      </c>
      <c r="R405" s="16">
        <v>169</v>
      </c>
      <c r="S405">
        <v>0</v>
      </c>
    </row>
    <row r="406" spans="1:19" x14ac:dyDescent="0.55000000000000004">
      <c r="A406" s="2">
        <v>44731</v>
      </c>
      <c r="B406">
        <v>405</v>
      </c>
      <c r="C406">
        <f t="shared" si="50"/>
        <v>2022</v>
      </c>
      <c r="D406" s="2">
        <v>44551</v>
      </c>
      <c r="E406" s="2" t="s">
        <v>411</v>
      </c>
      <c r="F406" s="2" t="s">
        <v>415</v>
      </c>
      <c r="G406" s="2" t="s">
        <v>412</v>
      </c>
      <c r="H406">
        <f t="shared" si="51"/>
        <v>180</v>
      </c>
      <c r="I406">
        <f t="shared" si="52"/>
        <v>91</v>
      </c>
      <c r="J406">
        <f t="shared" si="53"/>
        <v>-2</v>
      </c>
      <c r="K406">
        <f t="shared" si="54"/>
        <v>-95</v>
      </c>
      <c r="L406">
        <v>92</v>
      </c>
      <c r="M406" t="s">
        <v>15</v>
      </c>
      <c r="N406">
        <v>2.3622000000000001</v>
      </c>
      <c r="O406">
        <v>90</v>
      </c>
      <c r="P406">
        <v>72</v>
      </c>
      <c r="Q406">
        <v>81</v>
      </c>
      <c r="R406" s="16">
        <v>170</v>
      </c>
      <c r="S406">
        <v>5.9999880000000001</v>
      </c>
    </row>
    <row r="407" spans="1:19" x14ac:dyDescent="0.55000000000000004">
      <c r="A407" s="2">
        <v>44732</v>
      </c>
      <c r="B407">
        <v>406</v>
      </c>
      <c r="C407">
        <f t="shared" si="50"/>
        <v>2022</v>
      </c>
      <c r="D407" s="2">
        <v>44551</v>
      </c>
      <c r="E407" s="2" t="s">
        <v>411</v>
      </c>
      <c r="F407" s="2" t="s">
        <v>415</v>
      </c>
      <c r="G407" s="2" t="s">
        <v>412</v>
      </c>
      <c r="H407">
        <f t="shared" si="51"/>
        <v>181</v>
      </c>
      <c r="I407">
        <f t="shared" si="52"/>
        <v>92</v>
      </c>
      <c r="J407">
        <f t="shared" si="53"/>
        <v>-1</v>
      </c>
      <c r="K407">
        <f t="shared" si="54"/>
        <v>-94</v>
      </c>
      <c r="L407">
        <v>0</v>
      </c>
      <c r="M407" t="s">
        <v>15</v>
      </c>
      <c r="N407">
        <v>0</v>
      </c>
      <c r="O407">
        <v>87</v>
      </c>
      <c r="P407">
        <v>73</v>
      </c>
      <c r="Q407">
        <v>80</v>
      </c>
      <c r="R407" s="16">
        <v>171</v>
      </c>
      <c r="S407">
        <v>0</v>
      </c>
    </row>
    <row r="408" spans="1:19" x14ac:dyDescent="0.55000000000000004">
      <c r="A408" s="2">
        <v>44733</v>
      </c>
      <c r="B408">
        <v>407</v>
      </c>
      <c r="C408">
        <f t="shared" si="50"/>
        <v>2022</v>
      </c>
      <c r="D408" s="2">
        <v>44551</v>
      </c>
      <c r="E408" s="2" t="s">
        <v>411</v>
      </c>
      <c r="F408" s="2" t="s">
        <v>415</v>
      </c>
      <c r="G408" s="2" t="s">
        <v>412</v>
      </c>
      <c r="H408">
        <f t="shared" si="51"/>
        <v>182</v>
      </c>
      <c r="I408">
        <f t="shared" si="52"/>
        <v>93</v>
      </c>
      <c r="J408">
        <f t="shared" si="53"/>
        <v>0</v>
      </c>
      <c r="K408">
        <f t="shared" si="54"/>
        <v>-93</v>
      </c>
      <c r="L408">
        <v>1</v>
      </c>
      <c r="M408" t="s">
        <v>15</v>
      </c>
      <c r="N408">
        <v>0</v>
      </c>
      <c r="O408">
        <v>89</v>
      </c>
      <c r="P408">
        <v>72</v>
      </c>
      <c r="Q408">
        <v>80.5</v>
      </c>
      <c r="R408" s="16">
        <v>172</v>
      </c>
      <c r="S408">
        <v>0</v>
      </c>
    </row>
    <row r="409" spans="1:19" x14ac:dyDescent="0.55000000000000004">
      <c r="A409" s="2">
        <v>44734</v>
      </c>
      <c r="B409">
        <v>408</v>
      </c>
      <c r="C409">
        <f t="shared" si="50"/>
        <v>2022</v>
      </c>
      <c r="D409" s="2">
        <v>44551</v>
      </c>
      <c r="E409" s="2" t="s">
        <v>411</v>
      </c>
      <c r="F409" s="2" t="s">
        <v>415</v>
      </c>
      <c r="G409" s="2" t="s">
        <v>412</v>
      </c>
      <c r="H409">
        <f t="shared" si="51"/>
        <v>183</v>
      </c>
      <c r="I409">
        <f t="shared" si="52"/>
        <v>94</v>
      </c>
      <c r="J409">
        <f t="shared" si="53"/>
        <v>1</v>
      </c>
      <c r="K409">
        <f t="shared" si="54"/>
        <v>-92</v>
      </c>
      <c r="L409">
        <v>2</v>
      </c>
      <c r="M409" t="s">
        <v>15</v>
      </c>
      <c r="N409">
        <v>5.0800000000000005E-2</v>
      </c>
      <c r="O409">
        <v>89</v>
      </c>
      <c r="P409">
        <v>72</v>
      </c>
      <c r="Q409">
        <v>80.5</v>
      </c>
      <c r="R409" s="16">
        <v>173</v>
      </c>
      <c r="S409">
        <v>0.12903200000000001</v>
      </c>
    </row>
    <row r="410" spans="1:19" x14ac:dyDescent="0.55000000000000004">
      <c r="A410" s="2">
        <v>44735</v>
      </c>
      <c r="B410">
        <v>409</v>
      </c>
      <c r="C410">
        <f t="shared" si="50"/>
        <v>2022</v>
      </c>
      <c r="D410" s="2">
        <v>44551</v>
      </c>
      <c r="E410" s="2" t="s">
        <v>411</v>
      </c>
      <c r="F410" s="2" t="s">
        <v>415</v>
      </c>
      <c r="G410" s="2" t="s">
        <v>412</v>
      </c>
      <c r="H410">
        <f t="shared" si="51"/>
        <v>184</v>
      </c>
      <c r="I410">
        <f t="shared" si="52"/>
        <v>95</v>
      </c>
      <c r="J410">
        <f t="shared" si="53"/>
        <v>2</v>
      </c>
      <c r="K410">
        <f t="shared" si="54"/>
        <v>-91</v>
      </c>
      <c r="L410">
        <v>3</v>
      </c>
      <c r="M410" t="s">
        <v>15</v>
      </c>
      <c r="N410">
        <v>0</v>
      </c>
      <c r="O410">
        <v>87</v>
      </c>
      <c r="P410">
        <v>68</v>
      </c>
      <c r="Q410">
        <v>77.5</v>
      </c>
      <c r="R410" s="16">
        <v>174</v>
      </c>
      <c r="S410">
        <v>0</v>
      </c>
    </row>
    <row r="411" spans="1:19" x14ac:dyDescent="0.55000000000000004">
      <c r="A411" s="2">
        <v>44736</v>
      </c>
      <c r="B411">
        <v>410</v>
      </c>
      <c r="C411">
        <f t="shared" si="50"/>
        <v>2022</v>
      </c>
      <c r="D411" s="2">
        <v>44551</v>
      </c>
      <c r="E411" s="2" t="s">
        <v>411</v>
      </c>
      <c r="F411" s="2" t="s">
        <v>415</v>
      </c>
      <c r="G411" s="2" t="s">
        <v>412</v>
      </c>
      <c r="H411">
        <f t="shared" si="51"/>
        <v>185</v>
      </c>
      <c r="I411">
        <f t="shared" si="52"/>
        <v>96</v>
      </c>
      <c r="J411">
        <f t="shared" si="53"/>
        <v>3</v>
      </c>
      <c r="K411">
        <f t="shared" si="54"/>
        <v>-90</v>
      </c>
      <c r="L411">
        <v>4</v>
      </c>
      <c r="M411" t="s">
        <v>15</v>
      </c>
      <c r="N411">
        <v>0</v>
      </c>
      <c r="O411">
        <v>90</v>
      </c>
      <c r="P411">
        <v>71</v>
      </c>
      <c r="Q411">
        <v>80.5</v>
      </c>
      <c r="R411" s="16">
        <v>175</v>
      </c>
      <c r="S411">
        <v>0</v>
      </c>
    </row>
    <row r="412" spans="1:19" x14ac:dyDescent="0.55000000000000004">
      <c r="A412" s="2">
        <v>44737</v>
      </c>
      <c r="B412">
        <v>411</v>
      </c>
      <c r="C412">
        <f t="shared" si="50"/>
        <v>2022</v>
      </c>
      <c r="D412" s="2">
        <v>44551</v>
      </c>
      <c r="E412" s="2" t="s">
        <v>411</v>
      </c>
      <c r="F412" s="2" t="s">
        <v>415</v>
      </c>
      <c r="G412" s="2" t="s">
        <v>412</v>
      </c>
      <c r="H412">
        <f t="shared" si="51"/>
        <v>186</v>
      </c>
      <c r="I412">
        <f t="shared" si="52"/>
        <v>97</v>
      </c>
      <c r="J412">
        <f t="shared" si="53"/>
        <v>4</v>
      </c>
      <c r="K412">
        <f t="shared" si="54"/>
        <v>-89</v>
      </c>
      <c r="L412">
        <v>5</v>
      </c>
      <c r="M412" t="s">
        <v>15</v>
      </c>
      <c r="N412">
        <v>0</v>
      </c>
      <c r="O412">
        <v>93</v>
      </c>
      <c r="P412">
        <v>73</v>
      </c>
      <c r="Q412">
        <v>83</v>
      </c>
      <c r="R412" s="16">
        <v>176</v>
      </c>
      <c r="S412">
        <v>0</v>
      </c>
    </row>
    <row r="413" spans="1:19" x14ac:dyDescent="0.55000000000000004">
      <c r="A413" s="2">
        <v>44738</v>
      </c>
      <c r="B413">
        <v>412</v>
      </c>
      <c r="C413">
        <f t="shared" si="50"/>
        <v>2022</v>
      </c>
      <c r="D413" s="2">
        <v>44551</v>
      </c>
      <c r="E413" s="2" t="s">
        <v>411</v>
      </c>
      <c r="F413" s="2" t="s">
        <v>415</v>
      </c>
      <c r="G413" s="2" t="s">
        <v>412</v>
      </c>
      <c r="H413">
        <f t="shared" si="51"/>
        <v>187</v>
      </c>
      <c r="I413">
        <f t="shared" si="52"/>
        <v>98</v>
      </c>
      <c r="J413">
        <f t="shared" si="53"/>
        <v>5</v>
      </c>
      <c r="K413">
        <f t="shared" si="54"/>
        <v>-88</v>
      </c>
      <c r="L413">
        <v>6</v>
      </c>
      <c r="M413" t="s">
        <v>15</v>
      </c>
      <c r="N413">
        <v>1.4731999999999998</v>
      </c>
      <c r="O413">
        <v>92</v>
      </c>
      <c r="P413">
        <v>74</v>
      </c>
      <c r="Q413">
        <v>83</v>
      </c>
      <c r="R413" s="16">
        <v>177</v>
      </c>
      <c r="S413">
        <v>3.7419279999999997</v>
      </c>
    </row>
    <row r="414" spans="1:19" x14ac:dyDescent="0.55000000000000004">
      <c r="A414" s="2">
        <v>44739</v>
      </c>
      <c r="B414">
        <v>413</v>
      </c>
      <c r="C414">
        <f t="shared" si="50"/>
        <v>2022</v>
      </c>
      <c r="D414" s="2">
        <v>44551</v>
      </c>
      <c r="E414" s="2" t="s">
        <v>411</v>
      </c>
      <c r="F414" s="2" t="s">
        <v>415</v>
      </c>
      <c r="G414" s="2" t="s">
        <v>412</v>
      </c>
      <c r="H414">
        <f t="shared" si="51"/>
        <v>188</v>
      </c>
      <c r="I414">
        <f t="shared" si="52"/>
        <v>99</v>
      </c>
      <c r="J414">
        <f t="shared" si="53"/>
        <v>6</v>
      </c>
      <c r="K414">
        <f t="shared" si="54"/>
        <v>-87</v>
      </c>
      <c r="L414">
        <v>7</v>
      </c>
      <c r="M414" t="s">
        <v>15</v>
      </c>
      <c r="N414">
        <v>0</v>
      </c>
      <c r="O414">
        <v>89</v>
      </c>
      <c r="P414">
        <v>71</v>
      </c>
      <c r="Q414">
        <v>80</v>
      </c>
      <c r="R414" s="16">
        <v>178</v>
      </c>
      <c r="S414">
        <v>0</v>
      </c>
    </row>
    <row r="415" spans="1:19" x14ac:dyDescent="0.55000000000000004">
      <c r="A415" s="2">
        <v>44740</v>
      </c>
      <c r="B415">
        <v>414</v>
      </c>
      <c r="C415">
        <f t="shared" si="50"/>
        <v>2022</v>
      </c>
      <c r="D415" s="2">
        <v>44551</v>
      </c>
      <c r="E415" s="2" t="s">
        <v>411</v>
      </c>
      <c r="F415" s="2" t="s">
        <v>415</v>
      </c>
      <c r="G415" s="2" t="s">
        <v>412</v>
      </c>
      <c r="H415">
        <f t="shared" si="51"/>
        <v>189</v>
      </c>
      <c r="I415">
        <f t="shared" si="52"/>
        <v>100</v>
      </c>
      <c r="J415">
        <f t="shared" si="53"/>
        <v>7</v>
      </c>
      <c r="K415">
        <f t="shared" si="54"/>
        <v>-86</v>
      </c>
      <c r="L415">
        <v>8</v>
      </c>
      <c r="M415" t="s">
        <v>15</v>
      </c>
      <c r="N415">
        <v>0</v>
      </c>
      <c r="O415">
        <v>90</v>
      </c>
      <c r="P415">
        <v>73</v>
      </c>
      <c r="Q415">
        <v>81.5</v>
      </c>
      <c r="R415" s="16">
        <v>179</v>
      </c>
      <c r="S415">
        <v>0</v>
      </c>
    </row>
    <row r="416" spans="1:19" x14ac:dyDescent="0.55000000000000004">
      <c r="A416" s="2">
        <v>44741</v>
      </c>
      <c r="B416">
        <v>415</v>
      </c>
      <c r="C416">
        <f t="shared" si="50"/>
        <v>2022</v>
      </c>
      <c r="D416" s="2">
        <v>44551</v>
      </c>
      <c r="E416" s="2" t="s">
        <v>411</v>
      </c>
      <c r="F416" s="2" t="s">
        <v>415</v>
      </c>
      <c r="G416" s="2" t="s">
        <v>412</v>
      </c>
      <c r="H416">
        <f t="shared" si="51"/>
        <v>190</v>
      </c>
      <c r="I416">
        <f t="shared" si="52"/>
        <v>101</v>
      </c>
      <c r="J416">
        <f t="shared" si="53"/>
        <v>8</v>
      </c>
      <c r="K416">
        <f t="shared" si="54"/>
        <v>-85</v>
      </c>
      <c r="L416">
        <v>9</v>
      </c>
      <c r="M416" t="s">
        <v>15</v>
      </c>
      <c r="N416">
        <v>0</v>
      </c>
      <c r="O416">
        <v>90</v>
      </c>
      <c r="P416">
        <v>71</v>
      </c>
      <c r="Q416">
        <v>80.5</v>
      </c>
      <c r="R416" s="16">
        <v>180</v>
      </c>
      <c r="S416">
        <v>0</v>
      </c>
    </row>
    <row r="417" spans="1:19" x14ac:dyDescent="0.55000000000000004">
      <c r="A417" s="2">
        <v>44742</v>
      </c>
      <c r="B417">
        <v>416</v>
      </c>
      <c r="C417">
        <f t="shared" si="50"/>
        <v>2022</v>
      </c>
      <c r="D417" s="2">
        <v>44551</v>
      </c>
      <c r="E417" s="2" t="s">
        <v>411</v>
      </c>
      <c r="F417" s="2" t="s">
        <v>415</v>
      </c>
      <c r="G417" s="2" t="s">
        <v>412</v>
      </c>
      <c r="H417">
        <f t="shared" si="51"/>
        <v>191</v>
      </c>
      <c r="I417">
        <f t="shared" si="52"/>
        <v>102</v>
      </c>
      <c r="J417">
        <f t="shared" si="53"/>
        <v>9</v>
      </c>
      <c r="K417">
        <f t="shared" si="54"/>
        <v>-84</v>
      </c>
      <c r="L417">
        <v>10</v>
      </c>
      <c r="M417" t="s">
        <v>15</v>
      </c>
      <c r="N417">
        <v>0.83820000000000017</v>
      </c>
      <c r="O417">
        <v>90</v>
      </c>
      <c r="P417">
        <v>73</v>
      </c>
      <c r="Q417">
        <v>81.5</v>
      </c>
      <c r="R417" s="16">
        <v>181</v>
      </c>
      <c r="S417">
        <v>2.1290280000000004</v>
      </c>
    </row>
    <row r="418" spans="1:19" x14ac:dyDescent="0.55000000000000004">
      <c r="A418" s="2">
        <v>44743</v>
      </c>
      <c r="B418">
        <v>417</v>
      </c>
      <c r="C418">
        <f t="shared" si="50"/>
        <v>2022</v>
      </c>
      <c r="D418" s="2">
        <v>44551</v>
      </c>
      <c r="E418" s="2" t="s">
        <v>411</v>
      </c>
      <c r="F418" s="2" t="s">
        <v>415</v>
      </c>
      <c r="G418" s="2" t="s">
        <v>412</v>
      </c>
      <c r="H418">
        <f t="shared" si="51"/>
        <v>192</v>
      </c>
      <c r="I418">
        <f t="shared" si="52"/>
        <v>103</v>
      </c>
      <c r="J418">
        <f t="shared" si="53"/>
        <v>10</v>
      </c>
      <c r="K418">
        <f t="shared" si="54"/>
        <v>-83</v>
      </c>
      <c r="L418">
        <v>11</v>
      </c>
      <c r="M418" t="s">
        <v>27</v>
      </c>
      <c r="N418">
        <v>0.30480000000000002</v>
      </c>
      <c r="O418">
        <v>90</v>
      </c>
      <c r="P418">
        <v>76</v>
      </c>
      <c r="Q418">
        <v>83</v>
      </c>
      <c r="R418" s="16">
        <v>182</v>
      </c>
      <c r="S418">
        <v>0.7741920000000001</v>
      </c>
    </row>
    <row r="419" spans="1:19" x14ac:dyDescent="0.55000000000000004">
      <c r="A419" s="2">
        <v>44744</v>
      </c>
      <c r="B419">
        <v>418</v>
      </c>
      <c r="C419">
        <f t="shared" si="50"/>
        <v>2022</v>
      </c>
      <c r="D419" s="2">
        <v>44551</v>
      </c>
      <c r="E419" s="2" t="s">
        <v>411</v>
      </c>
      <c r="F419" s="2" t="s">
        <v>415</v>
      </c>
      <c r="G419" s="2" t="s">
        <v>412</v>
      </c>
      <c r="H419">
        <f t="shared" si="51"/>
        <v>193</v>
      </c>
      <c r="I419">
        <f t="shared" si="52"/>
        <v>104</v>
      </c>
      <c r="J419">
        <f t="shared" si="53"/>
        <v>11</v>
      </c>
      <c r="K419">
        <f t="shared" si="54"/>
        <v>-82</v>
      </c>
      <c r="L419">
        <v>12</v>
      </c>
      <c r="M419" t="s">
        <v>27</v>
      </c>
      <c r="N419">
        <v>0</v>
      </c>
      <c r="O419">
        <v>90</v>
      </c>
      <c r="P419">
        <v>78</v>
      </c>
      <c r="Q419">
        <v>84</v>
      </c>
      <c r="R419" s="16">
        <v>183</v>
      </c>
      <c r="S419">
        <v>0</v>
      </c>
    </row>
    <row r="420" spans="1:19" x14ac:dyDescent="0.55000000000000004">
      <c r="A420" s="2">
        <v>44745</v>
      </c>
      <c r="B420">
        <v>419</v>
      </c>
      <c r="C420">
        <f t="shared" si="50"/>
        <v>2022</v>
      </c>
      <c r="D420" s="2">
        <v>44551</v>
      </c>
      <c r="E420" s="2" t="s">
        <v>411</v>
      </c>
      <c r="F420" s="2" t="s">
        <v>415</v>
      </c>
      <c r="G420" s="2" t="s">
        <v>412</v>
      </c>
      <c r="H420">
        <f t="shared" si="51"/>
        <v>194</v>
      </c>
      <c r="I420">
        <f t="shared" si="52"/>
        <v>105</v>
      </c>
      <c r="J420">
        <f t="shared" si="53"/>
        <v>12</v>
      </c>
      <c r="K420">
        <f t="shared" si="54"/>
        <v>-81</v>
      </c>
      <c r="L420">
        <v>13</v>
      </c>
      <c r="M420" t="s">
        <v>27</v>
      </c>
      <c r="N420">
        <v>0</v>
      </c>
      <c r="O420">
        <v>90</v>
      </c>
      <c r="P420">
        <v>76</v>
      </c>
      <c r="Q420">
        <v>83</v>
      </c>
      <c r="R420" s="16">
        <v>184</v>
      </c>
      <c r="S420">
        <v>0</v>
      </c>
    </row>
    <row r="421" spans="1:19" x14ac:dyDescent="0.55000000000000004">
      <c r="A421" s="2">
        <v>44746</v>
      </c>
      <c r="B421">
        <v>420</v>
      </c>
      <c r="C421">
        <f t="shared" si="50"/>
        <v>2022</v>
      </c>
      <c r="D421" s="2">
        <v>44551</v>
      </c>
      <c r="E421" s="2" t="s">
        <v>411</v>
      </c>
      <c r="F421" s="2" t="s">
        <v>415</v>
      </c>
      <c r="G421" s="2" t="s">
        <v>412</v>
      </c>
      <c r="H421">
        <f t="shared" si="51"/>
        <v>195</v>
      </c>
      <c r="I421">
        <f t="shared" si="52"/>
        <v>106</v>
      </c>
      <c r="J421">
        <f t="shared" si="53"/>
        <v>13</v>
      </c>
      <c r="K421">
        <f t="shared" si="54"/>
        <v>-80</v>
      </c>
      <c r="L421">
        <v>14</v>
      </c>
      <c r="M421" t="s">
        <v>27</v>
      </c>
      <c r="N421">
        <v>0</v>
      </c>
      <c r="O421">
        <v>90</v>
      </c>
      <c r="P421">
        <v>74</v>
      </c>
      <c r="Q421">
        <v>82</v>
      </c>
      <c r="R421" s="16">
        <v>185</v>
      </c>
      <c r="S421">
        <v>0</v>
      </c>
    </row>
    <row r="422" spans="1:19" x14ac:dyDescent="0.55000000000000004">
      <c r="A422" s="2">
        <v>44747</v>
      </c>
      <c r="B422">
        <v>421</v>
      </c>
      <c r="C422">
        <f t="shared" si="50"/>
        <v>2022</v>
      </c>
      <c r="D422" s="2">
        <v>44551</v>
      </c>
      <c r="E422" s="2" t="s">
        <v>411</v>
      </c>
      <c r="F422" s="2" t="s">
        <v>415</v>
      </c>
      <c r="G422" s="2" t="s">
        <v>412</v>
      </c>
      <c r="H422">
        <f t="shared" si="51"/>
        <v>196</v>
      </c>
      <c r="I422">
        <f t="shared" si="52"/>
        <v>107</v>
      </c>
      <c r="J422">
        <f t="shared" si="53"/>
        <v>14</v>
      </c>
      <c r="K422">
        <f t="shared" si="54"/>
        <v>-79</v>
      </c>
      <c r="L422">
        <v>15</v>
      </c>
      <c r="M422" t="s">
        <v>27</v>
      </c>
      <c r="N422">
        <v>0</v>
      </c>
      <c r="O422">
        <v>91</v>
      </c>
      <c r="P422">
        <v>77</v>
      </c>
      <c r="Q422">
        <v>84</v>
      </c>
      <c r="R422" s="16">
        <v>186</v>
      </c>
      <c r="S422">
        <v>0</v>
      </c>
    </row>
    <row r="423" spans="1:19" x14ac:dyDescent="0.55000000000000004">
      <c r="A423" s="2">
        <v>44748</v>
      </c>
      <c r="B423">
        <v>422</v>
      </c>
      <c r="C423">
        <f t="shared" si="50"/>
        <v>2022</v>
      </c>
      <c r="D423" s="2">
        <v>44551</v>
      </c>
      <c r="E423" s="2" t="s">
        <v>411</v>
      </c>
      <c r="F423" s="2" t="s">
        <v>415</v>
      </c>
      <c r="G423" s="2" t="s">
        <v>412</v>
      </c>
      <c r="H423">
        <f t="shared" si="51"/>
        <v>197</v>
      </c>
      <c r="I423">
        <f t="shared" si="52"/>
        <v>108</v>
      </c>
      <c r="J423">
        <f t="shared" si="53"/>
        <v>15</v>
      </c>
      <c r="K423">
        <f t="shared" si="54"/>
        <v>-78</v>
      </c>
      <c r="L423">
        <v>16</v>
      </c>
      <c r="M423" t="s">
        <v>27</v>
      </c>
      <c r="N423">
        <v>0.17780000000000001</v>
      </c>
      <c r="O423">
        <v>91</v>
      </c>
      <c r="P423">
        <v>76</v>
      </c>
      <c r="Q423">
        <v>83.5</v>
      </c>
      <c r="R423" s="16">
        <v>187</v>
      </c>
      <c r="S423">
        <v>0.45161200000000001</v>
      </c>
    </row>
    <row r="424" spans="1:19" x14ac:dyDescent="0.55000000000000004">
      <c r="A424" s="2">
        <v>44749</v>
      </c>
      <c r="B424">
        <v>423</v>
      </c>
      <c r="C424">
        <f t="shared" si="50"/>
        <v>2022</v>
      </c>
      <c r="D424" s="2">
        <v>44551</v>
      </c>
      <c r="E424" s="2" t="s">
        <v>411</v>
      </c>
      <c r="F424" s="2" t="s">
        <v>415</v>
      </c>
      <c r="G424" s="2" t="s">
        <v>412</v>
      </c>
      <c r="H424">
        <f t="shared" si="51"/>
        <v>198</v>
      </c>
      <c r="I424">
        <f t="shared" si="52"/>
        <v>109</v>
      </c>
      <c r="J424">
        <f t="shared" si="53"/>
        <v>16</v>
      </c>
      <c r="K424">
        <f t="shared" si="54"/>
        <v>-77</v>
      </c>
      <c r="L424">
        <v>17</v>
      </c>
      <c r="M424" t="s">
        <v>27</v>
      </c>
      <c r="N424">
        <v>0.43180000000000002</v>
      </c>
      <c r="O424">
        <v>91</v>
      </c>
      <c r="P424">
        <v>74</v>
      </c>
      <c r="Q424">
        <v>82.5</v>
      </c>
      <c r="R424" s="16">
        <v>188</v>
      </c>
      <c r="S424">
        <v>1.0967720000000001</v>
      </c>
    </row>
    <row r="425" spans="1:19" x14ac:dyDescent="0.55000000000000004">
      <c r="A425" s="2">
        <v>44750</v>
      </c>
      <c r="B425">
        <v>424</v>
      </c>
      <c r="C425">
        <f t="shared" si="50"/>
        <v>2022</v>
      </c>
      <c r="D425" s="2">
        <v>44551</v>
      </c>
      <c r="E425" s="2" t="s">
        <v>411</v>
      </c>
      <c r="F425" s="2" t="s">
        <v>415</v>
      </c>
      <c r="G425" s="2" t="s">
        <v>412</v>
      </c>
      <c r="H425">
        <f t="shared" si="51"/>
        <v>199</v>
      </c>
      <c r="I425">
        <f t="shared" si="52"/>
        <v>110</v>
      </c>
      <c r="J425">
        <f t="shared" si="53"/>
        <v>17</v>
      </c>
      <c r="K425">
        <f t="shared" si="54"/>
        <v>-76</v>
      </c>
      <c r="L425">
        <v>18</v>
      </c>
      <c r="M425" t="s">
        <v>27</v>
      </c>
      <c r="N425">
        <v>0.10160000000000001</v>
      </c>
      <c r="O425">
        <v>91</v>
      </c>
      <c r="P425">
        <v>73</v>
      </c>
      <c r="Q425">
        <v>82</v>
      </c>
      <c r="R425" s="16">
        <v>189</v>
      </c>
      <c r="S425">
        <v>0.25806400000000002</v>
      </c>
    </row>
    <row r="426" spans="1:19" x14ac:dyDescent="0.55000000000000004">
      <c r="A426" s="2">
        <v>44751</v>
      </c>
      <c r="B426">
        <v>425</v>
      </c>
      <c r="C426">
        <f t="shared" si="50"/>
        <v>2022</v>
      </c>
      <c r="D426" s="2">
        <v>44551</v>
      </c>
      <c r="E426" s="2" t="s">
        <v>411</v>
      </c>
      <c r="F426" s="2" t="s">
        <v>415</v>
      </c>
      <c r="G426" s="2" t="s">
        <v>412</v>
      </c>
      <c r="H426">
        <f t="shared" si="51"/>
        <v>200</v>
      </c>
      <c r="I426">
        <f t="shared" si="52"/>
        <v>111</v>
      </c>
      <c r="J426">
        <f t="shared" si="53"/>
        <v>18</v>
      </c>
      <c r="K426">
        <f t="shared" si="54"/>
        <v>-75</v>
      </c>
      <c r="L426">
        <v>19</v>
      </c>
      <c r="M426" t="s">
        <v>27</v>
      </c>
      <c r="N426">
        <v>0.30480000000000002</v>
      </c>
      <c r="O426">
        <v>90</v>
      </c>
      <c r="P426">
        <v>74</v>
      </c>
      <c r="Q426">
        <v>82</v>
      </c>
      <c r="R426" s="16">
        <v>190</v>
      </c>
      <c r="S426">
        <v>0.7741920000000001</v>
      </c>
    </row>
    <row r="427" spans="1:19" x14ac:dyDescent="0.55000000000000004">
      <c r="A427" s="2">
        <v>44752</v>
      </c>
      <c r="B427">
        <v>426</v>
      </c>
      <c r="C427">
        <f t="shared" si="50"/>
        <v>2022</v>
      </c>
      <c r="D427" s="2">
        <v>44551</v>
      </c>
      <c r="E427" s="2" t="s">
        <v>411</v>
      </c>
      <c r="F427" s="2" t="s">
        <v>415</v>
      </c>
      <c r="G427" s="2" t="s">
        <v>412</v>
      </c>
      <c r="H427">
        <f t="shared" si="51"/>
        <v>201</v>
      </c>
      <c r="I427">
        <f t="shared" si="52"/>
        <v>112</v>
      </c>
      <c r="J427">
        <f t="shared" si="53"/>
        <v>19</v>
      </c>
      <c r="K427">
        <f t="shared" si="54"/>
        <v>-74</v>
      </c>
      <c r="L427">
        <v>20</v>
      </c>
      <c r="M427" t="s">
        <v>27</v>
      </c>
      <c r="N427">
        <v>0</v>
      </c>
      <c r="O427">
        <v>92</v>
      </c>
      <c r="P427">
        <v>74</v>
      </c>
      <c r="Q427">
        <v>83</v>
      </c>
      <c r="R427" s="16">
        <v>191</v>
      </c>
      <c r="S427">
        <v>0</v>
      </c>
    </row>
    <row r="428" spans="1:19" x14ac:dyDescent="0.55000000000000004">
      <c r="A428" s="2">
        <v>44753</v>
      </c>
      <c r="B428">
        <v>427</v>
      </c>
      <c r="C428">
        <f t="shared" si="50"/>
        <v>2022</v>
      </c>
      <c r="D428" s="2">
        <v>44551</v>
      </c>
      <c r="E428" s="2" t="s">
        <v>411</v>
      </c>
      <c r="F428" s="2" t="s">
        <v>415</v>
      </c>
      <c r="G428" s="2" t="s">
        <v>412</v>
      </c>
      <c r="H428">
        <f t="shared" si="51"/>
        <v>202</v>
      </c>
      <c r="I428">
        <f t="shared" si="52"/>
        <v>113</v>
      </c>
      <c r="J428">
        <f t="shared" si="53"/>
        <v>20</v>
      </c>
      <c r="K428">
        <f t="shared" si="54"/>
        <v>-73</v>
      </c>
      <c r="L428">
        <v>21</v>
      </c>
      <c r="M428" t="s">
        <v>27</v>
      </c>
      <c r="N428">
        <v>0</v>
      </c>
      <c r="O428">
        <v>93</v>
      </c>
      <c r="P428">
        <v>75</v>
      </c>
      <c r="Q428">
        <v>84</v>
      </c>
      <c r="R428" s="16">
        <v>192</v>
      </c>
      <c r="S428">
        <v>0</v>
      </c>
    </row>
    <row r="429" spans="1:19" x14ac:dyDescent="0.55000000000000004">
      <c r="A429" s="2">
        <v>44754</v>
      </c>
      <c r="B429">
        <v>428</v>
      </c>
      <c r="C429">
        <f t="shared" si="50"/>
        <v>2022</v>
      </c>
      <c r="D429" s="2">
        <v>44551</v>
      </c>
      <c r="E429" s="2" t="s">
        <v>411</v>
      </c>
      <c r="F429" s="2" t="s">
        <v>415</v>
      </c>
      <c r="G429" s="2" t="s">
        <v>412</v>
      </c>
      <c r="H429">
        <f t="shared" si="51"/>
        <v>203</v>
      </c>
      <c r="I429">
        <f t="shared" si="52"/>
        <v>114</v>
      </c>
      <c r="J429">
        <f t="shared" si="53"/>
        <v>21</v>
      </c>
      <c r="K429">
        <f t="shared" si="54"/>
        <v>-72</v>
      </c>
      <c r="L429">
        <v>22</v>
      </c>
      <c r="M429" t="s">
        <v>27</v>
      </c>
      <c r="N429">
        <v>0</v>
      </c>
      <c r="O429">
        <v>94</v>
      </c>
      <c r="P429">
        <v>75</v>
      </c>
      <c r="Q429">
        <v>84.5</v>
      </c>
      <c r="R429" s="16">
        <v>193</v>
      </c>
      <c r="S429">
        <v>0</v>
      </c>
    </row>
    <row r="430" spans="1:19" x14ac:dyDescent="0.55000000000000004">
      <c r="A430" s="2">
        <v>44755</v>
      </c>
      <c r="B430">
        <v>429</v>
      </c>
      <c r="C430">
        <f t="shared" si="50"/>
        <v>2022</v>
      </c>
      <c r="D430" s="2">
        <v>44551</v>
      </c>
      <c r="E430" s="2" t="s">
        <v>411</v>
      </c>
      <c r="F430" s="2" t="s">
        <v>415</v>
      </c>
      <c r="G430" s="2" t="s">
        <v>412</v>
      </c>
      <c r="H430">
        <f t="shared" si="51"/>
        <v>204</v>
      </c>
      <c r="I430">
        <f t="shared" si="52"/>
        <v>115</v>
      </c>
      <c r="J430">
        <f t="shared" si="53"/>
        <v>22</v>
      </c>
      <c r="K430">
        <f t="shared" si="54"/>
        <v>-71</v>
      </c>
      <c r="L430">
        <v>23</v>
      </c>
      <c r="M430" t="s">
        <v>27</v>
      </c>
      <c r="N430">
        <v>0.10160000000000001</v>
      </c>
      <c r="O430">
        <v>93</v>
      </c>
      <c r="P430">
        <v>76</v>
      </c>
      <c r="Q430">
        <v>84.5</v>
      </c>
      <c r="R430" s="16">
        <v>194</v>
      </c>
      <c r="S430">
        <v>0.25806400000000002</v>
      </c>
    </row>
    <row r="431" spans="1:19" x14ac:dyDescent="0.55000000000000004">
      <c r="A431" s="2">
        <v>44756</v>
      </c>
      <c r="B431">
        <v>430</v>
      </c>
      <c r="C431">
        <f t="shared" si="50"/>
        <v>2022</v>
      </c>
      <c r="D431" s="2">
        <v>44551</v>
      </c>
      <c r="E431" s="2" t="s">
        <v>411</v>
      </c>
      <c r="F431" s="2" t="s">
        <v>415</v>
      </c>
      <c r="G431" s="2" t="s">
        <v>412</v>
      </c>
      <c r="H431">
        <f t="shared" si="51"/>
        <v>205</v>
      </c>
      <c r="I431">
        <f t="shared" si="52"/>
        <v>116</v>
      </c>
      <c r="J431">
        <f t="shared" si="53"/>
        <v>23</v>
      </c>
      <c r="K431">
        <f t="shared" si="54"/>
        <v>-70</v>
      </c>
      <c r="L431">
        <v>24</v>
      </c>
      <c r="M431" t="s">
        <v>27</v>
      </c>
      <c r="N431">
        <v>0.33019999999999999</v>
      </c>
      <c r="O431">
        <v>94</v>
      </c>
      <c r="P431">
        <v>74</v>
      </c>
      <c r="Q431">
        <v>84</v>
      </c>
      <c r="R431" s="16">
        <v>195</v>
      </c>
      <c r="S431">
        <v>0.83870800000000001</v>
      </c>
    </row>
    <row r="432" spans="1:19" x14ac:dyDescent="0.55000000000000004">
      <c r="A432" s="2">
        <v>44757</v>
      </c>
      <c r="B432">
        <v>431</v>
      </c>
      <c r="C432">
        <f t="shared" si="50"/>
        <v>2022</v>
      </c>
      <c r="D432" s="2">
        <v>44551</v>
      </c>
      <c r="E432" s="2" t="s">
        <v>411</v>
      </c>
      <c r="F432" s="2" t="s">
        <v>415</v>
      </c>
      <c r="G432" s="2" t="s">
        <v>412</v>
      </c>
      <c r="H432">
        <f t="shared" si="51"/>
        <v>206</v>
      </c>
      <c r="I432">
        <f t="shared" si="52"/>
        <v>117</v>
      </c>
      <c r="J432">
        <f t="shared" si="53"/>
        <v>24</v>
      </c>
      <c r="K432">
        <f t="shared" si="54"/>
        <v>-69</v>
      </c>
      <c r="L432">
        <v>25</v>
      </c>
      <c r="M432" t="s">
        <v>27</v>
      </c>
      <c r="N432">
        <v>1.3716000000000002</v>
      </c>
      <c r="O432">
        <v>92</v>
      </c>
      <c r="P432">
        <v>70</v>
      </c>
      <c r="Q432">
        <v>81</v>
      </c>
      <c r="R432" s="16">
        <v>196</v>
      </c>
      <c r="S432">
        <v>3.4838640000000005</v>
      </c>
    </row>
    <row r="433" spans="1:19" x14ac:dyDescent="0.55000000000000004">
      <c r="A433" s="2">
        <v>44758</v>
      </c>
      <c r="B433">
        <v>432</v>
      </c>
      <c r="C433">
        <f t="shared" si="50"/>
        <v>2022</v>
      </c>
      <c r="D433" s="2">
        <v>44551</v>
      </c>
      <c r="E433" s="2" t="s">
        <v>411</v>
      </c>
      <c r="F433" s="2" t="s">
        <v>415</v>
      </c>
      <c r="G433" s="2" t="s">
        <v>412</v>
      </c>
      <c r="H433">
        <f t="shared" si="51"/>
        <v>207</v>
      </c>
      <c r="I433">
        <f t="shared" si="52"/>
        <v>118</v>
      </c>
      <c r="J433">
        <f t="shared" si="53"/>
        <v>25</v>
      </c>
      <c r="K433">
        <f t="shared" si="54"/>
        <v>-68</v>
      </c>
      <c r="L433">
        <v>26</v>
      </c>
      <c r="M433" t="s">
        <v>27</v>
      </c>
      <c r="N433">
        <v>0.86360000000000003</v>
      </c>
      <c r="O433">
        <v>88</v>
      </c>
      <c r="P433">
        <v>73</v>
      </c>
      <c r="Q433">
        <v>80.5</v>
      </c>
      <c r="R433" s="16">
        <v>197</v>
      </c>
      <c r="S433">
        <v>2.1935440000000002</v>
      </c>
    </row>
    <row r="434" spans="1:19" x14ac:dyDescent="0.55000000000000004">
      <c r="A434" s="2">
        <v>44759</v>
      </c>
      <c r="B434">
        <v>433</v>
      </c>
      <c r="C434">
        <f t="shared" si="50"/>
        <v>2022</v>
      </c>
      <c r="D434" s="2">
        <v>44551</v>
      </c>
      <c r="E434" s="2" t="s">
        <v>411</v>
      </c>
      <c r="F434" s="2" t="s">
        <v>415</v>
      </c>
      <c r="G434" s="2" t="s">
        <v>412</v>
      </c>
      <c r="H434">
        <f t="shared" si="51"/>
        <v>208</v>
      </c>
      <c r="I434">
        <f t="shared" si="52"/>
        <v>119</v>
      </c>
      <c r="J434">
        <f t="shared" si="53"/>
        <v>26</v>
      </c>
      <c r="K434">
        <f t="shared" si="54"/>
        <v>-67</v>
      </c>
      <c r="L434">
        <v>27</v>
      </c>
      <c r="M434" t="s">
        <v>27</v>
      </c>
      <c r="N434">
        <v>2.6670000000000003</v>
      </c>
      <c r="O434">
        <v>88</v>
      </c>
      <c r="P434">
        <v>74</v>
      </c>
      <c r="Q434">
        <v>81</v>
      </c>
      <c r="R434" s="16">
        <v>198</v>
      </c>
      <c r="S434">
        <v>6.7741800000000003</v>
      </c>
    </row>
    <row r="435" spans="1:19" x14ac:dyDescent="0.55000000000000004">
      <c r="A435" s="2">
        <v>44760</v>
      </c>
      <c r="B435">
        <v>434</v>
      </c>
      <c r="C435">
        <f t="shared" si="50"/>
        <v>2022</v>
      </c>
      <c r="D435" s="2">
        <v>44551</v>
      </c>
      <c r="E435" s="2" t="s">
        <v>411</v>
      </c>
      <c r="F435" s="2" t="s">
        <v>415</v>
      </c>
      <c r="G435" s="2" t="s">
        <v>412</v>
      </c>
      <c r="H435">
        <f t="shared" si="51"/>
        <v>209</v>
      </c>
      <c r="I435">
        <f t="shared" si="52"/>
        <v>120</v>
      </c>
      <c r="J435">
        <f t="shared" si="53"/>
        <v>27</v>
      </c>
      <c r="K435">
        <f t="shared" si="54"/>
        <v>-66</v>
      </c>
      <c r="L435">
        <v>28</v>
      </c>
      <c r="M435" t="s">
        <v>27</v>
      </c>
      <c r="N435">
        <v>0</v>
      </c>
      <c r="O435">
        <v>91</v>
      </c>
      <c r="P435">
        <v>75</v>
      </c>
      <c r="Q435">
        <v>83</v>
      </c>
      <c r="R435" s="16">
        <v>199</v>
      </c>
      <c r="S435">
        <v>0</v>
      </c>
    </row>
    <row r="436" spans="1:19" x14ac:dyDescent="0.55000000000000004">
      <c r="A436" s="2">
        <v>44761</v>
      </c>
      <c r="B436">
        <v>435</v>
      </c>
      <c r="C436">
        <f t="shared" si="50"/>
        <v>2022</v>
      </c>
      <c r="D436" s="2">
        <v>44551</v>
      </c>
      <c r="E436" s="2" t="s">
        <v>411</v>
      </c>
      <c r="F436" s="2" t="s">
        <v>415</v>
      </c>
      <c r="G436" s="2" t="s">
        <v>412</v>
      </c>
      <c r="H436">
        <f t="shared" si="51"/>
        <v>210</v>
      </c>
      <c r="I436">
        <f t="shared" si="52"/>
        <v>121</v>
      </c>
      <c r="J436">
        <f t="shared" si="53"/>
        <v>28</v>
      </c>
      <c r="K436">
        <f t="shared" si="54"/>
        <v>-65</v>
      </c>
      <c r="L436">
        <v>29</v>
      </c>
      <c r="M436" t="s">
        <v>27</v>
      </c>
      <c r="N436">
        <v>0</v>
      </c>
      <c r="O436">
        <v>91</v>
      </c>
      <c r="P436">
        <v>74</v>
      </c>
      <c r="Q436">
        <v>82.5</v>
      </c>
      <c r="R436" s="16">
        <v>200</v>
      </c>
      <c r="S436">
        <v>0</v>
      </c>
    </row>
    <row r="437" spans="1:19" x14ac:dyDescent="0.55000000000000004">
      <c r="A437" s="2">
        <v>44762</v>
      </c>
      <c r="B437">
        <v>436</v>
      </c>
      <c r="C437">
        <f t="shared" si="50"/>
        <v>2022</v>
      </c>
      <c r="D437" s="2">
        <v>44551</v>
      </c>
      <c r="E437" s="2" t="s">
        <v>411</v>
      </c>
      <c r="F437" s="2" t="s">
        <v>415</v>
      </c>
      <c r="G437" s="2" t="s">
        <v>412</v>
      </c>
      <c r="H437">
        <f t="shared" si="51"/>
        <v>211</v>
      </c>
      <c r="I437">
        <f t="shared" si="52"/>
        <v>122</v>
      </c>
      <c r="J437">
        <f t="shared" si="53"/>
        <v>29</v>
      </c>
      <c r="K437">
        <f t="shared" si="54"/>
        <v>-64</v>
      </c>
      <c r="L437">
        <v>30</v>
      </c>
      <c r="M437" t="s">
        <v>27</v>
      </c>
      <c r="N437">
        <v>0.10160000000000001</v>
      </c>
      <c r="O437">
        <v>90</v>
      </c>
      <c r="P437">
        <v>76</v>
      </c>
      <c r="Q437">
        <v>83</v>
      </c>
      <c r="R437" s="16">
        <v>201</v>
      </c>
      <c r="S437">
        <v>0.25806400000000002</v>
      </c>
    </row>
    <row r="438" spans="1:19" x14ac:dyDescent="0.55000000000000004">
      <c r="A438" s="2">
        <v>44763</v>
      </c>
      <c r="B438">
        <v>437</v>
      </c>
      <c r="C438">
        <f t="shared" si="50"/>
        <v>2022</v>
      </c>
      <c r="D438" s="2">
        <v>44551</v>
      </c>
      <c r="E438" s="2" t="s">
        <v>411</v>
      </c>
      <c r="F438" s="2" t="s">
        <v>415</v>
      </c>
      <c r="G438" s="2" t="s">
        <v>412</v>
      </c>
      <c r="H438">
        <f t="shared" si="51"/>
        <v>212</v>
      </c>
      <c r="I438">
        <f t="shared" si="52"/>
        <v>123</v>
      </c>
      <c r="J438">
        <f t="shared" si="53"/>
        <v>30</v>
      </c>
      <c r="K438">
        <f t="shared" si="54"/>
        <v>-63</v>
      </c>
      <c r="L438">
        <v>31</v>
      </c>
      <c r="M438" t="s">
        <v>27</v>
      </c>
      <c r="N438">
        <v>0</v>
      </c>
      <c r="O438">
        <v>90</v>
      </c>
      <c r="P438">
        <v>76</v>
      </c>
      <c r="Q438">
        <v>83</v>
      </c>
      <c r="R438" s="16">
        <v>202</v>
      </c>
      <c r="S438">
        <v>0</v>
      </c>
    </row>
    <row r="439" spans="1:19" x14ac:dyDescent="0.55000000000000004">
      <c r="A439" s="2">
        <v>44764</v>
      </c>
      <c r="B439">
        <v>438</v>
      </c>
      <c r="C439">
        <f t="shared" si="50"/>
        <v>2022</v>
      </c>
      <c r="D439" s="2">
        <v>44551</v>
      </c>
      <c r="E439" s="2" t="s">
        <v>411</v>
      </c>
      <c r="F439" s="2" t="s">
        <v>415</v>
      </c>
      <c r="G439" s="2" t="s">
        <v>412</v>
      </c>
      <c r="H439">
        <f t="shared" si="51"/>
        <v>213</v>
      </c>
      <c r="I439">
        <f t="shared" si="52"/>
        <v>124</v>
      </c>
      <c r="J439">
        <f t="shared" si="53"/>
        <v>31</v>
      </c>
      <c r="K439">
        <f t="shared" si="54"/>
        <v>-62</v>
      </c>
      <c r="L439">
        <v>32</v>
      </c>
      <c r="M439" t="s">
        <v>27</v>
      </c>
      <c r="N439">
        <v>0.127</v>
      </c>
      <c r="O439">
        <v>92</v>
      </c>
      <c r="P439">
        <v>76</v>
      </c>
      <c r="Q439">
        <v>84</v>
      </c>
      <c r="R439" s="16">
        <v>203</v>
      </c>
      <c r="S439">
        <v>0.32258000000000003</v>
      </c>
    </row>
    <row r="440" spans="1:19" x14ac:dyDescent="0.55000000000000004">
      <c r="A440" s="2">
        <v>44765</v>
      </c>
      <c r="B440">
        <v>439</v>
      </c>
      <c r="C440">
        <f t="shared" si="50"/>
        <v>2022</v>
      </c>
      <c r="D440" s="2">
        <v>44551</v>
      </c>
      <c r="E440" s="2" t="s">
        <v>411</v>
      </c>
      <c r="F440" s="2" t="s">
        <v>415</v>
      </c>
      <c r="G440" s="2" t="s">
        <v>412</v>
      </c>
      <c r="H440">
        <f t="shared" si="51"/>
        <v>214</v>
      </c>
      <c r="I440">
        <f t="shared" si="52"/>
        <v>125</v>
      </c>
      <c r="J440">
        <f t="shared" si="53"/>
        <v>32</v>
      </c>
      <c r="K440">
        <f t="shared" si="54"/>
        <v>-61</v>
      </c>
      <c r="L440">
        <v>33</v>
      </c>
      <c r="M440" t="s">
        <v>27</v>
      </c>
      <c r="N440">
        <v>7.6200000000000004E-2</v>
      </c>
      <c r="O440">
        <v>90</v>
      </c>
      <c r="P440">
        <v>76</v>
      </c>
      <c r="Q440">
        <v>83</v>
      </c>
      <c r="R440" s="16">
        <v>204</v>
      </c>
      <c r="S440">
        <v>0.19354800000000003</v>
      </c>
    </row>
    <row r="441" spans="1:19" x14ac:dyDescent="0.55000000000000004">
      <c r="A441" s="2">
        <v>44766</v>
      </c>
      <c r="B441">
        <v>440</v>
      </c>
      <c r="C441">
        <f t="shared" si="50"/>
        <v>2022</v>
      </c>
      <c r="D441" s="2">
        <v>44551</v>
      </c>
      <c r="E441" s="2" t="s">
        <v>411</v>
      </c>
      <c r="F441" s="2" t="s">
        <v>415</v>
      </c>
      <c r="G441" s="2" t="s">
        <v>412</v>
      </c>
      <c r="H441">
        <f t="shared" si="51"/>
        <v>215</v>
      </c>
      <c r="I441">
        <f t="shared" si="52"/>
        <v>126</v>
      </c>
      <c r="J441">
        <f t="shared" si="53"/>
        <v>33</v>
      </c>
      <c r="K441">
        <f t="shared" si="54"/>
        <v>-60</v>
      </c>
      <c r="L441">
        <v>34</v>
      </c>
      <c r="M441" t="s">
        <v>27</v>
      </c>
      <c r="N441">
        <v>0</v>
      </c>
      <c r="O441">
        <v>91</v>
      </c>
      <c r="P441">
        <v>75</v>
      </c>
      <c r="Q441">
        <v>83</v>
      </c>
      <c r="R441" s="16">
        <v>205</v>
      </c>
      <c r="S441">
        <v>0</v>
      </c>
    </row>
    <row r="442" spans="1:19" x14ac:dyDescent="0.55000000000000004">
      <c r="A442" s="2">
        <v>44767</v>
      </c>
      <c r="B442">
        <v>441</v>
      </c>
      <c r="C442">
        <f t="shared" si="50"/>
        <v>2022</v>
      </c>
      <c r="D442" s="2">
        <v>44551</v>
      </c>
      <c r="E442" s="2" t="s">
        <v>411</v>
      </c>
      <c r="F442" s="2" t="s">
        <v>415</v>
      </c>
      <c r="G442" s="2" t="s">
        <v>412</v>
      </c>
      <c r="H442">
        <f t="shared" si="51"/>
        <v>216</v>
      </c>
      <c r="I442">
        <f t="shared" si="52"/>
        <v>127</v>
      </c>
      <c r="J442">
        <f t="shared" si="53"/>
        <v>34</v>
      </c>
      <c r="K442">
        <f t="shared" si="54"/>
        <v>-59</v>
      </c>
      <c r="L442">
        <v>35</v>
      </c>
      <c r="M442" t="s">
        <v>27</v>
      </c>
      <c r="N442">
        <v>0.43180000000000002</v>
      </c>
      <c r="O442">
        <v>91</v>
      </c>
      <c r="P442">
        <v>76</v>
      </c>
      <c r="Q442">
        <v>83.5</v>
      </c>
      <c r="R442" s="16">
        <v>206</v>
      </c>
      <c r="S442">
        <v>1.0967720000000001</v>
      </c>
    </row>
    <row r="443" spans="1:19" x14ac:dyDescent="0.55000000000000004">
      <c r="A443" s="2">
        <v>44768</v>
      </c>
      <c r="B443">
        <v>442</v>
      </c>
      <c r="C443">
        <f t="shared" si="50"/>
        <v>2022</v>
      </c>
      <c r="D443" s="2">
        <v>44551</v>
      </c>
      <c r="E443" s="2" t="s">
        <v>411</v>
      </c>
      <c r="F443" s="2" t="s">
        <v>415</v>
      </c>
      <c r="G443" s="2" t="s">
        <v>412</v>
      </c>
      <c r="H443">
        <f t="shared" si="51"/>
        <v>217</v>
      </c>
      <c r="I443">
        <f t="shared" si="52"/>
        <v>128</v>
      </c>
      <c r="J443">
        <f t="shared" si="53"/>
        <v>35</v>
      </c>
      <c r="K443">
        <f t="shared" si="54"/>
        <v>-58</v>
      </c>
      <c r="L443">
        <v>36</v>
      </c>
      <c r="M443" t="s">
        <v>27</v>
      </c>
      <c r="N443">
        <v>2.2351999999999999</v>
      </c>
      <c r="O443">
        <v>90</v>
      </c>
      <c r="P443">
        <v>73</v>
      </c>
      <c r="Q443">
        <v>81.5</v>
      </c>
      <c r="R443" s="16">
        <v>207</v>
      </c>
      <c r="S443">
        <v>5.6774079999999998</v>
      </c>
    </row>
    <row r="444" spans="1:19" x14ac:dyDescent="0.55000000000000004">
      <c r="A444" s="2">
        <v>44769</v>
      </c>
      <c r="B444">
        <v>443</v>
      </c>
      <c r="C444">
        <f t="shared" si="50"/>
        <v>2022</v>
      </c>
      <c r="D444" s="2">
        <v>44551</v>
      </c>
      <c r="E444" s="2" t="s">
        <v>411</v>
      </c>
      <c r="F444" s="2" t="s">
        <v>415</v>
      </c>
      <c r="G444" s="2" t="s">
        <v>412</v>
      </c>
      <c r="H444">
        <f t="shared" si="51"/>
        <v>218</v>
      </c>
      <c r="I444">
        <f t="shared" si="52"/>
        <v>129</v>
      </c>
      <c r="J444">
        <f t="shared" si="53"/>
        <v>36</v>
      </c>
      <c r="K444">
        <f t="shared" si="54"/>
        <v>-57</v>
      </c>
      <c r="L444">
        <v>37</v>
      </c>
      <c r="M444" t="s">
        <v>27</v>
      </c>
      <c r="N444">
        <v>3.7338</v>
      </c>
      <c r="O444">
        <v>81</v>
      </c>
      <c r="P444">
        <v>73</v>
      </c>
      <c r="Q444">
        <v>77</v>
      </c>
      <c r="R444" s="16">
        <v>208</v>
      </c>
      <c r="S444">
        <v>9.4838520000000006</v>
      </c>
    </row>
    <row r="445" spans="1:19" x14ac:dyDescent="0.55000000000000004">
      <c r="A445" s="2">
        <v>44770</v>
      </c>
      <c r="B445">
        <v>444</v>
      </c>
      <c r="C445">
        <f t="shared" si="50"/>
        <v>2022</v>
      </c>
      <c r="D445" s="2">
        <v>44551</v>
      </c>
      <c r="E445" s="2" t="s">
        <v>411</v>
      </c>
      <c r="F445" s="2" t="s">
        <v>415</v>
      </c>
      <c r="G445" s="2" t="s">
        <v>412</v>
      </c>
      <c r="H445">
        <f t="shared" si="51"/>
        <v>219</v>
      </c>
      <c r="I445">
        <f t="shared" si="52"/>
        <v>130</v>
      </c>
      <c r="J445">
        <f t="shared" si="53"/>
        <v>37</v>
      </c>
      <c r="K445">
        <f t="shared" si="54"/>
        <v>-56</v>
      </c>
      <c r="L445">
        <v>38</v>
      </c>
      <c r="M445" t="s">
        <v>27</v>
      </c>
      <c r="N445">
        <v>0</v>
      </c>
      <c r="O445">
        <v>89</v>
      </c>
      <c r="P445">
        <v>73</v>
      </c>
      <c r="Q445">
        <v>81</v>
      </c>
      <c r="R445" s="16">
        <v>209</v>
      </c>
      <c r="S445">
        <v>0</v>
      </c>
    </row>
    <row r="446" spans="1:19" x14ac:dyDescent="0.55000000000000004">
      <c r="A446" s="2">
        <v>44771</v>
      </c>
      <c r="B446">
        <v>445</v>
      </c>
      <c r="C446">
        <f t="shared" si="50"/>
        <v>2022</v>
      </c>
      <c r="D446" s="2">
        <v>44551</v>
      </c>
      <c r="E446" s="2" t="s">
        <v>411</v>
      </c>
      <c r="F446" s="2" t="s">
        <v>415</v>
      </c>
      <c r="G446" s="2" t="s">
        <v>412</v>
      </c>
      <c r="H446">
        <f t="shared" si="51"/>
        <v>220</v>
      </c>
      <c r="I446">
        <f t="shared" si="52"/>
        <v>131</v>
      </c>
      <c r="J446">
        <f t="shared" si="53"/>
        <v>38</v>
      </c>
      <c r="K446">
        <f t="shared" si="54"/>
        <v>-55</v>
      </c>
      <c r="L446">
        <v>39</v>
      </c>
      <c r="M446" t="s">
        <v>27</v>
      </c>
      <c r="N446">
        <v>0</v>
      </c>
      <c r="O446">
        <v>90</v>
      </c>
      <c r="P446">
        <v>77</v>
      </c>
      <c r="Q446">
        <v>83.5</v>
      </c>
      <c r="R446" s="16">
        <v>210</v>
      </c>
      <c r="S446">
        <v>0</v>
      </c>
    </row>
    <row r="447" spans="1:19" x14ac:dyDescent="0.55000000000000004">
      <c r="A447" s="2">
        <v>44772</v>
      </c>
      <c r="B447">
        <v>446</v>
      </c>
      <c r="C447">
        <f t="shared" si="50"/>
        <v>2022</v>
      </c>
      <c r="D447" s="2">
        <v>44551</v>
      </c>
      <c r="E447" s="2" t="s">
        <v>411</v>
      </c>
      <c r="F447" s="2" t="s">
        <v>415</v>
      </c>
      <c r="G447" s="2" t="s">
        <v>412</v>
      </c>
      <c r="H447">
        <f t="shared" si="51"/>
        <v>221</v>
      </c>
      <c r="I447">
        <f t="shared" si="52"/>
        <v>132</v>
      </c>
      <c r="J447">
        <f t="shared" si="53"/>
        <v>39</v>
      </c>
      <c r="K447">
        <f t="shared" si="54"/>
        <v>-54</v>
      </c>
      <c r="L447">
        <v>40</v>
      </c>
      <c r="M447" t="s">
        <v>27</v>
      </c>
      <c r="N447">
        <v>0</v>
      </c>
      <c r="O447">
        <v>90</v>
      </c>
      <c r="P447">
        <v>79</v>
      </c>
      <c r="Q447">
        <v>84.5</v>
      </c>
      <c r="R447" s="16">
        <v>211</v>
      </c>
      <c r="S447">
        <v>0</v>
      </c>
    </row>
    <row r="448" spans="1:19" x14ac:dyDescent="0.55000000000000004">
      <c r="A448" s="2">
        <v>44773</v>
      </c>
      <c r="B448">
        <v>447</v>
      </c>
      <c r="C448">
        <f t="shared" si="50"/>
        <v>2022</v>
      </c>
      <c r="D448" s="2">
        <v>44551</v>
      </c>
      <c r="E448" s="2" t="s">
        <v>411</v>
      </c>
      <c r="F448" s="2" t="s">
        <v>415</v>
      </c>
      <c r="G448" s="2" t="s">
        <v>412</v>
      </c>
      <c r="H448">
        <f t="shared" si="51"/>
        <v>222</v>
      </c>
      <c r="I448">
        <f t="shared" si="52"/>
        <v>133</v>
      </c>
      <c r="J448">
        <f t="shared" si="53"/>
        <v>40</v>
      </c>
      <c r="K448">
        <f t="shared" si="54"/>
        <v>-53</v>
      </c>
      <c r="L448">
        <v>41</v>
      </c>
      <c r="M448" t="s">
        <v>27</v>
      </c>
      <c r="N448">
        <v>5.0800000000000005E-2</v>
      </c>
      <c r="O448">
        <v>90</v>
      </c>
      <c r="P448">
        <v>78</v>
      </c>
      <c r="Q448">
        <v>84</v>
      </c>
      <c r="R448" s="16">
        <v>212</v>
      </c>
      <c r="S448">
        <v>0.12903200000000001</v>
      </c>
    </row>
    <row r="449" spans="1:19" x14ac:dyDescent="0.55000000000000004">
      <c r="A449" s="2">
        <v>44774</v>
      </c>
      <c r="B449">
        <v>448</v>
      </c>
      <c r="C449">
        <f t="shared" si="50"/>
        <v>2022</v>
      </c>
      <c r="D449" s="2">
        <v>44551</v>
      </c>
      <c r="E449" s="2" t="s">
        <v>411</v>
      </c>
      <c r="F449" s="2" t="s">
        <v>415</v>
      </c>
      <c r="G449" s="2" t="s">
        <v>412</v>
      </c>
      <c r="H449">
        <f t="shared" si="51"/>
        <v>223</v>
      </c>
      <c r="I449">
        <f t="shared" si="52"/>
        <v>134</v>
      </c>
      <c r="J449">
        <f t="shared" si="53"/>
        <v>41</v>
      </c>
      <c r="K449">
        <f t="shared" si="54"/>
        <v>-52</v>
      </c>
      <c r="L449">
        <v>42</v>
      </c>
      <c r="M449" t="s">
        <v>45</v>
      </c>
      <c r="N449">
        <v>0</v>
      </c>
      <c r="O449">
        <v>91</v>
      </c>
      <c r="P449">
        <v>79</v>
      </c>
      <c r="Q449">
        <v>85</v>
      </c>
      <c r="R449" s="16">
        <v>213</v>
      </c>
      <c r="S449">
        <v>0</v>
      </c>
    </row>
    <row r="450" spans="1:19" x14ac:dyDescent="0.55000000000000004">
      <c r="A450" s="2">
        <v>44775</v>
      </c>
      <c r="B450">
        <v>449</v>
      </c>
      <c r="C450">
        <f t="shared" si="50"/>
        <v>2022</v>
      </c>
      <c r="D450" s="2">
        <v>44551</v>
      </c>
      <c r="E450" s="2" t="s">
        <v>411</v>
      </c>
      <c r="F450" s="2" t="s">
        <v>415</v>
      </c>
      <c r="G450" s="2" t="s">
        <v>412</v>
      </c>
      <c r="H450">
        <f t="shared" si="51"/>
        <v>224</v>
      </c>
      <c r="I450">
        <f t="shared" si="52"/>
        <v>135</v>
      </c>
      <c r="J450">
        <f t="shared" si="53"/>
        <v>42</v>
      </c>
      <c r="K450">
        <f t="shared" si="54"/>
        <v>-51</v>
      </c>
      <c r="L450">
        <v>43</v>
      </c>
      <c r="M450" t="s">
        <v>45</v>
      </c>
      <c r="N450">
        <v>0</v>
      </c>
      <c r="O450">
        <v>91</v>
      </c>
      <c r="P450">
        <v>76</v>
      </c>
      <c r="Q450">
        <v>83.5</v>
      </c>
      <c r="R450" s="16">
        <v>214</v>
      </c>
      <c r="S450">
        <v>0</v>
      </c>
    </row>
    <row r="451" spans="1:19" x14ac:dyDescent="0.55000000000000004">
      <c r="A451" s="2">
        <v>44776</v>
      </c>
      <c r="B451">
        <v>450</v>
      </c>
      <c r="C451">
        <f t="shared" ref="C451:C514" si="55">YEAR(A451)</f>
        <v>2022</v>
      </c>
      <c r="D451" s="2">
        <v>44551</v>
      </c>
      <c r="E451" s="2" t="s">
        <v>411</v>
      </c>
      <c r="F451" s="2" t="s">
        <v>415</v>
      </c>
      <c r="G451" s="2" t="s">
        <v>412</v>
      </c>
      <c r="H451">
        <f t="shared" si="51"/>
        <v>225</v>
      </c>
      <c r="I451">
        <f t="shared" si="52"/>
        <v>136</v>
      </c>
      <c r="J451">
        <f t="shared" si="53"/>
        <v>43</v>
      </c>
      <c r="K451">
        <f t="shared" si="54"/>
        <v>-50</v>
      </c>
      <c r="L451">
        <v>44</v>
      </c>
      <c r="M451" t="s">
        <v>45</v>
      </c>
      <c r="N451">
        <v>0</v>
      </c>
      <c r="O451">
        <v>92</v>
      </c>
      <c r="P451">
        <v>72</v>
      </c>
      <c r="Q451">
        <v>82</v>
      </c>
      <c r="R451" s="16">
        <v>215</v>
      </c>
      <c r="S451">
        <v>0</v>
      </c>
    </row>
    <row r="452" spans="1:19" x14ac:dyDescent="0.55000000000000004">
      <c r="A452" s="2">
        <v>44777</v>
      </c>
      <c r="B452">
        <v>451</v>
      </c>
      <c r="C452">
        <f t="shared" si="55"/>
        <v>2022</v>
      </c>
      <c r="D452" s="2">
        <v>44551</v>
      </c>
      <c r="E452" s="2" t="s">
        <v>411</v>
      </c>
      <c r="F452" s="2" t="s">
        <v>415</v>
      </c>
      <c r="G452" s="2" t="s">
        <v>412</v>
      </c>
      <c r="H452">
        <f t="shared" si="51"/>
        <v>226</v>
      </c>
      <c r="I452">
        <f t="shared" si="52"/>
        <v>137</v>
      </c>
      <c r="J452">
        <f t="shared" si="53"/>
        <v>44</v>
      </c>
      <c r="K452">
        <f t="shared" si="54"/>
        <v>-49</v>
      </c>
      <c r="L452">
        <v>45</v>
      </c>
      <c r="M452" t="s">
        <v>45</v>
      </c>
      <c r="N452">
        <v>0</v>
      </c>
      <c r="O452">
        <v>91</v>
      </c>
      <c r="P452">
        <v>75</v>
      </c>
      <c r="Q452">
        <v>83</v>
      </c>
      <c r="R452" s="16">
        <v>216</v>
      </c>
      <c r="S452">
        <v>0</v>
      </c>
    </row>
    <row r="453" spans="1:19" x14ac:dyDescent="0.55000000000000004">
      <c r="A453" s="2">
        <v>44778</v>
      </c>
      <c r="B453">
        <v>452</v>
      </c>
      <c r="C453">
        <f t="shared" si="55"/>
        <v>2022</v>
      </c>
      <c r="D453" s="2">
        <v>44551</v>
      </c>
      <c r="E453" s="2" t="s">
        <v>411</v>
      </c>
      <c r="F453" s="2" t="s">
        <v>415</v>
      </c>
      <c r="G453" s="2" t="s">
        <v>412</v>
      </c>
      <c r="H453">
        <f t="shared" si="51"/>
        <v>227</v>
      </c>
      <c r="I453">
        <f t="shared" si="52"/>
        <v>138</v>
      </c>
      <c r="J453">
        <f t="shared" si="53"/>
        <v>45</v>
      </c>
      <c r="K453">
        <f t="shared" si="54"/>
        <v>-48</v>
      </c>
      <c r="L453">
        <v>46</v>
      </c>
      <c r="M453" t="s">
        <v>45</v>
      </c>
      <c r="N453">
        <v>0.43180000000000002</v>
      </c>
      <c r="O453">
        <v>91</v>
      </c>
      <c r="P453">
        <v>75</v>
      </c>
      <c r="Q453">
        <v>83</v>
      </c>
      <c r="R453" s="16">
        <v>217</v>
      </c>
      <c r="S453">
        <v>1.0967720000000001</v>
      </c>
    </row>
    <row r="454" spans="1:19" x14ac:dyDescent="0.55000000000000004">
      <c r="A454" s="2">
        <v>44779</v>
      </c>
      <c r="B454">
        <v>453</v>
      </c>
      <c r="C454">
        <f t="shared" si="55"/>
        <v>2022</v>
      </c>
      <c r="D454" s="2">
        <v>44551</v>
      </c>
      <c r="E454" s="2" t="s">
        <v>411</v>
      </c>
      <c r="F454" s="2" t="s">
        <v>415</v>
      </c>
      <c r="G454" s="2" t="s">
        <v>412</v>
      </c>
      <c r="H454">
        <f t="shared" si="51"/>
        <v>228</v>
      </c>
      <c r="I454">
        <f t="shared" si="52"/>
        <v>139</v>
      </c>
      <c r="J454">
        <f t="shared" si="53"/>
        <v>46</v>
      </c>
      <c r="K454">
        <f t="shared" si="54"/>
        <v>-47</v>
      </c>
      <c r="L454">
        <v>47</v>
      </c>
      <c r="M454" t="s">
        <v>45</v>
      </c>
      <c r="N454">
        <v>1.143</v>
      </c>
      <c r="O454">
        <v>90</v>
      </c>
      <c r="P454">
        <v>73</v>
      </c>
      <c r="Q454">
        <v>81.5</v>
      </c>
      <c r="R454" s="16">
        <v>218</v>
      </c>
      <c r="S454">
        <v>2.9032200000000001</v>
      </c>
    </row>
    <row r="455" spans="1:19" x14ac:dyDescent="0.55000000000000004">
      <c r="A455" s="2">
        <v>44780</v>
      </c>
      <c r="B455">
        <v>454</v>
      </c>
      <c r="C455">
        <f t="shared" si="55"/>
        <v>2022</v>
      </c>
      <c r="D455" s="2">
        <v>44551</v>
      </c>
      <c r="E455" s="2" t="s">
        <v>411</v>
      </c>
      <c r="F455" s="2" t="s">
        <v>415</v>
      </c>
      <c r="G455" s="2" t="s">
        <v>412</v>
      </c>
      <c r="H455">
        <f t="shared" si="51"/>
        <v>229</v>
      </c>
      <c r="I455">
        <f t="shared" si="52"/>
        <v>140</v>
      </c>
      <c r="J455">
        <f t="shared" si="53"/>
        <v>47</v>
      </c>
      <c r="K455">
        <f t="shared" si="54"/>
        <v>-46</v>
      </c>
      <c r="L455">
        <v>48</v>
      </c>
      <c r="M455" t="s">
        <v>45</v>
      </c>
      <c r="N455">
        <v>0.17780000000000001</v>
      </c>
      <c r="O455">
        <v>90</v>
      </c>
      <c r="P455">
        <v>76</v>
      </c>
      <c r="Q455">
        <v>83</v>
      </c>
      <c r="R455" s="16">
        <v>219</v>
      </c>
      <c r="S455">
        <v>0.45161200000000001</v>
      </c>
    </row>
    <row r="456" spans="1:19" x14ac:dyDescent="0.55000000000000004">
      <c r="A456" s="2">
        <v>44781</v>
      </c>
      <c r="B456">
        <v>455</v>
      </c>
      <c r="C456">
        <f t="shared" si="55"/>
        <v>2022</v>
      </c>
      <c r="D456" s="2">
        <v>44551</v>
      </c>
      <c r="E456" s="2" t="s">
        <v>411</v>
      </c>
      <c r="F456" s="2" t="s">
        <v>415</v>
      </c>
      <c r="G456" s="2" t="s">
        <v>412</v>
      </c>
      <c r="H456">
        <f t="shared" si="51"/>
        <v>230</v>
      </c>
      <c r="I456">
        <f t="shared" si="52"/>
        <v>141</v>
      </c>
      <c r="J456">
        <f t="shared" si="53"/>
        <v>48</v>
      </c>
      <c r="K456">
        <f t="shared" si="54"/>
        <v>-45</v>
      </c>
      <c r="L456">
        <v>49</v>
      </c>
      <c r="M456" t="s">
        <v>45</v>
      </c>
      <c r="N456">
        <v>1.0922000000000001</v>
      </c>
      <c r="O456">
        <v>89</v>
      </c>
      <c r="P456">
        <v>75</v>
      </c>
      <c r="Q456">
        <v>82</v>
      </c>
      <c r="R456" s="16">
        <v>220</v>
      </c>
      <c r="S456">
        <v>2.7741880000000001</v>
      </c>
    </row>
    <row r="457" spans="1:19" x14ac:dyDescent="0.55000000000000004">
      <c r="A457" s="2">
        <v>44782</v>
      </c>
      <c r="B457">
        <v>456</v>
      </c>
      <c r="C457">
        <f t="shared" si="55"/>
        <v>2022</v>
      </c>
      <c r="D457" s="2">
        <v>44551</v>
      </c>
      <c r="E457" s="2" t="s">
        <v>411</v>
      </c>
      <c r="F457" s="2" t="s">
        <v>415</v>
      </c>
      <c r="G457" s="2" t="s">
        <v>412</v>
      </c>
      <c r="H457">
        <f t="shared" si="51"/>
        <v>231</v>
      </c>
      <c r="I457">
        <f t="shared" si="52"/>
        <v>142</v>
      </c>
      <c r="J457">
        <f t="shared" si="53"/>
        <v>49</v>
      </c>
      <c r="K457">
        <f t="shared" si="54"/>
        <v>-44</v>
      </c>
      <c r="L457">
        <v>50</v>
      </c>
      <c r="M457" t="s">
        <v>45</v>
      </c>
      <c r="N457">
        <v>0</v>
      </c>
      <c r="O457">
        <v>90</v>
      </c>
      <c r="P457">
        <v>77</v>
      </c>
      <c r="Q457">
        <v>83.5</v>
      </c>
      <c r="R457" s="16">
        <v>221</v>
      </c>
      <c r="S457">
        <v>0</v>
      </c>
    </row>
    <row r="458" spans="1:19" x14ac:dyDescent="0.55000000000000004">
      <c r="A458" s="2">
        <v>44783</v>
      </c>
      <c r="B458">
        <v>457</v>
      </c>
      <c r="C458">
        <f t="shared" si="55"/>
        <v>2022</v>
      </c>
      <c r="D458" s="2">
        <v>44551</v>
      </c>
      <c r="E458" s="2" t="s">
        <v>411</v>
      </c>
      <c r="F458" s="2" t="s">
        <v>415</v>
      </c>
      <c r="G458" s="2" t="s">
        <v>412</v>
      </c>
      <c r="H458">
        <f t="shared" si="51"/>
        <v>232</v>
      </c>
      <c r="I458">
        <f t="shared" si="52"/>
        <v>143</v>
      </c>
      <c r="J458">
        <f t="shared" si="53"/>
        <v>50</v>
      </c>
      <c r="K458">
        <f t="shared" si="54"/>
        <v>-43</v>
      </c>
      <c r="L458">
        <v>51</v>
      </c>
      <c r="M458" t="s">
        <v>45</v>
      </c>
      <c r="N458">
        <v>0.53339999999999999</v>
      </c>
      <c r="O458">
        <v>88</v>
      </c>
      <c r="P458">
        <v>76</v>
      </c>
      <c r="Q458">
        <v>82</v>
      </c>
      <c r="R458" s="16">
        <v>222</v>
      </c>
      <c r="S458">
        <v>1.3548359999999999</v>
      </c>
    </row>
    <row r="459" spans="1:19" x14ac:dyDescent="0.55000000000000004">
      <c r="A459" s="2">
        <v>44784</v>
      </c>
      <c r="B459">
        <v>458</v>
      </c>
      <c r="C459">
        <f t="shared" si="55"/>
        <v>2022</v>
      </c>
      <c r="D459" s="2">
        <v>44551</v>
      </c>
      <c r="E459" s="2" t="s">
        <v>411</v>
      </c>
      <c r="F459" s="2" t="s">
        <v>415</v>
      </c>
      <c r="G459" s="2" t="s">
        <v>412</v>
      </c>
      <c r="H459">
        <f t="shared" si="51"/>
        <v>233</v>
      </c>
      <c r="I459">
        <f t="shared" si="52"/>
        <v>144</v>
      </c>
      <c r="J459">
        <f t="shared" si="53"/>
        <v>51</v>
      </c>
      <c r="K459">
        <f t="shared" si="54"/>
        <v>-42</v>
      </c>
      <c r="L459">
        <v>52</v>
      </c>
      <c r="M459" t="s">
        <v>45</v>
      </c>
      <c r="N459">
        <v>0</v>
      </c>
      <c r="O459">
        <v>91</v>
      </c>
      <c r="P459">
        <v>77</v>
      </c>
      <c r="Q459">
        <v>84</v>
      </c>
      <c r="R459" s="16">
        <v>223</v>
      </c>
      <c r="S459">
        <v>0</v>
      </c>
    </row>
    <row r="460" spans="1:19" x14ac:dyDescent="0.55000000000000004">
      <c r="A460" s="2">
        <v>44785</v>
      </c>
      <c r="B460">
        <v>459</v>
      </c>
      <c r="C460">
        <f t="shared" si="55"/>
        <v>2022</v>
      </c>
      <c r="D460" s="2">
        <v>44551</v>
      </c>
      <c r="E460" s="2" t="s">
        <v>411</v>
      </c>
      <c r="F460" s="2" t="s">
        <v>415</v>
      </c>
      <c r="G460" s="2" t="s">
        <v>412</v>
      </c>
      <c r="H460">
        <f t="shared" si="51"/>
        <v>234</v>
      </c>
      <c r="I460">
        <f t="shared" si="52"/>
        <v>145</v>
      </c>
      <c r="J460">
        <f t="shared" si="53"/>
        <v>52</v>
      </c>
      <c r="K460">
        <f t="shared" si="54"/>
        <v>-41</v>
      </c>
      <c r="L460">
        <v>53</v>
      </c>
      <c r="M460" t="s">
        <v>45</v>
      </c>
      <c r="N460">
        <v>0.22860000000000003</v>
      </c>
      <c r="O460">
        <v>90</v>
      </c>
      <c r="P460">
        <v>73</v>
      </c>
      <c r="Q460">
        <v>81.5</v>
      </c>
      <c r="R460" s="16">
        <v>224</v>
      </c>
      <c r="S460">
        <v>0.58064400000000005</v>
      </c>
    </row>
    <row r="461" spans="1:19" x14ac:dyDescent="0.55000000000000004">
      <c r="A461" s="2">
        <v>44786</v>
      </c>
      <c r="B461">
        <v>460</v>
      </c>
      <c r="C461">
        <f t="shared" si="55"/>
        <v>2022</v>
      </c>
      <c r="D461" s="2">
        <v>44551</v>
      </c>
      <c r="E461" s="2" t="s">
        <v>411</v>
      </c>
      <c r="F461" s="2" t="s">
        <v>415</v>
      </c>
      <c r="G461" s="2" t="s">
        <v>412</v>
      </c>
      <c r="H461">
        <f t="shared" si="51"/>
        <v>235</v>
      </c>
      <c r="I461">
        <f t="shared" si="52"/>
        <v>146</v>
      </c>
      <c r="J461">
        <f t="shared" si="53"/>
        <v>53</v>
      </c>
      <c r="K461">
        <f t="shared" si="54"/>
        <v>-40</v>
      </c>
      <c r="L461">
        <v>54</v>
      </c>
      <c r="M461" t="s">
        <v>45</v>
      </c>
      <c r="N461">
        <v>0</v>
      </c>
      <c r="O461">
        <v>90</v>
      </c>
      <c r="P461">
        <v>74</v>
      </c>
      <c r="Q461">
        <v>82</v>
      </c>
      <c r="R461" s="16">
        <v>225</v>
      </c>
      <c r="S461">
        <v>0</v>
      </c>
    </row>
    <row r="462" spans="1:19" x14ac:dyDescent="0.55000000000000004">
      <c r="A462" s="2">
        <v>44787</v>
      </c>
      <c r="B462">
        <v>461</v>
      </c>
      <c r="C462">
        <f t="shared" si="55"/>
        <v>2022</v>
      </c>
      <c r="D462" s="2">
        <v>44551</v>
      </c>
      <c r="E462" s="2" t="s">
        <v>411</v>
      </c>
      <c r="F462" s="2" t="s">
        <v>415</v>
      </c>
      <c r="G462" s="2" t="s">
        <v>412</v>
      </c>
      <c r="H462">
        <f t="shared" si="51"/>
        <v>236</v>
      </c>
      <c r="I462">
        <f t="shared" si="52"/>
        <v>147</v>
      </c>
      <c r="J462">
        <f t="shared" si="53"/>
        <v>54</v>
      </c>
      <c r="K462">
        <f t="shared" si="54"/>
        <v>-39</v>
      </c>
      <c r="L462">
        <v>55</v>
      </c>
      <c r="M462" t="s">
        <v>45</v>
      </c>
      <c r="N462">
        <v>0.17780000000000001</v>
      </c>
      <c r="O462">
        <v>89</v>
      </c>
      <c r="P462">
        <v>72</v>
      </c>
      <c r="Q462">
        <v>80.5</v>
      </c>
      <c r="R462" s="16">
        <v>226</v>
      </c>
      <c r="S462">
        <v>0.45161200000000001</v>
      </c>
    </row>
    <row r="463" spans="1:19" x14ac:dyDescent="0.55000000000000004">
      <c r="A463" s="2">
        <v>44788</v>
      </c>
      <c r="B463">
        <v>462</v>
      </c>
      <c r="C463">
        <f t="shared" si="55"/>
        <v>2022</v>
      </c>
      <c r="D463" s="2">
        <v>44551</v>
      </c>
      <c r="E463" s="2" t="s">
        <v>411</v>
      </c>
      <c r="F463" s="2" t="s">
        <v>415</v>
      </c>
      <c r="G463" s="2" t="s">
        <v>412</v>
      </c>
      <c r="H463">
        <f t="shared" si="51"/>
        <v>237</v>
      </c>
      <c r="I463">
        <f t="shared" si="52"/>
        <v>148</v>
      </c>
      <c r="J463">
        <f t="shared" si="53"/>
        <v>55</v>
      </c>
      <c r="K463">
        <f t="shared" si="54"/>
        <v>-38</v>
      </c>
      <c r="L463">
        <v>56</v>
      </c>
      <c r="M463" t="s">
        <v>45</v>
      </c>
      <c r="N463">
        <v>1.905</v>
      </c>
      <c r="O463">
        <v>89</v>
      </c>
      <c r="P463">
        <v>72</v>
      </c>
      <c r="Q463">
        <v>80.5</v>
      </c>
      <c r="R463" s="16">
        <v>227</v>
      </c>
      <c r="S463">
        <v>4.8387000000000002</v>
      </c>
    </row>
    <row r="464" spans="1:19" x14ac:dyDescent="0.55000000000000004">
      <c r="A464" s="2">
        <v>44789</v>
      </c>
      <c r="B464">
        <v>463</v>
      </c>
      <c r="C464">
        <f t="shared" si="55"/>
        <v>2022</v>
      </c>
      <c r="D464" s="2">
        <v>44551</v>
      </c>
      <c r="E464" s="2" t="s">
        <v>411</v>
      </c>
      <c r="F464" s="2" t="s">
        <v>415</v>
      </c>
      <c r="G464" s="2" t="s">
        <v>412</v>
      </c>
      <c r="H464">
        <f t="shared" si="51"/>
        <v>238</v>
      </c>
      <c r="I464">
        <f t="shared" si="52"/>
        <v>149</v>
      </c>
      <c r="J464">
        <f t="shared" si="53"/>
        <v>56</v>
      </c>
      <c r="K464">
        <f t="shared" si="54"/>
        <v>-37</v>
      </c>
      <c r="L464">
        <v>57</v>
      </c>
      <c r="M464" t="s">
        <v>45</v>
      </c>
      <c r="N464">
        <v>0.40640000000000004</v>
      </c>
      <c r="O464">
        <v>91</v>
      </c>
      <c r="P464">
        <v>72</v>
      </c>
      <c r="Q464">
        <v>81.5</v>
      </c>
      <c r="R464" s="16">
        <v>228</v>
      </c>
      <c r="S464">
        <v>1.0322560000000001</v>
      </c>
    </row>
    <row r="465" spans="1:19" x14ac:dyDescent="0.55000000000000004">
      <c r="A465" s="2">
        <v>44790</v>
      </c>
      <c r="B465">
        <v>464</v>
      </c>
      <c r="C465">
        <f t="shared" si="55"/>
        <v>2022</v>
      </c>
      <c r="D465" s="2">
        <v>44551</v>
      </c>
      <c r="E465" s="2" t="s">
        <v>411</v>
      </c>
      <c r="F465" s="2" t="s">
        <v>415</v>
      </c>
      <c r="G465" s="2" t="s">
        <v>412</v>
      </c>
      <c r="H465">
        <f t="shared" ref="H465:H528" si="56">_xlfn.DAYS(A465,D465)</f>
        <v>239</v>
      </c>
      <c r="I465">
        <f t="shared" ref="I465:I528" si="57">_xlfn.DAYS(A465,E465)</f>
        <v>150</v>
      </c>
      <c r="J465">
        <f t="shared" ref="J465:J528" si="58">_xlfn.DAYS(A465,F465)</f>
        <v>57</v>
      </c>
      <c r="K465">
        <f t="shared" ref="K465:K528" si="59">_xlfn.DAYS(A465,G465)</f>
        <v>-36</v>
      </c>
      <c r="L465">
        <v>58</v>
      </c>
      <c r="M465" t="s">
        <v>45</v>
      </c>
      <c r="N465">
        <v>0.73659999999999992</v>
      </c>
      <c r="O465">
        <v>90</v>
      </c>
      <c r="P465">
        <v>73</v>
      </c>
      <c r="Q465">
        <v>81.5</v>
      </c>
      <c r="R465" s="16">
        <v>229</v>
      </c>
      <c r="S465">
        <v>1.8709639999999998</v>
      </c>
    </row>
    <row r="466" spans="1:19" x14ac:dyDescent="0.55000000000000004">
      <c r="A466" s="2">
        <v>44791</v>
      </c>
      <c r="B466">
        <v>465</v>
      </c>
      <c r="C466">
        <f t="shared" si="55"/>
        <v>2022</v>
      </c>
      <c r="D466" s="2">
        <v>44551</v>
      </c>
      <c r="E466" s="2" t="s">
        <v>411</v>
      </c>
      <c r="F466" s="2" t="s">
        <v>415</v>
      </c>
      <c r="G466" s="2" t="s">
        <v>412</v>
      </c>
      <c r="H466">
        <f t="shared" si="56"/>
        <v>240</v>
      </c>
      <c r="I466">
        <f t="shared" si="57"/>
        <v>151</v>
      </c>
      <c r="J466">
        <f t="shared" si="58"/>
        <v>58</v>
      </c>
      <c r="K466">
        <f t="shared" si="59"/>
        <v>-35</v>
      </c>
      <c r="L466">
        <v>59</v>
      </c>
      <c r="M466" t="s">
        <v>45</v>
      </c>
      <c r="N466">
        <v>0</v>
      </c>
      <c r="O466">
        <v>93</v>
      </c>
      <c r="P466">
        <v>73</v>
      </c>
      <c r="Q466">
        <v>83</v>
      </c>
      <c r="R466" s="16">
        <v>230</v>
      </c>
      <c r="S466">
        <v>0</v>
      </c>
    </row>
    <row r="467" spans="1:19" x14ac:dyDescent="0.55000000000000004">
      <c r="A467" s="2">
        <v>44792</v>
      </c>
      <c r="B467">
        <v>466</v>
      </c>
      <c r="C467">
        <f t="shared" si="55"/>
        <v>2022</v>
      </c>
      <c r="D467" s="2">
        <v>44551</v>
      </c>
      <c r="E467" s="2" t="s">
        <v>411</v>
      </c>
      <c r="F467" s="2" t="s">
        <v>415</v>
      </c>
      <c r="G467" s="2" t="s">
        <v>412</v>
      </c>
      <c r="H467">
        <f t="shared" si="56"/>
        <v>241</v>
      </c>
      <c r="I467">
        <f t="shared" si="57"/>
        <v>152</v>
      </c>
      <c r="J467">
        <f t="shared" si="58"/>
        <v>59</v>
      </c>
      <c r="K467">
        <f t="shared" si="59"/>
        <v>-34</v>
      </c>
      <c r="L467">
        <v>60</v>
      </c>
      <c r="M467" t="s">
        <v>45</v>
      </c>
      <c r="N467">
        <v>0</v>
      </c>
      <c r="O467">
        <v>93</v>
      </c>
      <c r="P467">
        <v>74</v>
      </c>
      <c r="Q467">
        <v>83.5</v>
      </c>
      <c r="R467" s="16">
        <v>231</v>
      </c>
      <c r="S467">
        <v>0</v>
      </c>
    </row>
    <row r="468" spans="1:19" x14ac:dyDescent="0.55000000000000004">
      <c r="A468" s="2">
        <v>44793</v>
      </c>
      <c r="B468">
        <v>467</v>
      </c>
      <c r="C468">
        <f t="shared" si="55"/>
        <v>2022</v>
      </c>
      <c r="D468" s="2">
        <v>44551</v>
      </c>
      <c r="E468" s="2" t="s">
        <v>411</v>
      </c>
      <c r="F468" s="2" t="s">
        <v>415</v>
      </c>
      <c r="G468" s="2" t="s">
        <v>412</v>
      </c>
      <c r="H468">
        <f t="shared" si="56"/>
        <v>242</v>
      </c>
      <c r="I468">
        <f t="shared" si="57"/>
        <v>153</v>
      </c>
      <c r="J468">
        <f t="shared" si="58"/>
        <v>60</v>
      </c>
      <c r="K468">
        <f t="shared" si="59"/>
        <v>-33</v>
      </c>
      <c r="L468">
        <v>61</v>
      </c>
      <c r="M468" t="s">
        <v>45</v>
      </c>
      <c r="N468">
        <v>0</v>
      </c>
      <c r="O468">
        <v>93</v>
      </c>
      <c r="P468">
        <v>77</v>
      </c>
      <c r="Q468">
        <v>85</v>
      </c>
      <c r="R468" s="16">
        <v>232</v>
      </c>
      <c r="S468">
        <v>0</v>
      </c>
    </row>
    <row r="469" spans="1:19" x14ac:dyDescent="0.55000000000000004">
      <c r="A469" s="2">
        <v>44794</v>
      </c>
      <c r="B469">
        <v>468</v>
      </c>
      <c r="C469">
        <f t="shared" si="55"/>
        <v>2022</v>
      </c>
      <c r="D469" s="2">
        <v>44551</v>
      </c>
      <c r="E469" s="2" t="s">
        <v>411</v>
      </c>
      <c r="F469" s="2" t="s">
        <v>415</v>
      </c>
      <c r="G469" s="2" t="s">
        <v>412</v>
      </c>
      <c r="H469">
        <f t="shared" si="56"/>
        <v>243</v>
      </c>
      <c r="I469">
        <f t="shared" si="57"/>
        <v>154</v>
      </c>
      <c r="J469">
        <f t="shared" si="58"/>
        <v>61</v>
      </c>
      <c r="K469">
        <f t="shared" si="59"/>
        <v>-32</v>
      </c>
      <c r="L469">
        <v>62</v>
      </c>
      <c r="M469" t="s">
        <v>45</v>
      </c>
      <c r="N469">
        <v>0.127</v>
      </c>
      <c r="O469">
        <v>92</v>
      </c>
      <c r="P469">
        <v>78</v>
      </c>
      <c r="Q469">
        <v>85</v>
      </c>
      <c r="R469" s="16">
        <v>233</v>
      </c>
      <c r="S469">
        <v>0.32258000000000003</v>
      </c>
    </row>
    <row r="470" spans="1:19" x14ac:dyDescent="0.55000000000000004">
      <c r="A470" s="2">
        <v>44795</v>
      </c>
      <c r="B470">
        <v>469</v>
      </c>
      <c r="C470">
        <f t="shared" si="55"/>
        <v>2022</v>
      </c>
      <c r="D470" s="2">
        <v>44551</v>
      </c>
      <c r="E470" s="2" t="s">
        <v>411</v>
      </c>
      <c r="F470" s="2" t="s">
        <v>415</v>
      </c>
      <c r="G470" s="2" t="s">
        <v>412</v>
      </c>
      <c r="H470">
        <f t="shared" si="56"/>
        <v>244</v>
      </c>
      <c r="I470">
        <f t="shared" si="57"/>
        <v>155</v>
      </c>
      <c r="J470">
        <f t="shared" si="58"/>
        <v>62</v>
      </c>
      <c r="K470">
        <f t="shared" si="59"/>
        <v>-31</v>
      </c>
      <c r="L470">
        <v>63</v>
      </c>
      <c r="M470" t="s">
        <v>45</v>
      </c>
      <c r="N470">
        <v>0.99060000000000004</v>
      </c>
      <c r="O470">
        <v>92</v>
      </c>
      <c r="P470">
        <v>76</v>
      </c>
      <c r="Q470">
        <v>84</v>
      </c>
      <c r="R470" s="16">
        <v>234</v>
      </c>
      <c r="S470">
        <v>2.516124</v>
      </c>
    </row>
    <row r="471" spans="1:19" x14ac:dyDescent="0.55000000000000004">
      <c r="A471" s="2">
        <v>44796</v>
      </c>
      <c r="B471">
        <v>470</v>
      </c>
      <c r="C471">
        <f t="shared" si="55"/>
        <v>2022</v>
      </c>
      <c r="D471" s="2">
        <v>44551</v>
      </c>
      <c r="E471" s="2" t="s">
        <v>411</v>
      </c>
      <c r="F471" s="2" t="s">
        <v>415</v>
      </c>
      <c r="G471" s="2" t="s">
        <v>412</v>
      </c>
      <c r="H471">
        <f t="shared" si="56"/>
        <v>245</v>
      </c>
      <c r="I471">
        <f t="shared" si="57"/>
        <v>156</v>
      </c>
      <c r="J471">
        <f t="shared" si="58"/>
        <v>63</v>
      </c>
      <c r="K471">
        <f t="shared" si="59"/>
        <v>-30</v>
      </c>
      <c r="L471">
        <v>64</v>
      </c>
      <c r="M471" t="s">
        <v>45</v>
      </c>
      <c r="N471">
        <v>0</v>
      </c>
      <c r="O471">
        <v>91</v>
      </c>
      <c r="P471">
        <v>76</v>
      </c>
      <c r="Q471">
        <v>83.5</v>
      </c>
      <c r="R471" s="16">
        <v>235</v>
      </c>
      <c r="S471">
        <v>0</v>
      </c>
    </row>
    <row r="472" spans="1:19" x14ac:dyDescent="0.55000000000000004">
      <c r="A472" s="2">
        <v>44797</v>
      </c>
      <c r="B472">
        <v>471</v>
      </c>
      <c r="C472">
        <f t="shared" si="55"/>
        <v>2022</v>
      </c>
      <c r="D472" s="2">
        <v>44551</v>
      </c>
      <c r="E472" s="2" t="s">
        <v>411</v>
      </c>
      <c r="F472" s="2" t="s">
        <v>415</v>
      </c>
      <c r="G472" s="2" t="s">
        <v>412</v>
      </c>
      <c r="H472">
        <f t="shared" si="56"/>
        <v>246</v>
      </c>
      <c r="I472">
        <f t="shared" si="57"/>
        <v>157</v>
      </c>
      <c r="J472">
        <f t="shared" si="58"/>
        <v>64</v>
      </c>
      <c r="K472">
        <f t="shared" si="59"/>
        <v>-29</v>
      </c>
      <c r="L472">
        <v>65</v>
      </c>
      <c r="M472" t="s">
        <v>45</v>
      </c>
      <c r="N472">
        <v>0</v>
      </c>
      <c r="O472">
        <v>91</v>
      </c>
      <c r="P472">
        <v>76</v>
      </c>
      <c r="Q472">
        <v>83.5</v>
      </c>
      <c r="R472" s="16">
        <v>236</v>
      </c>
      <c r="S472">
        <v>0</v>
      </c>
    </row>
    <row r="473" spans="1:19" x14ac:dyDescent="0.55000000000000004">
      <c r="A473" s="2">
        <v>44798</v>
      </c>
      <c r="B473">
        <v>472</v>
      </c>
      <c r="C473">
        <f t="shared" si="55"/>
        <v>2022</v>
      </c>
      <c r="D473" s="2">
        <v>44551</v>
      </c>
      <c r="E473" s="2" t="s">
        <v>411</v>
      </c>
      <c r="F473" s="2" t="s">
        <v>415</v>
      </c>
      <c r="G473" s="2" t="s">
        <v>412</v>
      </c>
      <c r="H473">
        <f t="shared" si="56"/>
        <v>247</v>
      </c>
      <c r="I473">
        <f t="shared" si="57"/>
        <v>158</v>
      </c>
      <c r="J473">
        <f t="shared" si="58"/>
        <v>65</v>
      </c>
      <c r="K473">
        <f t="shared" si="59"/>
        <v>-28</v>
      </c>
      <c r="L473">
        <v>66</v>
      </c>
      <c r="M473" t="s">
        <v>45</v>
      </c>
      <c r="N473">
        <v>0</v>
      </c>
      <c r="O473">
        <v>91</v>
      </c>
      <c r="P473">
        <v>76</v>
      </c>
      <c r="Q473">
        <v>83.5</v>
      </c>
      <c r="R473" s="16">
        <v>237</v>
      </c>
      <c r="S473">
        <v>0</v>
      </c>
    </row>
    <row r="474" spans="1:19" x14ac:dyDescent="0.55000000000000004">
      <c r="A474" s="2">
        <v>44799</v>
      </c>
      <c r="B474">
        <v>473</v>
      </c>
      <c r="C474">
        <f t="shared" si="55"/>
        <v>2022</v>
      </c>
      <c r="D474" s="2">
        <v>44551</v>
      </c>
      <c r="E474" s="2" t="s">
        <v>411</v>
      </c>
      <c r="F474" s="2" t="s">
        <v>415</v>
      </c>
      <c r="G474" s="2" t="s">
        <v>412</v>
      </c>
      <c r="H474">
        <f t="shared" si="56"/>
        <v>248</v>
      </c>
      <c r="I474">
        <f t="shared" si="57"/>
        <v>159</v>
      </c>
      <c r="J474">
        <f t="shared" si="58"/>
        <v>66</v>
      </c>
      <c r="K474">
        <f t="shared" si="59"/>
        <v>-27</v>
      </c>
      <c r="L474">
        <v>67</v>
      </c>
      <c r="M474" t="s">
        <v>45</v>
      </c>
      <c r="N474">
        <v>0</v>
      </c>
      <c r="O474">
        <v>92</v>
      </c>
      <c r="P474">
        <v>76</v>
      </c>
      <c r="Q474">
        <v>84</v>
      </c>
      <c r="R474" s="16">
        <v>238</v>
      </c>
      <c r="S474">
        <v>0</v>
      </c>
    </row>
    <row r="475" spans="1:19" x14ac:dyDescent="0.55000000000000004">
      <c r="A475" s="2">
        <v>44800</v>
      </c>
      <c r="B475">
        <v>474</v>
      </c>
      <c r="C475">
        <f t="shared" si="55"/>
        <v>2022</v>
      </c>
      <c r="D475" s="2">
        <v>44551</v>
      </c>
      <c r="E475" s="2" t="s">
        <v>411</v>
      </c>
      <c r="F475" s="2" t="s">
        <v>415</v>
      </c>
      <c r="G475" s="2" t="s">
        <v>412</v>
      </c>
      <c r="H475">
        <f t="shared" si="56"/>
        <v>249</v>
      </c>
      <c r="I475">
        <f t="shared" si="57"/>
        <v>160</v>
      </c>
      <c r="J475">
        <f t="shared" si="58"/>
        <v>67</v>
      </c>
      <c r="K475">
        <f t="shared" si="59"/>
        <v>-26</v>
      </c>
      <c r="L475">
        <v>68</v>
      </c>
      <c r="M475" t="s">
        <v>45</v>
      </c>
      <c r="N475">
        <v>0</v>
      </c>
      <c r="O475">
        <v>93</v>
      </c>
      <c r="P475">
        <v>74</v>
      </c>
      <c r="Q475">
        <v>83.5</v>
      </c>
      <c r="R475" s="16">
        <v>239</v>
      </c>
      <c r="S475">
        <v>0</v>
      </c>
    </row>
    <row r="476" spans="1:19" x14ac:dyDescent="0.55000000000000004">
      <c r="A476" s="2">
        <v>44801</v>
      </c>
      <c r="B476">
        <v>475</v>
      </c>
      <c r="C476">
        <f t="shared" si="55"/>
        <v>2022</v>
      </c>
      <c r="D476" s="2">
        <v>44551</v>
      </c>
      <c r="E476" s="2" t="s">
        <v>411</v>
      </c>
      <c r="F476" s="2" t="s">
        <v>415</v>
      </c>
      <c r="G476" s="2" t="s">
        <v>412</v>
      </c>
      <c r="H476">
        <f t="shared" si="56"/>
        <v>250</v>
      </c>
      <c r="I476">
        <f t="shared" si="57"/>
        <v>161</v>
      </c>
      <c r="J476">
        <f t="shared" si="58"/>
        <v>68</v>
      </c>
      <c r="K476">
        <f t="shared" si="59"/>
        <v>-25</v>
      </c>
      <c r="L476">
        <v>69</v>
      </c>
      <c r="M476" t="s">
        <v>45</v>
      </c>
      <c r="N476">
        <v>1.4985999999999999</v>
      </c>
      <c r="O476">
        <v>92</v>
      </c>
      <c r="P476">
        <v>74</v>
      </c>
      <c r="Q476">
        <v>83</v>
      </c>
      <c r="R476" s="16">
        <v>240</v>
      </c>
      <c r="S476">
        <v>3.8064439999999999</v>
      </c>
    </row>
    <row r="477" spans="1:19" x14ac:dyDescent="0.55000000000000004">
      <c r="A477" s="2">
        <v>44802</v>
      </c>
      <c r="B477">
        <v>476</v>
      </c>
      <c r="C477">
        <f t="shared" si="55"/>
        <v>2022</v>
      </c>
      <c r="D477" s="2">
        <v>44551</v>
      </c>
      <c r="E477" s="2" t="s">
        <v>411</v>
      </c>
      <c r="F477" s="2" t="s">
        <v>415</v>
      </c>
      <c r="G477" s="2" t="s">
        <v>412</v>
      </c>
      <c r="H477">
        <f t="shared" si="56"/>
        <v>251</v>
      </c>
      <c r="I477">
        <f t="shared" si="57"/>
        <v>162</v>
      </c>
      <c r="J477">
        <f t="shared" si="58"/>
        <v>69</v>
      </c>
      <c r="K477">
        <f t="shared" si="59"/>
        <v>-24</v>
      </c>
      <c r="L477">
        <v>70</v>
      </c>
      <c r="M477" t="s">
        <v>45</v>
      </c>
      <c r="N477">
        <v>3.7846000000000002</v>
      </c>
      <c r="O477">
        <v>89</v>
      </c>
      <c r="P477">
        <v>73</v>
      </c>
      <c r="Q477">
        <v>81</v>
      </c>
      <c r="R477" s="16">
        <v>241</v>
      </c>
      <c r="S477">
        <v>9.6128840000000011</v>
      </c>
    </row>
    <row r="478" spans="1:19" x14ac:dyDescent="0.55000000000000004">
      <c r="A478" s="2">
        <v>44803</v>
      </c>
      <c r="B478">
        <v>477</v>
      </c>
      <c r="C478">
        <f t="shared" si="55"/>
        <v>2022</v>
      </c>
      <c r="D478" s="2">
        <v>44551</v>
      </c>
      <c r="E478" s="2" t="s">
        <v>411</v>
      </c>
      <c r="F478" s="2" t="s">
        <v>415</v>
      </c>
      <c r="G478" s="2" t="s">
        <v>412</v>
      </c>
      <c r="H478">
        <f t="shared" si="56"/>
        <v>252</v>
      </c>
      <c r="I478">
        <f t="shared" si="57"/>
        <v>163</v>
      </c>
      <c r="J478">
        <f t="shared" si="58"/>
        <v>70</v>
      </c>
      <c r="K478">
        <f t="shared" si="59"/>
        <v>-23</v>
      </c>
      <c r="L478">
        <v>71</v>
      </c>
      <c r="M478" t="s">
        <v>45</v>
      </c>
      <c r="N478">
        <v>7.6200000000000004E-2</v>
      </c>
      <c r="O478">
        <v>89</v>
      </c>
      <c r="P478">
        <v>74</v>
      </c>
      <c r="Q478">
        <v>81.5</v>
      </c>
      <c r="R478" s="16">
        <v>242</v>
      </c>
      <c r="S478">
        <v>0.19354800000000003</v>
      </c>
    </row>
    <row r="479" spans="1:19" x14ac:dyDescent="0.55000000000000004">
      <c r="A479" s="2">
        <v>44804</v>
      </c>
      <c r="B479">
        <v>478</v>
      </c>
      <c r="C479">
        <f t="shared" si="55"/>
        <v>2022</v>
      </c>
      <c r="D479" s="2">
        <v>44551</v>
      </c>
      <c r="E479" s="2" t="s">
        <v>411</v>
      </c>
      <c r="F479" s="2" t="s">
        <v>415</v>
      </c>
      <c r="G479" s="2" t="s">
        <v>412</v>
      </c>
      <c r="H479">
        <f t="shared" si="56"/>
        <v>253</v>
      </c>
      <c r="I479">
        <f t="shared" si="57"/>
        <v>164</v>
      </c>
      <c r="J479">
        <f t="shared" si="58"/>
        <v>71</v>
      </c>
      <c r="K479">
        <f t="shared" si="59"/>
        <v>-22</v>
      </c>
      <c r="L479">
        <v>72</v>
      </c>
      <c r="M479" t="s">
        <v>45</v>
      </c>
      <c r="N479">
        <v>0</v>
      </c>
      <c r="O479">
        <v>91</v>
      </c>
      <c r="P479">
        <v>74</v>
      </c>
      <c r="Q479">
        <v>82.5</v>
      </c>
      <c r="R479" s="16">
        <v>243</v>
      </c>
      <c r="S479">
        <v>0</v>
      </c>
    </row>
    <row r="480" spans="1:19" x14ac:dyDescent="0.55000000000000004">
      <c r="A480" s="2">
        <v>44805</v>
      </c>
      <c r="B480">
        <v>479</v>
      </c>
      <c r="C480">
        <f t="shared" si="55"/>
        <v>2022</v>
      </c>
      <c r="D480" s="2">
        <v>44551</v>
      </c>
      <c r="E480" s="2" t="s">
        <v>411</v>
      </c>
      <c r="F480" s="2" t="s">
        <v>415</v>
      </c>
      <c r="G480" s="2" t="s">
        <v>412</v>
      </c>
      <c r="H480">
        <f t="shared" si="56"/>
        <v>254</v>
      </c>
      <c r="I480">
        <f t="shared" si="57"/>
        <v>165</v>
      </c>
      <c r="J480">
        <f t="shared" si="58"/>
        <v>72</v>
      </c>
      <c r="K480">
        <f t="shared" si="59"/>
        <v>-21</v>
      </c>
      <c r="L480">
        <v>73</v>
      </c>
      <c r="M480" t="s">
        <v>63</v>
      </c>
      <c r="N480">
        <v>0.33019999999999999</v>
      </c>
      <c r="O480">
        <v>91</v>
      </c>
      <c r="P480">
        <v>73</v>
      </c>
      <c r="Q480">
        <v>82</v>
      </c>
      <c r="R480" s="16">
        <v>244</v>
      </c>
      <c r="S480">
        <v>0.83870800000000001</v>
      </c>
    </row>
    <row r="481" spans="1:19" x14ac:dyDescent="0.55000000000000004">
      <c r="A481" s="2">
        <v>44806</v>
      </c>
      <c r="B481">
        <v>480</v>
      </c>
      <c r="C481">
        <f t="shared" si="55"/>
        <v>2022</v>
      </c>
      <c r="D481" s="2">
        <v>44551</v>
      </c>
      <c r="E481" s="2" t="s">
        <v>411</v>
      </c>
      <c r="F481" s="2" t="s">
        <v>415</v>
      </c>
      <c r="G481" s="2" t="s">
        <v>412</v>
      </c>
      <c r="H481">
        <f t="shared" si="56"/>
        <v>255</v>
      </c>
      <c r="I481">
        <f t="shared" si="57"/>
        <v>166</v>
      </c>
      <c r="J481">
        <f t="shared" si="58"/>
        <v>73</v>
      </c>
      <c r="K481">
        <f t="shared" si="59"/>
        <v>-20</v>
      </c>
      <c r="L481">
        <v>74</v>
      </c>
      <c r="M481" t="s">
        <v>63</v>
      </c>
      <c r="N481">
        <v>2.5400000000000002E-2</v>
      </c>
      <c r="O481">
        <v>91</v>
      </c>
      <c r="P481">
        <v>72</v>
      </c>
      <c r="Q481">
        <v>81.5</v>
      </c>
      <c r="R481" s="16">
        <v>245</v>
      </c>
      <c r="S481">
        <v>6.4516000000000004E-2</v>
      </c>
    </row>
    <row r="482" spans="1:19" x14ac:dyDescent="0.55000000000000004">
      <c r="A482" s="2">
        <v>44807</v>
      </c>
      <c r="B482">
        <v>481</v>
      </c>
      <c r="C482">
        <f t="shared" si="55"/>
        <v>2022</v>
      </c>
      <c r="D482" s="2">
        <v>44551</v>
      </c>
      <c r="E482" s="2" t="s">
        <v>411</v>
      </c>
      <c r="F482" s="2" t="s">
        <v>415</v>
      </c>
      <c r="G482" s="2" t="s">
        <v>412</v>
      </c>
      <c r="H482">
        <f t="shared" si="56"/>
        <v>256</v>
      </c>
      <c r="I482">
        <f t="shared" si="57"/>
        <v>167</v>
      </c>
      <c r="J482">
        <f t="shared" si="58"/>
        <v>74</v>
      </c>
      <c r="K482">
        <f t="shared" si="59"/>
        <v>-19</v>
      </c>
      <c r="L482">
        <v>75</v>
      </c>
      <c r="M482" t="s">
        <v>63</v>
      </c>
      <c r="N482">
        <v>1.1175999999999999</v>
      </c>
      <c r="O482">
        <v>92</v>
      </c>
      <c r="P482">
        <v>74</v>
      </c>
      <c r="Q482">
        <v>83</v>
      </c>
      <c r="R482" s="16">
        <v>246</v>
      </c>
      <c r="S482">
        <v>2.8387039999999999</v>
      </c>
    </row>
    <row r="483" spans="1:19" x14ac:dyDescent="0.55000000000000004">
      <c r="A483" s="2">
        <v>44808</v>
      </c>
      <c r="B483">
        <v>482</v>
      </c>
      <c r="C483">
        <f t="shared" si="55"/>
        <v>2022</v>
      </c>
      <c r="D483" s="2">
        <v>44551</v>
      </c>
      <c r="E483" s="2" t="s">
        <v>411</v>
      </c>
      <c r="F483" s="2" t="s">
        <v>415</v>
      </c>
      <c r="G483" s="2" t="s">
        <v>412</v>
      </c>
      <c r="H483">
        <f t="shared" si="56"/>
        <v>257</v>
      </c>
      <c r="I483">
        <f t="shared" si="57"/>
        <v>168</v>
      </c>
      <c r="J483">
        <f t="shared" si="58"/>
        <v>75</v>
      </c>
      <c r="K483">
        <f t="shared" si="59"/>
        <v>-18</v>
      </c>
      <c r="L483">
        <v>76</v>
      </c>
      <c r="M483" t="s">
        <v>63</v>
      </c>
      <c r="N483">
        <v>5.0800000000000005E-2</v>
      </c>
      <c r="O483">
        <v>90</v>
      </c>
      <c r="P483">
        <v>75</v>
      </c>
      <c r="Q483">
        <v>82.5</v>
      </c>
      <c r="R483" s="16">
        <v>247</v>
      </c>
      <c r="S483">
        <v>0.12903200000000001</v>
      </c>
    </row>
    <row r="484" spans="1:19" x14ac:dyDescent="0.55000000000000004">
      <c r="A484" s="2">
        <v>44809</v>
      </c>
      <c r="B484">
        <v>483</v>
      </c>
      <c r="C484">
        <f t="shared" si="55"/>
        <v>2022</v>
      </c>
      <c r="D484" s="2">
        <v>44551</v>
      </c>
      <c r="E484" s="2" t="s">
        <v>411</v>
      </c>
      <c r="F484" s="2" t="s">
        <v>415</v>
      </c>
      <c r="G484" s="2" t="s">
        <v>412</v>
      </c>
      <c r="H484">
        <f t="shared" si="56"/>
        <v>258</v>
      </c>
      <c r="I484">
        <f t="shared" si="57"/>
        <v>169</v>
      </c>
      <c r="J484">
        <f t="shared" si="58"/>
        <v>76</v>
      </c>
      <c r="K484">
        <f t="shared" si="59"/>
        <v>-17</v>
      </c>
      <c r="L484">
        <v>77</v>
      </c>
      <c r="M484" t="s">
        <v>63</v>
      </c>
      <c r="N484">
        <v>0.33019999999999999</v>
      </c>
      <c r="O484">
        <v>91</v>
      </c>
      <c r="P484">
        <v>76</v>
      </c>
      <c r="Q484">
        <v>83.5</v>
      </c>
      <c r="R484" s="16">
        <v>248</v>
      </c>
      <c r="S484">
        <v>0.83870800000000001</v>
      </c>
    </row>
    <row r="485" spans="1:19" x14ac:dyDescent="0.55000000000000004">
      <c r="A485" s="2">
        <v>44810</v>
      </c>
      <c r="B485">
        <v>484</v>
      </c>
      <c r="C485">
        <f t="shared" si="55"/>
        <v>2022</v>
      </c>
      <c r="D485" s="2">
        <v>44551</v>
      </c>
      <c r="E485" s="2" t="s">
        <v>411</v>
      </c>
      <c r="F485" s="2" t="s">
        <v>415</v>
      </c>
      <c r="G485" s="2" t="s">
        <v>412</v>
      </c>
      <c r="H485">
        <f t="shared" si="56"/>
        <v>259</v>
      </c>
      <c r="I485">
        <f t="shared" si="57"/>
        <v>170</v>
      </c>
      <c r="J485">
        <f t="shared" si="58"/>
        <v>77</v>
      </c>
      <c r="K485">
        <f t="shared" si="59"/>
        <v>-16</v>
      </c>
      <c r="L485">
        <v>78</v>
      </c>
      <c r="M485" t="s">
        <v>63</v>
      </c>
      <c r="N485">
        <v>2.5400000000000002E-2</v>
      </c>
      <c r="O485">
        <v>91</v>
      </c>
      <c r="P485">
        <v>75</v>
      </c>
      <c r="Q485">
        <v>83</v>
      </c>
      <c r="R485" s="16">
        <v>249</v>
      </c>
      <c r="S485">
        <v>6.4516000000000004E-2</v>
      </c>
    </row>
    <row r="486" spans="1:19" x14ac:dyDescent="0.55000000000000004">
      <c r="A486" s="2">
        <v>44811</v>
      </c>
      <c r="B486">
        <v>485</v>
      </c>
      <c r="C486">
        <f t="shared" si="55"/>
        <v>2022</v>
      </c>
      <c r="D486" s="2">
        <v>44551</v>
      </c>
      <c r="E486" s="2" t="s">
        <v>411</v>
      </c>
      <c r="F486" s="2" t="s">
        <v>415</v>
      </c>
      <c r="G486" s="2" t="s">
        <v>412</v>
      </c>
      <c r="H486">
        <f t="shared" si="56"/>
        <v>260</v>
      </c>
      <c r="I486">
        <f t="shared" si="57"/>
        <v>171</v>
      </c>
      <c r="J486">
        <f t="shared" si="58"/>
        <v>78</v>
      </c>
      <c r="K486">
        <f t="shared" si="59"/>
        <v>-15</v>
      </c>
      <c r="L486">
        <v>79</v>
      </c>
      <c r="M486" t="s">
        <v>63</v>
      </c>
      <c r="N486">
        <v>0</v>
      </c>
      <c r="O486">
        <v>93</v>
      </c>
      <c r="P486">
        <v>74</v>
      </c>
      <c r="Q486">
        <v>83.5</v>
      </c>
      <c r="R486" s="16">
        <v>250</v>
      </c>
      <c r="S486">
        <v>0</v>
      </c>
    </row>
    <row r="487" spans="1:19" x14ac:dyDescent="0.55000000000000004">
      <c r="A487" s="2">
        <v>44812</v>
      </c>
      <c r="B487">
        <v>486</v>
      </c>
      <c r="C487">
        <f t="shared" si="55"/>
        <v>2022</v>
      </c>
      <c r="D487" s="2">
        <v>44551</v>
      </c>
      <c r="E487" s="2" t="s">
        <v>411</v>
      </c>
      <c r="F487" s="2" t="s">
        <v>415</v>
      </c>
      <c r="G487" s="2" t="s">
        <v>412</v>
      </c>
      <c r="H487">
        <f t="shared" si="56"/>
        <v>261</v>
      </c>
      <c r="I487">
        <f t="shared" si="57"/>
        <v>172</v>
      </c>
      <c r="J487">
        <f t="shared" si="58"/>
        <v>79</v>
      </c>
      <c r="K487">
        <f t="shared" si="59"/>
        <v>-14</v>
      </c>
      <c r="L487">
        <v>80</v>
      </c>
      <c r="M487" t="s">
        <v>63</v>
      </c>
      <c r="N487">
        <v>0.15240000000000001</v>
      </c>
      <c r="O487">
        <v>92</v>
      </c>
      <c r="P487">
        <v>73</v>
      </c>
      <c r="Q487">
        <v>82.5</v>
      </c>
      <c r="R487" s="16">
        <v>251</v>
      </c>
      <c r="S487">
        <v>0.38709600000000005</v>
      </c>
    </row>
    <row r="488" spans="1:19" x14ac:dyDescent="0.55000000000000004">
      <c r="A488" s="2">
        <v>44813</v>
      </c>
      <c r="B488">
        <v>487</v>
      </c>
      <c r="C488">
        <f t="shared" si="55"/>
        <v>2022</v>
      </c>
      <c r="D488" s="2">
        <v>44551</v>
      </c>
      <c r="E488" s="2" t="s">
        <v>411</v>
      </c>
      <c r="F488" s="2" t="s">
        <v>415</v>
      </c>
      <c r="G488" s="2" t="s">
        <v>412</v>
      </c>
      <c r="H488">
        <f t="shared" si="56"/>
        <v>262</v>
      </c>
      <c r="I488">
        <f t="shared" si="57"/>
        <v>173</v>
      </c>
      <c r="J488">
        <f t="shared" si="58"/>
        <v>80</v>
      </c>
      <c r="K488">
        <f t="shared" si="59"/>
        <v>-13</v>
      </c>
      <c r="L488">
        <v>81</v>
      </c>
      <c r="M488" t="s">
        <v>63</v>
      </c>
      <c r="N488">
        <v>5.1053999999999995</v>
      </c>
      <c r="O488">
        <v>89</v>
      </c>
      <c r="P488">
        <v>74</v>
      </c>
      <c r="Q488">
        <v>81.5</v>
      </c>
      <c r="R488" s="16">
        <v>252</v>
      </c>
      <c r="S488">
        <v>12.967715999999999</v>
      </c>
    </row>
    <row r="489" spans="1:19" x14ac:dyDescent="0.55000000000000004">
      <c r="A489" s="2">
        <v>44814</v>
      </c>
      <c r="B489">
        <v>488</v>
      </c>
      <c r="C489">
        <f t="shared" si="55"/>
        <v>2022</v>
      </c>
      <c r="D489" s="2">
        <v>44551</v>
      </c>
      <c r="E489" s="2" t="s">
        <v>411</v>
      </c>
      <c r="F489" s="2" t="s">
        <v>415</v>
      </c>
      <c r="G489" s="2" t="s">
        <v>412</v>
      </c>
      <c r="H489">
        <f t="shared" si="56"/>
        <v>263</v>
      </c>
      <c r="I489">
        <f t="shared" si="57"/>
        <v>174</v>
      </c>
      <c r="J489">
        <f t="shared" si="58"/>
        <v>81</v>
      </c>
      <c r="K489">
        <f t="shared" si="59"/>
        <v>-12</v>
      </c>
      <c r="L489">
        <v>82</v>
      </c>
      <c r="M489" t="s">
        <v>63</v>
      </c>
      <c r="N489">
        <v>0</v>
      </c>
      <c r="O489">
        <v>91</v>
      </c>
      <c r="P489">
        <v>76</v>
      </c>
      <c r="Q489">
        <v>83.5</v>
      </c>
      <c r="R489" s="16">
        <v>253</v>
      </c>
      <c r="S489">
        <v>0</v>
      </c>
    </row>
    <row r="490" spans="1:19" x14ac:dyDescent="0.55000000000000004">
      <c r="A490" s="2">
        <v>44815</v>
      </c>
      <c r="B490">
        <v>489</v>
      </c>
      <c r="C490">
        <f t="shared" si="55"/>
        <v>2022</v>
      </c>
      <c r="D490" s="2">
        <v>44551</v>
      </c>
      <c r="E490" s="2" t="s">
        <v>411</v>
      </c>
      <c r="F490" s="2" t="s">
        <v>415</v>
      </c>
      <c r="G490" s="2" t="s">
        <v>412</v>
      </c>
      <c r="H490">
        <f t="shared" si="56"/>
        <v>264</v>
      </c>
      <c r="I490">
        <f t="shared" si="57"/>
        <v>175</v>
      </c>
      <c r="J490">
        <f t="shared" si="58"/>
        <v>82</v>
      </c>
      <c r="K490">
        <f t="shared" si="59"/>
        <v>-11</v>
      </c>
      <c r="L490">
        <v>83</v>
      </c>
      <c r="M490" t="s">
        <v>63</v>
      </c>
      <c r="N490">
        <v>0</v>
      </c>
      <c r="O490">
        <v>94</v>
      </c>
      <c r="P490">
        <v>76</v>
      </c>
      <c r="Q490">
        <v>85</v>
      </c>
      <c r="R490" s="16">
        <v>254</v>
      </c>
      <c r="S490">
        <v>0</v>
      </c>
    </row>
    <row r="491" spans="1:19" x14ac:dyDescent="0.55000000000000004">
      <c r="A491" s="2">
        <v>44816</v>
      </c>
      <c r="B491">
        <v>490</v>
      </c>
      <c r="C491">
        <f t="shared" si="55"/>
        <v>2022</v>
      </c>
      <c r="D491" s="2">
        <v>44551</v>
      </c>
      <c r="E491" s="2" t="s">
        <v>411</v>
      </c>
      <c r="F491" s="2" t="s">
        <v>415</v>
      </c>
      <c r="G491" s="2" t="s">
        <v>412</v>
      </c>
      <c r="H491">
        <f t="shared" si="56"/>
        <v>265</v>
      </c>
      <c r="I491">
        <f t="shared" si="57"/>
        <v>176</v>
      </c>
      <c r="J491">
        <f t="shared" si="58"/>
        <v>83</v>
      </c>
      <c r="K491">
        <f t="shared" si="59"/>
        <v>-10</v>
      </c>
      <c r="L491">
        <v>84</v>
      </c>
      <c r="M491" t="s">
        <v>63</v>
      </c>
      <c r="N491">
        <v>0</v>
      </c>
      <c r="O491">
        <v>92</v>
      </c>
      <c r="P491">
        <v>73</v>
      </c>
      <c r="Q491">
        <v>82.5</v>
      </c>
      <c r="R491" s="16">
        <v>255</v>
      </c>
      <c r="S491">
        <v>0</v>
      </c>
    </row>
    <row r="492" spans="1:19" x14ac:dyDescent="0.55000000000000004">
      <c r="A492" s="2">
        <v>44817</v>
      </c>
      <c r="B492">
        <v>491</v>
      </c>
      <c r="C492">
        <f t="shared" si="55"/>
        <v>2022</v>
      </c>
      <c r="D492" s="2">
        <v>44551</v>
      </c>
      <c r="E492" s="2" t="s">
        <v>411</v>
      </c>
      <c r="F492" s="2" t="s">
        <v>415</v>
      </c>
      <c r="G492" s="2" t="s">
        <v>412</v>
      </c>
      <c r="H492">
        <f t="shared" si="56"/>
        <v>266</v>
      </c>
      <c r="I492">
        <f t="shared" si="57"/>
        <v>177</v>
      </c>
      <c r="J492">
        <f t="shared" si="58"/>
        <v>84</v>
      </c>
      <c r="K492">
        <f t="shared" si="59"/>
        <v>-9</v>
      </c>
      <c r="L492">
        <v>85</v>
      </c>
      <c r="M492" t="s">
        <v>63</v>
      </c>
      <c r="N492">
        <v>0</v>
      </c>
      <c r="O492">
        <v>91</v>
      </c>
      <c r="P492">
        <v>73</v>
      </c>
      <c r="Q492">
        <v>82</v>
      </c>
      <c r="R492" s="16">
        <v>256</v>
      </c>
      <c r="S492">
        <v>0</v>
      </c>
    </row>
    <row r="493" spans="1:19" x14ac:dyDescent="0.55000000000000004">
      <c r="A493" s="2">
        <v>44818</v>
      </c>
      <c r="B493">
        <v>492</v>
      </c>
      <c r="C493">
        <f t="shared" si="55"/>
        <v>2022</v>
      </c>
      <c r="D493" s="2">
        <v>44551</v>
      </c>
      <c r="E493" s="2" t="s">
        <v>411</v>
      </c>
      <c r="F493" s="2" t="s">
        <v>415</v>
      </c>
      <c r="G493" s="2" t="s">
        <v>412</v>
      </c>
      <c r="H493">
        <f t="shared" si="56"/>
        <v>267</v>
      </c>
      <c r="I493">
        <f t="shared" si="57"/>
        <v>178</v>
      </c>
      <c r="J493">
        <f t="shared" si="58"/>
        <v>85</v>
      </c>
      <c r="K493">
        <f t="shared" si="59"/>
        <v>-8</v>
      </c>
      <c r="L493">
        <v>86</v>
      </c>
      <c r="M493" t="s">
        <v>63</v>
      </c>
      <c r="N493">
        <v>0.20320000000000002</v>
      </c>
      <c r="O493">
        <v>91</v>
      </c>
      <c r="P493">
        <v>74</v>
      </c>
      <c r="Q493">
        <v>82.5</v>
      </c>
      <c r="R493" s="16">
        <v>257</v>
      </c>
      <c r="S493">
        <v>0.51612800000000003</v>
      </c>
    </row>
    <row r="494" spans="1:19" x14ac:dyDescent="0.55000000000000004">
      <c r="A494" s="2">
        <v>44819</v>
      </c>
      <c r="B494">
        <v>493</v>
      </c>
      <c r="C494">
        <f t="shared" si="55"/>
        <v>2022</v>
      </c>
      <c r="D494" s="2">
        <v>44551</v>
      </c>
      <c r="E494" s="2" t="s">
        <v>411</v>
      </c>
      <c r="F494" s="2" t="s">
        <v>415</v>
      </c>
      <c r="G494" s="2" t="s">
        <v>412</v>
      </c>
      <c r="H494">
        <f t="shared" si="56"/>
        <v>268</v>
      </c>
      <c r="I494">
        <f t="shared" si="57"/>
        <v>179</v>
      </c>
      <c r="J494">
        <f t="shared" si="58"/>
        <v>86</v>
      </c>
      <c r="K494">
        <f t="shared" si="59"/>
        <v>-7</v>
      </c>
      <c r="L494">
        <v>87</v>
      </c>
      <c r="M494" t="s">
        <v>63</v>
      </c>
      <c r="N494">
        <v>0.73659999999999992</v>
      </c>
      <c r="O494">
        <v>85</v>
      </c>
      <c r="P494">
        <v>74</v>
      </c>
      <c r="Q494">
        <v>79.5</v>
      </c>
      <c r="R494" s="16">
        <v>258</v>
      </c>
      <c r="S494">
        <v>1.8709639999999998</v>
      </c>
    </row>
    <row r="495" spans="1:19" x14ac:dyDescent="0.55000000000000004">
      <c r="A495" s="2">
        <v>44820</v>
      </c>
      <c r="B495">
        <v>494</v>
      </c>
      <c r="C495">
        <f t="shared" si="55"/>
        <v>2022</v>
      </c>
      <c r="D495" s="2">
        <v>44551</v>
      </c>
      <c r="E495" s="2" t="s">
        <v>411</v>
      </c>
      <c r="F495" s="2" t="s">
        <v>415</v>
      </c>
      <c r="G495" s="2" t="s">
        <v>412</v>
      </c>
      <c r="H495">
        <f t="shared" si="56"/>
        <v>269</v>
      </c>
      <c r="I495">
        <f t="shared" si="57"/>
        <v>180</v>
      </c>
      <c r="J495">
        <f t="shared" si="58"/>
        <v>87</v>
      </c>
      <c r="K495">
        <f t="shared" si="59"/>
        <v>-6</v>
      </c>
      <c r="L495">
        <v>88</v>
      </c>
      <c r="M495" t="s">
        <v>63</v>
      </c>
      <c r="N495">
        <v>0.71120000000000005</v>
      </c>
      <c r="O495">
        <v>85</v>
      </c>
      <c r="P495">
        <v>72</v>
      </c>
      <c r="Q495">
        <v>78.5</v>
      </c>
      <c r="R495" s="16">
        <v>259</v>
      </c>
      <c r="S495">
        <v>1.8064480000000001</v>
      </c>
    </row>
    <row r="496" spans="1:19" x14ac:dyDescent="0.55000000000000004">
      <c r="A496" s="2">
        <v>44821</v>
      </c>
      <c r="B496">
        <v>495</v>
      </c>
      <c r="C496">
        <f t="shared" si="55"/>
        <v>2022</v>
      </c>
      <c r="D496" s="2">
        <v>44551</v>
      </c>
      <c r="E496" s="2" t="s">
        <v>411</v>
      </c>
      <c r="F496" s="2" t="s">
        <v>415</v>
      </c>
      <c r="G496" s="2" t="s">
        <v>412</v>
      </c>
      <c r="H496">
        <f t="shared" si="56"/>
        <v>270</v>
      </c>
      <c r="I496">
        <f t="shared" si="57"/>
        <v>181</v>
      </c>
      <c r="J496">
        <f t="shared" si="58"/>
        <v>88</v>
      </c>
      <c r="K496">
        <f t="shared" si="59"/>
        <v>-5</v>
      </c>
      <c r="L496">
        <v>89</v>
      </c>
      <c r="M496" t="s">
        <v>63</v>
      </c>
      <c r="N496">
        <v>5.0800000000000005E-2</v>
      </c>
      <c r="O496">
        <v>88</v>
      </c>
      <c r="P496">
        <v>74</v>
      </c>
      <c r="Q496">
        <v>81</v>
      </c>
      <c r="R496" s="16">
        <v>260</v>
      </c>
      <c r="S496">
        <v>0.12903200000000001</v>
      </c>
    </row>
    <row r="497" spans="1:19" x14ac:dyDescent="0.55000000000000004">
      <c r="A497" s="2">
        <v>44822</v>
      </c>
      <c r="B497">
        <v>496</v>
      </c>
      <c r="C497">
        <f t="shared" si="55"/>
        <v>2022</v>
      </c>
      <c r="D497" s="2">
        <v>44551</v>
      </c>
      <c r="E497" s="2" t="s">
        <v>411</v>
      </c>
      <c r="F497" s="2" t="s">
        <v>415</v>
      </c>
      <c r="G497" s="2" t="s">
        <v>412</v>
      </c>
      <c r="H497">
        <f t="shared" si="56"/>
        <v>271</v>
      </c>
      <c r="I497">
        <f t="shared" si="57"/>
        <v>182</v>
      </c>
      <c r="J497">
        <f t="shared" si="58"/>
        <v>89</v>
      </c>
      <c r="K497">
        <f t="shared" si="59"/>
        <v>-4</v>
      </c>
      <c r="L497">
        <v>90</v>
      </c>
      <c r="M497" t="s">
        <v>63</v>
      </c>
      <c r="N497">
        <v>1.3716000000000002</v>
      </c>
      <c r="O497">
        <v>90</v>
      </c>
      <c r="P497">
        <v>72</v>
      </c>
      <c r="Q497">
        <v>81</v>
      </c>
      <c r="R497" s="16">
        <v>261</v>
      </c>
      <c r="S497">
        <v>3.4838640000000005</v>
      </c>
    </row>
    <row r="498" spans="1:19" x14ac:dyDescent="0.55000000000000004">
      <c r="A498" s="2">
        <v>44823</v>
      </c>
      <c r="B498">
        <v>497</v>
      </c>
      <c r="C498">
        <f t="shared" si="55"/>
        <v>2022</v>
      </c>
      <c r="D498" s="2">
        <v>44551</v>
      </c>
      <c r="E498" s="2" t="s">
        <v>411</v>
      </c>
      <c r="F498" s="2" t="s">
        <v>415</v>
      </c>
      <c r="G498" s="2" t="s">
        <v>412</v>
      </c>
      <c r="H498">
        <f t="shared" si="56"/>
        <v>272</v>
      </c>
      <c r="I498">
        <f t="shared" si="57"/>
        <v>183</v>
      </c>
      <c r="J498">
        <f t="shared" si="58"/>
        <v>90</v>
      </c>
      <c r="K498">
        <f t="shared" si="59"/>
        <v>-3</v>
      </c>
      <c r="L498">
        <v>91</v>
      </c>
      <c r="M498" t="s">
        <v>63</v>
      </c>
      <c r="N498">
        <v>0.60960000000000003</v>
      </c>
      <c r="O498">
        <v>87</v>
      </c>
      <c r="P498">
        <v>72</v>
      </c>
      <c r="Q498">
        <v>79.5</v>
      </c>
      <c r="R498" s="16">
        <v>262</v>
      </c>
      <c r="S498">
        <v>1.5483840000000002</v>
      </c>
    </row>
    <row r="499" spans="1:19" x14ac:dyDescent="0.55000000000000004">
      <c r="A499" s="2">
        <v>44824</v>
      </c>
      <c r="B499">
        <v>498</v>
      </c>
      <c r="C499">
        <f t="shared" si="55"/>
        <v>2022</v>
      </c>
      <c r="D499" s="2">
        <v>44551</v>
      </c>
      <c r="E499" s="2" t="s">
        <v>411</v>
      </c>
      <c r="F499" s="2" t="s">
        <v>415</v>
      </c>
      <c r="G499" s="2" t="s">
        <v>412</v>
      </c>
      <c r="H499">
        <f t="shared" si="56"/>
        <v>273</v>
      </c>
      <c r="I499">
        <f t="shared" si="57"/>
        <v>184</v>
      </c>
      <c r="J499">
        <f t="shared" si="58"/>
        <v>91</v>
      </c>
      <c r="K499">
        <f t="shared" si="59"/>
        <v>-2</v>
      </c>
      <c r="L499">
        <v>92</v>
      </c>
      <c r="M499" t="s">
        <v>63</v>
      </c>
      <c r="N499">
        <v>0.45720000000000005</v>
      </c>
      <c r="O499">
        <v>85</v>
      </c>
      <c r="P499">
        <v>74</v>
      </c>
      <c r="Q499">
        <v>79.5</v>
      </c>
      <c r="R499" s="16">
        <v>263</v>
      </c>
      <c r="S499">
        <v>1.1612880000000001</v>
      </c>
    </row>
    <row r="500" spans="1:19" x14ac:dyDescent="0.55000000000000004">
      <c r="A500" s="2">
        <v>44825</v>
      </c>
      <c r="B500">
        <v>499</v>
      </c>
      <c r="C500">
        <f t="shared" si="55"/>
        <v>2022</v>
      </c>
      <c r="D500" s="2">
        <v>44551</v>
      </c>
      <c r="E500" s="2" t="s">
        <v>411</v>
      </c>
      <c r="F500" s="2" t="s">
        <v>415</v>
      </c>
      <c r="G500" s="2" t="s">
        <v>412</v>
      </c>
      <c r="H500">
        <f t="shared" si="56"/>
        <v>274</v>
      </c>
      <c r="I500">
        <f t="shared" si="57"/>
        <v>185</v>
      </c>
      <c r="J500">
        <f t="shared" si="58"/>
        <v>92</v>
      </c>
      <c r="K500">
        <f t="shared" si="59"/>
        <v>-1</v>
      </c>
      <c r="L500">
        <v>93</v>
      </c>
      <c r="M500" t="s">
        <v>63</v>
      </c>
      <c r="N500">
        <v>0</v>
      </c>
      <c r="O500">
        <v>91</v>
      </c>
      <c r="P500">
        <v>75</v>
      </c>
      <c r="Q500">
        <v>83</v>
      </c>
      <c r="R500" s="16">
        <v>264</v>
      </c>
      <c r="S500">
        <v>0</v>
      </c>
    </row>
    <row r="501" spans="1:19" x14ac:dyDescent="0.55000000000000004">
      <c r="A501" s="2">
        <v>44826</v>
      </c>
      <c r="B501">
        <v>500</v>
      </c>
      <c r="C501">
        <f t="shared" si="55"/>
        <v>2022</v>
      </c>
      <c r="D501" s="2">
        <v>44551</v>
      </c>
      <c r="E501" s="2" t="s">
        <v>411</v>
      </c>
      <c r="F501" s="2" t="s">
        <v>415</v>
      </c>
      <c r="G501" s="2" t="s">
        <v>412</v>
      </c>
      <c r="H501">
        <f t="shared" si="56"/>
        <v>275</v>
      </c>
      <c r="I501">
        <f t="shared" si="57"/>
        <v>186</v>
      </c>
      <c r="J501">
        <f t="shared" si="58"/>
        <v>93</v>
      </c>
      <c r="K501">
        <f t="shared" si="59"/>
        <v>0</v>
      </c>
      <c r="L501">
        <v>1</v>
      </c>
      <c r="M501" t="s">
        <v>63</v>
      </c>
      <c r="N501">
        <v>0</v>
      </c>
      <c r="O501">
        <v>92</v>
      </c>
      <c r="P501">
        <v>74</v>
      </c>
      <c r="Q501">
        <v>83</v>
      </c>
      <c r="R501" s="16">
        <v>265</v>
      </c>
      <c r="S501">
        <v>0</v>
      </c>
    </row>
    <row r="502" spans="1:19" x14ac:dyDescent="0.55000000000000004">
      <c r="A502" s="2">
        <v>44827</v>
      </c>
      <c r="B502">
        <v>501</v>
      </c>
      <c r="C502">
        <f t="shared" si="55"/>
        <v>2022</v>
      </c>
      <c r="D502" s="2">
        <v>44551</v>
      </c>
      <c r="E502" s="2" t="s">
        <v>411</v>
      </c>
      <c r="F502" s="2" t="s">
        <v>415</v>
      </c>
      <c r="G502" s="2" t="s">
        <v>412</v>
      </c>
      <c r="H502">
        <f t="shared" si="56"/>
        <v>276</v>
      </c>
      <c r="I502">
        <f t="shared" si="57"/>
        <v>187</v>
      </c>
      <c r="J502">
        <f t="shared" si="58"/>
        <v>94</v>
      </c>
      <c r="K502">
        <f t="shared" si="59"/>
        <v>1</v>
      </c>
      <c r="L502">
        <v>2</v>
      </c>
      <c r="M502" t="s">
        <v>63</v>
      </c>
      <c r="N502">
        <v>0</v>
      </c>
      <c r="O502">
        <v>92</v>
      </c>
      <c r="P502">
        <v>74</v>
      </c>
      <c r="Q502">
        <v>83</v>
      </c>
      <c r="R502" s="16">
        <v>266</v>
      </c>
      <c r="S502">
        <v>0</v>
      </c>
    </row>
    <row r="503" spans="1:19" x14ac:dyDescent="0.55000000000000004">
      <c r="A503" s="2">
        <v>44828</v>
      </c>
      <c r="B503">
        <v>502</v>
      </c>
      <c r="C503">
        <f t="shared" si="55"/>
        <v>2022</v>
      </c>
      <c r="D503" s="2">
        <v>44551</v>
      </c>
      <c r="E503" s="2" t="s">
        <v>411</v>
      </c>
      <c r="F503" s="2" t="s">
        <v>415</v>
      </c>
      <c r="G503" s="2" t="s">
        <v>412</v>
      </c>
      <c r="H503">
        <f t="shared" si="56"/>
        <v>277</v>
      </c>
      <c r="I503">
        <f t="shared" si="57"/>
        <v>188</v>
      </c>
      <c r="J503">
        <f t="shared" si="58"/>
        <v>95</v>
      </c>
      <c r="K503">
        <f t="shared" si="59"/>
        <v>2</v>
      </c>
      <c r="L503">
        <v>3</v>
      </c>
      <c r="M503" t="s">
        <v>63</v>
      </c>
      <c r="N503">
        <v>0</v>
      </c>
      <c r="O503">
        <v>93</v>
      </c>
      <c r="P503">
        <v>71</v>
      </c>
      <c r="Q503">
        <v>82</v>
      </c>
      <c r="R503" s="16">
        <v>267</v>
      </c>
      <c r="S503">
        <v>0</v>
      </c>
    </row>
    <row r="504" spans="1:19" x14ac:dyDescent="0.55000000000000004">
      <c r="A504" s="2">
        <v>44829</v>
      </c>
      <c r="B504">
        <v>503</v>
      </c>
      <c r="C504">
        <f t="shared" si="55"/>
        <v>2022</v>
      </c>
      <c r="D504" s="2">
        <v>44551</v>
      </c>
      <c r="E504" s="2" t="s">
        <v>411</v>
      </c>
      <c r="F504" s="2" t="s">
        <v>415</v>
      </c>
      <c r="G504" s="2" t="s">
        <v>412</v>
      </c>
      <c r="H504">
        <f t="shared" si="56"/>
        <v>278</v>
      </c>
      <c r="I504">
        <f t="shared" si="57"/>
        <v>189</v>
      </c>
      <c r="J504">
        <f t="shared" si="58"/>
        <v>96</v>
      </c>
      <c r="K504">
        <f t="shared" si="59"/>
        <v>3</v>
      </c>
      <c r="L504">
        <v>4</v>
      </c>
      <c r="M504" t="s">
        <v>63</v>
      </c>
      <c r="N504">
        <v>0.30480000000000002</v>
      </c>
      <c r="O504">
        <v>91</v>
      </c>
      <c r="P504">
        <v>73</v>
      </c>
      <c r="Q504">
        <v>82</v>
      </c>
      <c r="R504" s="16">
        <v>268</v>
      </c>
      <c r="S504">
        <v>0.7741920000000001</v>
      </c>
    </row>
    <row r="505" spans="1:19" x14ac:dyDescent="0.55000000000000004">
      <c r="A505" s="2">
        <v>44830</v>
      </c>
      <c r="B505">
        <v>504</v>
      </c>
      <c r="C505">
        <f t="shared" si="55"/>
        <v>2022</v>
      </c>
      <c r="D505" s="2">
        <v>44551</v>
      </c>
      <c r="E505" s="2" t="s">
        <v>411</v>
      </c>
      <c r="F505" s="2" t="s">
        <v>415</v>
      </c>
      <c r="G505" s="2" t="s">
        <v>412</v>
      </c>
      <c r="H505">
        <f t="shared" si="56"/>
        <v>279</v>
      </c>
      <c r="I505">
        <f t="shared" si="57"/>
        <v>190</v>
      </c>
      <c r="J505">
        <f t="shared" si="58"/>
        <v>97</v>
      </c>
      <c r="K505">
        <f t="shared" si="59"/>
        <v>4</v>
      </c>
      <c r="L505">
        <v>5</v>
      </c>
      <c r="M505" t="s">
        <v>63</v>
      </c>
      <c r="N505">
        <v>0</v>
      </c>
      <c r="O505">
        <v>91</v>
      </c>
      <c r="P505">
        <v>75</v>
      </c>
      <c r="Q505">
        <v>83</v>
      </c>
      <c r="R505" s="16">
        <v>269</v>
      </c>
      <c r="S505">
        <v>0</v>
      </c>
    </row>
    <row r="506" spans="1:19" x14ac:dyDescent="0.55000000000000004">
      <c r="A506" s="2">
        <v>44831</v>
      </c>
      <c r="B506">
        <v>505</v>
      </c>
      <c r="C506">
        <f t="shared" si="55"/>
        <v>2022</v>
      </c>
      <c r="D506" s="2">
        <v>44551</v>
      </c>
      <c r="E506" s="2" t="s">
        <v>411</v>
      </c>
      <c r="F506" s="2" t="s">
        <v>415</v>
      </c>
      <c r="G506" s="2" t="s">
        <v>412</v>
      </c>
      <c r="H506">
        <f t="shared" si="56"/>
        <v>280</v>
      </c>
      <c r="I506">
        <f t="shared" si="57"/>
        <v>191</v>
      </c>
      <c r="J506">
        <f t="shared" si="58"/>
        <v>98</v>
      </c>
      <c r="K506">
        <f t="shared" si="59"/>
        <v>5</v>
      </c>
      <c r="L506">
        <v>6</v>
      </c>
      <c r="M506" t="s">
        <v>63</v>
      </c>
      <c r="N506">
        <v>5.8166000000000002</v>
      </c>
      <c r="O506">
        <v>88</v>
      </c>
      <c r="P506">
        <v>74</v>
      </c>
      <c r="Q506">
        <v>81</v>
      </c>
      <c r="R506" s="16">
        <v>270</v>
      </c>
      <c r="S506">
        <v>14.774164000000001</v>
      </c>
    </row>
    <row r="507" spans="1:19" x14ac:dyDescent="0.55000000000000004">
      <c r="A507" s="2">
        <v>44832</v>
      </c>
      <c r="B507">
        <v>506</v>
      </c>
      <c r="C507">
        <f t="shared" si="55"/>
        <v>2022</v>
      </c>
      <c r="D507" s="2">
        <v>44551</v>
      </c>
      <c r="E507" s="2" t="s">
        <v>411</v>
      </c>
      <c r="F507" s="2" t="s">
        <v>415</v>
      </c>
      <c r="G507" s="2" t="s">
        <v>412</v>
      </c>
      <c r="H507">
        <f t="shared" si="56"/>
        <v>281</v>
      </c>
      <c r="I507">
        <f t="shared" si="57"/>
        <v>192</v>
      </c>
      <c r="J507">
        <f t="shared" si="58"/>
        <v>99</v>
      </c>
      <c r="K507">
        <f t="shared" si="59"/>
        <v>6</v>
      </c>
      <c r="L507">
        <v>7</v>
      </c>
      <c r="M507" t="s">
        <v>63</v>
      </c>
      <c r="N507">
        <v>7.0865999999999989</v>
      </c>
      <c r="O507">
        <v>82</v>
      </c>
      <c r="P507">
        <v>74</v>
      </c>
      <c r="Q507">
        <v>78</v>
      </c>
      <c r="R507" s="16">
        <v>271</v>
      </c>
      <c r="S507">
        <v>17.999963999999999</v>
      </c>
    </row>
    <row r="508" spans="1:19" x14ac:dyDescent="0.55000000000000004">
      <c r="A508" s="2">
        <v>44833</v>
      </c>
      <c r="B508">
        <v>507</v>
      </c>
      <c r="C508">
        <f t="shared" si="55"/>
        <v>2022</v>
      </c>
      <c r="D508" s="2">
        <v>44551</v>
      </c>
      <c r="E508" s="2" t="s">
        <v>411</v>
      </c>
      <c r="F508" s="2" t="s">
        <v>415</v>
      </c>
      <c r="G508" s="2" t="s">
        <v>412</v>
      </c>
      <c r="H508">
        <f t="shared" si="56"/>
        <v>282</v>
      </c>
      <c r="I508">
        <f t="shared" si="57"/>
        <v>193</v>
      </c>
      <c r="J508">
        <f t="shared" si="58"/>
        <v>100</v>
      </c>
      <c r="K508">
        <f t="shared" si="59"/>
        <v>7</v>
      </c>
      <c r="L508">
        <v>8</v>
      </c>
      <c r="M508" t="s">
        <v>63</v>
      </c>
      <c r="N508">
        <v>0.27939999999999998</v>
      </c>
      <c r="O508">
        <v>84</v>
      </c>
      <c r="P508">
        <v>76</v>
      </c>
      <c r="Q508">
        <v>80</v>
      </c>
      <c r="R508" s="16">
        <v>272</v>
      </c>
      <c r="S508">
        <v>0.70967599999999997</v>
      </c>
    </row>
    <row r="509" spans="1:19" x14ac:dyDescent="0.55000000000000004">
      <c r="A509" s="2">
        <v>44834</v>
      </c>
      <c r="B509">
        <v>508</v>
      </c>
      <c r="C509">
        <f t="shared" si="55"/>
        <v>2022</v>
      </c>
      <c r="D509" s="2">
        <v>44551</v>
      </c>
      <c r="E509" s="2" t="s">
        <v>411</v>
      </c>
      <c r="F509" s="2" t="s">
        <v>415</v>
      </c>
      <c r="G509" s="2" t="s">
        <v>412</v>
      </c>
      <c r="H509">
        <f t="shared" si="56"/>
        <v>283</v>
      </c>
      <c r="I509">
        <f t="shared" si="57"/>
        <v>194</v>
      </c>
      <c r="J509">
        <f t="shared" si="58"/>
        <v>101</v>
      </c>
      <c r="K509">
        <f t="shared" si="59"/>
        <v>8</v>
      </c>
      <c r="L509">
        <v>9</v>
      </c>
      <c r="M509" t="s">
        <v>63</v>
      </c>
      <c r="N509">
        <v>0</v>
      </c>
      <c r="O509">
        <v>84</v>
      </c>
      <c r="P509">
        <v>66</v>
      </c>
      <c r="Q509">
        <v>75</v>
      </c>
      <c r="R509" s="16">
        <v>273</v>
      </c>
      <c r="S509">
        <v>0</v>
      </c>
    </row>
    <row r="510" spans="1:19" x14ac:dyDescent="0.55000000000000004">
      <c r="A510" s="2">
        <v>44835</v>
      </c>
      <c r="B510">
        <v>509</v>
      </c>
      <c r="C510">
        <f t="shared" si="55"/>
        <v>2022</v>
      </c>
      <c r="D510" s="2">
        <v>44551</v>
      </c>
      <c r="E510" s="2" t="s">
        <v>411</v>
      </c>
      <c r="F510" s="2" t="s">
        <v>415</v>
      </c>
      <c r="G510" s="2" t="s">
        <v>412</v>
      </c>
      <c r="H510">
        <f t="shared" si="56"/>
        <v>284</v>
      </c>
      <c r="I510">
        <f t="shared" si="57"/>
        <v>195</v>
      </c>
      <c r="J510">
        <f t="shared" si="58"/>
        <v>102</v>
      </c>
      <c r="K510">
        <f t="shared" si="59"/>
        <v>9</v>
      </c>
      <c r="L510">
        <v>10</v>
      </c>
      <c r="M510" t="s">
        <v>75</v>
      </c>
      <c r="N510">
        <v>0</v>
      </c>
      <c r="O510">
        <v>84</v>
      </c>
      <c r="P510">
        <v>67</v>
      </c>
      <c r="Q510">
        <v>75.5</v>
      </c>
      <c r="R510" s="16">
        <v>274</v>
      </c>
      <c r="S510">
        <v>0</v>
      </c>
    </row>
    <row r="511" spans="1:19" x14ac:dyDescent="0.55000000000000004">
      <c r="A511" s="2">
        <v>44836</v>
      </c>
      <c r="B511">
        <v>510</v>
      </c>
      <c r="C511">
        <f t="shared" si="55"/>
        <v>2022</v>
      </c>
      <c r="D511" s="2">
        <v>44551</v>
      </c>
      <c r="E511" s="2" t="s">
        <v>411</v>
      </c>
      <c r="F511" s="2" t="s">
        <v>415</v>
      </c>
      <c r="G511" s="2" t="s">
        <v>412</v>
      </c>
      <c r="H511">
        <f t="shared" si="56"/>
        <v>285</v>
      </c>
      <c r="I511">
        <f t="shared" si="57"/>
        <v>196</v>
      </c>
      <c r="J511">
        <f t="shared" si="58"/>
        <v>103</v>
      </c>
      <c r="K511">
        <f t="shared" si="59"/>
        <v>10</v>
      </c>
      <c r="L511">
        <v>11</v>
      </c>
      <c r="M511" t="s">
        <v>75</v>
      </c>
      <c r="N511">
        <v>2.5400000000000002E-2</v>
      </c>
      <c r="O511">
        <v>84</v>
      </c>
      <c r="P511">
        <v>74</v>
      </c>
      <c r="Q511">
        <v>79</v>
      </c>
      <c r="R511" s="16">
        <v>275</v>
      </c>
      <c r="S511">
        <v>6.4516000000000004E-2</v>
      </c>
    </row>
    <row r="512" spans="1:19" x14ac:dyDescent="0.55000000000000004">
      <c r="A512" s="2">
        <v>44837</v>
      </c>
      <c r="B512">
        <v>511</v>
      </c>
      <c r="C512">
        <f t="shared" si="55"/>
        <v>2022</v>
      </c>
      <c r="D512" s="2">
        <v>44551</v>
      </c>
      <c r="E512" s="2" t="s">
        <v>411</v>
      </c>
      <c r="F512" s="2" t="s">
        <v>415</v>
      </c>
      <c r="G512" s="2" t="s">
        <v>412</v>
      </c>
      <c r="H512">
        <f t="shared" si="56"/>
        <v>286</v>
      </c>
      <c r="I512">
        <f t="shared" si="57"/>
        <v>197</v>
      </c>
      <c r="J512">
        <f t="shared" si="58"/>
        <v>104</v>
      </c>
      <c r="K512">
        <f t="shared" si="59"/>
        <v>11</v>
      </c>
      <c r="L512">
        <v>12</v>
      </c>
      <c r="M512" t="s">
        <v>75</v>
      </c>
      <c r="N512">
        <v>0</v>
      </c>
      <c r="O512">
        <v>87</v>
      </c>
      <c r="P512">
        <v>69</v>
      </c>
      <c r="Q512">
        <v>78</v>
      </c>
      <c r="R512" s="16">
        <v>276</v>
      </c>
      <c r="S512">
        <v>0</v>
      </c>
    </row>
    <row r="513" spans="1:19" x14ac:dyDescent="0.55000000000000004">
      <c r="A513" s="2">
        <v>44838</v>
      </c>
      <c r="B513">
        <v>512</v>
      </c>
      <c r="C513">
        <f t="shared" si="55"/>
        <v>2022</v>
      </c>
      <c r="D513" s="2">
        <v>44551</v>
      </c>
      <c r="E513" s="2" t="s">
        <v>411</v>
      </c>
      <c r="F513" s="2" t="s">
        <v>415</v>
      </c>
      <c r="G513" s="2" t="s">
        <v>412</v>
      </c>
      <c r="H513">
        <f t="shared" si="56"/>
        <v>287</v>
      </c>
      <c r="I513">
        <f t="shared" si="57"/>
        <v>198</v>
      </c>
      <c r="J513">
        <f t="shared" si="58"/>
        <v>105</v>
      </c>
      <c r="K513">
        <f t="shared" si="59"/>
        <v>12</v>
      </c>
      <c r="L513">
        <v>13</v>
      </c>
      <c r="M513" t="s">
        <v>75</v>
      </c>
      <c r="N513">
        <v>0</v>
      </c>
      <c r="O513">
        <v>88</v>
      </c>
      <c r="P513">
        <v>69</v>
      </c>
      <c r="Q513">
        <v>78.5</v>
      </c>
      <c r="R513" s="16">
        <v>277</v>
      </c>
      <c r="S513">
        <v>0</v>
      </c>
    </row>
    <row r="514" spans="1:19" x14ac:dyDescent="0.55000000000000004">
      <c r="A514" s="2">
        <v>44839</v>
      </c>
      <c r="B514">
        <v>513</v>
      </c>
      <c r="C514">
        <f t="shared" si="55"/>
        <v>2022</v>
      </c>
      <c r="D514" s="2">
        <v>44551</v>
      </c>
      <c r="E514" s="2" t="s">
        <v>411</v>
      </c>
      <c r="F514" s="2" t="s">
        <v>415</v>
      </c>
      <c r="G514" s="2" t="s">
        <v>412</v>
      </c>
      <c r="H514">
        <f t="shared" si="56"/>
        <v>288</v>
      </c>
      <c r="I514">
        <f t="shared" si="57"/>
        <v>199</v>
      </c>
      <c r="J514">
        <f t="shared" si="58"/>
        <v>106</v>
      </c>
      <c r="K514">
        <f t="shared" si="59"/>
        <v>13</v>
      </c>
      <c r="L514">
        <v>14</v>
      </c>
      <c r="M514" t="s">
        <v>75</v>
      </c>
      <c r="N514">
        <v>0</v>
      </c>
      <c r="O514">
        <v>88</v>
      </c>
      <c r="P514">
        <v>69</v>
      </c>
      <c r="Q514">
        <v>78.5</v>
      </c>
      <c r="R514" s="16">
        <v>278</v>
      </c>
      <c r="S514">
        <v>0</v>
      </c>
    </row>
    <row r="515" spans="1:19" x14ac:dyDescent="0.55000000000000004">
      <c r="A515" s="2">
        <v>44840</v>
      </c>
      <c r="B515">
        <v>514</v>
      </c>
      <c r="C515">
        <f t="shared" ref="C515:C549" si="60">YEAR(A515)</f>
        <v>2022</v>
      </c>
      <c r="D515" s="2">
        <v>44551</v>
      </c>
      <c r="E515" s="2" t="s">
        <v>411</v>
      </c>
      <c r="F515" s="2" t="s">
        <v>415</v>
      </c>
      <c r="G515" s="2" t="s">
        <v>412</v>
      </c>
      <c r="H515">
        <f t="shared" si="56"/>
        <v>289</v>
      </c>
      <c r="I515">
        <f t="shared" si="57"/>
        <v>200</v>
      </c>
      <c r="J515">
        <f t="shared" si="58"/>
        <v>107</v>
      </c>
      <c r="K515">
        <f t="shared" si="59"/>
        <v>14</v>
      </c>
      <c r="L515">
        <v>15</v>
      </c>
      <c r="M515" t="s">
        <v>75</v>
      </c>
      <c r="N515">
        <v>0</v>
      </c>
      <c r="O515">
        <v>85</v>
      </c>
      <c r="P515">
        <v>67</v>
      </c>
      <c r="Q515">
        <v>76</v>
      </c>
      <c r="R515" s="16">
        <v>279</v>
      </c>
      <c r="S515">
        <v>0</v>
      </c>
    </row>
    <row r="516" spans="1:19" x14ac:dyDescent="0.55000000000000004">
      <c r="A516" s="2">
        <v>44841</v>
      </c>
      <c r="B516">
        <v>515</v>
      </c>
      <c r="C516">
        <f t="shared" si="60"/>
        <v>2022</v>
      </c>
      <c r="D516" s="2">
        <v>44551</v>
      </c>
      <c r="E516" s="2" t="s">
        <v>411</v>
      </c>
      <c r="F516" s="2" t="s">
        <v>415</v>
      </c>
      <c r="G516" s="2" t="s">
        <v>412</v>
      </c>
      <c r="H516">
        <f t="shared" si="56"/>
        <v>290</v>
      </c>
      <c r="I516">
        <f t="shared" si="57"/>
        <v>201</v>
      </c>
      <c r="J516">
        <f t="shared" si="58"/>
        <v>108</v>
      </c>
      <c r="K516">
        <f t="shared" si="59"/>
        <v>15</v>
      </c>
      <c r="L516">
        <v>16</v>
      </c>
      <c r="M516" t="s">
        <v>75</v>
      </c>
      <c r="N516">
        <v>2.5400000000000002E-2</v>
      </c>
      <c r="O516">
        <v>87</v>
      </c>
      <c r="P516">
        <v>68</v>
      </c>
      <c r="Q516">
        <v>77.5</v>
      </c>
      <c r="R516" s="16">
        <v>280</v>
      </c>
      <c r="S516">
        <v>6.4516000000000004E-2</v>
      </c>
    </row>
    <row r="517" spans="1:19" x14ac:dyDescent="0.55000000000000004">
      <c r="A517" s="2">
        <v>44842</v>
      </c>
      <c r="B517">
        <v>516</v>
      </c>
      <c r="C517">
        <f t="shared" si="60"/>
        <v>2022</v>
      </c>
      <c r="D517" s="2">
        <v>44551</v>
      </c>
      <c r="E517" s="2" t="s">
        <v>411</v>
      </c>
      <c r="F517" s="2" t="s">
        <v>415</v>
      </c>
      <c r="G517" s="2" t="s">
        <v>412</v>
      </c>
      <c r="H517">
        <f t="shared" si="56"/>
        <v>291</v>
      </c>
      <c r="I517">
        <f t="shared" si="57"/>
        <v>202</v>
      </c>
      <c r="J517">
        <f t="shared" si="58"/>
        <v>109</v>
      </c>
      <c r="K517">
        <f t="shared" si="59"/>
        <v>16</v>
      </c>
      <c r="L517">
        <v>17</v>
      </c>
      <c r="M517" t="s">
        <v>75</v>
      </c>
      <c r="N517">
        <v>0</v>
      </c>
      <c r="O517">
        <v>88</v>
      </c>
      <c r="P517">
        <v>68</v>
      </c>
      <c r="Q517">
        <v>78</v>
      </c>
      <c r="R517" s="16">
        <v>281</v>
      </c>
      <c r="S517">
        <v>0</v>
      </c>
    </row>
    <row r="518" spans="1:19" x14ac:dyDescent="0.55000000000000004">
      <c r="A518" s="2">
        <v>44843</v>
      </c>
      <c r="B518">
        <v>517</v>
      </c>
      <c r="C518">
        <f t="shared" si="60"/>
        <v>2022</v>
      </c>
      <c r="D518" s="2">
        <v>44551</v>
      </c>
      <c r="E518" s="2" t="s">
        <v>411</v>
      </c>
      <c r="F518" s="2" t="s">
        <v>415</v>
      </c>
      <c r="G518" s="2" t="s">
        <v>412</v>
      </c>
      <c r="H518">
        <f t="shared" si="56"/>
        <v>292</v>
      </c>
      <c r="I518">
        <f t="shared" si="57"/>
        <v>203</v>
      </c>
      <c r="J518">
        <f t="shared" si="58"/>
        <v>110</v>
      </c>
      <c r="K518">
        <f t="shared" si="59"/>
        <v>17</v>
      </c>
      <c r="L518">
        <v>18</v>
      </c>
      <c r="M518" t="s">
        <v>75</v>
      </c>
      <c r="N518">
        <v>7.6200000000000004E-2</v>
      </c>
      <c r="O518">
        <v>87</v>
      </c>
      <c r="P518">
        <v>75</v>
      </c>
      <c r="Q518">
        <v>81</v>
      </c>
      <c r="R518" s="16">
        <v>282</v>
      </c>
      <c r="S518">
        <v>0.19354800000000003</v>
      </c>
    </row>
    <row r="519" spans="1:19" x14ac:dyDescent="0.55000000000000004">
      <c r="A519" s="2">
        <v>44844</v>
      </c>
      <c r="B519">
        <v>518</v>
      </c>
      <c r="C519">
        <f t="shared" si="60"/>
        <v>2022</v>
      </c>
      <c r="D519" s="2">
        <v>44551</v>
      </c>
      <c r="E519" s="2" t="s">
        <v>411</v>
      </c>
      <c r="F519" s="2" t="s">
        <v>415</v>
      </c>
      <c r="G519" s="2" t="s">
        <v>412</v>
      </c>
      <c r="H519">
        <f t="shared" si="56"/>
        <v>293</v>
      </c>
      <c r="I519">
        <f t="shared" si="57"/>
        <v>204</v>
      </c>
      <c r="J519">
        <f t="shared" si="58"/>
        <v>111</v>
      </c>
      <c r="K519">
        <f t="shared" si="59"/>
        <v>18</v>
      </c>
      <c r="L519">
        <v>19</v>
      </c>
      <c r="M519" t="s">
        <v>75</v>
      </c>
      <c r="N519">
        <v>1.6002000000000001</v>
      </c>
      <c r="O519">
        <v>83</v>
      </c>
      <c r="P519">
        <v>72</v>
      </c>
      <c r="Q519">
        <v>77.5</v>
      </c>
      <c r="R519" s="16">
        <v>283</v>
      </c>
      <c r="S519">
        <v>4.064508</v>
      </c>
    </row>
    <row r="520" spans="1:19" x14ac:dyDescent="0.55000000000000004">
      <c r="A520" s="2">
        <v>44845</v>
      </c>
      <c r="B520">
        <v>519</v>
      </c>
      <c r="C520">
        <f t="shared" si="60"/>
        <v>2022</v>
      </c>
      <c r="D520" s="2">
        <v>44551</v>
      </c>
      <c r="E520" s="2" t="s">
        <v>411</v>
      </c>
      <c r="F520" s="2" t="s">
        <v>415</v>
      </c>
      <c r="G520" s="2" t="s">
        <v>412</v>
      </c>
      <c r="H520">
        <f t="shared" si="56"/>
        <v>294</v>
      </c>
      <c r="I520">
        <f t="shared" si="57"/>
        <v>205</v>
      </c>
      <c r="J520">
        <f t="shared" si="58"/>
        <v>112</v>
      </c>
      <c r="K520">
        <f t="shared" si="59"/>
        <v>19</v>
      </c>
      <c r="L520">
        <v>20</v>
      </c>
      <c r="M520" t="s">
        <v>75</v>
      </c>
      <c r="N520">
        <v>2.5400000000000002E-2</v>
      </c>
      <c r="O520">
        <v>89</v>
      </c>
      <c r="P520">
        <v>72</v>
      </c>
      <c r="Q520">
        <v>80.5</v>
      </c>
      <c r="R520" s="16">
        <v>284</v>
      </c>
      <c r="S520">
        <v>6.4516000000000004E-2</v>
      </c>
    </row>
    <row r="521" spans="1:19" x14ac:dyDescent="0.55000000000000004">
      <c r="A521" s="2">
        <v>44846</v>
      </c>
      <c r="B521">
        <v>520</v>
      </c>
      <c r="C521">
        <f t="shared" si="60"/>
        <v>2022</v>
      </c>
      <c r="D521" s="2">
        <v>44551</v>
      </c>
      <c r="E521" s="2" t="s">
        <v>411</v>
      </c>
      <c r="F521" s="2" t="s">
        <v>415</v>
      </c>
      <c r="G521" s="2" t="s">
        <v>412</v>
      </c>
      <c r="H521">
        <f t="shared" si="56"/>
        <v>295</v>
      </c>
      <c r="I521">
        <f t="shared" si="57"/>
        <v>206</v>
      </c>
      <c r="J521">
        <f t="shared" si="58"/>
        <v>113</v>
      </c>
      <c r="K521">
        <f t="shared" si="59"/>
        <v>20</v>
      </c>
      <c r="L521">
        <v>21</v>
      </c>
      <c r="M521" t="s">
        <v>75</v>
      </c>
      <c r="N521">
        <v>0</v>
      </c>
      <c r="O521">
        <v>90</v>
      </c>
      <c r="P521">
        <v>75</v>
      </c>
      <c r="Q521">
        <v>82.5</v>
      </c>
      <c r="R521" s="16">
        <v>285</v>
      </c>
      <c r="S521">
        <v>0</v>
      </c>
    </row>
    <row r="522" spans="1:19" x14ac:dyDescent="0.55000000000000004">
      <c r="A522" s="2">
        <v>44847</v>
      </c>
      <c r="B522">
        <v>521</v>
      </c>
      <c r="C522">
        <f t="shared" si="60"/>
        <v>2022</v>
      </c>
      <c r="D522" s="2">
        <v>44551</v>
      </c>
      <c r="E522" s="2" t="s">
        <v>411</v>
      </c>
      <c r="F522" s="2" t="s">
        <v>415</v>
      </c>
      <c r="G522" s="2" t="s">
        <v>412</v>
      </c>
      <c r="H522">
        <f t="shared" si="56"/>
        <v>296</v>
      </c>
      <c r="I522">
        <f t="shared" si="57"/>
        <v>207</v>
      </c>
      <c r="J522">
        <f t="shared" si="58"/>
        <v>114</v>
      </c>
      <c r="K522">
        <f t="shared" si="59"/>
        <v>21</v>
      </c>
      <c r="L522">
        <v>22</v>
      </c>
      <c r="M522" t="s">
        <v>75</v>
      </c>
      <c r="N522">
        <v>0</v>
      </c>
      <c r="O522">
        <v>89</v>
      </c>
      <c r="P522">
        <v>76</v>
      </c>
      <c r="Q522">
        <v>82.5</v>
      </c>
      <c r="R522" s="16">
        <v>286</v>
      </c>
      <c r="S522">
        <v>0</v>
      </c>
    </row>
    <row r="523" spans="1:19" x14ac:dyDescent="0.55000000000000004">
      <c r="A523" s="2">
        <v>44848</v>
      </c>
      <c r="B523">
        <v>522</v>
      </c>
      <c r="C523">
        <f t="shared" si="60"/>
        <v>2022</v>
      </c>
      <c r="D523" s="2">
        <v>44551</v>
      </c>
      <c r="E523" s="2" t="s">
        <v>411</v>
      </c>
      <c r="F523" s="2" t="s">
        <v>415</v>
      </c>
      <c r="G523" s="2" t="s">
        <v>412</v>
      </c>
      <c r="H523">
        <f t="shared" si="56"/>
        <v>297</v>
      </c>
      <c r="I523">
        <f t="shared" si="57"/>
        <v>208</v>
      </c>
      <c r="J523">
        <f t="shared" si="58"/>
        <v>115</v>
      </c>
      <c r="K523">
        <f t="shared" si="59"/>
        <v>22</v>
      </c>
      <c r="L523">
        <v>23</v>
      </c>
      <c r="M523" t="s">
        <v>75</v>
      </c>
      <c r="N523">
        <v>2.032</v>
      </c>
      <c r="O523">
        <v>89</v>
      </c>
      <c r="P523">
        <v>73</v>
      </c>
      <c r="Q523">
        <v>81</v>
      </c>
      <c r="R523" s="16">
        <v>287</v>
      </c>
      <c r="S523">
        <v>5.1612800000000005</v>
      </c>
    </row>
    <row r="524" spans="1:19" x14ac:dyDescent="0.55000000000000004">
      <c r="A524" s="2">
        <v>44849</v>
      </c>
      <c r="B524">
        <v>523</v>
      </c>
      <c r="C524">
        <f t="shared" si="60"/>
        <v>2022</v>
      </c>
      <c r="D524" s="2">
        <v>44551</v>
      </c>
      <c r="E524" s="2" t="s">
        <v>411</v>
      </c>
      <c r="F524" s="2" t="s">
        <v>415</v>
      </c>
      <c r="G524" s="2" t="s">
        <v>412</v>
      </c>
      <c r="H524">
        <f t="shared" si="56"/>
        <v>298</v>
      </c>
      <c r="I524">
        <f t="shared" si="57"/>
        <v>209</v>
      </c>
      <c r="J524">
        <f t="shared" si="58"/>
        <v>116</v>
      </c>
      <c r="K524">
        <f t="shared" si="59"/>
        <v>23</v>
      </c>
      <c r="L524">
        <v>24</v>
      </c>
      <c r="M524" t="s">
        <v>75</v>
      </c>
      <c r="N524">
        <v>0.10160000000000001</v>
      </c>
      <c r="O524">
        <v>87</v>
      </c>
      <c r="P524">
        <v>73</v>
      </c>
      <c r="Q524">
        <v>80</v>
      </c>
      <c r="R524" s="16">
        <v>288</v>
      </c>
      <c r="S524">
        <v>0.25806400000000002</v>
      </c>
    </row>
    <row r="525" spans="1:19" x14ac:dyDescent="0.55000000000000004">
      <c r="A525" s="2">
        <v>44850</v>
      </c>
      <c r="B525">
        <v>524</v>
      </c>
      <c r="C525">
        <f t="shared" si="60"/>
        <v>2022</v>
      </c>
      <c r="D525" s="2">
        <v>44551</v>
      </c>
      <c r="E525" s="2" t="s">
        <v>411</v>
      </c>
      <c r="F525" s="2" t="s">
        <v>415</v>
      </c>
      <c r="G525" s="2" t="s">
        <v>412</v>
      </c>
      <c r="H525">
        <f t="shared" si="56"/>
        <v>299</v>
      </c>
      <c r="I525">
        <f t="shared" si="57"/>
        <v>210</v>
      </c>
      <c r="J525">
        <f t="shared" si="58"/>
        <v>117</v>
      </c>
      <c r="K525">
        <f t="shared" si="59"/>
        <v>24</v>
      </c>
      <c r="L525">
        <v>25</v>
      </c>
      <c r="M525" t="s">
        <v>75</v>
      </c>
      <c r="N525">
        <v>0.15240000000000001</v>
      </c>
      <c r="O525">
        <v>87</v>
      </c>
      <c r="P525">
        <v>74</v>
      </c>
      <c r="Q525">
        <v>80.5</v>
      </c>
      <c r="R525" s="16">
        <v>289</v>
      </c>
      <c r="S525">
        <v>0.38709600000000005</v>
      </c>
    </row>
    <row r="526" spans="1:19" x14ac:dyDescent="0.55000000000000004">
      <c r="A526" s="2">
        <v>44851</v>
      </c>
      <c r="B526">
        <v>525</v>
      </c>
      <c r="C526">
        <f t="shared" si="60"/>
        <v>2022</v>
      </c>
      <c r="D526" s="2">
        <v>44551</v>
      </c>
      <c r="E526" s="2" t="s">
        <v>411</v>
      </c>
      <c r="F526" s="2" t="s">
        <v>415</v>
      </c>
      <c r="G526" s="2" t="s">
        <v>412</v>
      </c>
      <c r="H526">
        <f t="shared" si="56"/>
        <v>300</v>
      </c>
      <c r="I526">
        <f t="shared" si="57"/>
        <v>211</v>
      </c>
      <c r="J526">
        <f t="shared" si="58"/>
        <v>118</v>
      </c>
      <c r="K526">
        <f t="shared" si="59"/>
        <v>25</v>
      </c>
      <c r="L526">
        <v>26</v>
      </c>
      <c r="M526" t="s">
        <v>75</v>
      </c>
      <c r="N526">
        <v>0</v>
      </c>
      <c r="O526">
        <v>87</v>
      </c>
      <c r="P526">
        <v>73</v>
      </c>
      <c r="Q526">
        <v>80</v>
      </c>
      <c r="R526" s="16">
        <v>290</v>
      </c>
      <c r="S526">
        <v>0</v>
      </c>
    </row>
    <row r="527" spans="1:19" x14ac:dyDescent="0.55000000000000004">
      <c r="A527" s="2">
        <v>44852</v>
      </c>
      <c r="B527">
        <v>526</v>
      </c>
      <c r="C527">
        <f t="shared" si="60"/>
        <v>2022</v>
      </c>
      <c r="D527" s="2">
        <v>44551</v>
      </c>
      <c r="E527" s="2" t="s">
        <v>411</v>
      </c>
      <c r="F527" s="2" t="s">
        <v>415</v>
      </c>
      <c r="G527" s="2" t="s">
        <v>412</v>
      </c>
      <c r="H527">
        <f t="shared" si="56"/>
        <v>301</v>
      </c>
      <c r="I527">
        <f t="shared" si="57"/>
        <v>212</v>
      </c>
      <c r="J527">
        <f t="shared" si="58"/>
        <v>119</v>
      </c>
      <c r="K527">
        <f t="shared" si="59"/>
        <v>26</v>
      </c>
      <c r="L527">
        <v>27</v>
      </c>
      <c r="M527" t="s">
        <v>75</v>
      </c>
      <c r="N527">
        <v>0.127</v>
      </c>
      <c r="O527">
        <v>86</v>
      </c>
      <c r="P527">
        <v>72</v>
      </c>
      <c r="Q527">
        <v>79</v>
      </c>
      <c r="R527" s="16">
        <v>291</v>
      </c>
      <c r="S527">
        <v>0.32258000000000003</v>
      </c>
    </row>
    <row r="528" spans="1:19" x14ac:dyDescent="0.55000000000000004">
      <c r="A528" s="2">
        <v>44853</v>
      </c>
      <c r="B528">
        <v>527</v>
      </c>
      <c r="C528">
        <f t="shared" si="60"/>
        <v>2022</v>
      </c>
      <c r="D528" s="2">
        <v>44551</v>
      </c>
      <c r="E528" s="2" t="s">
        <v>411</v>
      </c>
      <c r="F528" s="2" t="s">
        <v>415</v>
      </c>
      <c r="G528" s="2" t="s">
        <v>412</v>
      </c>
      <c r="H528">
        <f t="shared" si="56"/>
        <v>302</v>
      </c>
      <c r="I528">
        <f t="shared" si="57"/>
        <v>213</v>
      </c>
      <c r="J528">
        <f t="shared" si="58"/>
        <v>120</v>
      </c>
      <c r="K528">
        <f t="shared" si="59"/>
        <v>27</v>
      </c>
      <c r="L528">
        <v>28</v>
      </c>
      <c r="M528" t="s">
        <v>75</v>
      </c>
      <c r="N528">
        <v>5.0800000000000005E-2</v>
      </c>
      <c r="O528">
        <v>87</v>
      </c>
      <c r="P528">
        <v>69</v>
      </c>
      <c r="Q528">
        <v>78</v>
      </c>
      <c r="R528" s="16">
        <v>292</v>
      </c>
      <c r="S528">
        <v>0.12903200000000001</v>
      </c>
    </row>
    <row r="529" spans="1:19" x14ac:dyDescent="0.55000000000000004">
      <c r="A529" s="2">
        <v>44854</v>
      </c>
      <c r="B529">
        <v>528</v>
      </c>
      <c r="C529">
        <f t="shared" si="60"/>
        <v>2022</v>
      </c>
      <c r="D529" s="2">
        <v>44551</v>
      </c>
      <c r="E529" s="2" t="s">
        <v>411</v>
      </c>
      <c r="F529" s="2" t="s">
        <v>415</v>
      </c>
      <c r="G529" s="2" t="s">
        <v>412</v>
      </c>
      <c r="H529">
        <f t="shared" ref="H529:H549" si="61">_xlfn.DAYS(A529,D529)</f>
        <v>303</v>
      </c>
      <c r="I529">
        <f t="shared" ref="I529:I549" si="62">_xlfn.DAYS(A529,E529)</f>
        <v>214</v>
      </c>
      <c r="J529">
        <f t="shared" ref="J529:J549" si="63">_xlfn.DAYS(A529,F529)</f>
        <v>121</v>
      </c>
      <c r="K529">
        <f t="shared" ref="K529:K549" si="64">_xlfn.DAYS(A529,G529)</f>
        <v>28</v>
      </c>
      <c r="L529">
        <v>29</v>
      </c>
      <c r="M529" t="s">
        <v>75</v>
      </c>
      <c r="N529">
        <v>0.127</v>
      </c>
      <c r="O529">
        <v>70</v>
      </c>
      <c r="P529">
        <v>60</v>
      </c>
      <c r="Q529">
        <v>65</v>
      </c>
      <c r="R529" s="16">
        <v>293</v>
      </c>
      <c r="S529">
        <v>0.32258000000000003</v>
      </c>
    </row>
    <row r="530" spans="1:19" x14ac:dyDescent="0.55000000000000004">
      <c r="A530" s="2">
        <v>44855</v>
      </c>
      <c r="B530">
        <v>529</v>
      </c>
      <c r="C530">
        <f t="shared" si="60"/>
        <v>2022</v>
      </c>
      <c r="D530" s="2">
        <v>44551</v>
      </c>
      <c r="E530" s="2" t="s">
        <v>411</v>
      </c>
      <c r="F530" s="2" t="s">
        <v>415</v>
      </c>
      <c r="G530" s="2" t="s">
        <v>412</v>
      </c>
      <c r="H530">
        <f t="shared" si="61"/>
        <v>304</v>
      </c>
      <c r="I530">
        <f t="shared" si="62"/>
        <v>215</v>
      </c>
      <c r="J530">
        <f t="shared" si="63"/>
        <v>122</v>
      </c>
      <c r="K530">
        <f t="shared" si="64"/>
        <v>29</v>
      </c>
      <c r="L530">
        <v>30</v>
      </c>
      <c r="M530" t="s">
        <v>75</v>
      </c>
      <c r="N530">
        <v>0</v>
      </c>
      <c r="O530">
        <v>80</v>
      </c>
      <c r="P530">
        <v>60</v>
      </c>
      <c r="Q530">
        <v>70</v>
      </c>
      <c r="R530" s="16">
        <v>294</v>
      </c>
      <c r="S530">
        <v>0</v>
      </c>
    </row>
    <row r="531" spans="1:19" x14ac:dyDescent="0.55000000000000004">
      <c r="A531" s="2">
        <v>44856</v>
      </c>
      <c r="B531">
        <v>530</v>
      </c>
      <c r="C531">
        <f t="shared" si="60"/>
        <v>2022</v>
      </c>
      <c r="D531" s="2">
        <v>44551</v>
      </c>
      <c r="E531" s="2" t="s">
        <v>411</v>
      </c>
      <c r="F531" s="2" t="s">
        <v>415</v>
      </c>
      <c r="G531" s="2" t="s">
        <v>412</v>
      </c>
      <c r="H531">
        <f t="shared" si="61"/>
        <v>305</v>
      </c>
      <c r="I531">
        <f t="shared" si="62"/>
        <v>216</v>
      </c>
      <c r="J531">
        <f t="shared" si="63"/>
        <v>123</v>
      </c>
      <c r="K531">
        <f t="shared" si="64"/>
        <v>30</v>
      </c>
      <c r="L531">
        <v>31</v>
      </c>
      <c r="M531" t="s">
        <v>75</v>
      </c>
      <c r="N531">
        <v>0</v>
      </c>
      <c r="O531">
        <v>81</v>
      </c>
      <c r="P531">
        <v>62</v>
      </c>
      <c r="Q531">
        <v>71.5</v>
      </c>
      <c r="R531" s="16">
        <v>295</v>
      </c>
      <c r="S531">
        <v>0</v>
      </c>
    </row>
    <row r="532" spans="1:19" x14ac:dyDescent="0.55000000000000004">
      <c r="A532" s="2">
        <v>44857</v>
      </c>
      <c r="B532">
        <v>531</v>
      </c>
      <c r="C532">
        <f t="shared" si="60"/>
        <v>2022</v>
      </c>
      <c r="D532" s="2">
        <v>44551</v>
      </c>
      <c r="E532" s="2" t="s">
        <v>411</v>
      </c>
      <c r="F532" s="2" t="s">
        <v>415</v>
      </c>
      <c r="G532" s="2" t="s">
        <v>412</v>
      </c>
      <c r="H532">
        <f t="shared" si="61"/>
        <v>306</v>
      </c>
      <c r="I532">
        <f t="shared" si="62"/>
        <v>217</v>
      </c>
      <c r="J532">
        <f t="shared" si="63"/>
        <v>124</v>
      </c>
      <c r="K532">
        <f t="shared" si="64"/>
        <v>31</v>
      </c>
      <c r="L532">
        <v>32</v>
      </c>
      <c r="M532" t="s">
        <v>75</v>
      </c>
      <c r="N532">
        <v>0</v>
      </c>
      <c r="O532">
        <v>85</v>
      </c>
      <c r="P532">
        <v>63</v>
      </c>
      <c r="Q532">
        <v>74</v>
      </c>
      <c r="R532" s="16">
        <v>296</v>
      </c>
      <c r="S532">
        <v>0</v>
      </c>
    </row>
    <row r="533" spans="1:19" x14ac:dyDescent="0.55000000000000004">
      <c r="A533" s="2">
        <v>44858</v>
      </c>
      <c r="B533">
        <v>532</v>
      </c>
      <c r="C533">
        <f t="shared" si="60"/>
        <v>2022</v>
      </c>
      <c r="D533" s="2">
        <v>44551</v>
      </c>
      <c r="E533" s="2" t="s">
        <v>411</v>
      </c>
      <c r="F533" s="2" t="s">
        <v>415</v>
      </c>
      <c r="G533" s="2" t="s">
        <v>412</v>
      </c>
      <c r="H533">
        <f t="shared" si="61"/>
        <v>307</v>
      </c>
      <c r="I533">
        <f t="shared" si="62"/>
        <v>218</v>
      </c>
      <c r="J533">
        <f t="shared" si="63"/>
        <v>125</v>
      </c>
      <c r="K533">
        <f t="shared" si="64"/>
        <v>32</v>
      </c>
      <c r="L533">
        <v>33</v>
      </c>
      <c r="M533" t="s">
        <v>75</v>
      </c>
      <c r="N533">
        <v>0</v>
      </c>
      <c r="O533">
        <v>86</v>
      </c>
      <c r="P533">
        <v>65</v>
      </c>
      <c r="Q533">
        <v>75.5</v>
      </c>
      <c r="R533" s="16">
        <v>297</v>
      </c>
      <c r="S533">
        <v>0</v>
      </c>
    </row>
    <row r="534" spans="1:19" x14ac:dyDescent="0.55000000000000004">
      <c r="A534" s="2">
        <v>44859</v>
      </c>
      <c r="B534">
        <v>533</v>
      </c>
      <c r="C534">
        <f t="shared" si="60"/>
        <v>2022</v>
      </c>
      <c r="D534" s="2">
        <v>44551</v>
      </c>
      <c r="E534" s="2" t="s">
        <v>411</v>
      </c>
      <c r="F534" s="2" t="s">
        <v>415</v>
      </c>
      <c r="G534" s="2" t="s">
        <v>412</v>
      </c>
      <c r="H534">
        <f t="shared" si="61"/>
        <v>308</v>
      </c>
      <c r="I534">
        <f t="shared" si="62"/>
        <v>219</v>
      </c>
      <c r="J534">
        <f t="shared" si="63"/>
        <v>126</v>
      </c>
      <c r="K534">
        <f t="shared" si="64"/>
        <v>33</v>
      </c>
      <c r="L534">
        <v>34</v>
      </c>
      <c r="M534" t="s">
        <v>75</v>
      </c>
      <c r="N534">
        <v>0</v>
      </c>
      <c r="O534">
        <v>84</v>
      </c>
      <c r="P534">
        <v>62</v>
      </c>
      <c r="Q534">
        <v>73</v>
      </c>
      <c r="R534" s="16">
        <v>298</v>
      </c>
      <c r="S534">
        <v>0</v>
      </c>
    </row>
    <row r="535" spans="1:19" x14ac:dyDescent="0.55000000000000004">
      <c r="A535" s="2">
        <v>44860</v>
      </c>
      <c r="B535">
        <v>534</v>
      </c>
      <c r="C535">
        <f t="shared" si="60"/>
        <v>2022</v>
      </c>
      <c r="D535" s="2">
        <v>44551</v>
      </c>
      <c r="E535" s="2" t="s">
        <v>411</v>
      </c>
      <c r="F535" s="2" t="s">
        <v>415</v>
      </c>
      <c r="G535" s="2" t="s">
        <v>412</v>
      </c>
      <c r="H535">
        <f t="shared" si="61"/>
        <v>309</v>
      </c>
      <c r="I535">
        <f t="shared" si="62"/>
        <v>220</v>
      </c>
      <c r="J535">
        <f t="shared" si="63"/>
        <v>127</v>
      </c>
      <c r="K535">
        <f t="shared" si="64"/>
        <v>34</v>
      </c>
      <c r="L535">
        <v>35</v>
      </c>
      <c r="M535" t="s">
        <v>75</v>
      </c>
      <c r="N535">
        <v>0</v>
      </c>
      <c r="O535">
        <v>85</v>
      </c>
      <c r="P535">
        <v>62</v>
      </c>
      <c r="Q535">
        <v>73.5</v>
      </c>
      <c r="R535" s="16">
        <v>299</v>
      </c>
      <c r="S535">
        <v>0</v>
      </c>
    </row>
    <row r="536" spans="1:19" x14ac:dyDescent="0.55000000000000004">
      <c r="A536" s="2">
        <v>44861</v>
      </c>
      <c r="B536">
        <v>535</v>
      </c>
      <c r="C536">
        <f t="shared" si="60"/>
        <v>2022</v>
      </c>
      <c r="D536" s="2">
        <v>44551</v>
      </c>
      <c r="E536" s="2" t="s">
        <v>411</v>
      </c>
      <c r="F536" s="2" t="s">
        <v>415</v>
      </c>
      <c r="G536" s="2" t="s">
        <v>412</v>
      </c>
      <c r="H536">
        <f t="shared" si="61"/>
        <v>310</v>
      </c>
      <c r="I536">
        <f t="shared" si="62"/>
        <v>221</v>
      </c>
      <c r="J536">
        <f t="shared" si="63"/>
        <v>128</v>
      </c>
      <c r="K536">
        <f t="shared" si="64"/>
        <v>35</v>
      </c>
      <c r="L536">
        <v>36</v>
      </c>
      <c r="M536" t="s">
        <v>75</v>
      </c>
      <c r="N536">
        <v>0</v>
      </c>
      <c r="O536">
        <v>87</v>
      </c>
      <c r="P536">
        <v>62</v>
      </c>
      <c r="Q536">
        <v>74.5</v>
      </c>
      <c r="R536" s="16">
        <v>300</v>
      </c>
      <c r="S536">
        <v>0</v>
      </c>
    </row>
    <row r="537" spans="1:19" x14ac:dyDescent="0.55000000000000004">
      <c r="A537" s="2">
        <v>44862</v>
      </c>
      <c r="B537">
        <v>536</v>
      </c>
      <c r="C537">
        <f t="shared" si="60"/>
        <v>2022</v>
      </c>
      <c r="D537" s="2">
        <v>44551</v>
      </c>
      <c r="E537" s="2" t="s">
        <v>411</v>
      </c>
      <c r="F537" s="2" t="s">
        <v>415</v>
      </c>
      <c r="G537" s="2" t="s">
        <v>412</v>
      </c>
      <c r="H537">
        <f t="shared" si="61"/>
        <v>311</v>
      </c>
      <c r="I537">
        <f t="shared" si="62"/>
        <v>222</v>
      </c>
      <c r="J537">
        <f t="shared" si="63"/>
        <v>129</v>
      </c>
      <c r="K537">
        <f t="shared" si="64"/>
        <v>36</v>
      </c>
      <c r="L537">
        <v>37</v>
      </c>
      <c r="M537" t="s">
        <v>75</v>
      </c>
      <c r="N537">
        <v>0</v>
      </c>
      <c r="O537">
        <v>87</v>
      </c>
      <c r="P537">
        <v>63</v>
      </c>
      <c r="Q537">
        <v>75</v>
      </c>
      <c r="R537" s="16">
        <v>301</v>
      </c>
      <c r="S537">
        <v>0</v>
      </c>
    </row>
    <row r="538" spans="1:19" x14ac:dyDescent="0.55000000000000004">
      <c r="A538" s="2">
        <v>44863</v>
      </c>
      <c r="B538">
        <v>537</v>
      </c>
      <c r="C538">
        <f t="shared" si="60"/>
        <v>2022</v>
      </c>
      <c r="D538" s="2">
        <v>44551</v>
      </c>
      <c r="E538" s="2" t="s">
        <v>411</v>
      </c>
      <c r="F538" s="2" t="s">
        <v>415</v>
      </c>
      <c r="G538" s="2" t="s">
        <v>412</v>
      </c>
      <c r="H538">
        <f t="shared" si="61"/>
        <v>312</v>
      </c>
      <c r="I538">
        <f t="shared" si="62"/>
        <v>223</v>
      </c>
      <c r="J538">
        <f t="shared" si="63"/>
        <v>130</v>
      </c>
      <c r="K538">
        <f t="shared" si="64"/>
        <v>37</v>
      </c>
      <c r="L538">
        <v>38</v>
      </c>
      <c r="M538" t="s">
        <v>75</v>
      </c>
      <c r="N538">
        <v>5.0800000000000005E-2</v>
      </c>
      <c r="O538">
        <v>87</v>
      </c>
      <c r="P538">
        <v>65</v>
      </c>
      <c r="Q538">
        <v>76</v>
      </c>
      <c r="R538" s="16">
        <v>302</v>
      </c>
      <c r="S538">
        <v>0.12903200000000001</v>
      </c>
    </row>
    <row r="539" spans="1:19" x14ac:dyDescent="0.55000000000000004">
      <c r="A539" s="2">
        <v>44864</v>
      </c>
      <c r="B539">
        <v>538</v>
      </c>
      <c r="C539">
        <f t="shared" si="60"/>
        <v>2022</v>
      </c>
      <c r="D539" s="2">
        <v>44551</v>
      </c>
      <c r="E539" s="2" t="s">
        <v>411</v>
      </c>
      <c r="F539" s="2" t="s">
        <v>415</v>
      </c>
      <c r="G539" s="2" t="s">
        <v>412</v>
      </c>
      <c r="H539">
        <f t="shared" si="61"/>
        <v>313</v>
      </c>
      <c r="I539">
        <f t="shared" si="62"/>
        <v>224</v>
      </c>
      <c r="J539">
        <f t="shared" si="63"/>
        <v>131</v>
      </c>
      <c r="K539">
        <f t="shared" si="64"/>
        <v>38</v>
      </c>
      <c r="L539">
        <v>39</v>
      </c>
      <c r="M539" t="s">
        <v>75</v>
      </c>
      <c r="N539">
        <v>0</v>
      </c>
      <c r="O539">
        <v>87</v>
      </c>
      <c r="P539">
        <v>65</v>
      </c>
      <c r="Q539">
        <v>76</v>
      </c>
      <c r="R539" s="16">
        <v>303</v>
      </c>
      <c r="S539">
        <v>0</v>
      </c>
    </row>
    <row r="540" spans="1:19" x14ac:dyDescent="0.55000000000000004">
      <c r="A540" s="2">
        <v>44865</v>
      </c>
      <c r="B540">
        <v>539</v>
      </c>
      <c r="C540">
        <f t="shared" si="60"/>
        <v>2022</v>
      </c>
      <c r="D540" s="2">
        <v>44551</v>
      </c>
      <c r="E540" s="2" t="s">
        <v>411</v>
      </c>
      <c r="F540" s="2" t="s">
        <v>415</v>
      </c>
      <c r="G540" s="2" t="s">
        <v>412</v>
      </c>
      <c r="H540">
        <f t="shared" si="61"/>
        <v>314</v>
      </c>
      <c r="I540">
        <f t="shared" si="62"/>
        <v>225</v>
      </c>
      <c r="J540">
        <f t="shared" si="63"/>
        <v>132</v>
      </c>
      <c r="K540">
        <f t="shared" si="64"/>
        <v>39</v>
      </c>
      <c r="L540">
        <v>40</v>
      </c>
      <c r="M540" t="s">
        <v>75</v>
      </c>
      <c r="N540">
        <v>0.60960000000000003</v>
      </c>
      <c r="O540">
        <v>87</v>
      </c>
      <c r="P540">
        <v>71</v>
      </c>
      <c r="Q540">
        <v>79</v>
      </c>
      <c r="R540" s="16">
        <v>304</v>
      </c>
      <c r="S540">
        <v>1.5483840000000002</v>
      </c>
    </row>
    <row r="541" spans="1:19" x14ac:dyDescent="0.55000000000000004">
      <c r="A541" s="2">
        <v>44866</v>
      </c>
      <c r="B541">
        <v>540</v>
      </c>
      <c r="C541">
        <f t="shared" si="60"/>
        <v>2022</v>
      </c>
      <c r="D541" s="2">
        <v>44551</v>
      </c>
      <c r="E541" s="2" t="s">
        <v>411</v>
      </c>
      <c r="F541" s="2" t="s">
        <v>415</v>
      </c>
      <c r="G541" s="2" t="s">
        <v>412</v>
      </c>
      <c r="H541">
        <f t="shared" si="61"/>
        <v>315</v>
      </c>
      <c r="I541">
        <f t="shared" si="62"/>
        <v>226</v>
      </c>
      <c r="J541">
        <f t="shared" si="63"/>
        <v>133</v>
      </c>
      <c r="K541">
        <f t="shared" si="64"/>
        <v>40</v>
      </c>
      <c r="L541">
        <v>41</v>
      </c>
      <c r="M541" t="s">
        <v>90</v>
      </c>
      <c r="N541">
        <v>0</v>
      </c>
      <c r="O541">
        <v>87</v>
      </c>
      <c r="P541">
        <v>69</v>
      </c>
      <c r="Q541">
        <v>78</v>
      </c>
      <c r="R541" s="16">
        <v>305</v>
      </c>
      <c r="S541">
        <v>0</v>
      </c>
    </row>
    <row r="542" spans="1:19" x14ac:dyDescent="0.55000000000000004">
      <c r="A542" s="2">
        <v>44867</v>
      </c>
      <c r="B542">
        <v>541</v>
      </c>
      <c r="C542">
        <f t="shared" si="60"/>
        <v>2022</v>
      </c>
      <c r="D542" s="2">
        <v>44551</v>
      </c>
      <c r="E542" s="2" t="s">
        <v>411</v>
      </c>
      <c r="F542" s="2" t="s">
        <v>415</v>
      </c>
      <c r="G542" s="2" t="s">
        <v>412</v>
      </c>
      <c r="H542">
        <f t="shared" si="61"/>
        <v>316</v>
      </c>
      <c r="I542">
        <f t="shared" si="62"/>
        <v>227</v>
      </c>
      <c r="J542">
        <f t="shared" si="63"/>
        <v>134</v>
      </c>
      <c r="K542">
        <f t="shared" si="64"/>
        <v>41</v>
      </c>
      <c r="L542">
        <v>42</v>
      </c>
      <c r="M542" t="s">
        <v>90</v>
      </c>
      <c r="N542">
        <v>2.5400000000000002E-2</v>
      </c>
      <c r="O542">
        <v>88</v>
      </c>
      <c r="P542">
        <v>73</v>
      </c>
      <c r="Q542">
        <v>80.5</v>
      </c>
      <c r="R542" s="16">
        <v>306</v>
      </c>
      <c r="S542">
        <v>6.4516000000000004E-2</v>
      </c>
    </row>
    <row r="543" spans="1:19" x14ac:dyDescent="0.55000000000000004">
      <c r="A543" s="2">
        <v>44868</v>
      </c>
      <c r="B543">
        <v>542</v>
      </c>
      <c r="C543">
        <f t="shared" si="60"/>
        <v>2022</v>
      </c>
      <c r="D543" s="2">
        <v>44551</v>
      </c>
      <c r="E543" s="2" t="s">
        <v>411</v>
      </c>
      <c r="F543" s="2" t="s">
        <v>415</v>
      </c>
      <c r="G543" s="2" t="s">
        <v>412</v>
      </c>
      <c r="H543">
        <f t="shared" si="61"/>
        <v>317</v>
      </c>
      <c r="I543">
        <f t="shared" si="62"/>
        <v>228</v>
      </c>
      <c r="J543">
        <f t="shared" si="63"/>
        <v>135</v>
      </c>
      <c r="K543">
        <f t="shared" si="64"/>
        <v>42</v>
      </c>
      <c r="L543">
        <v>43</v>
      </c>
      <c r="M543" t="s">
        <v>90</v>
      </c>
      <c r="N543">
        <v>0</v>
      </c>
      <c r="O543">
        <v>88</v>
      </c>
      <c r="P543">
        <v>72</v>
      </c>
      <c r="Q543">
        <v>80</v>
      </c>
      <c r="R543" s="16">
        <v>307</v>
      </c>
      <c r="S543">
        <v>0</v>
      </c>
    </row>
    <row r="544" spans="1:19" x14ac:dyDescent="0.55000000000000004">
      <c r="A544" s="2">
        <v>44869</v>
      </c>
      <c r="B544">
        <v>543</v>
      </c>
      <c r="C544">
        <f t="shared" si="60"/>
        <v>2022</v>
      </c>
      <c r="D544" s="2">
        <v>44551</v>
      </c>
      <c r="E544" s="2" t="s">
        <v>411</v>
      </c>
      <c r="F544" s="2" t="s">
        <v>415</v>
      </c>
      <c r="G544" s="2" t="s">
        <v>412</v>
      </c>
      <c r="H544">
        <f t="shared" si="61"/>
        <v>318</v>
      </c>
      <c r="I544">
        <f t="shared" si="62"/>
        <v>229</v>
      </c>
      <c r="J544">
        <f t="shared" si="63"/>
        <v>136</v>
      </c>
      <c r="K544">
        <f t="shared" si="64"/>
        <v>43</v>
      </c>
      <c r="L544">
        <v>44</v>
      </c>
      <c r="M544" t="s">
        <v>90</v>
      </c>
      <c r="N544">
        <v>0</v>
      </c>
      <c r="O544">
        <v>87</v>
      </c>
      <c r="P544">
        <v>69</v>
      </c>
      <c r="Q544">
        <v>78</v>
      </c>
      <c r="R544" s="16">
        <v>308</v>
      </c>
      <c r="S544">
        <v>0</v>
      </c>
    </row>
    <row r="545" spans="1:19" x14ac:dyDescent="0.55000000000000004">
      <c r="A545" s="2">
        <v>44870</v>
      </c>
      <c r="B545">
        <v>544</v>
      </c>
      <c r="C545">
        <f t="shared" si="60"/>
        <v>2022</v>
      </c>
      <c r="D545" s="2">
        <v>44551</v>
      </c>
      <c r="E545" s="2" t="s">
        <v>411</v>
      </c>
      <c r="F545" s="2" t="s">
        <v>415</v>
      </c>
      <c r="G545" s="2" t="s">
        <v>412</v>
      </c>
      <c r="H545">
        <f t="shared" si="61"/>
        <v>319</v>
      </c>
      <c r="I545">
        <f t="shared" si="62"/>
        <v>230</v>
      </c>
      <c r="J545">
        <f t="shared" si="63"/>
        <v>137</v>
      </c>
      <c r="K545">
        <f t="shared" si="64"/>
        <v>44</v>
      </c>
      <c r="L545">
        <v>45</v>
      </c>
      <c r="M545" t="s">
        <v>90</v>
      </c>
      <c r="N545">
        <v>2.5400000000000002E-2</v>
      </c>
      <c r="O545">
        <v>84</v>
      </c>
      <c r="P545">
        <v>67</v>
      </c>
      <c r="Q545">
        <v>75.5</v>
      </c>
      <c r="R545" s="16">
        <v>309</v>
      </c>
      <c r="S545">
        <v>6.4516000000000004E-2</v>
      </c>
    </row>
    <row r="546" spans="1:19" x14ac:dyDescent="0.55000000000000004">
      <c r="A546" s="2">
        <v>44871</v>
      </c>
      <c r="B546">
        <v>545</v>
      </c>
      <c r="C546">
        <f t="shared" si="60"/>
        <v>2022</v>
      </c>
      <c r="D546" s="2">
        <v>44551</v>
      </c>
      <c r="E546" s="2" t="s">
        <v>411</v>
      </c>
      <c r="F546" s="2" t="s">
        <v>415</v>
      </c>
      <c r="G546" s="2" t="s">
        <v>412</v>
      </c>
      <c r="H546">
        <f t="shared" si="61"/>
        <v>320</v>
      </c>
      <c r="I546">
        <f t="shared" si="62"/>
        <v>231</v>
      </c>
      <c r="J546">
        <f t="shared" si="63"/>
        <v>138</v>
      </c>
      <c r="K546">
        <f t="shared" si="64"/>
        <v>45</v>
      </c>
      <c r="L546">
        <v>46</v>
      </c>
      <c r="M546" t="s">
        <v>90</v>
      </c>
      <c r="N546">
        <v>0</v>
      </c>
      <c r="O546">
        <v>85</v>
      </c>
      <c r="P546">
        <v>69</v>
      </c>
      <c r="Q546">
        <v>77</v>
      </c>
      <c r="R546" s="16">
        <v>310</v>
      </c>
      <c r="S546">
        <v>0</v>
      </c>
    </row>
    <row r="547" spans="1:19" x14ac:dyDescent="0.55000000000000004">
      <c r="A547" s="2">
        <v>44872</v>
      </c>
      <c r="B547">
        <v>546</v>
      </c>
      <c r="C547">
        <f t="shared" si="60"/>
        <v>2022</v>
      </c>
      <c r="D547" s="2">
        <v>44551</v>
      </c>
      <c r="E547" s="2" t="s">
        <v>411</v>
      </c>
      <c r="F547" s="2" t="s">
        <v>415</v>
      </c>
      <c r="G547" s="2" t="s">
        <v>412</v>
      </c>
      <c r="H547">
        <f t="shared" si="61"/>
        <v>321</v>
      </c>
      <c r="I547">
        <f t="shared" si="62"/>
        <v>232</v>
      </c>
      <c r="J547">
        <f t="shared" si="63"/>
        <v>139</v>
      </c>
      <c r="K547">
        <f t="shared" si="64"/>
        <v>46</v>
      </c>
      <c r="L547">
        <v>47</v>
      </c>
      <c r="M547" t="s">
        <v>90</v>
      </c>
      <c r="N547">
        <v>0</v>
      </c>
      <c r="O547">
        <v>86</v>
      </c>
      <c r="P547">
        <v>68</v>
      </c>
      <c r="Q547">
        <v>77</v>
      </c>
      <c r="R547" s="16">
        <v>311</v>
      </c>
      <c r="S547">
        <v>0</v>
      </c>
    </row>
    <row r="548" spans="1:19" x14ac:dyDescent="0.55000000000000004">
      <c r="A548" s="2">
        <v>44873</v>
      </c>
      <c r="B548">
        <v>547</v>
      </c>
      <c r="C548">
        <f t="shared" si="60"/>
        <v>2022</v>
      </c>
      <c r="D548" s="2">
        <v>44551</v>
      </c>
      <c r="E548" s="2" t="s">
        <v>411</v>
      </c>
      <c r="F548" s="2" t="s">
        <v>415</v>
      </c>
      <c r="G548" s="2" t="s">
        <v>412</v>
      </c>
      <c r="H548">
        <f t="shared" si="61"/>
        <v>322</v>
      </c>
      <c r="I548">
        <f t="shared" si="62"/>
        <v>233</v>
      </c>
      <c r="J548">
        <f t="shared" si="63"/>
        <v>140</v>
      </c>
      <c r="K548">
        <f t="shared" si="64"/>
        <v>47</v>
      </c>
      <c r="L548">
        <v>48</v>
      </c>
      <c r="M548" t="s">
        <v>90</v>
      </c>
      <c r="N548">
        <v>0.10160000000000001</v>
      </c>
      <c r="O548">
        <v>86</v>
      </c>
      <c r="P548">
        <v>68</v>
      </c>
      <c r="Q548">
        <v>77</v>
      </c>
      <c r="R548" s="16">
        <v>312</v>
      </c>
      <c r="S548">
        <v>0.25806400000000002</v>
      </c>
    </row>
    <row r="549" spans="1:19" x14ac:dyDescent="0.55000000000000004">
      <c r="A549" s="2">
        <v>44874</v>
      </c>
      <c r="B549">
        <v>548</v>
      </c>
      <c r="C549">
        <f t="shared" si="60"/>
        <v>2022</v>
      </c>
      <c r="D549" s="2">
        <v>44551</v>
      </c>
      <c r="E549" s="2" t="s">
        <v>411</v>
      </c>
      <c r="F549" s="2" t="s">
        <v>415</v>
      </c>
      <c r="G549" s="2" t="s">
        <v>412</v>
      </c>
      <c r="H549">
        <f t="shared" si="61"/>
        <v>323</v>
      </c>
      <c r="I549">
        <f t="shared" si="62"/>
        <v>234</v>
      </c>
      <c r="J549">
        <f t="shared" si="63"/>
        <v>141</v>
      </c>
      <c r="K549">
        <f t="shared" si="64"/>
        <v>48</v>
      </c>
      <c r="L549">
        <v>49</v>
      </c>
      <c r="M549" t="s">
        <v>90</v>
      </c>
      <c r="N549">
        <v>0.9144000000000001</v>
      </c>
      <c r="O549">
        <v>86</v>
      </c>
      <c r="P549">
        <v>71</v>
      </c>
      <c r="Q549">
        <v>78.5</v>
      </c>
      <c r="R549" s="16">
        <v>313</v>
      </c>
      <c r="S549">
        <v>2.3225760000000002</v>
      </c>
    </row>
    <row r="550" spans="1:19" x14ac:dyDescent="0.55000000000000004">
      <c r="A550" s="2"/>
      <c r="D550" s="2"/>
      <c r="E550" s="2"/>
      <c r="F550" s="2"/>
      <c r="G550" s="2"/>
    </row>
    <row r="551" spans="1:19" x14ac:dyDescent="0.55000000000000004">
      <c r="A551" s="2"/>
      <c r="D551" s="2"/>
      <c r="E551" s="2"/>
      <c r="F551" s="2"/>
      <c r="G551" s="2"/>
    </row>
    <row r="552" spans="1:19" x14ac:dyDescent="0.55000000000000004">
      <c r="A552" s="2"/>
      <c r="D552" s="2"/>
      <c r="E552" s="2"/>
      <c r="F552" s="2"/>
      <c r="G552" s="2"/>
    </row>
    <row r="553" spans="1:19" x14ac:dyDescent="0.55000000000000004">
      <c r="A553" s="2"/>
      <c r="D553" s="2"/>
      <c r="E553" s="2"/>
      <c r="F553" s="2"/>
      <c r="G553" s="2"/>
    </row>
    <row r="554" spans="1:19" x14ac:dyDescent="0.55000000000000004">
      <c r="A554" s="2"/>
      <c r="D554" s="2"/>
      <c r="E554" s="2"/>
      <c r="F554" s="2"/>
      <c r="G554" s="2"/>
    </row>
    <row r="555" spans="1:19" x14ac:dyDescent="0.55000000000000004">
      <c r="A555" s="2"/>
      <c r="D555" s="2"/>
      <c r="E555" s="2"/>
      <c r="F555" s="2"/>
      <c r="G555" s="2"/>
    </row>
    <row r="556" spans="1:19" x14ac:dyDescent="0.55000000000000004">
      <c r="A556" s="2"/>
      <c r="D556" s="2"/>
      <c r="E556" s="2"/>
      <c r="F556" s="2"/>
      <c r="G556" s="2"/>
    </row>
    <row r="557" spans="1:19" x14ac:dyDescent="0.55000000000000004">
      <c r="A557" s="2"/>
      <c r="D557" s="2"/>
      <c r="E557" s="2"/>
      <c r="F557" s="2"/>
      <c r="G557" s="2"/>
    </row>
    <row r="558" spans="1:19" x14ac:dyDescent="0.55000000000000004">
      <c r="A558" s="2"/>
      <c r="D558" s="2"/>
      <c r="E558" s="2"/>
      <c r="F558" s="2"/>
      <c r="G558" s="2"/>
    </row>
    <row r="559" spans="1:19" x14ac:dyDescent="0.55000000000000004">
      <c r="A559" s="2"/>
      <c r="D559" s="2"/>
      <c r="E559" s="2"/>
      <c r="F559" s="2"/>
      <c r="G559" s="2"/>
    </row>
    <row r="560" spans="1:19" x14ac:dyDescent="0.55000000000000004">
      <c r="A560" s="2"/>
      <c r="D560" s="2"/>
      <c r="E560" s="2"/>
      <c r="F560" s="2"/>
      <c r="G560" s="2"/>
    </row>
    <row r="561" spans="1:7" x14ac:dyDescent="0.55000000000000004">
      <c r="A561" s="2"/>
      <c r="D561" s="2"/>
      <c r="E561" s="2"/>
      <c r="F561" s="2"/>
      <c r="G561" s="2"/>
    </row>
    <row r="562" spans="1:7" x14ac:dyDescent="0.55000000000000004">
      <c r="A562" s="2"/>
      <c r="D562" s="2"/>
      <c r="E562" s="2"/>
      <c r="F562" s="2"/>
      <c r="G562" s="2"/>
    </row>
    <row r="563" spans="1:7" x14ac:dyDescent="0.55000000000000004">
      <c r="A563" s="2"/>
      <c r="D563" s="2"/>
      <c r="E563" s="2"/>
      <c r="F563" s="2"/>
      <c r="G563" s="2"/>
    </row>
    <row r="564" spans="1:7" x14ac:dyDescent="0.55000000000000004">
      <c r="A564" s="2"/>
      <c r="D564" s="2"/>
      <c r="E564" s="2"/>
      <c r="F564" s="2"/>
      <c r="G564" s="2"/>
    </row>
    <row r="565" spans="1:7" x14ac:dyDescent="0.55000000000000004">
      <c r="A565" s="2"/>
      <c r="D565" s="2"/>
      <c r="E565" s="2"/>
      <c r="F565" s="2"/>
      <c r="G565" s="2"/>
    </row>
    <row r="566" spans="1:7" x14ac:dyDescent="0.55000000000000004">
      <c r="A566" s="2"/>
      <c r="D566" s="2"/>
      <c r="E566" s="2"/>
      <c r="F566" s="2"/>
      <c r="G566" s="2"/>
    </row>
    <row r="567" spans="1:7" x14ac:dyDescent="0.55000000000000004">
      <c r="A567" s="2"/>
      <c r="D567" s="2"/>
      <c r="E567" s="2"/>
      <c r="F567" s="2"/>
      <c r="G567" s="2"/>
    </row>
    <row r="568" spans="1:7" x14ac:dyDescent="0.55000000000000004">
      <c r="A568" s="2"/>
      <c r="D568" s="2"/>
      <c r="E568" s="2"/>
      <c r="F568" s="2"/>
      <c r="G568" s="2"/>
    </row>
    <row r="569" spans="1:7" x14ac:dyDescent="0.55000000000000004">
      <c r="A569" s="2"/>
      <c r="D569" s="2"/>
      <c r="E569" s="2"/>
      <c r="F569" s="2"/>
      <c r="G569" s="2"/>
    </row>
    <row r="570" spans="1:7" x14ac:dyDescent="0.55000000000000004">
      <c r="A570" s="2"/>
      <c r="D570" s="2"/>
      <c r="E570" s="2"/>
      <c r="F570" s="2"/>
      <c r="G570" s="2"/>
    </row>
    <row r="571" spans="1:7" x14ac:dyDescent="0.55000000000000004">
      <c r="A571" s="2"/>
      <c r="D571" s="2"/>
      <c r="E571" s="2"/>
      <c r="F571" s="2"/>
      <c r="G571" s="2"/>
    </row>
    <row r="572" spans="1:7" x14ac:dyDescent="0.55000000000000004">
      <c r="A572" s="2"/>
      <c r="D572" s="2"/>
      <c r="E572" s="2"/>
      <c r="F572" s="2"/>
      <c r="G572" s="2"/>
    </row>
    <row r="573" spans="1:7" x14ac:dyDescent="0.55000000000000004">
      <c r="A573" s="2"/>
      <c r="D573" s="2"/>
      <c r="E573" s="2"/>
      <c r="F573" s="2"/>
      <c r="G573" s="2"/>
    </row>
    <row r="574" spans="1:7" x14ac:dyDescent="0.55000000000000004">
      <c r="A574" s="2"/>
      <c r="D574" s="2"/>
      <c r="E574" s="2"/>
      <c r="F574" s="2"/>
      <c r="G574" s="2"/>
    </row>
    <row r="575" spans="1:7" x14ac:dyDescent="0.55000000000000004">
      <c r="A575" s="2"/>
      <c r="D575" s="2"/>
      <c r="E575" s="2"/>
      <c r="F575" s="2"/>
      <c r="G575" s="2"/>
    </row>
    <row r="576" spans="1:7" x14ac:dyDescent="0.55000000000000004">
      <c r="A576" s="2"/>
      <c r="D576" s="2"/>
      <c r="E576" s="2"/>
      <c r="F576" s="2"/>
      <c r="G576" s="2"/>
    </row>
    <row r="577" spans="1:7" x14ac:dyDescent="0.55000000000000004">
      <c r="A577" s="2"/>
      <c r="D577" s="2"/>
      <c r="E577" s="2"/>
      <c r="F577" s="2"/>
      <c r="G577" s="2"/>
    </row>
    <row r="578" spans="1:7" x14ac:dyDescent="0.55000000000000004">
      <c r="A578" s="2"/>
      <c r="D578" s="2"/>
      <c r="E578" s="2"/>
      <c r="F578" s="2"/>
      <c r="G578" s="2"/>
    </row>
    <row r="579" spans="1:7" x14ac:dyDescent="0.55000000000000004">
      <c r="A579" s="2"/>
      <c r="D579" s="2"/>
      <c r="E579" s="2"/>
      <c r="F579" s="2"/>
      <c r="G579" s="2"/>
    </row>
    <row r="580" spans="1:7" x14ac:dyDescent="0.55000000000000004">
      <c r="A580" s="2"/>
      <c r="D580" s="2"/>
      <c r="E580" s="2"/>
      <c r="F580" s="2"/>
      <c r="G580" s="2"/>
    </row>
    <row r="581" spans="1:7" x14ac:dyDescent="0.55000000000000004">
      <c r="A581" s="2"/>
      <c r="D581" s="2"/>
      <c r="E581" s="2"/>
      <c r="F581" s="2"/>
      <c r="G581" s="2"/>
    </row>
    <row r="582" spans="1:7" x14ac:dyDescent="0.55000000000000004">
      <c r="A582" s="2"/>
      <c r="D582" s="2"/>
      <c r="E582" s="2"/>
      <c r="F582" s="2"/>
      <c r="G582" s="2"/>
    </row>
    <row r="583" spans="1:7" x14ac:dyDescent="0.55000000000000004">
      <c r="A583" s="2"/>
      <c r="D583" s="2"/>
      <c r="E583" s="2"/>
      <c r="F583" s="2"/>
      <c r="G583" s="2"/>
    </row>
    <row r="584" spans="1:7" x14ac:dyDescent="0.55000000000000004">
      <c r="A584" s="2"/>
      <c r="D584" s="2"/>
      <c r="E584" s="2"/>
      <c r="F584" s="2"/>
      <c r="G584" s="2"/>
    </row>
    <row r="585" spans="1:7" x14ac:dyDescent="0.55000000000000004">
      <c r="A585" s="2"/>
      <c r="D585" s="2"/>
      <c r="E585" s="2"/>
      <c r="F585" s="2"/>
      <c r="G585" s="2"/>
    </row>
    <row r="586" spans="1:7" x14ac:dyDescent="0.55000000000000004">
      <c r="A586" s="2"/>
      <c r="D586" s="2"/>
      <c r="E586" s="2"/>
      <c r="F586" s="2"/>
      <c r="G586" s="2"/>
    </row>
    <row r="587" spans="1:7" x14ac:dyDescent="0.55000000000000004">
      <c r="A587" s="2"/>
      <c r="D587" s="2"/>
      <c r="E587" s="2"/>
      <c r="F587" s="2"/>
      <c r="G587" s="2"/>
    </row>
    <row r="588" spans="1:7" x14ac:dyDescent="0.55000000000000004">
      <c r="A588" s="2"/>
      <c r="D588" s="2"/>
      <c r="E588" s="2"/>
      <c r="F588" s="2"/>
      <c r="G588" s="2"/>
    </row>
    <row r="589" spans="1:7" x14ac:dyDescent="0.55000000000000004">
      <c r="A589" s="2"/>
      <c r="D589" s="2"/>
      <c r="E589" s="2"/>
      <c r="F589" s="2"/>
      <c r="G589" s="2"/>
    </row>
    <row r="590" spans="1:7" x14ac:dyDescent="0.55000000000000004">
      <c r="A590" s="2"/>
      <c r="D590" s="2"/>
      <c r="E590" s="2"/>
      <c r="F590" s="2"/>
      <c r="G590" s="2"/>
    </row>
    <row r="591" spans="1:7" x14ac:dyDescent="0.55000000000000004">
      <c r="A591" s="2"/>
      <c r="D591" s="2"/>
      <c r="E591" s="2"/>
      <c r="F591" s="2"/>
      <c r="G591" s="2"/>
    </row>
    <row r="592" spans="1:7" x14ac:dyDescent="0.55000000000000004">
      <c r="A592" s="2"/>
      <c r="D592" s="2"/>
      <c r="E592" s="2"/>
      <c r="F592" s="2"/>
      <c r="G592" s="2"/>
    </row>
    <row r="593" spans="1:7" x14ac:dyDescent="0.55000000000000004">
      <c r="A593" s="2"/>
      <c r="D593" s="2"/>
      <c r="E593" s="2"/>
      <c r="F593" s="2"/>
      <c r="G593" s="2"/>
    </row>
    <row r="594" spans="1:7" x14ac:dyDescent="0.55000000000000004">
      <c r="A594" s="2"/>
      <c r="D594" s="2"/>
      <c r="E594" s="2"/>
      <c r="F594" s="2"/>
      <c r="G594" s="2"/>
    </row>
    <row r="595" spans="1:7" x14ac:dyDescent="0.55000000000000004">
      <c r="A595" s="2"/>
      <c r="D595" s="2"/>
      <c r="E595" s="2"/>
      <c r="F595" s="2"/>
      <c r="G595" s="2"/>
    </row>
    <row r="596" spans="1:7" x14ac:dyDescent="0.55000000000000004">
      <c r="A596" s="2"/>
      <c r="D596" s="2"/>
      <c r="E596" s="2"/>
      <c r="F596" s="2"/>
      <c r="G596" s="2"/>
    </row>
    <row r="597" spans="1:7" x14ac:dyDescent="0.55000000000000004">
      <c r="A597" s="2"/>
      <c r="D597" s="2"/>
      <c r="E597" s="2"/>
      <c r="F597" s="2"/>
      <c r="G597" s="2"/>
    </row>
    <row r="598" spans="1:7" x14ac:dyDescent="0.55000000000000004">
      <c r="A598" s="2"/>
      <c r="D598" s="2"/>
      <c r="E598" s="2"/>
      <c r="F598" s="2"/>
      <c r="G598" s="2"/>
    </row>
    <row r="599" spans="1:7" x14ac:dyDescent="0.55000000000000004">
      <c r="A599" s="2"/>
      <c r="D599" s="2"/>
      <c r="E599" s="2"/>
      <c r="F599" s="2"/>
      <c r="G599" s="2"/>
    </row>
    <row r="600" spans="1:7" x14ac:dyDescent="0.55000000000000004">
      <c r="A600" s="2"/>
      <c r="D600" s="2"/>
      <c r="E600" s="2"/>
      <c r="F600" s="2"/>
      <c r="G600" s="2"/>
    </row>
    <row r="601" spans="1:7" x14ac:dyDescent="0.55000000000000004">
      <c r="A601" s="2"/>
      <c r="D601" s="2"/>
      <c r="E601" s="2"/>
      <c r="F601" s="2"/>
      <c r="G601" s="2"/>
    </row>
    <row r="602" spans="1:7" x14ac:dyDescent="0.55000000000000004">
      <c r="A602" s="2"/>
      <c r="D602" s="2"/>
      <c r="E602" s="2"/>
      <c r="F602" s="2"/>
      <c r="G602" s="2"/>
    </row>
    <row r="603" spans="1:7" x14ac:dyDescent="0.55000000000000004">
      <c r="A603" s="2"/>
      <c r="D603" s="2"/>
      <c r="E603" s="2"/>
      <c r="F603" s="2"/>
      <c r="G603" s="2"/>
    </row>
    <row r="604" spans="1:7" x14ac:dyDescent="0.55000000000000004">
      <c r="A604" s="2"/>
      <c r="D604" s="2"/>
      <c r="E604" s="2"/>
      <c r="F604" s="2"/>
      <c r="G604" s="2"/>
    </row>
    <row r="605" spans="1:7" x14ac:dyDescent="0.55000000000000004">
      <c r="A605" s="2"/>
      <c r="D605" s="2"/>
      <c r="E605" s="2"/>
      <c r="F605" s="2"/>
      <c r="G605" s="2"/>
    </row>
    <row r="606" spans="1:7" x14ac:dyDescent="0.55000000000000004">
      <c r="A606" s="2"/>
      <c r="D606" s="2"/>
      <c r="E606" s="2"/>
      <c r="F606" s="2"/>
      <c r="G606" s="2"/>
    </row>
    <row r="607" spans="1:7" x14ac:dyDescent="0.55000000000000004">
      <c r="A607" s="2"/>
      <c r="D607" s="2"/>
      <c r="E607" s="2"/>
      <c r="F607" s="2"/>
      <c r="G607" s="2"/>
    </row>
    <row r="608" spans="1:7" x14ac:dyDescent="0.55000000000000004">
      <c r="A608" s="2"/>
      <c r="D608" s="2"/>
      <c r="E608" s="2"/>
      <c r="F608" s="2"/>
      <c r="G608" s="2"/>
    </row>
    <row r="609" spans="1:7" x14ac:dyDescent="0.55000000000000004">
      <c r="A609" s="2"/>
      <c r="D609" s="2"/>
      <c r="E609" s="2"/>
      <c r="F609" s="2"/>
      <c r="G609" s="2"/>
    </row>
    <row r="610" spans="1:7" x14ac:dyDescent="0.55000000000000004">
      <c r="A610" s="2"/>
      <c r="D610" s="2"/>
      <c r="E610" s="2"/>
      <c r="F610" s="2"/>
      <c r="G610" s="2"/>
    </row>
    <row r="611" spans="1:7" x14ac:dyDescent="0.55000000000000004">
      <c r="A611" s="2"/>
      <c r="D611" s="2"/>
      <c r="E611" s="2"/>
      <c r="F611" s="2"/>
      <c r="G611" s="2"/>
    </row>
    <row r="612" spans="1:7" x14ac:dyDescent="0.55000000000000004">
      <c r="A612" s="2"/>
      <c r="D612" s="2"/>
      <c r="E612" s="2"/>
      <c r="F612" s="2"/>
      <c r="G612" s="2"/>
    </row>
    <row r="613" spans="1:7" x14ac:dyDescent="0.55000000000000004">
      <c r="A613" s="2"/>
      <c r="D613" s="2"/>
      <c r="E613" s="2"/>
      <c r="F613" s="2"/>
      <c r="G613" s="2"/>
    </row>
    <row r="614" spans="1:7" x14ac:dyDescent="0.55000000000000004">
      <c r="A614" s="2"/>
      <c r="D614" s="2"/>
      <c r="E614" s="2"/>
      <c r="F614" s="2"/>
      <c r="G614" s="2"/>
    </row>
    <row r="615" spans="1:7" x14ac:dyDescent="0.55000000000000004">
      <c r="A615" s="2"/>
      <c r="D615" s="2"/>
      <c r="E615" s="2"/>
      <c r="F615" s="2"/>
      <c r="G615" s="2"/>
    </row>
    <row r="616" spans="1:7" x14ac:dyDescent="0.55000000000000004">
      <c r="A616" s="2"/>
      <c r="D616" s="2"/>
      <c r="E616" s="2"/>
      <c r="F616" s="2"/>
      <c r="G616" s="2"/>
    </row>
    <row r="617" spans="1:7" x14ac:dyDescent="0.55000000000000004">
      <c r="A617" s="2"/>
      <c r="D617" s="2"/>
      <c r="E617" s="2"/>
      <c r="F617" s="2"/>
      <c r="G617" s="2"/>
    </row>
    <row r="618" spans="1:7" x14ac:dyDescent="0.55000000000000004">
      <c r="A618" s="2"/>
      <c r="D618" s="2"/>
      <c r="E618" s="2"/>
      <c r="F618" s="2"/>
      <c r="G618" s="2"/>
    </row>
    <row r="619" spans="1:7" x14ac:dyDescent="0.55000000000000004">
      <c r="A619" s="2"/>
      <c r="D619" s="2"/>
      <c r="E619" s="2"/>
      <c r="F619" s="2"/>
      <c r="G619" s="2"/>
    </row>
    <row r="620" spans="1:7" x14ac:dyDescent="0.55000000000000004">
      <c r="A620" s="2"/>
      <c r="D620" s="2"/>
      <c r="E620" s="2"/>
      <c r="F620" s="2"/>
      <c r="G620" s="2"/>
    </row>
    <row r="621" spans="1:7" x14ac:dyDescent="0.55000000000000004">
      <c r="A621" s="2"/>
      <c r="D621" s="2"/>
      <c r="E621" s="2"/>
      <c r="F621" s="2"/>
      <c r="G621" s="2"/>
    </row>
    <row r="622" spans="1:7" x14ac:dyDescent="0.55000000000000004">
      <c r="A622" s="2"/>
      <c r="D622" s="2"/>
      <c r="E622" s="2"/>
      <c r="F622" s="2"/>
      <c r="G622" s="2"/>
    </row>
    <row r="623" spans="1:7" x14ac:dyDescent="0.55000000000000004">
      <c r="A623" s="2"/>
      <c r="D623" s="2"/>
      <c r="E623" s="2"/>
      <c r="F623" s="2"/>
      <c r="G623" s="2"/>
    </row>
    <row r="624" spans="1:7" x14ac:dyDescent="0.55000000000000004">
      <c r="A624" s="2"/>
      <c r="D624" s="2"/>
      <c r="E624" s="2"/>
      <c r="F624" s="2"/>
      <c r="G624" s="2"/>
    </row>
    <row r="625" spans="1:7" x14ac:dyDescent="0.55000000000000004">
      <c r="A625" s="2"/>
      <c r="D625" s="2"/>
      <c r="E625" s="2"/>
      <c r="F625" s="2"/>
      <c r="G625" s="2"/>
    </row>
    <row r="626" spans="1:7" x14ac:dyDescent="0.55000000000000004">
      <c r="A626" s="2"/>
      <c r="D626" s="2"/>
      <c r="E626" s="2"/>
      <c r="F626" s="2"/>
      <c r="G626" s="2"/>
    </row>
    <row r="627" spans="1:7" x14ac:dyDescent="0.55000000000000004">
      <c r="A627" s="2"/>
      <c r="D627" s="2"/>
      <c r="E627" s="2"/>
      <c r="F627" s="2"/>
      <c r="G627" s="2"/>
    </row>
    <row r="628" spans="1:7" x14ac:dyDescent="0.55000000000000004">
      <c r="A628" s="2"/>
      <c r="D628" s="2"/>
      <c r="E628" s="2"/>
      <c r="F628" s="2"/>
      <c r="G628" s="2"/>
    </row>
    <row r="629" spans="1:7" x14ac:dyDescent="0.55000000000000004">
      <c r="A629" s="2"/>
      <c r="D629" s="2"/>
      <c r="E629" s="2"/>
      <c r="F629" s="2"/>
      <c r="G629" s="2"/>
    </row>
    <row r="630" spans="1:7" x14ac:dyDescent="0.55000000000000004">
      <c r="A630" s="2"/>
      <c r="D630" s="2"/>
      <c r="E630" s="2"/>
      <c r="F630" s="2"/>
      <c r="G630" s="2"/>
    </row>
    <row r="631" spans="1:7" x14ac:dyDescent="0.55000000000000004">
      <c r="A631" s="2"/>
      <c r="D631" s="2"/>
      <c r="E631" s="2"/>
      <c r="F631" s="2"/>
      <c r="G631" s="2"/>
    </row>
    <row r="632" spans="1:7" x14ac:dyDescent="0.55000000000000004">
      <c r="A632" s="2"/>
      <c r="D632" s="2"/>
      <c r="E632" s="2"/>
      <c r="F632" s="2"/>
      <c r="G632" s="2"/>
    </row>
    <row r="633" spans="1:7" x14ac:dyDescent="0.55000000000000004">
      <c r="A633" s="2"/>
      <c r="D633" s="2"/>
      <c r="E633" s="2"/>
      <c r="F633" s="2"/>
      <c r="G633" s="2"/>
    </row>
    <row r="634" spans="1:7" x14ac:dyDescent="0.55000000000000004">
      <c r="A634" s="2"/>
      <c r="D634" s="2"/>
      <c r="E634" s="2"/>
      <c r="F634" s="2"/>
      <c r="G634" s="2"/>
    </row>
    <row r="635" spans="1:7" x14ac:dyDescent="0.55000000000000004">
      <c r="A635" s="2"/>
      <c r="D635" s="2"/>
      <c r="E635" s="2"/>
      <c r="F635" s="2"/>
      <c r="G635" s="2"/>
    </row>
    <row r="636" spans="1:7" x14ac:dyDescent="0.55000000000000004">
      <c r="A636" s="2"/>
      <c r="D636" s="2"/>
      <c r="E636" s="2"/>
      <c r="F636" s="2"/>
      <c r="G636" s="2"/>
    </row>
    <row r="637" spans="1:7" x14ac:dyDescent="0.55000000000000004">
      <c r="A637" s="2"/>
      <c r="D637" s="2"/>
      <c r="E637" s="2"/>
      <c r="F637" s="2"/>
      <c r="G637" s="2"/>
    </row>
    <row r="638" spans="1:7" x14ac:dyDescent="0.55000000000000004">
      <c r="A638" s="2"/>
      <c r="D638" s="2"/>
      <c r="E638" s="2"/>
      <c r="F638" s="2"/>
      <c r="G638" s="2"/>
    </row>
    <row r="639" spans="1:7" x14ac:dyDescent="0.55000000000000004">
      <c r="A639" s="2"/>
      <c r="D639" s="2"/>
      <c r="E639" s="2"/>
      <c r="F639" s="2"/>
      <c r="G639" s="2"/>
    </row>
    <row r="640" spans="1:7" x14ac:dyDescent="0.55000000000000004">
      <c r="A640" s="2"/>
      <c r="D640" s="2"/>
      <c r="E640" s="2"/>
      <c r="F640" s="2"/>
      <c r="G640" s="2"/>
    </row>
    <row r="641" spans="1:7" x14ac:dyDescent="0.55000000000000004">
      <c r="A641" s="2"/>
      <c r="D641" s="2"/>
      <c r="E641" s="2"/>
      <c r="F641" s="2"/>
      <c r="G641" s="2"/>
    </row>
    <row r="642" spans="1:7" x14ac:dyDescent="0.55000000000000004">
      <c r="A642" s="2"/>
      <c r="D642" s="2"/>
      <c r="E642" s="2"/>
      <c r="F642" s="2"/>
      <c r="G642" s="2"/>
    </row>
    <row r="643" spans="1:7" x14ac:dyDescent="0.55000000000000004">
      <c r="A643" s="2"/>
      <c r="D643" s="2"/>
      <c r="E643" s="2"/>
      <c r="F643" s="2"/>
      <c r="G643" s="2"/>
    </row>
    <row r="644" spans="1:7" x14ac:dyDescent="0.55000000000000004">
      <c r="A644" s="2"/>
      <c r="D644" s="2"/>
      <c r="E644" s="2"/>
      <c r="F644" s="2"/>
      <c r="G644" s="2"/>
    </row>
    <row r="645" spans="1:7" x14ac:dyDescent="0.55000000000000004">
      <c r="A645" s="2"/>
      <c r="D645" s="2"/>
      <c r="E645" s="2"/>
      <c r="F645" s="2"/>
      <c r="G645" s="2"/>
    </row>
    <row r="646" spans="1:7" x14ac:dyDescent="0.55000000000000004">
      <c r="A646" s="2"/>
      <c r="D646" s="2"/>
      <c r="E646" s="2"/>
      <c r="F646" s="2"/>
      <c r="G646" s="2"/>
    </row>
    <row r="647" spans="1:7" x14ac:dyDescent="0.55000000000000004">
      <c r="A647" s="2"/>
      <c r="D647" s="2"/>
      <c r="E647" s="2"/>
      <c r="F647" s="2"/>
      <c r="G647" s="2"/>
    </row>
    <row r="648" spans="1:7" x14ac:dyDescent="0.55000000000000004">
      <c r="A648" s="2"/>
      <c r="D648" s="2"/>
      <c r="E648" s="2"/>
      <c r="F648" s="2"/>
      <c r="G648" s="2"/>
    </row>
    <row r="649" spans="1:7" x14ac:dyDescent="0.55000000000000004">
      <c r="A649" s="2"/>
      <c r="D649" s="2"/>
      <c r="E649" s="2"/>
      <c r="F649" s="2"/>
      <c r="G649" s="2"/>
    </row>
    <row r="650" spans="1:7" x14ac:dyDescent="0.55000000000000004">
      <c r="A650" s="2"/>
      <c r="D650" s="2"/>
      <c r="E650" s="2"/>
      <c r="F650" s="2"/>
      <c r="G650" s="2"/>
    </row>
    <row r="651" spans="1:7" x14ac:dyDescent="0.55000000000000004">
      <c r="A651" s="2"/>
      <c r="D651" s="2"/>
      <c r="E651" s="2"/>
      <c r="F651" s="2"/>
      <c r="G651" s="2"/>
    </row>
    <row r="652" spans="1:7" x14ac:dyDescent="0.55000000000000004">
      <c r="A652" s="2"/>
      <c r="D652" s="2"/>
      <c r="E652" s="2"/>
      <c r="F652" s="2"/>
      <c r="G652" s="2"/>
    </row>
    <row r="653" spans="1:7" x14ac:dyDescent="0.55000000000000004">
      <c r="A653" s="2"/>
      <c r="D653" s="2"/>
      <c r="E653" s="2"/>
      <c r="F653" s="2"/>
      <c r="G653" s="2"/>
    </row>
    <row r="654" spans="1:7" x14ac:dyDescent="0.55000000000000004">
      <c r="A654" s="2"/>
      <c r="D654" s="2"/>
      <c r="E654" s="2"/>
      <c r="F654" s="2"/>
      <c r="G654" s="2"/>
    </row>
    <row r="655" spans="1:7" x14ac:dyDescent="0.55000000000000004">
      <c r="A655" s="2"/>
      <c r="D655" s="2"/>
      <c r="E655" s="2"/>
      <c r="F655" s="2"/>
      <c r="G655" s="2"/>
    </row>
    <row r="656" spans="1:7" x14ac:dyDescent="0.55000000000000004">
      <c r="A656" s="2"/>
      <c r="D656" s="2"/>
      <c r="E656" s="2"/>
      <c r="F656" s="2"/>
      <c r="G656" s="2"/>
    </row>
    <row r="657" spans="1:7" x14ac:dyDescent="0.55000000000000004">
      <c r="A657" s="2"/>
      <c r="D657" s="2"/>
      <c r="E657" s="2"/>
      <c r="F657" s="2"/>
      <c r="G657" s="2"/>
    </row>
    <row r="658" spans="1:7" x14ac:dyDescent="0.55000000000000004">
      <c r="A658" s="2"/>
      <c r="D658" s="2"/>
      <c r="E658" s="2"/>
      <c r="F658" s="2"/>
      <c r="G658" s="2"/>
    </row>
    <row r="659" spans="1:7" x14ac:dyDescent="0.55000000000000004">
      <c r="A659" s="2"/>
      <c r="D659" s="2"/>
      <c r="E659" s="2"/>
      <c r="F659" s="2"/>
      <c r="G659" s="2"/>
    </row>
    <row r="660" spans="1:7" x14ac:dyDescent="0.55000000000000004">
      <c r="A660" s="2"/>
      <c r="D660" s="2"/>
      <c r="E660" s="2"/>
      <c r="F660" s="2"/>
      <c r="G660" s="2"/>
    </row>
    <row r="661" spans="1:7" x14ac:dyDescent="0.55000000000000004">
      <c r="A661" s="2"/>
      <c r="D661" s="2"/>
      <c r="E661" s="2"/>
      <c r="F661" s="2"/>
      <c r="G661" s="2"/>
    </row>
    <row r="662" spans="1:7" x14ac:dyDescent="0.55000000000000004">
      <c r="A662" s="2"/>
      <c r="D662" s="2"/>
      <c r="E662" s="2"/>
      <c r="F662" s="2"/>
      <c r="G662" s="2"/>
    </row>
    <row r="663" spans="1:7" x14ac:dyDescent="0.55000000000000004">
      <c r="A663" s="2"/>
      <c r="D663" s="2"/>
      <c r="E663" s="2"/>
      <c r="F663" s="2"/>
      <c r="G663" s="2"/>
    </row>
    <row r="664" spans="1:7" x14ac:dyDescent="0.55000000000000004">
      <c r="A664" s="2"/>
      <c r="D664" s="2"/>
      <c r="E664" s="2"/>
      <c r="F664" s="2"/>
      <c r="G664" s="2"/>
    </row>
    <row r="665" spans="1:7" x14ac:dyDescent="0.55000000000000004">
      <c r="A665" s="2"/>
      <c r="D665" s="2"/>
      <c r="E665" s="2"/>
      <c r="F665" s="2"/>
      <c r="G665" s="2"/>
    </row>
    <row r="666" spans="1:7" x14ac:dyDescent="0.55000000000000004">
      <c r="A666" s="2"/>
      <c r="D666" s="2"/>
      <c r="E666" s="2"/>
      <c r="F666" s="2"/>
      <c r="G666" s="2"/>
    </row>
    <row r="667" spans="1:7" x14ac:dyDescent="0.55000000000000004">
      <c r="A667" s="2"/>
      <c r="D667" s="2"/>
      <c r="E667" s="2"/>
      <c r="F667" s="2"/>
      <c r="G667" s="2"/>
    </row>
    <row r="668" spans="1:7" x14ac:dyDescent="0.55000000000000004">
      <c r="A668" s="2"/>
      <c r="D668" s="2"/>
      <c r="E668" s="2"/>
      <c r="F668" s="2"/>
      <c r="G668" s="2"/>
    </row>
    <row r="669" spans="1:7" x14ac:dyDescent="0.55000000000000004">
      <c r="A669" s="2"/>
      <c r="D669" s="2"/>
      <c r="E669" s="2"/>
      <c r="F669" s="2"/>
      <c r="G669" s="2"/>
    </row>
    <row r="670" spans="1:7" x14ac:dyDescent="0.55000000000000004">
      <c r="A670" s="2"/>
      <c r="D670" s="2"/>
      <c r="E670" s="2"/>
      <c r="F670" s="2"/>
      <c r="G670" s="2"/>
    </row>
    <row r="671" spans="1:7" x14ac:dyDescent="0.55000000000000004">
      <c r="A671" s="2"/>
      <c r="D671" s="2"/>
      <c r="E671" s="2"/>
      <c r="F671" s="2"/>
      <c r="G671" s="2"/>
    </row>
    <row r="672" spans="1:7" x14ac:dyDescent="0.55000000000000004">
      <c r="A672" s="2"/>
      <c r="D672" s="2"/>
      <c r="E672" s="2"/>
      <c r="F672" s="2"/>
      <c r="G672" s="2"/>
    </row>
    <row r="673" spans="1:7" x14ac:dyDescent="0.55000000000000004">
      <c r="A673" s="2"/>
      <c r="D673" s="2"/>
      <c r="E673" s="2"/>
      <c r="F673" s="2"/>
      <c r="G673" s="2"/>
    </row>
    <row r="674" spans="1:7" x14ac:dyDescent="0.55000000000000004">
      <c r="A674" s="2"/>
      <c r="D674" s="2"/>
      <c r="E674" s="2"/>
      <c r="F674" s="2"/>
      <c r="G674" s="2"/>
    </row>
    <row r="675" spans="1:7" x14ac:dyDescent="0.55000000000000004">
      <c r="A675" s="2"/>
      <c r="D675" s="2"/>
      <c r="E675" s="2"/>
      <c r="F675" s="2"/>
      <c r="G675" s="2"/>
    </row>
    <row r="676" spans="1:7" x14ac:dyDescent="0.55000000000000004">
      <c r="A676" s="2"/>
      <c r="D676" s="2"/>
      <c r="E676" s="2"/>
      <c r="F676" s="2"/>
      <c r="G676" s="2"/>
    </row>
    <row r="677" spans="1:7" x14ac:dyDescent="0.55000000000000004">
      <c r="A677" s="2"/>
      <c r="D677" s="2"/>
      <c r="E677" s="2"/>
      <c r="F677" s="2"/>
      <c r="G677" s="2"/>
    </row>
    <row r="678" spans="1:7" x14ac:dyDescent="0.55000000000000004">
      <c r="A678" s="2"/>
      <c r="D678" s="2"/>
      <c r="E678" s="2"/>
      <c r="F678" s="2"/>
      <c r="G678" s="2"/>
    </row>
    <row r="679" spans="1:7" x14ac:dyDescent="0.55000000000000004">
      <c r="A679" s="2"/>
      <c r="D679" s="2"/>
      <c r="E679" s="2"/>
      <c r="F679" s="2"/>
      <c r="G679" s="2"/>
    </row>
    <row r="680" spans="1:7" x14ac:dyDescent="0.55000000000000004">
      <c r="A680" s="2"/>
      <c r="D680" s="2"/>
      <c r="E680" s="2"/>
      <c r="F680" s="2"/>
      <c r="G680" s="2"/>
    </row>
    <row r="681" spans="1:7" x14ac:dyDescent="0.55000000000000004">
      <c r="A681" s="2"/>
      <c r="D681" s="2"/>
      <c r="E681" s="2"/>
      <c r="F681" s="2"/>
      <c r="G681" s="2"/>
    </row>
    <row r="682" spans="1:7" x14ac:dyDescent="0.55000000000000004">
      <c r="A682" s="2"/>
      <c r="D682" s="2"/>
      <c r="E682" s="2"/>
      <c r="F682" s="2"/>
      <c r="G682" s="2"/>
    </row>
    <row r="683" spans="1:7" x14ac:dyDescent="0.55000000000000004">
      <c r="A683" s="2"/>
      <c r="D683" s="2"/>
      <c r="E683" s="2"/>
      <c r="F683" s="2"/>
      <c r="G683" s="2"/>
    </row>
    <row r="684" spans="1:7" x14ac:dyDescent="0.55000000000000004">
      <c r="A684" s="2"/>
      <c r="D684" s="2"/>
      <c r="E684" s="2"/>
      <c r="F684" s="2"/>
      <c r="G684" s="2"/>
    </row>
    <row r="685" spans="1:7" x14ac:dyDescent="0.55000000000000004">
      <c r="A685" s="2"/>
      <c r="D685" s="2"/>
      <c r="E685" s="2"/>
      <c r="F685" s="2"/>
      <c r="G685" s="2"/>
    </row>
    <row r="686" spans="1:7" x14ac:dyDescent="0.55000000000000004">
      <c r="A686" s="2"/>
      <c r="D686" s="2"/>
      <c r="E686" s="2"/>
      <c r="F686" s="2"/>
      <c r="G686" s="2"/>
    </row>
    <row r="687" spans="1:7" x14ac:dyDescent="0.55000000000000004">
      <c r="A687" s="2"/>
      <c r="D687" s="2"/>
      <c r="E687" s="2"/>
      <c r="F687" s="2"/>
      <c r="G687" s="2"/>
    </row>
    <row r="688" spans="1:7" x14ac:dyDescent="0.55000000000000004">
      <c r="A688" s="2"/>
      <c r="D688" s="2"/>
      <c r="E688" s="2"/>
      <c r="F688" s="2"/>
      <c r="G688" s="2"/>
    </row>
    <row r="689" spans="1:7" x14ac:dyDescent="0.55000000000000004">
      <c r="A689" s="2"/>
      <c r="D689" s="2"/>
      <c r="E689" s="2"/>
      <c r="F689" s="2"/>
      <c r="G689" s="2"/>
    </row>
    <row r="690" spans="1:7" x14ac:dyDescent="0.55000000000000004">
      <c r="A690" s="2"/>
      <c r="D690" s="2"/>
      <c r="E690" s="2"/>
      <c r="F690" s="2"/>
      <c r="G690" s="2"/>
    </row>
    <row r="691" spans="1:7" x14ac:dyDescent="0.55000000000000004">
      <c r="A691" s="2"/>
      <c r="D691" s="2"/>
      <c r="E691" s="2"/>
      <c r="F691" s="2"/>
      <c r="G691" s="2"/>
    </row>
    <row r="692" spans="1:7" x14ac:dyDescent="0.55000000000000004">
      <c r="A692" s="2"/>
      <c r="D692" s="2"/>
      <c r="E692" s="2"/>
      <c r="F692" s="2"/>
      <c r="G692" s="2"/>
    </row>
    <row r="693" spans="1:7" x14ac:dyDescent="0.55000000000000004">
      <c r="A693" s="2"/>
      <c r="D693" s="2"/>
      <c r="E693" s="2"/>
      <c r="F693" s="2"/>
      <c r="G693" s="2"/>
    </row>
    <row r="694" spans="1:7" x14ac:dyDescent="0.55000000000000004">
      <c r="A694" s="2"/>
      <c r="D694" s="2"/>
      <c r="E694" s="2"/>
      <c r="F694" s="2"/>
      <c r="G694" s="2"/>
    </row>
    <row r="695" spans="1:7" x14ac:dyDescent="0.55000000000000004">
      <c r="A695" s="2"/>
      <c r="D695" s="2"/>
      <c r="E695" s="2"/>
      <c r="F695" s="2"/>
      <c r="G695" s="2"/>
    </row>
    <row r="696" spans="1:7" x14ac:dyDescent="0.55000000000000004">
      <c r="A696" s="2"/>
      <c r="D696" s="2"/>
      <c r="E696" s="2"/>
      <c r="F696" s="2"/>
      <c r="G696" s="2"/>
    </row>
    <row r="697" spans="1:7" x14ac:dyDescent="0.55000000000000004">
      <c r="A697" s="2"/>
      <c r="D697" s="2"/>
      <c r="E697" s="2"/>
      <c r="F697" s="2"/>
      <c r="G697" s="2"/>
    </row>
    <row r="698" spans="1:7" x14ac:dyDescent="0.55000000000000004">
      <c r="A698" s="2"/>
      <c r="D698" s="2"/>
      <c r="E698" s="2"/>
      <c r="F698" s="2"/>
      <c r="G698" s="2"/>
    </row>
    <row r="699" spans="1:7" x14ac:dyDescent="0.55000000000000004">
      <c r="A699" s="2"/>
      <c r="D699" s="2"/>
      <c r="E699" s="2"/>
      <c r="F699" s="2"/>
      <c r="G699" s="2"/>
    </row>
    <row r="700" spans="1:7" x14ac:dyDescent="0.55000000000000004">
      <c r="A700" s="2"/>
      <c r="D700" s="2"/>
      <c r="E700" s="2"/>
      <c r="F700" s="2"/>
      <c r="G700" s="2"/>
    </row>
    <row r="701" spans="1:7" x14ac:dyDescent="0.55000000000000004">
      <c r="A701" s="2"/>
      <c r="D701" s="2"/>
      <c r="E701" s="2"/>
      <c r="F701" s="2"/>
      <c r="G701" s="2"/>
    </row>
    <row r="702" spans="1:7" x14ac:dyDescent="0.55000000000000004">
      <c r="A702" s="2"/>
      <c r="D702" s="2"/>
      <c r="E702" s="2"/>
      <c r="F702" s="2"/>
      <c r="G702" s="2"/>
    </row>
    <row r="703" spans="1:7" x14ac:dyDescent="0.55000000000000004">
      <c r="A703" s="2"/>
      <c r="D703" s="2"/>
      <c r="E703" s="2"/>
      <c r="F703" s="2"/>
      <c r="G703" s="2"/>
    </row>
    <row r="704" spans="1:7" x14ac:dyDescent="0.55000000000000004">
      <c r="A704" s="2"/>
      <c r="D704" s="2"/>
      <c r="E704" s="2"/>
      <c r="F704" s="2"/>
      <c r="G704" s="2"/>
    </row>
    <row r="705" spans="1:7" x14ac:dyDescent="0.55000000000000004">
      <c r="A705" s="2"/>
      <c r="D705" s="2"/>
      <c r="E705" s="2"/>
      <c r="F705" s="2"/>
      <c r="G705" s="2"/>
    </row>
    <row r="706" spans="1:7" x14ac:dyDescent="0.55000000000000004">
      <c r="A706" s="2"/>
      <c r="D706" s="2"/>
      <c r="E706" s="2"/>
      <c r="F706" s="2"/>
      <c r="G706" s="2"/>
    </row>
    <row r="707" spans="1:7" x14ac:dyDescent="0.55000000000000004">
      <c r="A707" s="2"/>
      <c r="D707" s="2"/>
      <c r="E707" s="2"/>
      <c r="F707" s="2"/>
      <c r="G707" s="2"/>
    </row>
    <row r="708" spans="1:7" x14ac:dyDescent="0.55000000000000004">
      <c r="A708" s="2"/>
      <c r="D708" s="2"/>
      <c r="E708" s="2"/>
      <c r="F708" s="2"/>
      <c r="G708" s="2"/>
    </row>
    <row r="709" spans="1:7" x14ac:dyDescent="0.55000000000000004">
      <c r="A709" s="2"/>
      <c r="D709" s="2"/>
      <c r="E709" s="2"/>
      <c r="F709" s="2"/>
      <c r="G709" s="2"/>
    </row>
    <row r="710" spans="1:7" x14ac:dyDescent="0.55000000000000004">
      <c r="A710" s="2"/>
      <c r="D710" s="2"/>
      <c r="E710" s="2"/>
      <c r="F710" s="2"/>
      <c r="G710" s="2"/>
    </row>
    <row r="711" spans="1:7" x14ac:dyDescent="0.55000000000000004">
      <c r="A711" s="2"/>
      <c r="D711" s="2"/>
      <c r="E711" s="2"/>
      <c r="F711" s="2"/>
      <c r="G711" s="2"/>
    </row>
    <row r="712" spans="1:7" x14ac:dyDescent="0.55000000000000004">
      <c r="A712" s="2"/>
      <c r="D712" s="2"/>
      <c r="E712" s="2"/>
      <c r="F712" s="2"/>
      <c r="G712" s="2"/>
    </row>
    <row r="713" spans="1:7" x14ac:dyDescent="0.55000000000000004">
      <c r="A713" s="2"/>
      <c r="D713" s="2"/>
      <c r="E713" s="2"/>
      <c r="F713" s="2"/>
      <c r="G713" s="2"/>
    </row>
    <row r="714" spans="1:7" x14ac:dyDescent="0.55000000000000004">
      <c r="A714" s="2"/>
      <c r="D714" s="2"/>
      <c r="E714" s="2"/>
      <c r="F714" s="2"/>
      <c r="G714" s="2"/>
    </row>
    <row r="715" spans="1:7" x14ac:dyDescent="0.55000000000000004">
      <c r="A715" s="2"/>
      <c r="D715" s="2"/>
      <c r="E715" s="2"/>
      <c r="F715" s="2"/>
      <c r="G715" s="2"/>
    </row>
    <row r="716" spans="1:7" x14ac:dyDescent="0.55000000000000004">
      <c r="A716" s="2"/>
      <c r="D716" s="2"/>
      <c r="E716" s="2"/>
      <c r="F716" s="2"/>
      <c r="G716" s="2"/>
    </row>
    <row r="717" spans="1:7" x14ac:dyDescent="0.55000000000000004">
      <c r="A717" s="2"/>
      <c r="D717" s="2"/>
      <c r="E717" s="2"/>
      <c r="F717" s="2"/>
      <c r="G717" s="2"/>
    </row>
    <row r="718" spans="1:7" x14ac:dyDescent="0.55000000000000004">
      <c r="A718" s="2"/>
      <c r="D718" s="2"/>
      <c r="E718" s="2"/>
      <c r="F718" s="2"/>
      <c r="G718" s="2"/>
    </row>
    <row r="719" spans="1:7" x14ac:dyDescent="0.55000000000000004">
      <c r="A719" s="2"/>
      <c r="D719" s="2"/>
      <c r="E719" s="2"/>
      <c r="F719" s="2"/>
      <c r="G719" s="2"/>
    </row>
    <row r="720" spans="1:7" x14ac:dyDescent="0.55000000000000004">
      <c r="A720" s="2"/>
      <c r="D720" s="2"/>
      <c r="E720" s="2"/>
      <c r="F720" s="2"/>
      <c r="G720" s="2"/>
    </row>
    <row r="721" spans="1:7" x14ac:dyDescent="0.55000000000000004">
      <c r="A721" s="2"/>
      <c r="D721" s="2"/>
      <c r="E721" s="2"/>
      <c r="F721" s="2"/>
      <c r="G721" s="2"/>
    </row>
    <row r="722" spans="1:7" x14ac:dyDescent="0.55000000000000004">
      <c r="A722" s="2"/>
      <c r="D722" s="2"/>
      <c r="E722" s="2"/>
      <c r="F722" s="2"/>
      <c r="G722" s="2"/>
    </row>
    <row r="723" spans="1:7" x14ac:dyDescent="0.55000000000000004">
      <c r="A723" s="2"/>
      <c r="D723" s="2"/>
      <c r="E723" s="2"/>
      <c r="F723" s="2"/>
      <c r="G723" s="2"/>
    </row>
    <row r="724" spans="1:7" x14ac:dyDescent="0.55000000000000004">
      <c r="A724" s="2"/>
      <c r="D724" s="2"/>
      <c r="E724" s="2"/>
      <c r="F724" s="2"/>
      <c r="G724" s="2"/>
    </row>
    <row r="725" spans="1:7" x14ac:dyDescent="0.55000000000000004">
      <c r="A725" s="2"/>
      <c r="D725" s="2"/>
      <c r="E725" s="2"/>
      <c r="F725" s="2"/>
      <c r="G725" s="2"/>
    </row>
    <row r="726" spans="1:7" x14ac:dyDescent="0.55000000000000004">
      <c r="A726" s="2"/>
      <c r="D726" s="2"/>
      <c r="E726" s="2"/>
      <c r="F726" s="2"/>
      <c r="G726" s="2"/>
    </row>
    <row r="727" spans="1:7" x14ac:dyDescent="0.55000000000000004">
      <c r="A727" s="2"/>
      <c r="D727" s="2"/>
      <c r="E727" s="2"/>
      <c r="F727" s="2"/>
      <c r="G727" s="2"/>
    </row>
    <row r="728" spans="1:7" x14ac:dyDescent="0.55000000000000004">
      <c r="A728" s="2"/>
      <c r="D728" s="2"/>
      <c r="E728" s="2"/>
      <c r="F728" s="2"/>
      <c r="G728" s="2"/>
    </row>
    <row r="729" spans="1:7" x14ac:dyDescent="0.55000000000000004">
      <c r="A729" s="2"/>
      <c r="D729" s="2"/>
      <c r="E729" s="2"/>
      <c r="F729" s="2"/>
      <c r="G729" s="2"/>
    </row>
    <row r="730" spans="1:7" x14ac:dyDescent="0.55000000000000004">
      <c r="A730" s="2"/>
      <c r="D730" s="2"/>
      <c r="E730" s="2"/>
      <c r="F730" s="2"/>
      <c r="G730" s="2"/>
    </row>
    <row r="731" spans="1:7" x14ac:dyDescent="0.55000000000000004">
      <c r="A731" s="2"/>
      <c r="D731" s="2"/>
      <c r="E731" s="2"/>
      <c r="F731" s="2"/>
      <c r="G731" s="2"/>
    </row>
    <row r="732" spans="1:7" x14ac:dyDescent="0.55000000000000004">
      <c r="A732" s="2"/>
      <c r="D732" s="2"/>
      <c r="E732" s="2"/>
      <c r="F732" s="2"/>
      <c r="G732" s="2"/>
    </row>
    <row r="733" spans="1:7" x14ac:dyDescent="0.55000000000000004">
      <c r="A733" s="2"/>
      <c r="D733" s="2"/>
      <c r="E733" s="2"/>
      <c r="F733" s="2"/>
      <c r="G733" s="2"/>
    </row>
    <row r="734" spans="1:7" x14ac:dyDescent="0.55000000000000004">
      <c r="A734" s="2"/>
      <c r="D734" s="2"/>
      <c r="E734" s="2"/>
      <c r="F734" s="2"/>
      <c r="G734" s="2"/>
    </row>
    <row r="735" spans="1:7" x14ac:dyDescent="0.55000000000000004">
      <c r="A735" s="2"/>
      <c r="D735" s="2"/>
      <c r="E735" s="2"/>
      <c r="F735" s="2"/>
      <c r="G735" s="2"/>
    </row>
    <row r="736" spans="1:7" x14ac:dyDescent="0.55000000000000004">
      <c r="A736" s="2"/>
      <c r="D736" s="2"/>
      <c r="E736" s="2"/>
      <c r="F736" s="2"/>
      <c r="G736" s="2"/>
    </row>
    <row r="737" spans="1:7" x14ac:dyDescent="0.55000000000000004">
      <c r="A737" s="2"/>
      <c r="D737" s="2"/>
      <c r="E737" s="2"/>
      <c r="F737" s="2"/>
      <c r="G737" s="2"/>
    </row>
    <row r="738" spans="1:7" x14ac:dyDescent="0.55000000000000004">
      <c r="A738" s="2"/>
      <c r="D738" s="2"/>
      <c r="E738" s="2"/>
      <c r="F738" s="2"/>
      <c r="G738" s="2"/>
    </row>
    <row r="739" spans="1:7" x14ac:dyDescent="0.55000000000000004">
      <c r="A739" s="2"/>
      <c r="D739" s="2"/>
      <c r="E739" s="2"/>
      <c r="F739" s="2"/>
      <c r="G739" s="2"/>
    </row>
    <row r="740" spans="1:7" x14ac:dyDescent="0.55000000000000004">
      <c r="A740" s="2"/>
      <c r="D740" s="2"/>
      <c r="E740" s="2"/>
      <c r="F740" s="2"/>
      <c r="G740" s="2"/>
    </row>
    <row r="741" spans="1:7" x14ac:dyDescent="0.55000000000000004">
      <c r="A741" s="2"/>
      <c r="D741" s="2"/>
      <c r="E741" s="2"/>
      <c r="F741" s="2"/>
      <c r="G741" s="2"/>
    </row>
    <row r="742" spans="1:7" x14ac:dyDescent="0.55000000000000004">
      <c r="A742" s="2"/>
      <c r="D742" s="2"/>
      <c r="E742" s="2"/>
      <c r="F742" s="2"/>
      <c r="G742" s="2"/>
    </row>
    <row r="743" spans="1:7" x14ac:dyDescent="0.55000000000000004">
      <c r="A743" s="2"/>
      <c r="D743" s="2"/>
      <c r="E743" s="2"/>
      <c r="F743" s="2"/>
      <c r="G743" s="2"/>
    </row>
    <row r="744" spans="1:7" x14ac:dyDescent="0.55000000000000004">
      <c r="A744" s="2"/>
      <c r="D744" s="2"/>
      <c r="E744" s="2"/>
      <c r="F744" s="2"/>
      <c r="G744" s="2"/>
    </row>
    <row r="745" spans="1:7" x14ac:dyDescent="0.55000000000000004">
      <c r="A745" s="2"/>
      <c r="D745" s="2"/>
      <c r="E745" s="2"/>
      <c r="F745" s="2"/>
      <c r="G745" s="2"/>
    </row>
    <row r="746" spans="1:7" x14ac:dyDescent="0.55000000000000004">
      <c r="A746" s="2"/>
      <c r="D746" s="2"/>
      <c r="E746" s="2"/>
      <c r="F746" s="2"/>
      <c r="G746" s="2"/>
    </row>
    <row r="747" spans="1:7" x14ac:dyDescent="0.55000000000000004">
      <c r="A747" s="2"/>
      <c r="D747" s="2"/>
      <c r="E747" s="2"/>
      <c r="F747" s="2"/>
      <c r="G747" s="2"/>
    </row>
    <row r="748" spans="1:7" x14ac:dyDescent="0.55000000000000004">
      <c r="A748" s="2"/>
      <c r="D748" s="2"/>
      <c r="E748" s="2"/>
      <c r="F748" s="2"/>
      <c r="G748" s="2"/>
    </row>
    <row r="749" spans="1:7" x14ac:dyDescent="0.55000000000000004">
      <c r="A749" s="2"/>
      <c r="D749" s="2"/>
      <c r="E749" s="2"/>
      <c r="F749" s="2"/>
      <c r="G749" s="2"/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7607-B27E-41B9-91A9-3C4A9D60B1D2}">
  <dimension ref="A1:D208"/>
  <sheetViews>
    <sheetView workbookViewId="0"/>
  </sheetViews>
  <sheetFormatPr defaultRowHeight="14.4" x14ac:dyDescent="0.55000000000000004"/>
  <cols>
    <col min="1" max="1" width="7.3671875" bestFit="1" customWidth="1"/>
    <col min="2" max="2" width="7.83984375" bestFit="1" customWidth="1"/>
    <col min="3" max="3" width="4.734375" bestFit="1" customWidth="1"/>
    <col min="4" max="4" width="8.20703125" bestFit="1" customWidth="1"/>
  </cols>
  <sheetData>
    <row r="1" spans="1:4" x14ac:dyDescent="0.55000000000000004">
      <c r="A1" t="s">
        <v>331</v>
      </c>
      <c r="B1" t="s">
        <v>228</v>
      </c>
      <c r="C1" t="s">
        <v>239</v>
      </c>
      <c r="D1" t="s">
        <v>1</v>
      </c>
    </row>
    <row r="2" spans="1:4" x14ac:dyDescent="0.55000000000000004">
      <c r="A2" s="2" t="s">
        <v>332</v>
      </c>
      <c r="B2" t="s">
        <v>229</v>
      </c>
      <c r="C2" t="s">
        <v>240</v>
      </c>
      <c r="D2" s="1">
        <v>0</v>
      </c>
    </row>
    <row r="3" spans="1:4" x14ac:dyDescent="0.55000000000000004">
      <c r="A3" s="2" t="s">
        <v>332</v>
      </c>
      <c r="B3">
        <v>490</v>
      </c>
      <c r="C3" t="s">
        <v>241</v>
      </c>
      <c r="D3" s="1">
        <v>0</v>
      </c>
    </row>
    <row r="4" spans="1:4" x14ac:dyDescent="0.55000000000000004">
      <c r="A4" s="2" t="s">
        <v>332</v>
      </c>
      <c r="B4">
        <v>300</v>
      </c>
      <c r="C4" t="s">
        <v>241</v>
      </c>
      <c r="D4" s="1">
        <v>0</v>
      </c>
    </row>
    <row r="5" spans="1:4" x14ac:dyDescent="0.55000000000000004">
      <c r="A5" s="2" t="s">
        <v>332</v>
      </c>
      <c r="B5">
        <v>491</v>
      </c>
      <c r="C5" t="s">
        <v>242</v>
      </c>
      <c r="D5" s="1">
        <v>0</v>
      </c>
    </row>
    <row r="6" spans="1:4" x14ac:dyDescent="0.55000000000000004">
      <c r="A6" s="2" t="s">
        <v>332</v>
      </c>
      <c r="B6">
        <v>454</v>
      </c>
      <c r="C6" t="s">
        <v>240</v>
      </c>
      <c r="D6" s="1">
        <v>0</v>
      </c>
    </row>
    <row r="7" spans="1:4" x14ac:dyDescent="0.55000000000000004">
      <c r="A7" s="2" t="s">
        <v>332</v>
      </c>
      <c r="B7">
        <v>21</v>
      </c>
      <c r="C7" t="s">
        <v>240</v>
      </c>
      <c r="D7" s="1">
        <v>0</v>
      </c>
    </row>
    <row r="8" spans="1:4" x14ac:dyDescent="0.55000000000000004">
      <c r="A8" s="2" t="s">
        <v>332</v>
      </c>
      <c r="B8">
        <v>40</v>
      </c>
      <c r="C8" t="s">
        <v>240</v>
      </c>
      <c r="D8" s="1">
        <v>0.2</v>
      </c>
    </row>
    <row r="9" spans="1:4" x14ac:dyDescent="0.55000000000000004">
      <c r="A9" s="2" t="s">
        <v>332</v>
      </c>
      <c r="B9" t="s">
        <v>230</v>
      </c>
      <c r="C9" t="s">
        <v>241</v>
      </c>
      <c r="D9" s="1">
        <v>0</v>
      </c>
    </row>
    <row r="10" spans="1:4" x14ac:dyDescent="0.55000000000000004">
      <c r="A10" s="2" t="s">
        <v>332</v>
      </c>
      <c r="B10">
        <v>300</v>
      </c>
      <c r="C10" t="s">
        <v>241</v>
      </c>
      <c r="D10" s="1">
        <v>0</v>
      </c>
    </row>
    <row r="11" spans="1:4" x14ac:dyDescent="0.55000000000000004">
      <c r="A11" s="2" t="s">
        <v>332</v>
      </c>
      <c r="B11" t="s">
        <v>231</v>
      </c>
      <c r="C11" t="s">
        <v>242</v>
      </c>
      <c r="D11" s="1">
        <v>0.15</v>
      </c>
    </row>
    <row r="12" spans="1:4" x14ac:dyDescent="0.55000000000000004">
      <c r="A12" s="2" t="s">
        <v>332</v>
      </c>
      <c r="B12">
        <v>300</v>
      </c>
      <c r="C12" t="s">
        <v>241</v>
      </c>
      <c r="D12" s="1">
        <v>0</v>
      </c>
    </row>
    <row r="13" spans="1:4" x14ac:dyDescent="0.55000000000000004">
      <c r="A13" s="2" t="s">
        <v>332</v>
      </c>
      <c r="B13">
        <v>491</v>
      </c>
      <c r="C13" t="s">
        <v>242</v>
      </c>
      <c r="D13" s="1">
        <v>0.2</v>
      </c>
    </row>
    <row r="14" spans="1:4" x14ac:dyDescent="0.55000000000000004">
      <c r="A14" s="2" t="s">
        <v>332</v>
      </c>
      <c r="B14">
        <v>589</v>
      </c>
      <c r="C14" t="s">
        <v>241</v>
      </c>
      <c r="D14" s="1">
        <v>0</v>
      </c>
    </row>
    <row r="15" spans="1:4" x14ac:dyDescent="0.55000000000000004">
      <c r="A15" s="2" t="s">
        <v>332</v>
      </c>
      <c r="B15">
        <v>490</v>
      </c>
      <c r="C15" t="s">
        <v>241</v>
      </c>
      <c r="D15" s="1">
        <v>0.01</v>
      </c>
    </row>
    <row r="16" spans="1:4" x14ac:dyDescent="0.55000000000000004">
      <c r="A16" s="2" t="s">
        <v>332</v>
      </c>
      <c r="B16">
        <v>40</v>
      </c>
      <c r="C16" t="s">
        <v>240</v>
      </c>
      <c r="D16" s="1">
        <v>0</v>
      </c>
    </row>
    <row r="17" spans="1:4" x14ac:dyDescent="0.55000000000000004">
      <c r="A17" s="2" t="s">
        <v>332</v>
      </c>
      <c r="B17">
        <v>454</v>
      </c>
      <c r="C17" t="s">
        <v>240</v>
      </c>
      <c r="D17" s="1">
        <v>0.01</v>
      </c>
    </row>
    <row r="18" spans="1:4" x14ac:dyDescent="0.55000000000000004">
      <c r="A18" s="2" t="s">
        <v>333</v>
      </c>
      <c r="B18" t="s">
        <v>231</v>
      </c>
      <c r="C18" t="s">
        <v>242</v>
      </c>
      <c r="D18" s="1">
        <v>0.48</v>
      </c>
    </row>
    <row r="19" spans="1:4" x14ac:dyDescent="0.55000000000000004">
      <c r="A19" s="2" t="s">
        <v>333</v>
      </c>
      <c r="C19" t="s">
        <v>241</v>
      </c>
      <c r="D19" s="1">
        <v>0</v>
      </c>
    </row>
    <row r="20" spans="1:4" x14ac:dyDescent="0.55000000000000004">
      <c r="A20" s="2" t="s">
        <v>333</v>
      </c>
      <c r="C20" t="s">
        <v>240</v>
      </c>
      <c r="D20" s="1">
        <v>0</v>
      </c>
    </row>
    <row r="21" spans="1:4" x14ac:dyDescent="0.55000000000000004">
      <c r="A21" s="2" t="s">
        <v>333</v>
      </c>
      <c r="C21" t="s">
        <v>241</v>
      </c>
      <c r="D21" s="1">
        <v>0</v>
      </c>
    </row>
    <row r="22" spans="1:4" x14ac:dyDescent="0.55000000000000004">
      <c r="A22" s="2" t="s">
        <v>333</v>
      </c>
      <c r="C22" t="s">
        <v>241</v>
      </c>
      <c r="D22" s="1">
        <v>0</v>
      </c>
    </row>
    <row r="23" spans="1:4" x14ac:dyDescent="0.55000000000000004">
      <c r="A23" s="2" t="s">
        <v>333</v>
      </c>
      <c r="C23" t="s">
        <v>241</v>
      </c>
      <c r="D23" s="1">
        <v>0</v>
      </c>
    </row>
    <row r="24" spans="1:4" x14ac:dyDescent="0.55000000000000004">
      <c r="A24" s="2" t="s">
        <v>333</v>
      </c>
      <c r="C24" t="s">
        <v>241</v>
      </c>
      <c r="D24" s="1">
        <v>0</v>
      </c>
    </row>
    <row r="25" spans="1:4" x14ac:dyDescent="0.55000000000000004">
      <c r="A25" s="2" t="s">
        <v>333</v>
      </c>
      <c r="C25" t="s">
        <v>241</v>
      </c>
      <c r="D25" s="1">
        <v>0</v>
      </c>
    </row>
    <row r="26" spans="1:4" x14ac:dyDescent="0.55000000000000004">
      <c r="A26" s="2" t="s">
        <v>333</v>
      </c>
      <c r="C26" t="s">
        <v>241</v>
      </c>
      <c r="D26" s="1">
        <v>0.01</v>
      </c>
    </row>
    <row r="27" spans="1:4" x14ac:dyDescent="0.55000000000000004">
      <c r="A27" s="2" t="s">
        <v>333</v>
      </c>
      <c r="B27">
        <v>21</v>
      </c>
      <c r="C27" t="s">
        <v>240</v>
      </c>
      <c r="D27" s="1">
        <v>0.01</v>
      </c>
    </row>
    <row r="28" spans="1:4" x14ac:dyDescent="0.55000000000000004">
      <c r="A28" s="2" t="s">
        <v>333</v>
      </c>
      <c r="B28">
        <v>606</v>
      </c>
      <c r="C28" t="s">
        <v>241</v>
      </c>
      <c r="D28" s="1">
        <v>0</v>
      </c>
    </row>
    <row r="29" spans="1:4" x14ac:dyDescent="0.55000000000000004">
      <c r="A29" s="2" t="s">
        <v>333</v>
      </c>
      <c r="B29">
        <v>6000</v>
      </c>
      <c r="C29" t="s">
        <v>240</v>
      </c>
      <c r="D29" s="1">
        <v>0.15</v>
      </c>
    </row>
    <row r="30" spans="1:4" x14ac:dyDescent="0.55000000000000004">
      <c r="A30" s="2" t="s">
        <v>333</v>
      </c>
      <c r="B30" t="s">
        <v>231</v>
      </c>
      <c r="C30" t="s">
        <v>242</v>
      </c>
      <c r="D30" s="1">
        <v>0</v>
      </c>
    </row>
    <row r="31" spans="1:4" x14ac:dyDescent="0.55000000000000004">
      <c r="A31" s="2" t="s">
        <v>333</v>
      </c>
      <c r="B31" t="s">
        <v>230</v>
      </c>
      <c r="C31" t="s">
        <v>241</v>
      </c>
      <c r="D31" s="1">
        <v>0</v>
      </c>
    </row>
    <row r="32" spans="1:4" x14ac:dyDescent="0.55000000000000004">
      <c r="A32" s="2" t="s">
        <v>333</v>
      </c>
      <c r="B32">
        <v>589</v>
      </c>
      <c r="C32" t="s">
        <v>241</v>
      </c>
      <c r="D32" s="1">
        <v>0</v>
      </c>
    </row>
    <row r="33" spans="1:4" x14ac:dyDescent="0.55000000000000004">
      <c r="A33" s="2" t="s">
        <v>333</v>
      </c>
      <c r="B33">
        <v>300</v>
      </c>
      <c r="C33" t="s">
        <v>241</v>
      </c>
      <c r="D33" s="1">
        <v>0</v>
      </c>
    </row>
    <row r="34" spans="1:4" x14ac:dyDescent="0.55000000000000004">
      <c r="A34" s="2" t="s">
        <v>333</v>
      </c>
      <c r="B34">
        <v>40</v>
      </c>
      <c r="C34" t="s">
        <v>240</v>
      </c>
      <c r="D34" s="1">
        <v>0.21000000000000002</v>
      </c>
    </row>
    <row r="35" spans="1:4" x14ac:dyDescent="0.55000000000000004">
      <c r="A35" s="2" t="s">
        <v>333</v>
      </c>
      <c r="C35" t="s">
        <v>242</v>
      </c>
      <c r="D35" s="1">
        <v>0</v>
      </c>
    </row>
    <row r="36" spans="1:4" x14ac:dyDescent="0.55000000000000004">
      <c r="A36" s="2" t="s">
        <v>333</v>
      </c>
      <c r="C36" t="s">
        <v>242</v>
      </c>
      <c r="D36" s="1">
        <v>0</v>
      </c>
    </row>
    <row r="37" spans="1:4" x14ac:dyDescent="0.55000000000000004">
      <c r="A37" s="2" t="s">
        <v>333</v>
      </c>
      <c r="C37" t="s">
        <v>242</v>
      </c>
      <c r="D37" s="1">
        <v>0</v>
      </c>
    </row>
    <row r="38" spans="1:4" x14ac:dyDescent="0.55000000000000004">
      <c r="A38" s="2" t="s">
        <v>333</v>
      </c>
      <c r="B38">
        <v>40</v>
      </c>
      <c r="C38" t="s">
        <v>240</v>
      </c>
      <c r="D38" s="1">
        <v>0.57000000000000006</v>
      </c>
    </row>
    <row r="39" spans="1:4" x14ac:dyDescent="0.55000000000000004">
      <c r="A39" s="2" t="s">
        <v>333</v>
      </c>
      <c r="B39">
        <v>606</v>
      </c>
      <c r="C39" t="s">
        <v>241</v>
      </c>
      <c r="D39" s="1">
        <v>0</v>
      </c>
    </row>
    <row r="40" spans="1:4" x14ac:dyDescent="0.55000000000000004">
      <c r="A40" s="2" t="s">
        <v>333</v>
      </c>
      <c r="C40" t="s">
        <v>242</v>
      </c>
      <c r="D40" s="1">
        <v>0.74</v>
      </c>
    </row>
    <row r="41" spans="1:4" x14ac:dyDescent="0.55000000000000004">
      <c r="A41" s="2" t="s">
        <v>333</v>
      </c>
      <c r="B41">
        <v>21</v>
      </c>
      <c r="C41" t="s">
        <v>240</v>
      </c>
      <c r="D41" s="1">
        <v>0.11000000000000001</v>
      </c>
    </row>
    <row r="42" spans="1:4" x14ac:dyDescent="0.55000000000000004">
      <c r="A42" s="2" t="s">
        <v>333</v>
      </c>
      <c r="B42">
        <v>589</v>
      </c>
      <c r="C42" t="s">
        <v>241</v>
      </c>
      <c r="D42" s="1">
        <v>0.01</v>
      </c>
    </row>
    <row r="43" spans="1:4" x14ac:dyDescent="0.55000000000000004">
      <c r="A43" s="2" t="s">
        <v>333</v>
      </c>
      <c r="B43" t="s">
        <v>230</v>
      </c>
      <c r="C43" t="s">
        <v>241</v>
      </c>
      <c r="D43" s="1">
        <v>0</v>
      </c>
    </row>
    <row r="44" spans="1:4" x14ac:dyDescent="0.55000000000000004">
      <c r="A44" s="2" t="s">
        <v>333</v>
      </c>
      <c r="B44" t="s">
        <v>231</v>
      </c>
      <c r="C44" t="s">
        <v>242</v>
      </c>
      <c r="D44" s="1">
        <v>0.59</v>
      </c>
    </row>
    <row r="45" spans="1:4" x14ac:dyDescent="0.55000000000000004">
      <c r="A45" s="2" t="s">
        <v>333</v>
      </c>
      <c r="B45">
        <v>300</v>
      </c>
      <c r="C45" t="s">
        <v>241</v>
      </c>
      <c r="D45" s="1">
        <v>0</v>
      </c>
    </row>
    <row r="46" spans="1:4" x14ac:dyDescent="0.55000000000000004">
      <c r="A46" s="2" t="s">
        <v>333</v>
      </c>
      <c r="B46" t="s">
        <v>229</v>
      </c>
      <c r="C46" t="s">
        <v>240</v>
      </c>
      <c r="D46" s="1">
        <v>0.1</v>
      </c>
    </row>
    <row r="47" spans="1:4" x14ac:dyDescent="0.55000000000000004">
      <c r="A47" s="2" t="s">
        <v>333</v>
      </c>
      <c r="B47">
        <v>40</v>
      </c>
      <c r="C47" t="s">
        <v>240</v>
      </c>
      <c r="D47" s="1">
        <v>0.60000000000000009</v>
      </c>
    </row>
    <row r="48" spans="1:4" x14ac:dyDescent="0.55000000000000004">
      <c r="A48" s="2" t="s">
        <v>333</v>
      </c>
      <c r="B48">
        <v>454</v>
      </c>
      <c r="C48" t="s">
        <v>240</v>
      </c>
      <c r="D48" s="1">
        <v>0.76</v>
      </c>
    </row>
    <row r="49" spans="1:4" x14ac:dyDescent="0.55000000000000004">
      <c r="A49" s="2" t="s">
        <v>333</v>
      </c>
      <c r="B49">
        <v>490</v>
      </c>
      <c r="C49" t="s">
        <v>241</v>
      </c>
      <c r="D49" s="1">
        <v>0</v>
      </c>
    </row>
    <row r="50" spans="1:4" x14ac:dyDescent="0.55000000000000004">
      <c r="A50" s="2" t="s">
        <v>333</v>
      </c>
      <c r="B50" t="s">
        <v>229</v>
      </c>
      <c r="C50" t="s">
        <v>240</v>
      </c>
      <c r="D50" s="1">
        <v>0</v>
      </c>
    </row>
    <row r="51" spans="1:4" x14ac:dyDescent="0.55000000000000004">
      <c r="A51" s="2" t="s">
        <v>333</v>
      </c>
      <c r="B51">
        <v>6000</v>
      </c>
      <c r="C51" t="s">
        <v>240</v>
      </c>
      <c r="D51" s="1">
        <v>0.69</v>
      </c>
    </row>
    <row r="52" spans="1:4" x14ac:dyDescent="0.55000000000000004">
      <c r="A52" s="2" t="s">
        <v>333</v>
      </c>
      <c r="B52">
        <v>606</v>
      </c>
      <c r="C52" t="s">
        <v>241</v>
      </c>
      <c r="D52" s="1">
        <v>0</v>
      </c>
    </row>
    <row r="53" spans="1:4" x14ac:dyDescent="0.55000000000000004">
      <c r="A53" s="2" t="s">
        <v>333</v>
      </c>
      <c r="B53">
        <v>21</v>
      </c>
      <c r="C53" t="s">
        <v>240</v>
      </c>
      <c r="D53" s="1">
        <v>0.99</v>
      </c>
    </row>
    <row r="54" spans="1:4" x14ac:dyDescent="0.55000000000000004">
      <c r="A54" s="2" t="s">
        <v>333</v>
      </c>
      <c r="B54" t="s">
        <v>230</v>
      </c>
      <c r="C54" t="s">
        <v>241</v>
      </c>
      <c r="D54" s="1">
        <v>0</v>
      </c>
    </row>
    <row r="55" spans="1:4" x14ac:dyDescent="0.55000000000000004">
      <c r="A55" s="2" t="s">
        <v>333</v>
      </c>
      <c r="B55">
        <v>589</v>
      </c>
      <c r="C55" t="s">
        <v>241</v>
      </c>
      <c r="D55" s="1">
        <v>0</v>
      </c>
    </row>
    <row r="56" spans="1:4" x14ac:dyDescent="0.55000000000000004">
      <c r="A56" s="2" t="s">
        <v>333</v>
      </c>
      <c r="B56">
        <v>349</v>
      </c>
      <c r="C56" t="s">
        <v>241</v>
      </c>
      <c r="D56" s="1">
        <v>0.55000000000000004</v>
      </c>
    </row>
    <row r="57" spans="1:4" x14ac:dyDescent="0.55000000000000004">
      <c r="A57" s="2" t="s">
        <v>333</v>
      </c>
      <c r="B57">
        <v>615</v>
      </c>
      <c r="C57" t="s">
        <v>240</v>
      </c>
      <c r="D57" s="1">
        <v>0.74</v>
      </c>
    </row>
    <row r="58" spans="1:4" x14ac:dyDescent="0.55000000000000004">
      <c r="A58" s="2" t="s">
        <v>333</v>
      </c>
      <c r="B58" t="s">
        <v>231</v>
      </c>
      <c r="C58" t="s">
        <v>242</v>
      </c>
      <c r="D58" s="1">
        <v>0.95</v>
      </c>
    </row>
    <row r="59" spans="1:4" x14ac:dyDescent="0.55000000000000004">
      <c r="A59" s="2" t="s">
        <v>333</v>
      </c>
      <c r="B59" t="s">
        <v>229</v>
      </c>
      <c r="C59" t="s">
        <v>240</v>
      </c>
      <c r="D59" s="1">
        <v>0.05</v>
      </c>
    </row>
    <row r="60" spans="1:4" x14ac:dyDescent="0.55000000000000004">
      <c r="A60" s="2" t="s">
        <v>333</v>
      </c>
      <c r="B60">
        <v>300</v>
      </c>
      <c r="C60" t="s">
        <v>241</v>
      </c>
      <c r="D60" s="1">
        <v>0</v>
      </c>
    </row>
    <row r="61" spans="1:4" x14ac:dyDescent="0.55000000000000004">
      <c r="A61" s="2" t="s">
        <v>333</v>
      </c>
      <c r="B61">
        <v>40</v>
      </c>
      <c r="C61" t="s">
        <v>240</v>
      </c>
      <c r="D61" s="1">
        <v>0.44</v>
      </c>
    </row>
    <row r="62" spans="1:4" x14ac:dyDescent="0.55000000000000004">
      <c r="A62" s="2" t="s">
        <v>333</v>
      </c>
      <c r="B62">
        <v>454</v>
      </c>
      <c r="C62" t="s">
        <v>240</v>
      </c>
      <c r="D62" s="1">
        <v>0.95</v>
      </c>
    </row>
    <row r="63" spans="1:4" x14ac:dyDescent="0.55000000000000004">
      <c r="A63" s="2" t="s">
        <v>334</v>
      </c>
      <c r="B63">
        <v>21</v>
      </c>
      <c r="C63" t="s">
        <v>240</v>
      </c>
      <c r="D63" s="1">
        <v>0.05</v>
      </c>
    </row>
    <row r="64" spans="1:4" x14ac:dyDescent="0.55000000000000004">
      <c r="A64" s="2" t="s">
        <v>334</v>
      </c>
      <c r="C64" t="s">
        <v>240</v>
      </c>
      <c r="D64" s="1">
        <v>6.0000000000000005E-2</v>
      </c>
    </row>
    <row r="65" spans="1:4" x14ac:dyDescent="0.55000000000000004">
      <c r="A65" s="2" t="s">
        <v>334</v>
      </c>
      <c r="B65">
        <v>606</v>
      </c>
      <c r="C65" t="s">
        <v>241</v>
      </c>
      <c r="D65" s="1">
        <v>0</v>
      </c>
    </row>
    <row r="66" spans="1:4" x14ac:dyDescent="0.55000000000000004">
      <c r="A66" s="2" t="s">
        <v>334</v>
      </c>
      <c r="C66" t="s">
        <v>240</v>
      </c>
      <c r="D66" s="1">
        <v>0.7</v>
      </c>
    </row>
    <row r="67" spans="1:4" x14ac:dyDescent="0.55000000000000004">
      <c r="A67" s="2" t="s">
        <v>334</v>
      </c>
      <c r="B67">
        <v>40</v>
      </c>
      <c r="C67" t="s">
        <v>240</v>
      </c>
      <c r="D67" s="1">
        <v>0</v>
      </c>
    </row>
    <row r="68" spans="1:4" x14ac:dyDescent="0.55000000000000004">
      <c r="A68" s="2" t="s">
        <v>334</v>
      </c>
      <c r="B68">
        <v>589</v>
      </c>
      <c r="C68" t="s">
        <v>241</v>
      </c>
      <c r="D68" s="1">
        <v>0</v>
      </c>
    </row>
    <row r="69" spans="1:4" x14ac:dyDescent="0.55000000000000004">
      <c r="A69" s="2" t="s">
        <v>334</v>
      </c>
      <c r="B69" t="s">
        <v>230</v>
      </c>
      <c r="C69" t="s">
        <v>241</v>
      </c>
      <c r="D69" s="1">
        <v>0</v>
      </c>
    </row>
    <row r="70" spans="1:4" x14ac:dyDescent="0.55000000000000004">
      <c r="A70" s="2" t="s">
        <v>334</v>
      </c>
      <c r="B70" t="s">
        <v>231</v>
      </c>
      <c r="C70" t="s">
        <v>242</v>
      </c>
      <c r="D70" s="1">
        <v>0.81</v>
      </c>
    </row>
    <row r="71" spans="1:4" x14ac:dyDescent="0.55000000000000004">
      <c r="A71" s="2" t="s">
        <v>334</v>
      </c>
      <c r="C71" t="s">
        <v>240</v>
      </c>
      <c r="D71" s="1">
        <v>0</v>
      </c>
    </row>
    <row r="72" spans="1:4" x14ac:dyDescent="0.55000000000000004">
      <c r="A72" s="2" t="s">
        <v>334</v>
      </c>
      <c r="C72" t="s">
        <v>240</v>
      </c>
      <c r="D72" s="1">
        <v>0.84000000000000008</v>
      </c>
    </row>
    <row r="73" spans="1:4" x14ac:dyDescent="0.55000000000000004">
      <c r="A73" s="2" t="s">
        <v>334</v>
      </c>
      <c r="B73">
        <v>300</v>
      </c>
      <c r="C73" t="s">
        <v>241</v>
      </c>
      <c r="D73" s="1">
        <v>0.01</v>
      </c>
    </row>
    <row r="74" spans="1:4" x14ac:dyDescent="0.55000000000000004">
      <c r="A74" s="2" t="s">
        <v>334</v>
      </c>
      <c r="B74">
        <v>349</v>
      </c>
      <c r="C74" t="s">
        <v>241</v>
      </c>
      <c r="D74" s="1">
        <v>0</v>
      </c>
    </row>
    <row r="75" spans="1:4" x14ac:dyDescent="0.55000000000000004">
      <c r="A75" s="2" t="s">
        <v>334</v>
      </c>
      <c r="B75">
        <v>40</v>
      </c>
      <c r="C75" t="s">
        <v>240</v>
      </c>
      <c r="D75" s="1">
        <v>0.15000000000000002</v>
      </c>
    </row>
    <row r="76" spans="1:4" x14ac:dyDescent="0.55000000000000004">
      <c r="A76" s="2" t="s">
        <v>334</v>
      </c>
      <c r="B76">
        <v>454</v>
      </c>
      <c r="C76" t="s">
        <v>240</v>
      </c>
      <c r="D76" s="1">
        <v>0.69</v>
      </c>
    </row>
    <row r="77" spans="1:4" x14ac:dyDescent="0.55000000000000004">
      <c r="A77" s="2" t="s">
        <v>334</v>
      </c>
      <c r="B77">
        <v>21</v>
      </c>
      <c r="C77" t="s">
        <v>240</v>
      </c>
      <c r="D77" s="1">
        <v>0.59</v>
      </c>
    </row>
    <row r="78" spans="1:4" x14ac:dyDescent="0.55000000000000004">
      <c r="A78" s="2" t="s">
        <v>334</v>
      </c>
      <c r="B78">
        <v>606</v>
      </c>
      <c r="C78" t="s">
        <v>241</v>
      </c>
      <c r="D78" s="1">
        <v>0</v>
      </c>
    </row>
    <row r="79" spans="1:4" x14ac:dyDescent="0.55000000000000004">
      <c r="A79" s="2" t="s">
        <v>334</v>
      </c>
      <c r="C79" t="s">
        <v>241</v>
      </c>
      <c r="D79" s="1">
        <v>0.2</v>
      </c>
    </row>
    <row r="80" spans="1:4" x14ac:dyDescent="0.55000000000000004">
      <c r="A80" s="2" t="s">
        <v>334</v>
      </c>
      <c r="C80" t="s">
        <v>241</v>
      </c>
      <c r="D80" s="1">
        <v>0.05</v>
      </c>
    </row>
    <row r="81" spans="1:4" x14ac:dyDescent="0.55000000000000004">
      <c r="A81" s="2" t="s">
        <v>334</v>
      </c>
      <c r="B81">
        <v>490</v>
      </c>
      <c r="C81" t="s">
        <v>241</v>
      </c>
      <c r="D81" s="1">
        <v>0.1</v>
      </c>
    </row>
    <row r="82" spans="1:4" x14ac:dyDescent="0.55000000000000004">
      <c r="A82" s="2" t="s">
        <v>334</v>
      </c>
      <c r="B82" t="s">
        <v>230</v>
      </c>
      <c r="C82" t="s">
        <v>241</v>
      </c>
      <c r="D82" s="1">
        <v>0.2</v>
      </c>
    </row>
    <row r="83" spans="1:4" x14ac:dyDescent="0.55000000000000004">
      <c r="A83" s="2" t="s">
        <v>334</v>
      </c>
      <c r="B83">
        <v>589</v>
      </c>
      <c r="C83" t="s">
        <v>241</v>
      </c>
      <c r="D83" s="1">
        <v>0.01</v>
      </c>
    </row>
    <row r="84" spans="1:4" x14ac:dyDescent="0.55000000000000004">
      <c r="A84" s="2" t="s">
        <v>334</v>
      </c>
      <c r="B84" t="s">
        <v>231</v>
      </c>
      <c r="C84" t="s">
        <v>242</v>
      </c>
      <c r="D84" s="1">
        <v>0.4</v>
      </c>
    </row>
    <row r="85" spans="1:4" x14ac:dyDescent="0.55000000000000004">
      <c r="A85" s="2" t="s">
        <v>334</v>
      </c>
      <c r="B85">
        <v>349</v>
      </c>
      <c r="C85" t="s">
        <v>241</v>
      </c>
      <c r="D85" s="1">
        <v>0</v>
      </c>
    </row>
    <row r="86" spans="1:4" x14ac:dyDescent="0.55000000000000004">
      <c r="A86" s="2" t="s">
        <v>334</v>
      </c>
      <c r="B86">
        <v>490</v>
      </c>
      <c r="C86" t="s">
        <v>241</v>
      </c>
      <c r="D86" s="1">
        <v>0.01</v>
      </c>
    </row>
    <row r="87" spans="1:4" x14ac:dyDescent="0.55000000000000004">
      <c r="A87" s="2" t="s">
        <v>334</v>
      </c>
      <c r="C87" t="s">
        <v>240</v>
      </c>
      <c r="D87" s="1">
        <v>0.01</v>
      </c>
    </row>
    <row r="88" spans="1:4" x14ac:dyDescent="0.55000000000000004">
      <c r="A88" s="2" t="s">
        <v>334</v>
      </c>
      <c r="C88" t="s">
        <v>241</v>
      </c>
      <c r="D88" s="1">
        <v>0</v>
      </c>
    </row>
    <row r="89" spans="1:4" x14ac:dyDescent="0.55000000000000004">
      <c r="A89" s="2" t="s">
        <v>334</v>
      </c>
      <c r="B89">
        <v>40</v>
      </c>
      <c r="C89" t="s">
        <v>240</v>
      </c>
      <c r="D89" s="1">
        <v>0</v>
      </c>
    </row>
    <row r="90" spans="1:4" x14ac:dyDescent="0.55000000000000004">
      <c r="A90" s="2" t="s">
        <v>334</v>
      </c>
      <c r="B90">
        <v>21</v>
      </c>
      <c r="C90" t="s">
        <v>240</v>
      </c>
      <c r="D90" s="1">
        <v>0</v>
      </c>
    </row>
    <row r="91" spans="1:4" x14ac:dyDescent="0.55000000000000004">
      <c r="A91" s="2" t="s">
        <v>334</v>
      </c>
      <c r="C91" t="s">
        <v>240</v>
      </c>
      <c r="D91" s="1">
        <v>0</v>
      </c>
    </row>
    <row r="92" spans="1:4" x14ac:dyDescent="0.55000000000000004">
      <c r="A92" s="2" t="s">
        <v>334</v>
      </c>
      <c r="B92">
        <v>606</v>
      </c>
      <c r="C92" t="s">
        <v>241</v>
      </c>
      <c r="D92" s="1">
        <v>0</v>
      </c>
    </row>
    <row r="93" spans="1:4" x14ac:dyDescent="0.55000000000000004">
      <c r="A93" s="2" t="s">
        <v>334</v>
      </c>
      <c r="B93" t="s">
        <v>230</v>
      </c>
      <c r="C93" t="s">
        <v>241</v>
      </c>
      <c r="D93" s="1">
        <v>0.01</v>
      </c>
    </row>
    <row r="94" spans="1:4" x14ac:dyDescent="0.55000000000000004">
      <c r="A94" s="2" t="s">
        <v>334</v>
      </c>
      <c r="C94" t="s">
        <v>241</v>
      </c>
      <c r="D94" s="1">
        <v>0</v>
      </c>
    </row>
    <row r="95" spans="1:4" x14ac:dyDescent="0.55000000000000004">
      <c r="A95" s="2" t="s">
        <v>334</v>
      </c>
      <c r="C95" t="s">
        <v>240</v>
      </c>
      <c r="D95" s="1">
        <v>0</v>
      </c>
    </row>
    <row r="96" spans="1:4" x14ac:dyDescent="0.55000000000000004">
      <c r="A96" s="2" t="s">
        <v>334</v>
      </c>
      <c r="B96">
        <v>21</v>
      </c>
      <c r="C96" t="s">
        <v>240</v>
      </c>
      <c r="D96" s="1">
        <v>0</v>
      </c>
    </row>
    <row r="97" spans="1:4" x14ac:dyDescent="0.55000000000000004">
      <c r="A97" s="2" t="s">
        <v>334</v>
      </c>
      <c r="B97">
        <v>589</v>
      </c>
      <c r="C97" t="s">
        <v>241</v>
      </c>
      <c r="D97" s="1">
        <v>0.01</v>
      </c>
    </row>
    <row r="98" spans="1:4" x14ac:dyDescent="0.55000000000000004">
      <c r="A98" s="2" t="s">
        <v>334</v>
      </c>
      <c r="B98" t="s">
        <v>231</v>
      </c>
      <c r="C98" t="s">
        <v>242</v>
      </c>
      <c r="D98" s="1">
        <v>0.57999999999999996</v>
      </c>
    </row>
    <row r="99" spans="1:4" x14ac:dyDescent="0.55000000000000004">
      <c r="A99" s="2" t="s">
        <v>334</v>
      </c>
      <c r="B99">
        <v>300</v>
      </c>
      <c r="C99" t="s">
        <v>241</v>
      </c>
      <c r="D99" s="1">
        <v>0</v>
      </c>
    </row>
    <row r="100" spans="1:4" x14ac:dyDescent="0.55000000000000004">
      <c r="A100" s="2" t="s">
        <v>335</v>
      </c>
      <c r="B100">
        <v>606</v>
      </c>
      <c r="C100" t="s">
        <v>241</v>
      </c>
      <c r="D100" s="1">
        <v>0</v>
      </c>
    </row>
    <row r="101" spans="1:4" x14ac:dyDescent="0.55000000000000004">
      <c r="A101" s="2" t="s">
        <v>335</v>
      </c>
      <c r="B101" t="s">
        <v>230</v>
      </c>
      <c r="C101" t="s">
        <v>241</v>
      </c>
      <c r="D101" s="1">
        <v>0</v>
      </c>
    </row>
    <row r="102" spans="1:4" x14ac:dyDescent="0.55000000000000004">
      <c r="A102" s="2" t="s">
        <v>335</v>
      </c>
      <c r="B102" t="s">
        <v>231</v>
      </c>
      <c r="C102" t="s">
        <v>242</v>
      </c>
      <c r="D102" s="1">
        <v>0.1</v>
      </c>
    </row>
    <row r="103" spans="1:4" x14ac:dyDescent="0.55000000000000004">
      <c r="A103" s="2" t="s">
        <v>335</v>
      </c>
      <c r="C103" t="s">
        <v>240</v>
      </c>
      <c r="D103" s="1">
        <v>0</v>
      </c>
    </row>
    <row r="104" spans="1:4" x14ac:dyDescent="0.55000000000000004">
      <c r="A104" s="2" t="s">
        <v>335</v>
      </c>
      <c r="D104" s="1">
        <v>0</v>
      </c>
    </row>
    <row r="105" spans="1:4" x14ac:dyDescent="0.55000000000000004">
      <c r="A105" s="2" t="s">
        <v>335</v>
      </c>
      <c r="B105">
        <v>40</v>
      </c>
      <c r="C105" t="s">
        <v>240</v>
      </c>
      <c r="D105" s="1">
        <v>0</v>
      </c>
    </row>
    <row r="106" spans="1:4" x14ac:dyDescent="0.55000000000000004">
      <c r="A106" s="2" t="s">
        <v>335</v>
      </c>
      <c r="B106">
        <v>454</v>
      </c>
      <c r="C106" t="s">
        <v>240</v>
      </c>
      <c r="D106" s="1">
        <v>0</v>
      </c>
    </row>
    <row r="107" spans="1:4" x14ac:dyDescent="0.55000000000000004">
      <c r="A107" s="2" t="s">
        <v>335</v>
      </c>
      <c r="B107">
        <v>300</v>
      </c>
      <c r="C107" t="s">
        <v>241</v>
      </c>
      <c r="D107" s="1">
        <v>0</v>
      </c>
    </row>
    <row r="108" spans="1:4" x14ac:dyDescent="0.55000000000000004">
      <c r="A108" s="2" t="s">
        <v>335</v>
      </c>
      <c r="B108">
        <v>589</v>
      </c>
      <c r="C108" t="s">
        <v>241</v>
      </c>
      <c r="D108" s="1">
        <v>0</v>
      </c>
    </row>
    <row r="109" spans="1:4" x14ac:dyDescent="0.55000000000000004">
      <c r="A109" s="2" t="s">
        <v>335</v>
      </c>
      <c r="B109">
        <v>21</v>
      </c>
      <c r="C109" t="s">
        <v>240</v>
      </c>
      <c r="D109" s="1">
        <v>0</v>
      </c>
    </row>
    <row r="110" spans="1:4" x14ac:dyDescent="0.55000000000000004">
      <c r="A110" s="2" t="s">
        <v>335</v>
      </c>
      <c r="C110" t="s">
        <v>240</v>
      </c>
      <c r="D110" s="1">
        <v>0.01</v>
      </c>
    </row>
    <row r="111" spans="1:4" x14ac:dyDescent="0.55000000000000004">
      <c r="A111" s="2" t="s">
        <v>335</v>
      </c>
      <c r="B111">
        <v>491</v>
      </c>
      <c r="C111" t="s">
        <v>242</v>
      </c>
      <c r="D111" s="1">
        <v>0.01</v>
      </c>
    </row>
    <row r="112" spans="1:4" x14ac:dyDescent="0.55000000000000004">
      <c r="A112" s="2" t="s">
        <v>335</v>
      </c>
      <c r="B112" t="s">
        <v>230</v>
      </c>
      <c r="C112" t="s">
        <v>241</v>
      </c>
      <c r="D112" s="1">
        <v>0</v>
      </c>
    </row>
    <row r="113" spans="1:4" x14ac:dyDescent="0.55000000000000004">
      <c r="A113" s="2" t="s">
        <v>335</v>
      </c>
      <c r="B113" t="s">
        <v>231</v>
      </c>
      <c r="C113" t="s">
        <v>242</v>
      </c>
      <c r="D113" s="1">
        <v>0</v>
      </c>
    </row>
    <row r="114" spans="1:4" x14ac:dyDescent="0.55000000000000004">
      <c r="A114" s="2" t="s">
        <v>335</v>
      </c>
      <c r="B114">
        <v>606</v>
      </c>
      <c r="C114" t="s">
        <v>241</v>
      </c>
      <c r="D114" s="1">
        <v>0</v>
      </c>
    </row>
    <row r="115" spans="1:4" x14ac:dyDescent="0.55000000000000004">
      <c r="A115" s="2" t="s">
        <v>335</v>
      </c>
      <c r="B115">
        <v>40</v>
      </c>
      <c r="C115" t="s">
        <v>240</v>
      </c>
      <c r="D115" s="1">
        <v>0</v>
      </c>
    </row>
    <row r="116" spans="1:4" x14ac:dyDescent="0.55000000000000004">
      <c r="A116" s="2" t="s">
        <v>335</v>
      </c>
      <c r="B116">
        <v>454</v>
      </c>
      <c r="C116" t="s">
        <v>240</v>
      </c>
      <c r="D116" s="1">
        <v>0</v>
      </c>
    </row>
    <row r="117" spans="1:4" x14ac:dyDescent="0.55000000000000004">
      <c r="A117" s="2" t="s">
        <v>335</v>
      </c>
      <c r="B117">
        <v>21</v>
      </c>
      <c r="C117" t="s">
        <v>240</v>
      </c>
      <c r="D117" s="1">
        <v>0</v>
      </c>
    </row>
    <row r="118" spans="1:4" x14ac:dyDescent="0.55000000000000004">
      <c r="A118" s="2" t="s">
        <v>335</v>
      </c>
      <c r="B118">
        <v>40</v>
      </c>
      <c r="C118" t="s">
        <v>240</v>
      </c>
      <c r="D118" s="1">
        <v>0</v>
      </c>
    </row>
    <row r="119" spans="1:4" x14ac:dyDescent="0.55000000000000004">
      <c r="A119" s="2" t="s">
        <v>335</v>
      </c>
      <c r="B119">
        <v>6000</v>
      </c>
      <c r="C119" t="s">
        <v>240</v>
      </c>
      <c r="D119" s="1">
        <v>0</v>
      </c>
    </row>
    <row r="120" spans="1:4" x14ac:dyDescent="0.55000000000000004">
      <c r="A120" s="2" t="s">
        <v>335</v>
      </c>
      <c r="B120">
        <v>589</v>
      </c>
      <c r="C120" t="s">
        <v>241</v>
      </c>
      <c r="D120" s="1">
        <v>0</v>
      </c>
    </row>
    <row r="121" spans="1:4" x14ac:dyDescent="0.55000000000000004">
      <c r="A121" s="2" t="s">
        <v>335</v>
      </c>
      <c r="B121">
        <v>300</v>
      </c>
      <c r="C121" t="s">
        <v>241</v>
      </c>
      <c r="D121" s="1">
        <v>0</v>
      </c>
    </row>
    <row r="122" spans="1:4" x14ac:dyDescent="0.55000000000000004">
      <c r="A122" s="2" t="s">
        <v>335</v>
      </c>
      <c r="B122">
        <v>21</v>
      </c>
      <c r="C122" t="s">
        <v>240</v>
      </c>
      <c r="D122" s="1">
        <v>0</v>
      </c>
    </row>
    <row r="123" spans="1:4" x14ac:dyDescent="0.55000000000000004">
      <c r="A123" s="2" t="s">
        <v>335</v>
      </c>
      <c r="B123" t="s">
        <v>230</v>
      </c>
      <c r="C123" t="s">
        <v>241</v>
      </c>
      <c r="D123" s="1">
        <v>0</v>
      </c>
    </row>
    <row r="124" spans="1:4" x14ac:dyDescent="0.55000000000000004">
      <c r="A124" s="2" t="s">
        <v>335</v>
      </c>
      <c r="B124">
        <v>606</v>
      </c>
      <c r="C124" t="s">
        <v>241</v>
      </c>
      <c r="D124" s="1">
        <v>0</v>
      </c>
    </row>
    <row r="125" spans="1:4" x14ac:dyDescent="0.55000000000000004">
      <c r="A125" s="2" t="s">
        <v>335</v>
      </c>
      <c r="B125" t="s">
        <v>231</v>
      </c>
      <c r="C125" t="s">
        <v>242</v>
      </c>
      <c r="D125" s="1">
        <v>0</v>
      </c>
    </row>
    <row r="126" spans="1:4" x14ac:dyDescent="0.55000000000000004">
      <c r="A126" s="2" t="s">
        <v>335</v>
      </c>
      <c r="B126">
        <v>454</v>
      </c>
      <c r="C126" t="s">
        <v>240</v>
      </c>
      <c r="D126" s="1">
        <v>0</v>
      </c>
    </row>
    <row r="127" spans="1:4" x14ac:dyDescent="0.55000000000000004">
      <c r="A127" s="2" t="s">
        <v>335</v>
      </c>
      <c r="B127">
        <v>491</v>
      </c>
      <c r="C127" t="s">
        <v>242</v>
      </c>
      <c r="D127" s="1">
        <v>0.05</v>
      </c>
    </row>
    <row r="128" spans="1:4" x14ac:dyDescent="0.55000000000000004">
      <c r="A128" s="2" t="s">
        <v>335</v>
      </c>
      <c r="D128" s="1">
        <v>0</v>
      </c>
    </row>
    <row r="129" spans="1:4" x14ac:dyDescent="0.55000000000000004">
      <c r="A129" s="2" t="s">
        <v>332</v>
      </c>
      <c r="C129" t="s">
        <v>242</v>
      </c>
      <c r="D129" s="1">
        <v>0</v>
      </c>
    </row>
    <row r="130" spans="1:4" x14ac:dyDescent="0.55000000000000004">
      <c r="A130" s="2" t="s">
        <v>332</v>
      </c>
      <c r="B130">
        <v>300</v>
      </c>
      <c r="C130" t="s">
        <v>241</v>
      </c>
      <c r="D130" s="1">
        <v>0</v>
      </c>
    </row>
    <row r="131" spans="1:4" x14ac:dyDescent="0.55000000000000004">
      <c r="A131" s="2" t="s">
        <v>332</v>
      </c>
      <c r="B131">
        <v>349</v>
      </c>
      <c r="C131" t="s">
        <v>241</v>
      </c>
      <c r="D131" s="1">
        <v>0</v>
      </c>
    </row>
    <row r="132" spans="1:4" x14ac:dyDescent="0.55000000000000004">
      <c r="A132" s="2" t="s">
        <v>332</v>
      </c>
      <c r="B132">
        <v>589</v>
      </c>
      <c r="C132" t="s">
        <v>241</v>
      </c>
      <c r="D132" s="1">
        <v>0</v>
      </c>
    </row>
    <row r="133" spans="1:4" x14ac:dyDescent="0.55000000000000004">
      <c r="A133" s="2" t="s">
        <v>332</v>
      </c>
      <c r="B133">
        <v>21</v>
      </c>
      <c r="C133" t="s">
        <v>240</v>
      </c>
      <c r="D133" s="1">
        <v>0</v>
      </c>
    </row>
    <row r="134" spans="1:4" x14ac:dyDescent="0.55000000000000004">
      <c r="A134" s="2" t="s">
        <v>332</v>
      </c>
      <c r="B134">
        <v>349</v>
      </c>
      <c r="C134" t="s">
        <v>241</v>
      </c>
      <c r="D134" s="1">
        <v>0</v>
      </c>
    </row>
    <row r="135" spans="1:4" x14ac:dyDescent="0.55000000000000004">
      <c r="A135" s="2" t="s">
        <v>332</v>
      </c>
      <c r="B135">
        <v>491</v>
      </c>
      <c r="C135" t="s">
        <v>242</v>
      </c>
      <c r="D135" s="1">
        <v>0</v>
      </c>
    </row>
    <row r="136" spans="1:4" x14ac:dyDescent="0.55000000000000004">
      <c r="A136" s="2" t="s">
        <v>332</v>
      </c>
      <c r="B136">
        <v>606</v>
      </c>
      <c r="C136" t="s">
        <v>241</v>
      </c>
      <c r="D136" s="1">
        <v>0</v>
      </c>
    </row>
    <row r="137" spans="1:4" x14ac:dyDescent="0.55000000000000004">
      <c r="A137" s="2" t="s">
        <v>332</v>
      </c>
      <c r="B137" t="s">
        <v>231</v>
      </c>
      <c r="C137" t="s">
        <v>242</v>
      </c>
      <c r="D137" s="1">
        <v>0</v>
      </c>
    </row>
    <row r="138" spans="1:4" x14ac:dyDescent="0.55000000000000004">
      <c r="A138" s="2" t="s">
        <v>332</v>
      </c>
      <c r="B138" t="s">
        <v>229</v>
      </c>
      <c r="C138" t="s">
        <v>240</v>
      </c>
      <c r="D138" s="1">
        <v>0</v>
      </c>
    </row>
    <row r="139" spans="1:4" x14ac:dyDescent="0.55000000000000004">
      <c r="A139" s="2" t="s">
        <v>332</v>
      </c>
      <c r="B139">
        <v>40</v>
      </c>
      <c r="C139" t="s">
        <v>240</v>
      </c>
      <c r="D139" s="1">
        <v>0</v>
      </c>
    </row>
    <row r="140" spans="1:4" x14ac:dyDescent="0.55000000000000004">
      <c r="A140" s="2" t="s">
        <v>332</v>
      </c>
      <c r="B140" t="s">
        <v>230</v>
      </c>
      <c r="C140" t="s">
        <v>241</v>
      </c>
      <c r="D140" s="1">
        <v>0</v>
      </c>
    </row>
    <row r="141" spans="1:4" x14ac:dyDescent="0.55000000000000004">
      <c r="A141" s="2" t="s">
        <v>332</v>
      </c>
      <c r="B141">
        <v>454</v>
      </c>
      <c r="C141" t="s">
        <v>240</v>
      </c>
      <c r="D141" s="1">
        <v>0</v>
      </c>
    </row>
    <row r="142" spans="1:4" x14ac:dyDescent="0.55000000000000004">
      <c r="A142" s="2" t="s">
        <v>332</v>
      </c>
      <c r="B142">
        <v>454</v>
      </c>
      <c r="C142" t="s">
        <v>240</v>
      </c>
      <c r="D142" s="1">
        <v>0</v>
      </c>
    </row>
    <row r="143" spans="1:4" x14ac:dyDescent="0.55000000000000004">
      <c r="A143" s="2" t="s">
        <v>332</v>
      </c>
      <c r="B143">
        <v>300</v>
      </c>
      <c r="C143" t="s">
        <v>241</v>
      </c>
      <c r="D143" s="1">
        <v>0</v>
      </c>
    </row>
    <row r="144" spans="1:4" x14ac:dyDescent="0.55000000000000004">
      <c r="A144" s="2" t="s">
        <v>332</v>
      </c>
      <c r="B144">
        <v>615</v>
      </c>
      <c r="C144" t="s">
        <v>240</v>
      </c>
      <c r="D144" s="1">
        <v>0</v>
      </c>
    </row>
    <row r="145" spans="1:4" x14ac:dyDescent="0.55000000000000004">
      <c r="A145" s="2" t="s">
        <v>332</v>
      </c>
      <c r="B145">
        <v>6000</v>
      </c>
      <c r="C145" t="s">
        <v>240</v>
      </c>
      <c r="D145" s="1">
        <v>0</v>
      </c>
    </row>
    <row r="146" spans="1:4" x14ac:dyDescent="0.55000000000000004">
      <c r="A146" s="2" t="s">
        <v>332</v>
      </c>
      <c r="B146" t="s">
        <v>229</v>
      </c>
      <c r="C146" t="s">
        <v>240</v>
      </c>
      <c r="D146" s="1">
        <v>0</v>
      </c>
    </row>
    <row r="147" spans="1:4" x14ac:dyDescent="0.55000000000000004">
      <c r="A147" s="2" t="s">
        <v>332</v>
      </c>
      <c r="B147" t="s">
        <v>230</v>
      </c>
      <c r="C147" t="s">
        <v>241</v>
      </c>
      <c r="D147" s="1">
        <v>0.01</v>
      </c>
    </row>
    <row r="148" spans="1:4" x14ac:dyDescent="0.55000000000000004">
      <c r="A148" s="2" t="s">
        <v>332</v>
      </c>
      <c r="C148" t="s">
        <v>240</v>
      </c>
      <c r="D148" s="1">
        <v>0</v>
      </c>
    </row>
    <row r="149" spans="1:4" x14ac:dyDescent="0.55000000000000004">
      <c r="A149" s="2" t="s">
        <v>332</v>
      </c>
      <c r="B149">
        <v>606</v>
      </c>
      <c r="C149" t="s">
        <v>241</v>
      </c>
      <c r="D149" s="1">
        <v>0</v>
      </c>
    </row>
    <row r="150" spans="1:4" x14ac:dyDescent="0.55000000000000004">
      <c r="A150" s="2" t="s">
        <v>332</v>
      </c>
      <c r="B150">
        <v>349</v>
      </c>
      <c r="C150" t="s">
        <v>241</v>
      </c>
      <c r="D150" s="1">
        <v>0.01</v>
      </c>
    </row>
    <row r="151" spans="1:4" x14ac:dyDescent="0.55000000000000004">
      <c r="A151" s="2" t="s">
        <v>332</v>
      </c>
      <c r="C151" t="s">
        <v>241</v>
      </c>
      <c r="D151" s="1">
        <v>0</v>
      </c>
    </row>
    <row r="152" spans="1:4" x14ac:dyDescent="0.55000000000000004">
      <c r="A152" s="2" t="s">
        <v>332</v>
      </c>
      <c r="B152">
        <v>606</v>
      </c>
      <c r="C152" t="s">
        <v>241</v>
      </c>
      <c r="D152" s="1">
        <v>0</v>
      </c>
    </row>
    <row r="153" spans="1:4" x14ac:dyDescent="0.55000000000000004">
      <c r="A153" s="2" t="s">
        <v>332</v>
      </c>
      <c r="B153" t="s">
        <v>231</v>
      </c>
      <c r="C153" t="s">
        <v>242</v>
      </c>
      <c r="D153" s="1">
        <v>0</v>
      </c>
    </row>
    <row r="154" spans="1:4" x14ac:dyDescent="0.55000000000000004">
      <c r="A154" s="2" t="s">
        <v>332</v>
      </c>
      <c r="B154">
        <v>40</v>
      </c>
      <c r="C154" t="s">
        <v>240</v>
      </c>
      <c r="D154" s="1">
        <v>0</v>
      </c>
    </row>
    <row r="155" spans="1:4" x14ac:dyDescent="0.55000000000000004">
      <c r="A155" s="2" t="s">
        <v>332</v>
      </c>
      <c r="B155">
        <v>491</v>
      </c>
      <c r="C155" t="s">
        <v>242</v>
      </c>
      <c r="D155" s="1">
        <v>0</v>
      </c>
    </row>
    <row r="156" spans="1:4" x14ac:dyDescent="0.55000000000000004">
      <c r="A156" s="2" t="s">
        <v>332</v>
      </c>
      <c r="B156">
        <v>589</v>
      </c>
      <c r="C156" t="s">
        <v>241</v>
      </c>
      <c r="D156" s="1">
        <v>0</v>
      </c>
    </row>
    <row r="157" spans="1:4" x14ac:dyDescent="0.55000000000000004">
      <c r="A157" s="2" t="s">
        <v>332</v>
      </c>
      <c r="B157">
        <v>615</v>
      </c>
      <c r="C157" t="s">
        <v>240</v>
      </c>
      <c r="D157" s="1">
        <v>0</v>
      </c>
    </row>
    <row r="158" spans="1:4" x14ac:dyDescent="0.55000000000000004">
      <c r="A158" s="2" t="s">
        <v>332</v>
      </c>
      <c r="B158">
        <v>300</v>
      </c>
      <c r="C158" t="s">
        <v>241</v>
      </c>
      <c r="D158" s="1">
        <v>0</v>
      </c>
    </row>
    <row r="159" spans="1:4" x14ac:dyDescent="0.55000000000000004">
      <c r="A159" s="2" t="s">
        <v>332</v>
      </c>
      <c r="B159">
        <v>454</v>
      </c>
      <c r="C159" t="s">
        <v>240</v>
      </c>
      <c r="D159" s="1">
        <v>0</v>
      </c>
    </row>
    <row r="160" spans="1:4" x14ac:dyDescent="0.55000000000000004">
      <c r="A160" s="2" t="s">
        <v>332</v>
      </c>
      <c r="B160" t="s">
        <v>230</v>
      </c>
      <c r="C160" t="s">
        <v>241</v>
      </c>
      <c r="D160" s="1">
        <v>0</v>
      </c>
    </row>
    <row r="161" spans="1:4" x14ac:dyDescent="0.55000000000000004">
      <c r="A161" s="2" t="s">
        <v>332</v>
      </c>
      <c r="B161">
        <v>454</v>
      </c>
      <c r="C161" t="s">
        <v>240</v>
      </c>
      <c r="D161" s="1">
        <v>0</v>
      </c>
    </row>
    <row r="162" spans="1:4" x14ac:dyDescent="0.55000000000000004">
      <c r="A162" s="2" t="s">
        <v>332</v>
      </c>
      <c r="B162">
        <v>349</v>
      </c>
      <c r="C162" t="s">
        <v>241</v>
      </c>
      <c r="D162" s="1">
        <v>0.02</v>
      </c>
    </row>
    <row r="163" spans="1:4" x14ac:dyDescent="0.55000000000000004">
      <c r="A163" s="2" t="s">
        <v>332</v>
      </c>
      <c r="C163" t="s">
        <v>240</v>
      </c>
      <c r="D163" s="1">
        <v>0</v>
      </c>
    </row>
    <row r="164" spans="1:4" x14ac:dyDescent="0.55000000000000004">
      <c r="A164" s="2" t="s">
        <v>332</v>
      </c>
      <c r="B164" t="s">
        <v>231</v>
      </c>
      <c r="C164" t="s">
        <v>242</v>
      </c>
      <c r="D164" s="1">
        <v>0.1</v>
      </c>
    </row>
    <row r="165" spans="1:4" x14ac:dyDescent="0.55000000000000004">
      <c r="A165" s="2" t="s">
        <v>333</v>
      </c>
      <c r="B165">
        <v>589</v>
      </c>
      <c r="C165" t="s">
        <v>241</v>
      </c>
      <c r="D165" s="1">
        <v>0</v>
      </c>
    </row>
    <row r="166" spans="1:4" x14ac:dyDescent="0.55000000000000004">
      <c r="A166" s="2" t="s">
        <v>333</v>
      </c>
      <c r="B166" t="s">
        <v>230</v>
      </c>
      <c r="C166" t="s">
        <v>241</v>
      </c>
      <c r="D166" s="1">
        <v>0.01</v>
      </c>
    </row>
    <row r="167" spans="1:4" x14ac:dyDescent="0.55000000000000004">
      <c r="A167" s="2" t="s">
        <v>333</v>
      </c>
      <c r="C167" t="s">
        <v>241</v>
      </c>
      <c r="D167" s="1">
        <v>0</v>
      </c>
    </row>
    <row r="168" spans="1:4" x14ac:dyDescent="0.55000000000000004">
      <c r="A168" s="2" t="s">
        <v>333</v>
      </c>
      <c r="B168">
        <v>606</v>
      </c>
      <c r="C168" t="s">
        <v>241</v>
      </c>
      <c r="D168" s="1">
        <v>0.05</v>
      </c>
    </row>
    <row r="169" spans="1:4" x14ac:dyDescent="0.55000000000000004">
      <c r="A169" s="2" t="s">
        <v>333</v>
      </c>
      <c r="B169">
        <v>40</v>
      </c>
      <c r="C169" t="s">
        <v>240</v>
      </c>
      <c r="D169" s="1">
        <v>0</v>
      </c>
    </row>
    <row r="170" spans="1:4" x14ac:dyDescent="0.55000000000000004">
      <c r="A170" s="2" t="s">
        <v>333</v>
      </c>
      <c r="B170">
        <v>454</v>
      </c>
      <c r="C170" t="s">
        <v>240</v>
      </c>
      <c r="D170" s="1">
        <v>0</v>
      </c>
    </row>
    <row r="171" spans="1:4" x14ac:dyDescent="0.55000000000000004">
      <c r="A171" s="2" t="s">
        <v>333</v>
      </c>
      <c r="B171" t="s">
        <v>229</v>
      </c>
      <c r="C171" t="s">
        <v>240</v>
      </c>
      <c r="D171" s="1">
        <v>0</v>
      </c>
    </row>
    <row r="172" spans="1:4" x14ac:dyDescent="0.55000000000000004">
      <c r="A172" s="2" t="s">
        <v>333</v>
      </c>
      <c r="B172">
        <v>21</v>
      </c>
      <c r="C172" t="s">
        <v>240</v>
      </c>
      <c r="D172" s="1">
        <v>0</v>
      </c>
    </row>
    <row r="173" spans="1:4" x14ac:dyDescent="0.55000000000000004">
      <c r="A173" s="2" t="s">
        <v>333</v>
      </c>
      <c r="B173">
        <v>40</v>
      </c>
      <c r="C173" t="s">
        <v>240</v>
      </c>
      <c r="D173" s="1">
        <v>0</v>
      </c>
    </row>
    <row r="174" spans="1:4" x14ac:dyDescent="0.55000000000000004">
      <c r="A174" s="2" t="s">
        <v>333</v>
      </c>
      <c r="B174">
        <v>491</v>
      </c>
      <c r="C174" t="s">
        <v>242</v>
      </c>
      <c r="D174" s="1">
        <v>0.15</v>
      </c>
    </row>
    <row r="175" spans="1:4" x14ac:dyDescent="0.55000000000000004">
      <c r="A175" s="2" t="s">
        <v>333</v>
      </c>
      <c r="B175">
        <v>300</v>
      </c>
      <c r="C175" t="s">
        <v>241</v>
      </c>
      <c r="D175" s="1">
        <v>0</v>
      </c>
    </row>
    <row r="176" spans="1:4" x14ac:dyDescent="0.55000000000000004">
      <c r="A176" s="2" t="s">
        <v>333</v>
      </c>
      <c r="B176">
        <v>491</v>
      </c>
      <c r="C176" t="s">
        <v>242</v>
      </c>
      <c r="D176" s="1">
        <v>0</v>
      </c>
    </row>
    <row r="177" spans="1:4" x14ac:dyDescent="0.55000000000000004">
      <c r="A177" s="2" t="s">
        <v>333</v>
      </c>
      <c r="B177">
        <v>491</v>
      </c>
      <c r="C177" t="s">
        <v>242</v>
      </c>
      <c r="D177" s="1">
        <v>0.25</v>
      </c>
    </row>
    <row r="178" spans="1:4" x14ac:dyDescent="0.55000000000000004">
      <c r="A178" s="2" t="s">
        <v>333</v>
      </c>
      <c r="C178" t="s">
        <v>241</v>
      </c>
      <c r="D178" s="1">
        <v>0</v>
      </c>
    </row>
    <row r="179" spans="1:4" x14ac:dyDescent="0.55000000000000004">
      <c r="A179" s="2" t="s">
        <v>333</v>
      </c>
      <c r="B179">
        <v>300</v>
      </c>
      <c r="C179" t="s">
        <v>241</v>
      </c>
      <c r="D179" s="1">
        <v>0</v>
      </c>
    </row>
    <row r="180" spans="1:4" x14ac:dyDescent="0.55000000000000004">
      <c r="A180" s="2" t="s">
        <v>333</v>
      </c>
      <c r="B180">
        <v>6000</v>
      </c>
      <c r="C180" t="s">
        <v>240</v>
      </c>
      <c r="D180" s="1">
        <v>0</v>
      </c>
    </row>
    <row r="181" spans="1:4" x14ac:dyDescent="0.55000000000000004">
      <c r="A181" s="2" t="s">
        <v>333</v>
      </c>
      <c r="B181">
        <v>21</v>
      </c>
      <c r="C181" t="s">
        <v>240</v>
      </c>
      <c r="D181" s="1">
        <v>0</v>
      </c>
    </row>
    <row r="182" spans="1:4" x14ac:dyDescent="0.55000000000000004">
      <c r="A182" s="2" t="s">
        <v>333</v>
      </c>
      <c r="B182" t="s">
        <v>230</v>
      </c>
      <c r="C182" t="s">
        <v>241</v>
      </c>
      <c r="D182" s="1">
        <v>0</v>
      </c>
    </row>
    <row r="183" spans="1:4" x14ac:dyDescent="0.55000000000000004">
      <c r="A183" s="2" t="s">
        <v>333</v>
      </c>
      <c r="C183" t="s">
        <v>242</v>
      </c>
      <c r="D183" s="1">
        <v>0</v>
      </c>
    </row>
    <row r="184" spans="1:4" x14ac:dyDescent="0.55000000000000004">
      <c r="A184" s="2" t="s">
        <v>333</v>
      </c>
      <c r="B184">
        <v>454</v>
      </c>
      <c r="C184" t="s">
        <v>240</v>
      </c>
      <c r="D184" s="1">
        <v>0.2</v>
      </c>
    </row>
    <row r="185" spans="1:4" x14ac:dyDescent="0.55000000000000004">
      <c r="A185" s="2" t="s">
        <v>333</v>
      </c>
      <c r="B185" t="s">
        <v>231</v>
      </c>
      <c r="C185" t="s">
        <v>242</v>
      </c>
      <c r="D185" s="1">
        <v>0.05</v>
      </c>
    </row>
    <row r="186" spans="1:4" x14ac:dyDescent="0.55000000000000004">
      <c r="A186" s="2" t="s">
        <v>333</v>
      </c>
      <c r="C186" t="s">
        <v>240</v>
      </c>
      <c r="D186" s="1">
        <v>0</v>
      </c>
    </row>
    <row r="187" spans="1:4" x14ac:dyDescent="0.55000000000000004">
      <c r="A187" s="2" t="s">
        <v>333</v>
      </c>
      <c r="B187">
        <v>21</v>
      </c>
      <c r="C187" t="s">
        <v>240</v>
      </c>
      <c r="D187" s="1">
        <v>0</v>
      </c>
    </row>
    <row r="188" spans="1:4" x14ac:dyDescent="0.55000000000000004">
      <c r="A188" s="2" t="s">
        <v>333</v>
      </c>
      <c r="B188">
        <v>606</v>
      </c>
      <c r="C188" t="s">
        <v>241</v>
      </c>
      <c r="D188" s="1">
        <v>0</v>
      </c>
    </row>
    <row r="189" spans="1:4" x14ac:dyDescent="0.55000000000000004">
      <c r="A189" s="2" t="s">
        <v>333</v>
      </c>
      <c r="C189" t="s">
        <v>240</v>
      </c>
      <c r="D189" s="1">
        <v>0</v>
      </c>
    </row>
    <row r="190" spans="1:4" x14ac:dyDescent="0.55000000000000004">
      <c r="A190" s="2" t="s">
        <v>333</v>
      </c>
      <c r="C190" t="s">
        <v>240</v>
      </c>
      <c r="D190" s="1">
        <v>0</v>
      </c>
    </row>
    <row r="191" spans="1:4" x14ac:dyDescent="0.55000000000000004">
      <c r="A191" s="2" t="s">
        <v>333</v>
      </c>
      <c r="B191">
        <v>615</v>
      </c>
      <c r="C191" t="s">
        <v>240</v>
      </c>
      <c r="D191" s="1">
        <v>0.79</v>
      </c>
    </row>
    <row r="192" spans="1:4" x14ac:dyDescent="0.55000000000000004">
      <c r="A192" s="2" t="s">
        <v>333</v>
      </c>
      <c r="B192">
        <v>300</v>
      </c>
      <c r="C192" t="s">
        <v>241</v>
      </c>
      <c r="D192" s="1">
        <v>0</v>
      </c>
    </row>
    <row r="193" spans="1:4" x14ac:dyDescent="0.55000000000000004">
      <c r="A193" s="2" t="s">
        <v>333</v>
      </c>
      <c r="B193">
        <v>589</v>
      </c>
      <c r="C193" t="s">
        <v>241</v>
      </c>
      <c r="D193" s="1">
        <v>0</v>
      </c>
    </row>
    <row r="194" spans="1:4" x14ac:dyDescent="0.55000000000000004">
      <c r="A194" s="2" t="s">
        <v>333</v>
      </c>
      <c r="B194" t="s">
        <v>231</v>
      </c>
      <c r="C194" t="s">
        <v>242</v>
      </c>
      <c r="D194" s="1">
        <v>0</v>
      </c>
    </row>
    <row r="195" spans="1:4" x14ac:dyDescent="0.55000000000000004">
      <c r="A195" s="2" t="s">
        <v>333</v>
      </c>
      <c r="C195" t="s">
        <v>240</v>
      </c>
      <c r="D195" s="1">
        <v>0.5</v>
      </c>
    </row>
    <row r="196" spans="1:4" x14ac:dyDescent="0.55000000000000004">
      <c r="A196" s="2" t="s">
        <v>333</v>
      </c>
      <c r="B196">
        <v>40</v>
      </c>
      <c r="C196" t="s">
        <v>240</v>
      </c>
      <c r="D196" s="1">
        <v>0.9</v>
      </c>
    </row>
    <row r="197" spans="1:4" x14ac:dyDescent="0.55000000000000004">
      <c r="A197" s="2" t="s">
        <v>333</v>
      </c>
      <c r="B197">
        <v>40</v>
      </c>
      <c r="C197" t="s">
        <v>240</v>
      </c>
      <c r="D197" s="1">
        <v>0.05</v>
      </c>
    </row>
    <row r="198" spans="1:4" x14ac:dyDescent="0.55000000000000004">
      <c r="A198" s="2" t="s">
        <v>333</v>
      </c>
      <c r="B198" t="s">
        <v>230</v>
      </c>
      <c r="C198" t="s">
        <v>241</v>
      </c>
      <c r="D198" s="1">
        <v>0.01</v>
      </c>
    </row>
    <row r="199" spans="1:4" x14ac:dyDescent="0.55000000000000004">
      <c r="A199" s="2" t="s">
        <v>333</v>
      </c>
      <c r="B199">
        <v>606</v>
      </c>
      <c r="C199" t="s">
        <v>241</v>
      </c>
      <c r="D199" s="1">
        <v>0.01</v>
      </c>
    </row>
    <row r="200" spans="1:4" x14ac:dyDescent="0.55000000000000004">
      <c r="A200" s="2" t="s">
        <v>333</v>
      </c>
      <c r="B200" t="s">
        <v>231</v>
      </c>
      <c r="C200" t="s">
        <v>242</v>
      </c>
      <c r="D200" s="1">
        <v>0.05</v>
      </c>
    </row>
    <row r="201" spans="1:4" x14ac:dyDescent="0.55000000000000004">
      <c r="A201" s="2" t="s">
        <v>333</v>
      </c>
      <c r="B201">
        <v>21</v>
      </c>
      <c r="C201" t="s">
        <v>240</v>
      </c>
      <c r="D201" s="1">
        <v>0</v>
      </c>
    </row>
    <row r="202" spans="1:4" x14ac:dyDescent="0.55000000000000004">
      <c r="A202" s="2" t="s">
        <v>334</v>
      </c>
      <c r="B202" t="s">
        <v>231</v>
      </c>
      <c r="C202" t="s">
        <v>242</v>
      </c>
      <c r="D202" s="1">
        <v>0.1</v>
      </c>
    </row>
    <row r="203" spans="1:4" x14ac:dyDescent="0.55000000000000004">
      <c r="A203" s="2" t="s">
        <v>334</v>
      </c>
      <c r="B203">
        <v>40</v>
      </c>
      <c r="C203" t="s">
        <v>240</v>
      </c>
      <c r="D203" s="1">
        <v>0.05</v>
      </c>
    </row>
    <row r="204" spans="1:4" x14ac:dyDescent="0.55000000000000004">
      <c r="A204" s="2" t="s">
        <v>334</v>
      </c>
      <c r="B204">
        <v>615</v>
      </c>
      <c r="C204" t="s">
        <v>240</v>
      </c>
      <c r="D204" s="1">
        <v>0.99</v>
      </c>
    </row>
    <row r="205" spans="1:4" x14ac:dyDescent="0.55000000000000004">
      <c r="A205" s="2" t="s">
        <v>334</v>
      </c>
      <c r="B205">
        <v>491</v>
      </c>
      <c r="C205" t="s">
        <v>242</v>
      </c>
      <c r="D205" s="1">
        <v>0</v>
      </c>
    </row>
    <row r="206" spans="1:4" x14ac:dyDescent="0.55000000000000004">
      <c r="A206" s="2" t="s">
        <v>334</v>
      </c>
      <c r="C206" t="s">
        <v>240</v>
      </c>
      <c r="D206" s="1">
        <v>0.6</v>
      </c>
    </row>
    <row r="207" spans="1:4" x14ac:dyDescent="0.55000000000000004">
      <c r="A207" s="2" t="s">
        <v>334</v>
      </c>
      <c r="B207">
        <v>589</v>
      </c>
      <c r="C207" t="s">
        <v>241</v>
      </c>
      <c r="D207" s="1">
        <v>0.01</v>
      </c>
    </row>
    <row r="208" spans="1:4" x14ac:dyDescent="0.55000000000000004">
      <c r="A208" s="2" t="s">
        <v>334</v>
      </c>
      <c r="B208" t="s">
        <v>230</v>
      </c>
      <c r="C208" t="s">
        <v>241</v>
      </c>
      <c r="D208" s="1">
        <v>0.01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36E4-D9E5-43D1-8022-312908F2E338}">
  <dimension ref="A1:CF209"/>
  <sheetViews>
    <sheetView topLeftCell="AZ1" workbookViewId="0">
      <selection activeCell="BS1" sqref="BS1"/>
    </sheetView>
  </sheetViews>
  <sheetFormatPr defaultRowHeight="14.4" x14ac:dyDescent="0.55000000000000004"/>
  <cols>
    <col min="1" max="1" width="18.41796875" bestFit="1" customWidth="1"/>
  </cols>
  <sheetData>
    <row r="1" spans="1:84" x14ac:dyDescent="0.55000000000000004">
      <c r="A1" t="s">
        <v>435</v>
      </c>
      <c r="B1" t="s">
        <v>439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J1" t="s">
        <v>447</v>
      </c>
      <c r="K1" t="s">
        <v>448</v>
      </c>
      <c r="L1" t="s">
        <v>449</v>
      </c>
      <c r="M1" t="s">
        <v>450</v>
      </c>
      <c r="N1" t="s">
        <v>451</v>
      </c>
      <c r="O1" t="s">
        <v>452</v>
      </c>
      <c r="P1" t="s">
        <v>453</v>
      </c>
      <c r="Q1" t="s">
        <v>454</v>
      </c>
      <c r="R1" t="s">
        <v>455</v>
      </c>
      <c r="S1" t="s">
        <v>456</v>
      </c>
      <c r="T1" t="s">
        <v>457</v>
      </c>
      <c r="U1" t="s">
        <v>458</v>
      </c>
      <c r="V1" t="s">
        <v>459</v>
      </c>
      <c r="W1" t="s">
        <v>460</v>
      </c>
      <c r="X1" t="s">
        <v>461</v>
      </c>
      <c r="Y1" t="s">
        <v>462</v>
      </c>
      <c r="Z1" t="s">
        <v>463</v>
      </c>
      <c r="AA1" t="s">
        <v>464</v>
      </c>
      <c r="AB1" t="s">
        <v>465</v>
      </c>
      <c r="AC1" t="s">
        <v>466</v>
      </c>
      <c r="AD1" t="s">
        <v>467</v>
      </c>
      <c r="AE1" t="s">
        <v>468</v>
      </c>
      <c r="AF1" t="s">
        <v>469</v>
      </c>
      <c r="AG1" t="s">
        <v>470</v>
      </c>
      <c r="AH1" t="s">
        <v>471</v>
      </c>
      <c r="AI1" t="s">
        <v>472</v>
      </c>
      <c r="AJ1" t="s">
        <v>473</v>
      </c>
      <c r="AK1" t="s">
        <v>474</v>
      </c>
      <c r="AL1" t="s">
        <v>475</v>
      </c>
      <c r="AM1" t="s">
        <v>476</v>
      </c>
      <c r="AN1" t="s">
        <v>477</v>
      </c>
      <c r="AO1" t="s">
        <v>478</v>
      </c>
      <c r="AP1" t="s">
        <v>479</v>
      </c>
      <c r="AQ1" t="s">
        <v>480</v>
      </c>
      <c r="AR1" t="s">
        <v>481</v>
      </c>
      <c r="AS1" t="s">
        <v>482</v>
      </c>
      <c r="AT1" t="s">
        <v>483</v>
      </c>
      <c r="AU1" t="s">
        <v>484</v>
      </c>
      <c r="AV1" t="s">
        <v>485</v>
      </c>
      <c r="AW1" t="s">
        <v>486</v>
      </c>
      <c r="AX1" t="s">
        <v>487</v>
      </c>
      <c r="AY1" t="s">
        <v>488</v>
      </c>
      <c r="AZ1" t="s">
        <v>489</v>
      </c>
      <c r="BA1" t="s">
        <v>490</v>
      </c>
      <c r="BB1" t="s">
        <v>491</v>
      </c>
      <c r="BC1" t="s">
        <v>492</v>
      </c>
      <c r="BD1" t="s">
        <v>493</v>
      </c>
      <c r="BE1" t="s">
        <v>494</v>
      </c>
      <c r="BF1" t="s">
        <v>495</v>
      </c>
      <c r="BG1" t="s">
        <v>496</v>
      </c>
      <c r="BH1" t="s">
        <v>497</v>
      </c>
      <c r="BI1" t="s">
        <v>498</v>
      </c>
      <c r="BJ1" t="s">
        <v>499</v>
      </c>
      <c r="BK1" t="s">
        <v>500</v>
      </c>
      <c r="BL1" t="s">
        <v>501</v>
      </c>
      <c r="BM1" t="s">
        <v>502</v>
      </c>
      <c r="BN1" t="s">
        <v>503</v>
      </c>
      <c r="BO1" t="s">
        <v>504</v>
      </c>
      <c r="BP1" t="s">
        <v>505</v>
      </c>
      <c r="BQ1" t="s">
        <v>506</v>
      </c>
      <c r="BR1" t="s">
        <v>507</v>
      </c>
      <c r="BS1" t="s">
        <v>508</v>
      </c>
      <c r="BT1" t="s">
        <v>509</v>
      </c>
      <c r="BU1" t="s">
        <v>510</v>
      </c>
      <c r="BV1" t="s">
        <v>511</v>
      </c>
      <c r="BW1" t="s">
        <v>512</v>
      </c>
      <c r="BX1" t="s">
        <v>513</v>
      </c>
      <c r="BY1" t="s">
        <v>514</v>
      </c>
      <c r="BZ1" t="s">
        <v>515</v>
      </c>
      <c r="CA1" t="s">
        <v>516</v>
      </c>
      <c r="CB1" t="s">
        <v>517</v>
      </c>
      <c r="CC1" t="s">
        <v>518</v>
      </c>
      <c r="CD1" t="s">
        <v>519</v>
      </c>
      <c r="CE1" t="s">
        <v>520</v>
      </c>
      <c r="CF1" t="s">
        <v>521</v>
      </c>
    </row>
    <row r="2" spans="1:84" x14ac:dyDescent="0.55000000000000004">
      <c r="A2" t="s">
        <v>103</v>
      </c>
      <c r="BG2">
        <v>26</v>
      </c>
      <c r="BQ2">
        <v>1</v>
      </c>
      <c r="CF2">
        <v>1</v>
      </c>
    </row>
    <row r="3" spans="1:84" x14ac:dyDescent="0.55000000000000004">
      <c r="A3" t="s">
        <v>89</v>
      </c>
      <c r="S3">
        <v>1</v>
      </c>
      <c r="AG3">
        <v>13</v>
      </c>
      <c r="BS3">
        <v>12</v>
      </c>
      <c r="BU3">
        <v>21</v>
      </c>
    </row>
    <row r="4" spans="1:84" x14ac:dyDescent="0.55000000000000004">
      <c r="A4" t="s">
        <v>124</v>
      </c>
      <c r="B4">
        <v>38</v>
      </c>
      <c r="BG4">
        <v>3</v>
      </c>
      <c r="BQ4">
        <v>41</v>
      </c>
      <c r="BX4">
        <v>1</v>
      </c>
      <c r="CA4">
        <v>1</v>
      </c>
    </row>
    <row r="5" spans="1:84" x14ac:dyDescent="0.55000000000000004">
      <c r="A5" t="s">
        <v>74</v>
      </c>
      <c r="S5">
        <v>71</v>
      </c>
      <c r="AG5">
        <v>1</v>
      </c>
      <c r="BU5">
        <v>5</v>
      </c>
    </row>
    <row r="6" spans="1:84" x14ac:dyDescent="0.55000000000000004">
      <c r="A6" t="s">
        <v>64</v>
      </c>
      <c r="BU6">
        <v>31</v>
      </c>
    </row>
    <row r="7" spans="1:84" x14ac:dyDescent="0.55000000000000004">
      <c r="A7" t="s">
        <v>36</v>
      </c>
      <c r="N7">
        <v>78</v>
      </c>
      <c r="S7">
        <v>1</v>
      </c>
      <c r="X7">
        <v>850</v>
      </c>
      <c r="AL7">
        <v>3</v>
      </c>
      <c r="AZ7">
        <v>2</v>
      </c>
    </row>
    <row r="8" spans="1:84" x14ac:dyDescent="0.55000000000000004">
      <c r="A8" t="s">
        <v>14</v>
      </c>
      <c r="V8">
        <v>30</v>
      </c>
      <c r="X8">
        <v>300</v>
      </c>
      <c r="Y8">
        <v>800</v>
      </c>
      <c r="AE8">
        <v>3</v>
      </c>
    </row>
    <row r="9" spans="1:84" x14ac:dyDescent="0.55000000000000004">
      <c r="A9" t="s">
        <v>199</v>
      </c>
      <c r="S9">
        <v>27</v>
      </c>
      <c r="X9">
        <v>1</v>
      </c>
      <c r="Y9">
        <v>2</v>
      </c>
      <c r="AL9">
        <v>6</v>
      </c>
      <c r="BK9">
        <v>127</v>
      </c>
    </row>
    <row r="10" spans="1:84" x14ac:dyDescent="0.55000000000000004">
      <c r="A10" t="s">
        <v>51</v>
      </c>
      <c r="B10">
        <v>6</v>
      </c>
      <c r="H10">
        <v>1</v>
      </c>
      <c r="S10">
        <v>1</v>
      </c>
      <c r="U10">
        <v>1</v>
      </c>
      <c r="AR10">
        <v>52</v>
      </c>
      <c r="AW10">
        <v>1</v>
      </c>
      <c r="BG10">
        <v>1</v>
      </c>
      <c r="BS10">
        <v>7</v>
      </c>
      <c r="BU10">
        <v>2</v>
      </c>
      <c r="BW10">
        <v>1</v>
      </c>
    </row>
    <row r="11" spans="1:84" x14ac:dyDescent="0.55000000000000004">
      <c r="A11" t="s">
        <v>139</v>
      </c>
      <c r="B11">
        <v>2</v>
      </c>
      <c r="S11">
        <v>7</v>
      </c>
    </row>
    <row r="12" spans="1:84" x14ac:dyDescent="0.55000000000000004">
      <c r="A12" t="s">
        <v>151</v>
      </c>
      <c r="B12">
        <v>1</v>
      </c>
      <c r="S12">
        <v>49</v>
      </c>
      <c r="T12">
        <v>2</v>
      </c>
    </row>
    <row r="13" spans="1:84" x14ac:dyDescent="0.55000000000000004">
      <c r="A13" t="s">
        <v>190</v>
      </c>
      <c r="S13">
        <v>237</v>
      </c>
      <c r="BG13">
        <v>15</v>
      </c>
    </row>
    <row r="14" spans="1:84" x14ac:dyDescent="0.55000000000000004">
      <c r="A14" t="s">
        <v>110</v>
      </c>
      <c r="B14">
        <v>12</v>
      </c>
      <c r="S14">
        <v>1</v>
      </c>
      <c r="BG14">
        <v>1</v>
      </c>
    </row>
    <row r="15" spans="1:84" x14ac:dyDescent="0.55000000000000004">
      <c r="A15" t="s">
        <v>219</v>
      </c>
      <c r="S15">
        <v>16</v>
      </c>
      <c r="BG15">
        <v>43</v>
      </c>
    </row>
    <row r="16" spans="1:84" x14ac:dyDescent="0.55000000000000004">
      <c r="A16" t="s">
        <v>205</v>
      </c>
      <c r="S16">
        <v>8</v>
      </c>
      <c r="X16">
        <v>4</v>
      </c>
      <c r="Y16">
        <v>16</v>
      </c>
      <c r="AL16">
        <v>7</v>
      </c>
      <c r="AO16">
        <v>1</v>
      </c>
      <c r="BG16">
        <v>111</v>
      </c>
    </row>
    <row r="17" spans="1:84" x14ac:dyDescent="0.55000000000000004">
      <c r="A17" t="s">
        <v>133</v>
      </c>
      <c r="B17">
        <v>1</v>
      </c>
      <c r="M17">
        <v>1</v>
      </c>
      <c r="X17">
        <v>3</v>
      </c>
    </row>
    <row r="18" spans="1:84" x14ac:dyDescent="0.55000000000000004">
      <c r="A18" t="s">
        <v>93</v>
      </c>
      <c r="S18">
        <v>1</v>
      </c>
      <c r="T18">
        <v>3</v>
      </c>
      <c r="U18">
        <v>1</v>
      </c>
      <c r="X18">
        <v>3</v>
      </c>
      <c r="BS18">
        <v>3</v>
      </c>
      <c r="BX18">
        <v>13</v>
      </c>
    </row>
    <row r="19" spans="1:84" x14ac:dyDescent="0.55000000000000004">
      <c r="A19" t="s">
        <v>169</v>
      </c>
      <c r="AY19">
        <v>0</v>
      </c>
    </row>
    <row r="20" spans="1:84" x14ac:dyDescent="0.55000000000000004">
      <c r="A20" t="s">
        <v>176</v>
      </c>
      <c r="BG20">
        <v>1</v>
      </c>
      <c r="BQ20">
        <v>1</v>
      </c>
    </row>
    <row r="21" spans="1:84" x14ac:dyDescent="0.55000000000000004">
      <c r="A21" t="s">
        <v>138</v>
      </c>
      <c r="AY21">
        <v>0</v>
      </c>
    </row>
    <row r="22" spans="1:84" x14ac:dyDescent="0.55000000000000004">
      <c r="A22" t="s">
        <v>18</v>
      </c>
      <c r="X22">
        <v>137</v>
      </c>
    </row>
    <row r="23" spans="1:84" x14ac:dyDescent="0.55000000000000004">
      <c r="A23" t="s">
        <v>161</v>
      </c>
      <c r="AV23">
        <v>1</v>
      </c>
    </row>
    <row r="24" spans="1:84" x14ac:dyDescent="0.55000000000000004">
      <c r="A24" t="s">
        <v>148</v>
      </c>
      <c r="B24">
        <v>2</v>
      </c>
      <c r="BG24">
        <v>1</v>
      </c>
      <c r="CF24">
        <v>1</v>
      </c>
    </row>
    <row r="25" spans="1:84" x14ac:dyDescent="0.55000000000000004">
      <c r="A25" t="s">
        <v>20</v>
      </c>
      <c r="AY25">
        <v>0</v>
      </c>
    </row>
    <row r="26" spans="1:84" x14ac:dyDescent="0.55000000000000004">
      <c r="A26" t="s">
        <v>11</v>
      </c>
      <c r="Q26">
        <v>1</v>
      </c>
      <c r="X26">
        <v>62</v>
      </c>
      <c r="Y26">
        <v>33</v>
      </c>
    </row>
    <row r="27" spans="1:84" x14ac:dyDescent="0.55000000000000004">
      <c r="A27" t="s">
        <v>55</v>
      </c>
      <c r="Y27">
        <v>2</v>
      </c>
      <c r="AV27">
        <v>1</v>
      </c>
      <c r="BG27">
        <v>2</v>
      </c>
    </row>
    <row r="28" spans="1:84" x14ac:dyDescent="0.55000000000000004">
      <c r="A28" t="s">
        <v>85</v>
      </c>
      <c r="Q28">
        <v>4</v>
      </c>
      <c r="S28">
        <v>12</v>
      </c>
      <c r="X28">
        <v>3</v>
      </c>
      <c r="AZ28">
        <v>7</v>
      </c>
    </row>
    <row r="29" spans="1:84" x14ac:dyDescent="0.55000000000000004">
      <c r="A29" t="s">
        <v>42</v>
      </c>
      <c r="S29">
        <v>15</v>
      </c>
      <c r="X29">
        <v>10</v>
      </c>
      <c r="BG29">
        <v>100</v>
      </c>
    </row>
    <row r="30" spans="1:84" x14ac:dyDescent="0.55000000000000004">
      <c r="A30" t="s">
        <v>193</v>
      </c>
      <c r="S30">
        <v>3</v>
      </c>
      <c r="BG30">
        <v>1</v>
      </c>
    </row>
    <row r="31" spans="1:84" x14ac:dyDescent="0.55000000000000004">
      <c r="A31" t="s">
        <v>197</v>
      </c>
      <c r="S31">
        <v>53</v>
      </c>
      <c r="X31">
        <v>20</v>
      </c>
    </row>
    <row r="32" spans="1:84" x14ac:dyDescent="0.55000000000000004">
      <c r="A32" t="s">
        <v>71</v>
      </c>
      <c r="S32">
        <v>8</v>
      </c>
    </row>
    <row r="33" spans="1:84" x14ac:dyDescent="0.55000000000000004">
      <c r="A33" t="s">
        <v>113</v>
      </c>
      <c r="S33">
        <v>2</v>
      </c>
      <c r="X33">
        <v>3</v>
      </c>
      <c r="AV33">
        <v>1</v>
      </c>
    </row>
    <row r="34" spans="1:84" x14ac:dyDescent="0.55000000000000004">
      <c r="A34" t="s">
        <v>122</v>
      </c>
      <c r="X34">
        <v>7</v>
      </c>
      <c r="BX34">
        <v>11</v>
      </c>
    </row>
    <row r="35" spans="1:84" x14ac:dyDescent="0.55000000000000004">
      <c r="A35" t="s">
        <v>210</v>
      </c>
      <c r="S35">
        <v>5</v>
      </c>
      <c r="X35">
        <v>19</v>
      </c>
      <c r="BG35">
        <v>34</v>
      </c>
    </row>
    <row r="36" spans="1:84" x14ac:dyDescent="0.55000000000000004">
      <c r="A36" t="s">
        <v>213</v>
      </c>
      <c r="B36">
        <v>3</v>
      </c>
      <c r="BJ36">
        <v>1</v>
      </c>
      <c r="BU36">
        <v>11</v>
      </c>
    </row>
    <row r="37" spans="1:84" x14ac:dyDescent="0.55000000000000004">
      <c r="A37" t="s">
        <v>149</v>
      </c>
      <c r="S37">
        <v>2</v>
      </c>
      <c r="BX37">
        <v>1</v>
      </c>
      <c r="CF37">
        <v>3</v>
      </c>
    </row>
    <row r="38" spans="1:84" x14ac:dyDescent="0.55000000000000004">
      <c r="A38" t="s">
        <v>67</v>
      </c>
      <c r="S38">
        <v>4</v>
      </c>
      <c r="AZ38">
        <v>13</v>
      </c>
      <c r="BG38">
        <v>5</v>
      </c>
      <c r="BS38">
        <v>4</v>
      </c>
      <c r="BU38">
        <v>1</v>
      </c>
    </row>
    <row r="39" spans="1:84" x14ac:dyDescent="0.55000000000000004">
      <c r="A39" t="s">
        <v>180</v>
      </c>
      <c r="AQ39">
        <v>1</v>
      </c>
      <c r="BG39">
        <v>12</v>
      </c>
    </row>
    <row r="40" spans="1:84" x14ac:dyDescent="0.55000000000000004">
      <c r="A40" t="s">
        <v>98</v>
      </c>
      <c r="S40">
        <v>1</v>
      </c>
      <c r="X40">
        <v>14</v>
      </c>
      <c r="BG40">
        <v>3</v>
      </c>
    </row>
    <row r="41" spans="1:84" x14ac:dyDescent="0.55000000000000004">
      <c r="A41" t="s">
        <v>168</v>
      </c>
      <c r="AJ41">
        <v>3</v>
      </c>
      <c r="BG41">
        <v>33</v>
      </c>
    </row>
    <row r="42" spans="1:84" x14ac:dyDescent="0.55000000000000004">
      <c r="A42" t="s">
        <v>152</v>
      </c>
      <c r="S42">
        <v>1</v>
      </c>
    </row>
    <row r="43" spans="1:84" x14ac:dyDescent="0.55000000000000004">
      <c r="A43" t="s">
        <v>86</v>
      </c>
      <c r="S43">
        <v>21</v>
      </c>
      <c r="X43">
        <v>12</v>
      </c>
      <c r="Y43">
        <v>3</v>
      </c>
      <c r="BG43">
        <v>33</v>
      </c>
    </row>
    <row r="44" spans="1:84" x14ac:dyDescent="0.55000000000000004">
      <c r="A44" t="s">
        <v>48</v>
      </c>
      <c r="B44">
        <v>1</v>
      </c>
      <c r="S44">
        <v>6</v>
      </c>
      <c r="X44">
        <v>3</v>
      </c>
      <c r="AG44">
        <v>1</v>
      </c>
      <c r="AR44">
        <v>983</v>
      </c>
      <c r="AT44">
        <v>1</v>
      </c>
      <c r="AZ44">
        <v>60</v>
      </c>
      <c r="BG44">
        <v>11</v>
      </c>
      <c r="BI44">
        <v>8</v>
      </c>
      <c r="BU44">
        <v>3</v>
      </c>
    </row>
    <row r="45" spans="1:84" x14ac:dyDescent="0.55000000000000004">
      <c r="A45" t="s">
        <v>221</v>
      </c>
      <c r="X45">
        <v>1</v>
      </c>
      <c r="AU45">
        <v>1000</v>
      </c>
      <c r="BG45">
        <v>23</v>
      </c>
    </row>
    <row r="46" spans="1:84" x14ac:dyDescent="0.55000000000000004">
      <c r="A46" t="s">
        <v>214</v>
      </c>
      <c r="BS46">
        <v>5</v>
      </c>
      <c r="BU46">
        <v>49</v>
      </c>
    </row>
    <row r="47" spans="1:84" x14ac:dyDescent="0.55000000000000004">
      <c r="A47" t="s">
        <v>16</v>
      </c>
      <c r="B47">
        <v>5</v>
      </c>
      <c r="T47">
        <v>1</v>
      </c>
      <c r="V47">
        <v>1</v>
      </c>
      <c r="X47">
        <v>6</v>
      </c>
      <c r="AU47">
        <v>1000</v>
      </c>
      <c r="BC47">
        <v>2</v>
      </c>
      <c r="BR47">
        <v>4</v>
      </c>
      <c r="BU47">
        <v>4</v>
      </c>
    </row>
    <row r="48" spans="1:84" x14ac:dyDescent="0.55000000000000004">
      <c r="A48" t="s">
        <v>215</v>
      </c>
      <c r="X48">
        <v>6</v>
      </c>
      <c r="BG48">
        <v>58</v>
      </c>
      <c r="BU48">
        <v>2</v>
      </c>
    </row>
    <row r="49" spans="1:82" x14ac:dyDescent="0.55000000000000004">
      <c r="A49" t="s">
        <v>79</v>
      </c>
      <c r="B49">
        <v>100</v>
      </c>
      <c r="BG49">
        <v>215</v>
      </c>
    </row>
    <row r="50" spans="1:82" x14ac:dyDescent="0.55000000000000004">
      <c r="A50" t="s">
        <v>187</v>
      </c>
      <c r="S50">
        <v>3</v>
      </c>
      <c r="T50">
        <v>2</v>
      </c>
      <c r="U50">
        <v>39</v>
      </c>
      <c r="BG50">
        <v>46</v>
      </c>
    </row>
    <row r="51" spans="1:82" x14ac:dyDescent="0.55000000000000004">
      <c r="A51" t="s">
        <v>191</v>
      </c>
      <c r="B51">
        <v>35</v>
      </c>
      <c r="BG51">
        <v>33</v>
      </c>
      <c r="BQ51">
        <v>2</v>
      </c>
    </row>
    <row r="52" spans="1:82" x14ac:dyDescent="0.55000000000000004">
      <c r="A52" t="s">
        <v>157</v>
      </c>
      <c r="Q52">
        <v>1</v>
      </c>
      <c r="S52">
        <v>8</v>
      </c>
      <c r="V52">
        <v>2</v>
      </c>
      <c r="AM52">
        <v>6</v>
      </c>
      <c r="AV52">
        <v>1</v>
      </c>
      <c r="BZ52">
        <v>1</v>
      </c>
    </row>
    <row r="53" spans="1:82" x14ac:dyDescent="0.55000000000000004">
      <c r="A53" t="s">
        <v>87</v>
      </c>
      <c r="B53">
        <v>23</v>
      </c>
      <c r="I53">
        <v>6</v>
      </c>
      <c r="S53">
        <v>8</v>
      </c>
      <c r="U53">
        <v>1</v>
      </c>
      <c r="X53">
        <v>9</v>
      </c>
      <c r="AZ53">
        <v>71</v>
      </c>
      <c r="BG53">
        <v>22</v>
      </c>
      <c r="BM53">
        <v>1</v>
      </c>
    </row>
    <row r="54" spans="1:82" x14ac:dyDescent="0.55000000000000004">
      <c r="A54" t="s">
        <v>131</v>
      </c>
      <c r="B54">
        <v>10</v>
      </c>
      <c r="S54">
        <v>1</v>
      </c>
      <c r="Y54">
        <v>1</v>
      </c>
      <c r="AD54">
        <v>23</v>
      </c>
      <c r="BG54">
        <v>24</v>
      </c>
      <c r="BQ54">
        <v>1</v>
      </c>
    </row>
    <row r="55" spans="1:82" x14ac:dyDescent="0.55000000000000004">
      <c r="A55" t="s">
        <v>102</v>
      </c>
      <c r="B55">
        <v>109</v>
      </c>
      <c r="CA55">
        <v>21</v>
      </c>
    </row>
    <row r="56" spans="1:82" x14ac:dyDescent="0.55000000000000004">
      <c r="A56" t="s">
        <v>134</v>
      </c>
      <c r="B56">
        <v>34</v>
      </c>
      <c r="S56">
        <v>3</v>
      </c>
      <c r="U56">
        <v>1</v>
      </c>
      <c r="BG56">
        <v>1</v>
      </c>
    </row>
    <row r="57" spans="1:82" x14ac:dyDescent="0.55000000000000004">
      <c r="A57" t="s">
        <v>24</v>
      </c>
      <c r="B57">
        <v>15</v>
      </c>
      <c r="V57">
        <v>29</v>
      </c>
      <c r="X57">
        <v>4</v>
      </c>
      <c r="AV57">
        <v>1</v>
      </c>
      <c r="BG57">
        <v>14</v>
      </c>
    </row>
    <row r="58" spans="1:82" x14ac:dyDescent="0.55000000000000004">
      <c r="A58" t="s">
        <v>120</v>
      </c>
      <c r="B58">
        <v>1</v>
      </c>
      <c r="S58">
        <v>1</v>
      </c>
      <c r="BG58">
        <v>3</v>
      </c>
      <c r="BQ58">
        <v>1</v>
      </c>
    </row>
    <row r="59" spans="1:82" x14ac:dyDescent="0.55000000000000004">
      <c r="A59" t="s">
        <v>57</v>
      </c>
      <c r="S59">
        <v>3</v>
      </c>
      <c r="BS59">
        <v>1</v>
      </c>
      <c r="BU59">
        <v>30</v>
      </c>
    </row>
    <row r="60" spans="1:82" x14ac:dyDescent="0.55000000000000004">
      <c r="A60" t="s">
        <v>172</v>
      </c>
      <c r="B60">
        <v>13</v>
      </c>
      <c r="M60">
        <v>10</v>
      </c>
      <c r="P60">
        <v>15</v>
      </c>
      <c r="U60">
        <v>1</v>
      </c>
      <c r="Y60">
        <v>6</v>
      </c>
      <c r="AV60">
        <v>11</v>
      </c>
      <c r="BG60">
        <v>25</v>
      </c>
      <c r="BQ60">
        <v>23</v>
      </c>
      <c r="CA60">
        <v>39</v>
      </c>
      <c r="CC60">
        <v>13</v>
      </c>
    </row>
    <row r="61" spans="1:82" x14ac:dyDescent="0.55000000000000004">
      <c r="A61" t="s">
        <v>43</v>
      </c>
      <c r="B61">
        <v>8</v>
      </c>
      <c r="J61">
        <v>31</v>
      </c>
      <c r="S61">
        <v>2</v>
      </c>
      <c r="X61">
        <v>201</v>
      </c>
      <c r="Y61">
        <v>8</v>
      </c>
      <c r="AS61">
        <v>20</v>
      </c>
      <c r="BG61">
        <v>7</v>
      </c>
      <c r="CA61">
        <v>2</v>
      </c>
      <c r="CC61">
        <v>5</v>
      </c>
      <c r="CD61">
        <v>16</v>
      </c>
    </row>
    <row r="62" spans="1:82" x14ac:dyDescent="0.55000000000000004">
      <c r="A62" t="s">
        <v>72</v>
      </c>
      <c r="AG62">
        <v>4</v>
      </c>
      <c r="BG62">
        <v>2</v>
      </c>
      <c r="BS62">
        <v>3</v>
      </c>
      <c r="BU62">
        <v>24</v>
      </c>
    </row>
    <row r="63" spans="1:82" x14ac:dyDescent="0.55000000000000004">
      <c r="A63" t="s">
        <v>177</v>
      </c>
      <c r="B63">
        <v>1</v>
      </c>
      <c r="S63">
        <v>22</v>
      </c>
      <c r="T63">
        <v>3</v>
      </c>
      <c r="X63">
        <v>11</v>
      </c>
      <c r="BG63">
        <v>54</v>
      </c>
      <c r="BP63">
        <v>1</v>
      </c>
    </row>
    <row r="64" spans="1:82" x14ac:dyDescent="0.55000000000000004">
      <c r="A64" t="s">
        <v>179</v>
      </c>
      <c r="B64">
        <v>3</v>
      </c>
      <c r="M64">
        <v>1</v>
      </c>
      <c r="S64">
        <v>5</v>
      </c>
      <c r="AV64">
        <v>1</v>
      </c>
      <c r="AW64">
        <v>1</v>
      </c>
      <c r="AX64">
        <v>1</v>
      </c>
      <c r="BG64">
        <v>12</v>
      </c>
    </row>
    <row r="65" spans="1:80" x14ac:dyDescent="0.55000000000000004">
      <c r="A65" t="s">
        <v>188</v>
      </c>
      <c r="S65">
        <v>11</v>
      </c>
      <c r="X65">
        <v>3</v>
      </c>
      <c r="AB65">
        <v>2</v>
      </c>
      <c r="AP65">
        <v>1</v>
      </c>
      <c r="BG65">
        <v>10</v>
      </c>
    </row>
    <row r="66" spans="1:80" x14ac:dyDescent="0.55000000000000004">
      <c r="A66" t="s">
        <v>88</v>
      </c>
      <c r="S66">
        <v>12</v>
      </c>
      <c r="X66">
        <v>3</v>
      </c>
      <c r="AF66">
        <v>44</v>
      </c>
      <c r="AR66">
        <v>39</v>
      </c>
      <c r="BG66">
        <v>7</v>
      </c>
      <c r="BS66">
        <v>1</v>
      </c>
      <c r="BU66">
        <v>11</v>
      </c>
    </row>
    <row r="67" spans="1:80" x14ac:dyDescent="0.55000000000000004">
      <c r="A67" t="s">
        <v>132</v>
      </c>
      <c r="S67">
        <v>4</v>
      </c>
      <c r="AG67">
        <v>1</v>
      </c>
      <c r="AL67">
        <v>44</v>
      </c>
    </row>
    <row r="68" spans="1:80" x14ac:dyDescent="0.55000000000000004">
      <c r="A68" t="s">
        <v>143</v>
      </c>
      <c r="S68">
        <v>1</v>
      </c>
    </row>
    <row r="69" spans="1:80" x14ac:dyDescent="0.55000000000000004">
      <c r="A69" t="s">
        <v>25</v>
      </c>
      <c r="E69">
        <v>1</v>
      </c>
      <c r="S69">
        <v>9</v>
      </c>
      <c r="V69">
        <v>1</v>
      </c>
      <c r="AV69">
        <v>1</v>
      </c>
    </row>
    <row r="70" spans="1:80" x14ac:dyDescent="0.55000000000000004">
      <c r="A70" t="s">
        <v>159</v>
      </c>
      <c r="AY70">
        <v>0</v>
      </c>
    </row>
    <row r="71" spans="1:80" x14ac:dyDescent="0.55000000000000004">
      <c r="A71" t="s">
        <v>121</v>
      </c>
      <c r="B71">
        <v>14</v>
      </c>
      <c r="Q71">
        <v>3</v>
      </c>
      <c r="S71">
        <v>1</v>
      </c>
      <c r="BB71">
        <v>2</v>
      </c>
      <c r="BC71">
        <v>4</v>
      </c>
      <c r="BQ71">
        <v>2</v>
      </c>
      <c r="BW71">
        <v>1</v>
      </c>
    </row>
    <row r="72" spans="1:80" x14ac:dyDescent="0.55000000000000004">
      <c r="A72" t="s">
        <v>58</v>
      </c>
      <c r="B72">
        <v>5</v>
      </c>
      <c r="F72">
        <v>1</v>
      </c>
      <c r="Q72">
        <v>1</v>
      </c>
      <c r="AG72">
        <v>5</v>
      </c>
      <c r="BU72">
        <v>32</v>
      </c>
    </row>
    <row r="73" spans="1:80" x14ac:dyDescent="0.55000000000000004">
      <c r="A73" t="s">
        <v>202</v>
      </c>
      <c r="S73">
        <v>2</v>
      </c>
      <c r="BG73">
        <v>25</v>
      </c>
      <c r="BU73">
        <v>1</v>
      </c>
    </row>
    <row r="74" spans="1:80" x14ac:dyDescent="0.55000000000000004">
      <c r="A74" t="s">
        <v>437</v>
      </c>
      <c r="J74">
        <v>6</v>
      </c>
      <c r="S74">
        <v>5</v>
      </c>
      <c r="X74">
        <v>21</v>
      </c>
      <c r="BO74">
        <v>1</v>
      </c>
      <c r="BU74">
        <v>12</v>
      </c>
      <c r="CB74">
        <v>7</v>
      </c>
    </row>
    <row r="75" spans="1:80" x14ac:dyDescent="0.55000000000000004">
      <c r="A75" t="s">
        <v>13</v>
      </c>
      <c r="S75">
        <v>3</v>
      </c>
      <c r="V75">
        <v>3</v>
      </c>
      <c r="W75">
        <v>3</v>
      </c>
    </row>
    <row r="76" spans="1:80" x14ac:dyDescent="0.55000000000000004">
      <c r="A76" t="s">
        <v>73</v>
      </c>
      <c r="AF76">
        <v>1</v>
      </c>
      <c r="BU76">
        <v>8</v>
      </c>
    </row>
    <row r="77" spans="1:80" x14ac:dyDescent="0.55000000000000004">
      <c r="A77" t="s">
        <v>160</v>
      </c>
      <c r="AV77">
        <v>7</v>
      </c>
    </row>
    <row r="78" spans="1:80" x14ac:dyDescent="0.55000000000000004">
      <c r="A78" t="s">
        <v>94</v>
      </c>
      <c r="B78">
        <v>187</v>
      </c>
      <c r="AZ78">
        <v>18</v>
      </c>
      <c r="BG78">
        <v>33</v>
      </c>
    </row>
    <row r="79" spans="1:80" x14ac:dyDescent="0.55000000000000004">
      <c r="A79" t="s">
        <v>10</v>
      </c>
      <c r="AY79">
        <v>0</v>
      </c>
    </row>
    <row r="80" spans="1:80" x14ac:dyDescent="0.55000000000000004">
      <c r="A80" t="s">
        <v>99</v>
      </c>
      <c r="B80">
        <v>40</v>
      </c>
      <c r="AZ80">
        <v>9</v>
      </c>
    </row>
    <row r="81" spans="1:81" x14ac:dyDescent="0.55000000000000004">
      <c r="A81" t="s">
        <v>23</v>
      </c>
      <c r="X81">
        <v>1</v>
      </c>
      <c r="AS81">
        <v>3</v>
      </c>
      <c r="BG81">
        <v>1</v>
      </c>
      <c r="BX81">
        <v>7</v>
      </c>
    </row>
    <row r="82" spans="1:81" x14ac:dyDescent="0.55000000000000004">
      <c r="A82" t="s">
        <v>59</v>
      </c>
      <c r="S82">
        <v>2</v>
      </c>
      <c r="U82">
        <v>1</v>
      </c>
      <c r="Y82">
        <v>13</v>
      </c>
      <c r="BG82">
        <v>4</v>
      </c>
    </row>
    <row r="83" spans="1:81" x14ac:dyDescent="0.55000000000000004">
      <c r="A83" t="s">
        <v>127</v>
      </c>
      <c r="S83">
        <v>2</v>
      </c>
      <c r="Y83">
        <v>4</v>
      </c>
      <c r="BM83">
        <v>1</v>
      </c>
      <c r="BZ83">
        <v>5</v>
      </c>
    </row>
    <row r="84" spans="1:81" x14ac:dyDescent="0.55000000000000004">
      <c r="A84" t="s">
        <v>21</v>
      </c>
      <c r="B84">
        <v>1</v>
      </c>
      <c r="E84">
        <v>1</v>
      </c>
      <c r="AV84">
        <v>1</v>
      </c>
      <c r="AW84">
        <v>2</v>
      </c>
      <c r="AX84">
        <v>1</v>
      </c>
      <c r="BE84">
        <v>2</v>
      </c>
      <c r="BU84">
        <v>4</v>
      </c>
    </row>
    <row r="85" spans="1:81" x14ac:dyDescent="0.55000000000000004">
      <c r="A85" t="s">
        <v>12</v>
      </c>
      <c r="BG85">
        <v>147</v>
      </c>
    </row>
    <row r="86" spans="1:81" x14ac:dyDescent="0.55000000000000004">
      <c r="A86" t="s">
        <v>153</v>
      </c>
      <c r="S86">
        <v>2</v>
      </c>
      <c r="BG86">
        <v>2</v>
      </c>
    </row>
    <row r="87" spans="1:81" x14ac:dyDescent="0.55000000000000004">
      <c r="A87" t="s">
        <v>192</v>
      </c>
      <c r="S87">
        <v>53</v>
      </c>
      <c r="AZ87">
        <v>20</v>
      </c>
    </row>
    <row r="88" spans="1:81" x14ac:dyDescent="0.55000000000000004">
      <c r="A88" t="s">
        <v>195</v>
      </c>
      <c r="J88">
        <v>4</v>
      </c>
      <c r="S88">
        <v>36</v>
      </c>
      <c r="AZ88">
        <v>47</v>
      </c>
      <c r="BG88">
        <v>13</v>
      </c>
    </row>
    <row r="89" spans="1:81" x14ac:dyDescent="0.55000000000000004">
      <c r="A89" t="s">
        <v>194</v>
      </c>
      <c r="S89">
        <v>14</v>
      </c>
    </row>
    <row r="90" spans="1:81" x14ac:dyDescent="0.55000000000000004">
      <c r="A90" t="s">
        <v>144</v>
      </c>
      <c r="S90">
        <v>1</v>
      </c>
      <c r="AZ90">
        <v>4</v>
      </c>
      <c r="BG90">
        <v>1</v>
      </c>
    </row>
    <row r="91" spans="1:81" x14ac:dyDescent="0.55000000000000004">
      <c r="A91" t="s">
        <v>223</v>
      </c>
      <c r="S91">
        <v>21</v>
      </c>
      <c r="AV91">
        <v>13</v>
      </c>
      <c r="BG91">
        <v>11</v>
      </c>
    </row>
    <row r="92" spans="1:81" x14ac:dyDescent="0.55000000000000004">
      <c r="A92" t="s">
        <v>173</v>
      </c>
      <c r="S92">
        <v>29</v>
      </c>
      <c r="X92">
        <v>12</v>
      </c>
      <c r="BG92">
        <v>41</v>
      </c>
    </row>
    <row r="93" spans="1:81" x14ac:dyDescent="0.55000000000000004">
      <c r="A93" t="s">
        <v>126</v>
      </c>
      <c r="S93">
        <v>4</v>
      </c>
      <c r="BM93">
        <v>1</v>
      </c>
    </row>
    <row r="94" spans="1:81" x14ac:dyDescent="0.55000000000000004">
      <c r="A94" t="s">
        <v>26</v>
      </c>
      <c r="E94">
        <v>354</v>
      </c>
      <c r="BB94">
        <v>2</v>
      </c>
      <c r="BK94">
        <v>39</v>
      </c>
    </row>
    <row r="95" spans="1:81" x14ac:dyDescent="0.55000000000000004">
      <c r="A95" t="s">
        <v>220</v>
      </c>
      <c r="S95">
        <v>34</v>
      </c>
      <c r="X95">
        <v>21</v>
      </c>
      <c r="AF95">
        <v>18</v>
      </c>
      <c r="BG95">
        <v>116</v>
      </c>
      <c r="BX95">
        <v>1</v>
      </c>
    </row>
    <row r="96" spans="1:81" x14ac:dyDescent="0.55000000000000004">
      <c r="A96" t="s">
        <v>19</v>
      </c>
      <c r="E96">
        <v>80</v>
      </c>
      <c r="S96">
        <v>1</v>
      </c>
      <c r="AO96">
        <v>6</v>
      </c>
      <c r="BC96">
        <v>16</v>
      </c>
      <c r="BO96">
        <v>2</v>
      </c>
      <c r="CA96">
        <v>1</v>
      </c>
      <c r="CC96">
        <v>2</v>
      </c>
    </row>
    <row r="97" spans="1:83" x14ac:dyDescent="0.55000000000000004">
      <c r="A97" t="s">
        <v>97</v>
      </c>
      <c r="L97">
        <v>9</v>
      </c>
      <c r="S97">
        <v>20</v>
      </c>
      <c r="AE97">
        <v>1</v>
      </c>
      <c r="AG97">
        <v>6</v>
      </c>
      <c r="AV97">
        <v>1</v>
      </c>
      <c r="AW97">
        <v>1</v>
      </c>
      <c r="BQ97">
        <v>9</v>
      </c>
      <c r="BU97">
        <v>18</v>
      </c>
      <c r="BW97">
        <v>1</v>
      </c>
    </row>
    <row r="98" spans="1:83" x14ac:dyDescent="0.55000000000000004">
      <c r="A98" t="s">
        <v>39</v>
      </c>
      <c r="E98">
        <v>30</v>
      </c>
      <c r="Q98">
        <v>2</v>
      </c>
      <c r="S98">
        <v>6</v>
      </c>
      <c r="X98">
        <v>44</v>
      </c>
      <c r="CE98">
        <v>2</v>
      </c>
    </row>
    <row r="99" spans="1:83" x14ac:dyDescent="0.55000000000000004">
      <c r="A99" t="s">
        <v>82</v>
      </c>
      <c r="S99">
        <v>31</v>
      </c>
      <c r="AG99">
        <v>11</v>
      </c>
      <c r="AV99">
        <v>1</v>
      </c>
      <c r="BI99">
        <v>2</v>
      </c>
      <c r="BU99">
        <v>73</v>
      </c>
    </row>
    <row r="100" spans="1:83" x14ac:dyDescent="0.55000000000000004">
      <c r="A100" t="s">
        <v>69</v>
      </c>
      <c r="S100">
        <v>4</v>
      </c>
      <c r="AG100">
        <v>5</v>
      </c>
      <c r="AJ100">
        <v>1</v>
      </c>
      <c r="BU100">
        <v>48</v>
      </c>
    </row>
    <row r="101" spans="1:83" x14ac:dyDescent="0.55000000000000004">
      <c r="A101" t="s">
        <v>129</v>
      </c>
      <c r="AV101">
        <v>2</v>
      </c>
      <c r="BQ101">
        <v>5</v>
      </c>
      <c r="BW101">
        <v>16</v>
      </c>
      <c r="BY101">
        <v>9</v>
      </c>
    </row>
    <row r="102" spans="1:83" x14ac:dyDescent="0.55000000000000004">
      <c r="A102" t="s">
        <v>142</v>
      </c>
      <c r="B102">
        <v>1</v>
      </c>
      <c r="S102">
        <v>12</v>
      </c>
      <c r="BZ102">
        <v>1</v>
      </c>
    </row>
    <row r="103" spans="1:83" x14ac:dyDescent="0.55000000000000004">
      <c r="A103" t="s">
        <v>54</v>
      </c>
      <c r="S103">
        <v>22</v>
      </c>
      <c r="AG103">
        <v>1</v>
      </c>
      <c r="BU103">
        <v>25</v>
      </c>
    </row>
    <row r="104" spans="1:83" x14ac:dyDescent="0.55000000000000004">
      <c r="A104" t="s">
        <v>155</v>
      </c>
      <c r="BQ104">
        <v>3</v>
      </c>
      <c r="BW104">
        <v>1</v>
      </c>
    </row>
    <row r="105" spans="1:83" x14ac:dyDescent="0.55000000000000004">
      <c r="A105" t="s">
        <v>117</v>
      </c>
      <c r="L105">
        <v>3</v>
      </c>
      <c r="S105">
        <v>4</v>
      </c>
      <c r="T105">
        <v>1</v>
      </c>
      <c r="BQ105">
        <v>129</v>
      </c>
      <c r="BU105">
        <v>4</v>
      </c>
      <c r="BX105">
        <v>2</v>
      </c>
    </row>
    <row r="106" spans="1:83" x14ac:dyDescent="0.55000000000000004">
      <c r="A106" t="s">
        <v>203</v>
      </c>
      <c r="L106">
        <v>2</v>
      </c>
      <c r="O106">
        <v>1</v>
      </c>
      <c r="S106">
        <v>49</v>
      </c>
      <c r="U106">
        <v>2</v>
      </c>
      <c r="AP106">
        <v>3</v>
      </c>
      <c r="BG106">
        <v>34</v>
      </c>
      <c r="BS106">
        <v>3</v>
      </c>
    </row>
    <row r="107" spans="1:83" x14ac:dyDescent="0.55000000000000004">
      <c r="A107" t="s">
        <v>112</v>
      </c>
      <c r="S107">
        <v>3</v>
      </c>
      <c r="AV107">
        <v>6</v>
      </c>
      <c r="BU107">
        <v>18</v>
      </c>
    </row>
    <row r="108" spans="1:83" x14ac:dyDescent="0.55000000000000004">
      <c r="A108" t="s">
        <v>218</v>
      </c>
      <c r="E108">
        <v>1</v>
      </c>
      <c r="S108">
        <v>17</v>
      </c>
      <c r="U108">
        <v>2</v>
      </c>
      <c r="BG108">
        <v>8</v>
      </c>
    </row>
    <row r="109" spans="1:83" x14ac:dyDescent="0.55000000000000004">
      <c r="A109" t="s">
        <v>171</v>
      </c>
      <c r="L109">
        <v>11</v>
      </c>
      <c r="S109">
        <v>72</v>
      </c>
      <c r="BG109">
        <v>1</v>
      </c>
      <c r="BX109">
        <v>2</v>
      </c>
      <c r="CC109">
        <v>1</v>
      </c>
    </row>
    <row r="110" spans="1:83" x14ac:dyDescent="0.55000000000000004">
      <c r="A110" t="s">
        <v>212</v>
      </c>
      <c r="S110">
        <v>24</v>
      </c>
      <c r="X110">
        <v>4</v>
      </c>
      <c r="BG110">
        <v>25</v>
      </c>
      <c r="CC110">
        <v>1</v>
      </c>
    </row>
    <row r="111" spans="1:83" x14ac:dyDescent="0.55000000000000004">
      <c r="A111" t="s">
        <v>182</v>
      </c>
      <c r="B111">
        <v>2</v>
      </c>
      <c r="E111">
        <v>96</v>
      </c>
      <c r="S111">
        <v>71</v>
      </c>
      <c r="X111">
        <v>5</v>
      </c>
      <c r="Y111">
        <v>11</v>
      </c>
      <c r="BG111">
        <v>20</v>
      </c>
    </row>
    <row r="112" spans="1:83" x14ac:dyDescent="0.55000000000000004">
      <c r="A112" t="s">
        <v>137</v>
      </c>
      <c r="BQ112">
        <v>1</v>
      </c>
    </row>
    <row r="113" spans="1:82" x14ac:dyDescent="0.55000000000000004">
      <c r="A113" t="s">
        <v>183</v>
      </c>
      <c r="X113">
        <v>5</v>
      </c>
      <c r="BG113">
        <v>89</v>
      </c>
    </row>
    <row r="114" spans="1:82" x14ac:dyDescent="0.55000000000000004">
      <c r="A114" t="s">
        <v>225</v>
      </c>
      <c r="X114">
        <v>51</v>
      </c>
      <c r="AM114">
        <v>12</v>
      </c>
      <c r="BG114">
        <v>7</v>
      </c>
      <c r="CD114">
        <v>2</v>
      </c>
    </row>
    <row r="115" spans="1:82" x14ac:dyDescent="0.55000000000000004">
      <c r="A115" t="s">
        <v>66</v>
      </c>
      <c r="S115">
        <v>4</v>
      </c>
      <c r="BG115">
        <v>99</v>
      </c>
    </row>
    <row r="116" spans="1:82" x14ac:dyDescent="0.55000000000000004">
      <c r="A116" t="s">
        <v>96</v>
      </c>
      <c r="S116">
        <v>2</v>
      </c>
      <c r="AV116">
        <v>1</v>
      </c>
      <c r="AZ116">
        <v>6</v>
      </c>
      <c r="BG116">
        <v>47</v>
      </c>
    </row>
    <row r="117" spans="1:82" x14ac:dyDescent="0.55000000000000004">
      <c r="A117" t="s">
        <v>150</v>
      </c>
      <c r="S117">
        <v>8</v>
      </c>
      <c r="BG117">
        <v>1</v>
      </c>
      <c r="BQ117">
        <v>1</v>
      </c>
    </row>
    <row r="118" spans="1:82" x14ac:dyDescent="0.55000000000000004">
      <c r="A118" t="s">
        <v>52</v>
      </c>
      <c r="S118">
        <v>23</v>
      </c>
      <c r="Y118">
        <v>3</v>
      </c>
      <c r="BU118">
        <v>1</v>
      </c>
    </row>
    <row r="119" spans="1:82" x14ac:dyDescent="0.55000000000000004">
      <c r="A119" t="s">
        <v>80</v>
      </c>
      <c r="S119">
        <v>16</v>
      </c>
      <c r="U119">
        <v>1</v>
      </c>
      <c r="X119">
        <v>3</v>
      </c>
      <c r="AO119">
        <v>2</v>
      </c>
      <c r="BG119">
        <v>36</v>
      </c>
    </row>
    <row r="120" spans="1:82" x14ac:dyDescent="0.55000000000000004">
      <c r="A120" t="s">
        <v>41</v>
      </c>
      <c r="G120">
        <v>30</v>
      </c>
      <c r="S120">
        <v>7</v>
      </c>
      <c r="AO120">
        <v>1</v>
      </c>
      <c r="BG120">
        <v>13</v>
      </c>
    </row>
    <row r="121" spans="1:82" x14ac:dyDescent="0.55000000000000004">
      <c r="A121" t="s">
        <v>22</v>
      </c>
      <c r="AK121">
        <v>1</v>
      </c>
      <c r="AN121">
        <v>6</v>
      </c>
      <c r="BB121">
        <v>1</v>
      </c>
      <c r="BC121">
        <v>2</v>
      </c>
      <c r="BE121">
        <v>4</v>
      </c>
    </row>
    <row r="122" spans="1:82" x14ac:dyDescent="0.55000000000000004">
      <c r="A122" t="s">
        <v>111</v>
      </c>
      <c r="F122">
        <v>1</v>
      </c>
    </row>
    <row r="123" spans="1:82" x14ac:dyDescent="0.55000000000000004">
      <c r="A123" t="s">
        <v>174</v>
      </c>
      <c r="S123">
        <v>1</v>
      </c>
      <c r="BG123">
        <v>4</v>
      </c>
    </row>
    <row r="124" spans="1:82" x14ac:dyDescent="0.55000000000000004">
      <c r="A124" t="s">
        <v>123</v>
      </c>
      <c r="B124">
        <v>12</v>
      </c>
      <c r="AV124">
        <v>1</v>
      </c>
      <c r="BG124">
        <v>12</v>
      </c>
    </row>
    <row r="125" spans="1:82" x14ac:dyDescent="0.55000000000000004">
      <c r="A125" t="s">
        <v>211</v>
      </c>
      <c r="S125">
        <v>3</v>
      </c>
      <c r="T125">
        <v>1</v>
      </c>
    </row>
    <row r="126" spans="1:82" x14ac:dyDescent="0.55000000000000004">
      <c r="A126" t="s">
        <v>201</v>
      </c>
      <c r="AY126">
        <v>0</v>
      </c>
    </row>
    <row r="127" spans="1:82" x14ac:dyDescent="0.55000000000000004">
      <c r="A127" t="s">
        <v>207</v>
      </c>
      <c r="AY127">
        <v>0</v>
      </c>
    </row>
    <row r="128" spans="1:82" x14ac:dyDescent="0.55000000000000004">
      <c r="A128" t="s">
        <v>135</v>
      </c>
      <c r="S128">
        <v>1</v>
      </c>
    </row>
    <row r="129" spans="1:84" x14ac:dyDescent="0.55000000000000004">
      <c r="A129" t="s">
        <v>38</v>
      </c>
      <c r="B129">
        <v>2</v>
      </c>
      <c r="S129">
        <v>10</v>
      </c>
      <c r="X129">
        <v>5</v>
      </c>
      <c r="AP129">
        <v>1</v>
      </c>
      <c r="BU129">
        <v>5</v>
      </c>
    </row>
    <row r="130" spans="1:84" x14ac:dyDescent="0.55000000000000004">
      <c r="A130" t="s">
        <v>163</v>
      </c>
      <c r="S130">
        <v>73</v>
      </c>
      <c r="AV130">
        <v>14</v>
      </c>
    </row>
    <row r="131" spans="1:84" x14ac:dyDescent="0.55000000000000004">
      <c r="A131" t="s">
        <v>198</v>
      </c>
      <c r="B131">
        <v>11</v>
      </c>
      <c r="AP131">
        <v>8</v>
      </c>
      <c r="BG131">
        <v>37</v>
      </c>
    </row>
    <row r="132" spans="1:84" x14ac:dyDescent="0.55000000000000004">
      <c r="A132" t="s">
        <v>61</v>
      </c>
      <c r="S132">
        <v>33</v>
      </c>
      <c r="AG132">
        <v>1</v>
      </c>
      <c r="BS132">
        <v>2</v>
      </c>
      <c r="BU132">
        <v>12</v>
      </c>
    </row>
    <row r="133" spans="1:84" x14ac:dyDescent="0.55000000000000004">
      <c r="A133" t="s">
        <v>91</v>
      </c>
      <c r="S133">
        <v>62</v>
      </c>
      <c r="BB133">
        <v>13</v>
      </c>
      <c r="BC133">
        <v>11</v>
      </c>
      <c r="BF133">
        <v>15</v>
      </c>
    </row>
    <row r="134" spans="1:84" x14ac:dyDescent="0.55000000000000004">
      <c r="A134" t="s">
        <v>62</v>
      </c>
      <c r="S134">
        <v>31</v>
      </c>
      <c r="BG134">
        <v>60</v>
      </c>
    </row>
    <row r="135" spans="1:84" x14ac:dyDescent="0.55000000000000004">
      <c r="A135" t="s">
        <v>49</v>
      </c>
      <c r="H135">
        <v>1</v>
      </c>
      <c r="S135">
        <v>72</v>
      </c>
      <c r="X135">
        <v>5</v>
      </c>
      <c r="AC135">
        <v>2</v>
      </c>
      <c r="AV135">
        <v>4</v>
      </c>
      <c r="BC135">
        <v>4</v>
      </c>
      <c r="BG135">
        <v>15</v>
      </c>
      <c r="CF135">
        <v>1</v>
      </c>
    </row>
    <row r="136" spans="1:84" x14ac:dyDescent="0.55000000000000004">
      <c r="A136" t="s">
        <v>106</v>
      </c>
      <c r="BG136">
        <v>1</v>
      </c>
    </row>
    <row r="137" spans="1:84" x14ac:dyDescent="0.55000000000000004">
      <c r="A137" t="s">
        <v>77</v>
      </c>
      <c r="N137">
        <v>2</v>
      </c>
      <c r="O137">
        <v>2</v>
      </c>
      <c r="S137">
        <v>32</v>
      </c>
      <c r="T137">
        <v>37</v>
      </c>
      <c r="U137">
        <v>4</v>
      </c>
      <c r="X137">
        <v>57</v>
      </c>
      <c r="Y137">
        <v>12</v>
      </c>
      <c r="BG137">
        <v>9</v>
      </c>
    </row>
    <row r="138" spans="1:84" x14ac:dyDescent="0.55000000000000004">
      <c r="A138" t="s">
        <v>37</v>
      </c>
      <c r="S138">
        <v>18</v>
      </c>
      <c r="X138">
        <v>157</v>
      </c>
      <c r="Y138">
        <v>233</v>
      </c>
    </row>
    <row r="139" spans="1:84" x14ac:dyDescent="0.55000000000000004">
      <c r="A139" t="s">
        <v>186</v>
      </c>
      <c r="S139">
        <v>3</v>
      </c>
      <c r="AI139">
        <v>16</v>
      </c>
      <c r="AV139">
        <v>5</v>
      </c>
      <c r="BG139">
        <v>157</v>
      </c>
    </row>
    <row r="140" spans="1:84" x14ac:dyDescent="0.55000000000000004">
      <c r="A140" t="s">
        <v>167</v>
      </c>
      <c r="AV140">
        <v>1</v>
      </c>
    </row>
    <row r="141" spans="1:84" x14ac:dyDescent="0.55000000000000004">
      <c r="A141" t="s">
        <v>141</v>
      </c>
      <c r="S141">
        <v>6</v>
      </c>
    </row>
    <row r="142" spans="1:84" x14ac:dyDescent="0.55000000000000004">
      <c r="A142" t="s">
        <v>130</v>
      </c>
      <c r="C142">
        <v>1</v>
      </c>
    </row>
    <row r="143" spans="1:84" x14ac:dyDescent="0.55000000000000004">
      <c r="A143" t="s">
        <v>114</v>
      </c>
      <c r="BG143">
        <v>2</v>
      </c>
    </row>
    <row r="144" spans="1:84" x14ac:dyDescent="0.55000000000000004">
      <c r="A144" t="s">
        <v>154</v>
      </c>
      <c r="S144">
        <v>3</v>
      </c>
      <c r="AV144">
        <v>12</v>
      </c>
      <c r="BG144">
        <v>60</v>
      </c>
    </row>
    <row r="145" spans="1:81" x14ac:dyDescent="0.55000000000000004">
      <c r="A145" t="s">
        <v>217</v>
      </c>
      <c r="S145">
        <v>31</v>
      </c>
      <c r="AJ145">
        <v>2</v>
      </c>
    </row>
    <row r="146" spans="1:81" x14ac:dyDescent="0.55000000000000004">
      <c r="A146" t="s">
        <v>206</v>
      </c>
      <c r="S146">
        <v>17</v>
      </c>
      <c r="X146">
        <v>18</v>
      </c>
      <c r="Y146">
        <v>3</v>
      </c>
      <c r="BG146">
        <v>101</v>
      </c>
    </row>
    <row r="147" spans="1:81" x14ac:dyDescent="0.55000000000000004">
      <c r="A147" t="s">
        <v>170</v>
      </c>
      <c r="S147">
        <v>12</v>
      </c>
      <c r="BG147">
        <v>9</v>
      </c>
    </row>
    <row r="148" spans="1:81" x14ac:dyDescent="0.55000000000000004">
      <c r="A148" t="s">
        <v>162</v>
      </c>
      <c r="S148">
        <v>12</v>
      </c>
      <c r="X148">
        <v>10</v>
      </c>
      <c r="Y148">
        <v>154</v>
      </c>
      <c r="BG148">
        <v>9</v>
      </c>
      <c r="CC148">
        <v>2</v>
      </c>
    </row>
    <row r="149" spans="1:81" x14ac:dyDescent="0.55000000000000004">
      <c r="A149" t="s">
        <v>222</v>
      </c>
      <c r="BU149">
        <v>5</v>
      </c>
    </row>
    <row r="150" spans="1:81" x14ac:dyDescent="0.55000000000000004">
      <c r="A150" t="s">
        <v>68</v>
      </c>
      <c r="AG150">
        <v>3</v>
      </c>
      <c r="AH150">
        <v>5</v>
      </c>
      <c r="AI150">
        <v>7</v>
      </c>
      <c r="BS150">
        <v>6</v>
      </c>
      <c r="BU150">
        <v>19</v>
      </c>
    </row>
    <row r="151" spans="1:81" x14ac:dyDescent="0.55000000000000004">
      <c r="A151" t="s">
        <v>209</v>
      </c>
      <c r="BU151">
        <v>7</v>
      </c>
    </row>
    <row r="152" spans="1:81" x14ac:dyDescent="0.55000000000000004">
      <c r="A152" t="s">
        <v>175</v>
      </c>
      <c r="X152">
        <v>3</v>
      </c>
      <c r="AO152">
        <v>2</v>
      </c>
      <c r="BG152">
        <v>1</v>
      </c>
    </row>
    <row r="153" spans="1:81" x14ac:dyDescent="0.55000000000000004">
      <c r="A153" t="s">
        <v>181</v>
      </c>
      <c r="Y153">
        <v>2</v>
      </c>
    </row>
    <row r="154" spans="1:81" x14ac:dyDescent="0.55000000000000004">
      <c r="A154" t="s">
        <v>76</v>
      </c>
      <c r="S154">
        <v>43</v>
      </c>
      <c r="U154">
        <v>1</v>
      </c>
      <c r="BS154">
        <v>1</v>
      </c>
      <c r="BU154">
        <v>1</v>
      </c>
    </row>
    <row r="155" spans="1:81" x14ac:dyDescent="0.55000000000000004">
      <c r="A155" t="s">
        <v>204</v>
      </c>
      <c r="BG155">
        <v>3</v>
      </c>
    </row>
    <row r="156" spans="1:81" x14ac:dyDescent="0.55000000000000004">
      <c r="A156" t="s">
        <v>224</v>
      </c>
      <c r="AG156">
        <v>2</v>
      </c>
      <c r="BS156">
        <v>6</v>
      </c>
    </row>
    <row r="157" spans="1:81" x14ac:dyDescent="0.55000000000000004">
      <c r="A157" t="s">
        <v>166</v>
      </c>
      <c r="Q157">
        <v>1</v>
      </c>
      <c r="V157">
        <v>3</v>
      </c>
      <c r="Z157">
        <v>4</v>
      </c>
      <c r="AV157">
        <v>23</v>
      </c>
      <c r="AW157">
        <v>75</v>
      </c>
      <c r="BN157">
        <v>2</v>
      </c>
      <c r="CA157">
        <v>2</v>
      </c>
    </row>
    <row r="158" spans="1:81" x14ac:dyDescent="0.55000000000000004">
      <c r="A158" t="s">
        <v>208</v>
      </c>
      <c r="BG158">
        <v>1</v>
      </c>
    </row>
    <row r="159" spans="1:81" x14ac:dyDescent="0.55000000000000004">
      <c r="A159" t="s">
        <v>164</v>
      </c>
      <c r="B159">
        <v>7</v>
      </c>
      <c r="BQ159">
        <v>2</v>
      </c>
      <c r="CA159">
        <v>4</v>
      </c>
    </row>
    <row r="160" spans="1:81" x14ac:dyDescent="0.55000000000000004">
      <c r="A160" t="s">
        <v>8</v>
      </c>
      <c r="B160">
        <v>17</v>
      </c>
      <c r="AV160">
        <v>2</v>
      </c>
      <c r="BH160">
        <v>1</v>
      </c>
      <c r="BQ160">
        <v>1</v>
      </c>
    </row>
    <row r="161" spans="1:84" x14ac:dyDescent="0.55000000000000004">
      <c r="A161" t="s">
        <v>70</v>
      </c>
      <c r="S161">
        <v>4</v>
      </c>
      <c r="BG161">
        <v>26</v>
      </c>
      <c r="BL161">
        <v>1</v>
      </c>
      <c r="BQ161">
        <v>6</v>
      </c>
      <c r="BS161">
        <v>1</v>
      </c>
    </row>
    <row r="162" spans="1:84" x14ac:dyDescent="0.55000000000000004">
      <c r="A162" t="s">
        <v>189</v>
      </c>
      <c r="M162">
        <v>3</v>
      </c>
      <c r="Y162">
        <v>3</v>
      </c>
      <c r="BQ162">
        <v>1</v>
      </c>
      <c r="CA162">
        <v>6</v>
      </c>
    </row>
    <row r="163" spans="1:84" x14ac:dyDescent="0.55000000000000004">
      <c r="A163" t="s">
        <v>156</v>
      </c>
      <c r="B163">
        <v>17</v>
      </c>
      <c r="AV163">
        <v>20</v>
      </c>
    </row>
    <row r="164" spans="1:84" x14ac:dyDescent="0.55000000000000004">
      <c r="A164" t="s">
        <v>56</v>
      </c>
      <c r="B164">
        <v>1</v>
      </c>
      <c r="BS164">
        <v>4</v>
      </c>
    </row>
    <row r="165" spans="1:84" x14ac:dyDescent="0.55000000000000004">
      <c r="A165" t="s">
        <v>60</v>
      </c>
      <c r="V165">
        <v>1</v>
      </c>
      <c r="Y165">
        <v>2</v>
      </c>
    </row>
    <row r="166" spans="1:84" x14ac:dyDescent="0.55000000000000004">
      <c r="A166" t="s">
        <v>107</v>
      </c>
      <c r="Q166">
        <v>42</v>
      </c>
      <c r="U166">
        <v>3</v>
      </c>
      <c r="AJ166">
        <v>3</v>
      </c>
      <c r="BG166">
        <v>33</v>
      </c>
    </row>
    <row r="167" spans="1:84" x14ac:dyDescent="0.55000000000000004">
      <c r="A167" t="s">
        <v>184</v>
      </c>
      <c r="S167">
        <v>9</v>
      </c>
      <c r="AJ167">
        <v>2</v>
      </c>
      <c r="BA167">
        <v>29</v>
      </c>
      <c r="BG167">
        <v>6</v>
      </c>
    </row>
    <row r="168" spans="1:84" x14ac:dyDescent="0.55000000000000004">
      <c r="A168" t="s">
        <v>65</v>
      </c>
      <c r="S168">
        <v>4</v>
      </c>
      <c r="X168">
        <v>12</v>
      </c>
      <c r="Y168">
        <v>6</v>
      </c>
      <c r="BG168">
        <v>18</v>
      </c>
    </row>
    <row r="169" spans="1:84" x14ac:dyDescent="0.55000000000000004">
      <c r="A169" t="s">
        <v>17</v>
      </c>
      <c r="S169">
        <v>12</v>
      </c>
      <c r="X169">
        <v>143</v>
      </c>
      <c r="Y169">
        <v>23</v>
      </c>
      <c r="BG169">
        <v>15</v>
      </c>
    </row>
    <row r="170" spans="1:84" x14ac:dyDescent="0.55000000000000004">
      <c r="A170" t="s">
        <v>178</v>
      </c>
      <c r="S170">
        <v>2</v>
      </c>
      <c r="X170">
        <v>9</v>
      </c>
    </row>
    <row r="171" spans="1:84" x14ac:dyDescent="0.55000000000000004">
      <c r="A171" t="s">
        <v>95</v>
      </c>
      <c r="O171">
        <v>3</v>
      </c>
      <c r="P171">
        <v>2</v>
      </c>
      <c r="S171">
        <v>5</v>
      </c>
      <c r="X171">
        <v>3</v>
      </c>
      <c r="Y171">
        <v>10</v>
      </c>
      <c r="AJ171">
        <v>44</v>
      </c>
      <c r="AV171">
        <v>1</v>
      </c>
      <c r="BG171">
        <v>1</v>
      </c>
    </row>
    <row r="172" spans="1:84" x14ac:dyDescent="0.55000000000000004">
      <c r="A172" t="s">
        <v>226</v>
      </c>
      <c r="I172">
        <v>5</v>
      </c>
      <c r="S172">
        <v>9</v>
      </c>
      <c r="X172">
        <v>98</v>
      </c>
      <c r="AJ172">
        <v>1</v>
      </c>
      <c r="BG172">
        <v>1</v>
      </c>
    </row>
    <row r="173" spans="1:84" x14ac:dyDescent="0.55000000000000004">
      <c r="A173" t="s">
        <v>128</v>
      </c>
      <c r="S173">
        <v>7</v>
      </c>
      <c r="X173">
        <v>1</v>
      </c>
      <c r="CF173">
        <v>62</v>
      </c>
    </row>
    <row r="174" spans="1:84" x14ac:dyDescent="0.55000000000000004">
      <c r="A174" t="s">
        <v>140</v>
      </c>
      <c r="S174">
        <v>1</v>
      </c>
    </row>
    <row r="175" spans="1:84" x14ac:dyDescent="0.55000000000000004">
      <c r="A175" t="s">
        <v>165</v>
      </c>
      <c r="F175">
        <v>1</v>
      </c>
      <c r="S175">
        <v>28</v>
      </c>
      <c r="X175">
        <v>5</v>
      </c>
      <c r="BG175">
        <v>3</v>
      </c>
      <c r="BK175">
        <v>29</v>
      </c>
    </row>
    <row r="176" spans="1:84" x14ac:dyDescent="0.55000000000000004">
      <c r="A176" t="s">
        <v>53</v>
      </c>
      <c r="B176">
        <v>5</v>
      </c>
      <c r="S176">
        <v>10</v>
      </c>
      <c r="X176">
        <v>143</v>
      </c>
      <c r="Y176">
        <v>3</v>
      </c>
      <c r="BG176">
        <v>8</v>
      </c>
    </row>
    <row r="177" spans="1:78" x14ac:dyDescent="0.55000000000000004">
      <c r="A177" t="s">
        <v>200</v>
      </c>
      <c r="X177">
        <v>2</v>
      </c>
    </row>
    <row r="178" spans="1:78" x14ac:dyDescent="0.55000000000000004">
      <c r="A178" t="s">
        <v>81</v>
      </c>
      <c r="S178">
        <v>200</v>
      </c>
    </row>
    <row r="179" spans="1:78" x14ac:dyDescent="0.55000000000000004">
      <c r="A179" t="s">
        <v>40</v>
      </c>
      <c r="N179">
        <v>9</v>
      </c>
      <c r="X179">
        <v>543</v>
      </c>
      <c r="AO179">
        <v>1</v>
      </c>
      <c r="BW179">
        <v>3</v>
      </c>
    </row>
    <row r="180" spans="1:78" x14ac:dyDescent="0.55000000000000004">
      <c r="A180" t="s">
        <v>216</v>
      </c>
      <c r="S180">
        <v>11</v>
      </c>
      <c r="X180">
        <v>9</v>
      </c>
      <c r="AJ180">
        <v>4</v>
      </c>
      <c r="AV180">
        <v>2</v>
      </c>
      <c r="BG180">
        <v>104</v>
      </c>
    </row>
    <row r="181" spans="1:78" x14ac:dyDescent="0.55000000000000004">
      <c r="A181" t="s">
        <v>116</v>
      </c>
      <c r="S181">
        <v>2</v>
      </c>
      <c r="BX181">
        <v>11</v>
      </c>
    </row>
    <row r="182" spans="1:78" x14ac:dyDescent="0.55000000000000004">
      <c r="A182" t="s">
        <v>158</v>
      </c>
      <c r="S182">
        <v>9</v>
      </c>
      <c r="Z182">
        <v>1</v>
      </c>
      <c r="AV182">
        <v>27</v>
      </c>
      <c r="BQ182">
        <v>14</v>
      </c>
      <c r="BV182">
        <v>7</v>
      </c>
    </row>
    <row r="183" spans="1:78" x14ac:dyDescent="0.55000000000000004">
      <c r="A183" t="s">
        <v>105</v>
      </c>
      <c r="B183">
        <v>32</v>
      </c>
      <c r="AJ183">
        <v>1</v>
      </c>
      <c r="AV183">
        <v>1</v>
      </c>
      <c r="BG183">
        <v>1</v>
      </c>
    </row>
    <row r="184" spans="1:78" x14ac:dyDescent="0.55000000000000004">
      <c r="A184" t="s">
        <v>92</v>
      </c>
      <c r="BS184">
        <v>5</v>
      </c>
    </row>
    <row r="185" spans="1:78" x14ac:dyDescent="0.55000000000000004">
      <c r="A185" t="s">
        <v>44</v>
      </c>
      <c r="S185">
        <v>23</v>
      </c>
    </row>
    <row r="186" spans="1:78" x14ac:dyDescent="0.55000000000000004">
      <c r="A186" t="s">
        <v>146</v>
      </c>
      <c r="S186">
        <v>4</v>
      </c>
      <c r="U186">
        <v>3</v>
      </c>
      <c r="AV186">
        <v>3</v>
      </c>
      <c r="BG186">
        <v>12</v>
      </c>
      <c r="BZ186">
        <v>2</v>
      </c>
    </row>
    <row r="187" spans="1:78" x14ac:dyDescent="0.55000000000000004">
      <c r="A187" t="s">
        <v>50</v>
      </c>
      <c r="K187">
        <v>2</v>
      </c>
      <c r="S187">
        <v>9</v>
      </c>
      <c r="AG187">
        <v>2</v>
      </c>
      <c r="AZ187">
        <v>15</v>
      </c>
      <c r="BU187">
        <v>7</v>
      </c>
    </row>
    <row r="188" spans="1:78" x14ac:dyDescent="0.55000000000000004">
      <c r="A188" t="s">
        <v>29</v>
      </c>
      <c r="S188">
        <v>1</v>
      </c>
      <c r="X188">
        <v>252</v>
      </c>
      <c r="Y188">
        <v>2</v>
      </c>
    </row>
    <row r="189" spans="1:78" x14ac:dyDescent="0.55000000000000004">
      <c r="A189" t="s">
        <v>108</v>
      </c>
      <c r="AY189">
        <v>0</v>
      </c>
    </row>
    <row r="190" spans="1:78" x14ac:dyDescent="0.55000000000000004">
      <c r="A190" t="s">
        <v>109</v>
      </c>
      <c r="B190">
        <v>5</v>
      </c>
      <c r="U190">
        <v>1</v>
      </c>
      <c r="AV190">
        <v>1</v>
      </c>
      <c r="BG190">
        <v>13</v>
      </c>
    </row>
    <row r="191" spans="1:78" x14ac:dyDescent="0.55000000000000004">
      <c r="A191" t="s">
        <v>185</v>
      </c>
      <c r="S191">
        <v>17</v>
      </c>
      <c r="BA191">
        <v>2</v>
      </c>
      <c r="BG191">
        <v>1</v>
      </c>
    </row>
    <row r="192" spans="1:78" x14ac:dyDescent="0.55000000000000004">
      <c r="A192" t="s">
        <v>83</v>
      </c>
      <c r="AY192">
        <v>0</v>
      </c>
    </row>
    <row r="193" spans="1:75" x14ac:dyDescent="0.55000000000000004">
      <c r="A193" t="s">
        <v>100</v>
      </c>
      <c r="B193">
        <v>8</v>
      </c>
      <c r="AG193">
        <v>1</v>
      </c>
      <c r="BG193">
        <v>2</v>
      </c>
      <c r="BU193">
        <v>1</v>
      </c>
    </row>
    <row r="194" spans="1:75" x14ac:dyDescent="0.55000000000000004">
      <c r="A194" t="s">
        <v>118</v>
      </c>
      <c r="B194">
        <v>5</v>
      </c>
      <c r="R194">
        <v>6</v>
      </c>
      <c r="AA194">
        <v>3</v>
      </c>
      <c r="BG194">
        <v>27</v>
      </c>
    </row>
    <row r="195" spans="1:75" x14ac:dyDescent="0.55000000000000004">
      <c r="A195" t="s">
        <v>196</v>
      </c>
      <c r="S195">
        <v>12</v>
      </c>
    </row>
    <row r="196" spans="1:75" x14ac:dyDescent="0.55000000000000004">
      <c r="A196" t="s">
        <v>101</v>
      </c>
      <c r="AY196">
        <v>0</v>
      </c>
    </row>
    <row r="197" spans="1:75" x14ac:dyDescent="0.55000000000000004">
      <c r="A197" t="s">
        <v>145</v>
      </c>
      <c r="B197">
        <v>1</v>
      </c>
      <c r="S197">
        <v>6</v>
      </c>
    </row>
    <row r="198" spans="1:75" x14ac:dyDescent="0.55000000000000004">
      <c r="A198" t="s">
        <v>46</v>
      </c>
      <c r="B198">
        <v>2</v>
      </c>
      <c r="S198">
        <v>2</v>
      </c>
      <c r="BF198">
        <v>1</v>
      </c>
    </row>
    <row r="199" spans="1:75" x14ac:dyDescent="0.55000000000000004">
      <c r="A199" t="s">
        <v>30</v>
      </c>
      <c r="X199">
        <v>3</v>
      </c>
      <c r="Y199">
        <v>3</v>
      </c>
      <c r="AY199">
        <v>0</v>
      </c>
    </row>
    <row r="200" spans="1:75" x14ac:dyDescent="0.55000000000000004">
      <c r="A200" t="s">
        <v>84</v>
      </c>
      <c r="S200">
        <v>18</v>
      </c>
      <c r="AG200">
        <v>5</v>
      </c>
      <c r="AR200">
        <v>31</v>
      </c>
      <c r="BS200">
        <v>1</v>
      </c>
      <c r="BU200">
        <v>5</v>
      </c>
    </row>
    <row r="201" spans="1:75" x14ac:dyDescent="0.55000000000000004">
      <c r="A201" t="s">
        <v>119</v>
      </c>
      <c r="BG201">
        <v>47</v>
      </c>
    </row>
    <row r="202" spans="1:75" x14ac:dyDescent="0.55000000000000004">
      <c r="A202" t="s">
        <v>47</v>
      </c>
      <c r="S202">
        <v>7</v>
      </c>
      <c r="AV202">
        <v>1</v>
      </c>
      <c r="BB202">
        <v>1</v>
      </c>
      <c r="BD202">
        <v>2</v>
      </c>
      <c r="BT202">
        <v>1</v>
      </c>
    </row>
    <row r="203" spans="1:75" x14ac:dyDescent="0.55000000000000004">
      <c r="A203" t="s">
        <v>31</v>
      </c>
      <c r="AY203">
        <v>0</v>
      </c>
    </row>
    <row r="204" spans="1:75" x14ac:dyDescent="0.55000000000000004">
      <c r="A204" t="s">
        <v>78</v>
      </c>
      <c r="S204">
        <v>5</v>
      </c>
      <c r="AG204">
        <v>3</v>
      </c>
      <c r="AR204">
        <v>24</v>
      </c>
      <c r="BG204">
        <v>18</v>
      </c>
      <c r="BU204">
        <v>7</v>
      </c>
    </row>
    <row r="205" spans="1:75" x14ac:dyDescent="0.55000000000000004">
      <c r="A205" t="s">
        <v>32</v>
      </c>
      <c r="S205">
        <v>2</v>
      </c>
      <c r="BG205">
        <v>12</v>
      </c>
    </row>
    <row r="206" spans="1:75" x14ac:dyDescent="0.55000000000000004">
      <c r="A206" t="s">
        <v>33</v>
      </c>
      <c r="C206">
        <v>1</v>
      </c>
      <c r="U206">
        <v>1</v>
      </c>
      <c r="X206">
        <v>17</v>
      </c>
      <c r="Y206">
        <v>2</v>
      </c>
      <c r="BW206">
        <v>1</v>
      </c>
    </row>
    <row r="207" spans="1:75" x14ac:dyDescent="0.55000000000000004">
      <c r="A207" t="s">
        <v>34</v>
      </c>
      <c r="S207">
        <v>1</v>
      </c>
      <c r="X207">
        <v>1</v>
      </c>
      <c r="AE207">
        <v>1</v>
      </c>
      <c r="BG207">
        <v>2</v>
      </c>
    </row>
    <row r="208" spans="1:75" x14ac:dyDescent="0.55000000000000004">
      <c r="A208" t="s">
        <v>35</v>
      </c>
      <c r="D208">
        <v>1000</v>
      </c>
      <c r="X208">
        <v>9</v>
      </c>
      <c r="Y208">
        <v>15</v>
      </c>
      <c r="AS208">
        <v>2</v>
      </c>
      <c r="AV208">
        <v>1</v>
      </c>
      <c r="AW208">
        <v>1</v>
      </c>
      <c r="BW208">
        <v>31</v>
      </c>
    </row>
    <row r="209" spans="1:25" x14ac:dyDescent="0.55000000000000004">
      <c r="A209" t="s">
        <v>28</v>
      </c>
      <c r="X209">
        <v>7</v>
      </c>
      <c r="Y209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F07A-A253-4215-8011-97C2D9DB7DF0}">
  <dimension ref="A1:S47"/>
  <sheetViews>
    <sheetView workbookViewId="0"/>
  </sheetViews>
  <sheetFormatPr defaultRowHeight="14.4" x14ac:dyDescent="0.55000000000000004"/>
  <sheetData>
    <row r="1" spans="1:19" x14ac:dyDescent="0.55000000000000004">
      <c r="A1" t="s">
        <v>344</v>
      </c>
      <c r="B1" t="s">
        <v>419</v>
      </c>
      <c r="C1" t="s">
        <v>421</v>
      </c>
      <c r="D1" t="s">
        <v>429</v>
      </c>
      <c r="E1" t="s">
        <v>432</v>
      </c>
      <c r="F1" t="s">
        <v>433</v>
      </c>
      <c r="G1" t="s">
        <v>321</v>
      </c>
      <c r="H1" t="s">
        <v>323</v>
      </c>
      <c r="I1" t="s">
        <v>325</v>
      </c>
      <c r="J1" t="s">
        <v>327</v>
      </c>
      <c r="K1" t="s">
        <v>329</v>
      </c>
      <c r="L1" t="s">
        <v>365</v>
      </c>
      <c r="M1" t="s">
        <v>364</v>
      </c>
      <c r="N1" t="s">
        <v>366</v>
      </c>
      <c r="O1" t="s">
        <v>367</v>
      </c>
      <c r="P1" t="s">
        <v>368</v>
      </c>
      <c r="Q1" t="s">
        <v>369</v>
      </c>
      <c r="R1" t="s">
        <v>370</v>
      </c>
      <c r="S1" t="s">
        <v>371</v>
      </c>
    </row>
    <row r="2" spans="1:19" x14ac:dyDescent="0.55000000000000004">
      <c r="A2">
        <v>4</v>
      </c>
      <c r="B2">
        <v>0</v>
      </c>
      <c r="C2">
        <v>0</v>
      </c>
      <c r="D2">
        <v>0</v>
      </c>
      <c r="E2">
        <v>0</v>
      </c>
      <c r="F2">
        <v>1.3333333333333333</v>
      </c>
      <c r="G2">
        <v>0</v>
      </c>
      <c r="H2">
        <v>0</v>
      </c>
      <c r="I2">
        <v>0</v>
      </c>
      <c r="J2">
        <v>0</v>
      </c>
      <c r="K2">
        <v>4</v>
      </c>
      <c r="L2">
        <v>0</v>
      </c>
      <c r="M2">
        <v>0</v>
      </c>
      <c r="N2">
        <v>0.22222222222222221</v>
      </c>
      <c r="O2">
        <v>0</v>
      </c>
      <c r="P2">
        <v>3.8461538461538464E-2</v>
      </c>
      <c r="Q2">
        <v>3.8461538461538464E-2</v>
      </c>
      <c r="R2">
        <v>0</v>
      </c>
      <c r="S2">
        <v>0</v>
      </c>
    </row>
    <row r="3" spans="1:19" x14ac:dyDescent="0.55000000000000004">
      <c r="A3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7.6923076923076927E-2</v>
      </c>
      <c r="Q3">
        <v>7.6923076923076927E-2</v>
      </c>
      <c r="R3">
        <v>0</v>
      </c>
      <c r="S3">
        <v>0</v>
      </c>
    </row>
    <row r="4" spans="1:19" x14ac:dyDescent="0.55000000000000004">
      <c r="A4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0.14285714285714285</v>
      </c>
      <c r="M4">
        <v>0</v>
      </c>
      <c r="N4">
        <v>0</v>
      </c>
      <c r="O4">
        <v>0</v>
      </c>
      <c r="P4">
        <v>9.0909090909090912E-2</v>
      </c>
      <c r="Q4">
        <v>4.5454545454545456E-2</v>
      </c>
      <c r="R4">
        <v>0.5</v>
      </c>
      <c r="S4">
        <v>0.5</v>
      </c>
    </row>
    <row r="5" spans="1:19" x14ac:dyDescent="0.55000000000000004">
      <c r="A5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55000000000000004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55000000000000004">
      <c r="A7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0.23076923076923078</v>
      </c>
      <c r="O7">
        <v>7.6923076923076927E-2</v>
      </c>
      <c r="P7">
        <v>7.6923076923076927E-2</v>
      </c>
      <c r="Q7">
        <v>7.6923076923076927E-2</v>
      </c>
      <c r="R7">
        <v>0.25</v>
      </c>
      <c r="S7">
        <v>0.25</v>
      </c>
    </row>
    <row r="8" spans="1:19" x14ac:dyDescent="0.55000000000000004">
      <c r="A8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0.375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55000000000000004">
      <c r="A9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7.1428571428571425E-2</v>
      </c>
      <c r="Q9">
        <v>7.1428571428571425E-2</v>
      </c>
      <c r="R9">
        <v>0.33333333333333331</v>
      </c>
      <c r="S9">
        <v>0</v>
      </c>
    </row>
    <row r="10" spans="1:19" x14ac:dyDescent="0.55000000000000004">
      <c r="A10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0.11764705882352941</v>
      </c>
      <c r="M10">
        <v>5.8823529411764705E-2</v>
      </c>
      <c r="N10">
        <v>0.11538461538461539</v>
      </c>
      <c r="O10">
        <v>0</v>
      </c>
      <c r="P10">
        <v>3.125E-2</v>
      </c>
      <c r="Q10">
        <v>3.125E-2</v>
      </c>
      <c r="R10">
        <v>0</v>
      </c>
      <c r="S10">
        <v>0</v>
      </c>
    </row>
    <row r="11" spans="1:19" x14ac:dyDescent="0.55000000000000004">
      <c r="A11">
        <v>13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0.66666666666666663</v>
      </c>
      <c r="S11">
        <v>0</v>
      </c>
    </row>
    <row r="12" spans="1:19" x14ac:dyDescent="0.55000000000000004">
      <c r="A12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0.34285714285714286</v>
      </c>
      <c r="O12">
        <v>0</v>
      </c>
      <c r="P12">
        <v>0</v>
      </c>
      <c r="Q12">
        <v>0</v>
      </c>
      <c r="R12">
        <v>0.66666666666666663</v>
      </c>
      <c r="S12">
        <v>0.33333333333333331</v>
      </c>
    </row>
    <row r="13" spans="1:19" x14ac:dyDescent="0.55000000000000004">
      <c r="A13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0.13333333333333333</v>
      </c>
      <c r="O13">
        <v>0</v>
      </c>
      <c r="P13">
        <v>0</v>
      </c>
      <c r="Q13">
        <v>0</v>
      </c>
      <c r="R13">
        <v>1</v>
      </c>
      <c r="S13">
        <v>0</v>
      </c>
    </row>
    <row r="14" spans="1:19" x14ac:dyDescent="0.55000000000000004">
      <c r="A14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7.6923076923076927E-2</v>
      </c>
      <c r="M14">
        <v>0</v>
      </c>
      <c r="N14">
        <v>0.56944444444444442</v>
      </c>
      <c r="O14">
        <v>1.3888888888888888E-2</v>
      </c>
      <c r="P14">
        <v>6.5217391304347824E-2</v>
      </c>
      <c r="Q14">
        <v>2.1739130434782608E-2</v>
      </c>
      <c r="R14">
        <v>0.66666666666666663</v>
      </c>
      <c r="S14">
        <v>0</v>
      </c>
    </row>
    <row r="15" spans="1:19" x14ac:dyDescent="0.55000000000000004">
      <c r="A15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0.24590163934426229</v>
      </c>
      <c r="M15">
        <v>0</v>
      </c>
      <c r="N15">
        <v>0.25423728813559321</v>
      </c>
      <c r="O15">
        <v>0</v>
      </c>
      <c r="P15">
        <v>8.6021505376344093E-2</v>
      </c>
      <c r="Q15">
        <v>3.2258064516129031E-2</v>
      </c>
      <c r="R15">
        <v>0.63636363636363635</v>
      </c>
      <c r="S15">
        <v>0</v>
      </c>
    </row>
    <row r="16" spans="1:19" x14ac:dyDescent="0.55000000000000004">
      <c r="A16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</v>
      </c>
      <c r="O16">
        <v>0.25</v>
      </c>
      <c r="P16">
        <v>0.125</v>
      </c>
      <c r="Q16">
        <v>4.1666666666666664E-2</v>
      </c>
      <c r="R16">
        <v>0.33333333333333331</v>
      </c>
      <c r="S16">
        <v>0</v>
      </c>
    </row>
    <row r="17" spans="1:19" x14ac:dyDescent="0.55000000000000004">
      <c r="A17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9.0909090909090912E-2</v>
      </c>
      <c r="M17">
        <v>0</v>
      </c>
      <c r="N17">
        <v>0.5</v>
      </c>
      <c r="O17">
        <v>0.1</v>
      </c>
      <c r="P17">
        <v>0</v>
      </c>
      <c r="Q17">
        <v>0</v>
      </c>
      <c r="R17">
        <v>0</v>
      </c>
      <c r="S17">
        <v>0</v>
      </c>
    </row>
    <row r="18" spans="1:19" x14ac:dyDescent="0.55000000000000004">
      <c r="A18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8.3333333333333329E-2</v>
      </c>
      <c r="M18">
        <v>0</v>
      </c>
      <c r="N18">
        <v>0.92307692307692313</v>
      </c>
      <c r="O18">
        <v>0.15384615384615385</v>
      </c>
      <c r="P18">
        <v>3.5714285714285712E-2</v>
      </c>
      <c r="Q18">
        <v>0</v>
      </c>
      <c r="R18">
        <v>0</v>
      </c>
      <c r="S18">
        <v>0</v>
      </c>
    </row>
    <row r="19" spans="1:19" x14ac:dyDescent="0.55000000000000004">
      <c r="A19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0.375</v>
      </c>
      <c r="M19">
        <v>0</v>
      </c>
      <c r="N19">
        <v>0.55555555555555558</v>
      </c>
      <c r="O19">
        <v>0.22222222222222221</v>
      </c>
      <c r="P19">
        <v>0</v>
      </c>
      <c r="Q19">
        <v>0</v>
      </c>
      <c r="R19">
        <v>0</v>
      </c>
      <c r="S19">
        <v>0</v>
      </c>
    </row>
    <row r="20" spans="1:19" x14ac:dyDescent="0.55000000000000004">
      <c r="A20">
        <v>24</v>
      </c>
      <c r="B20">
        <v>11.428571428571429</v>
      </c>
      <c r="C20">
        <v>0</v>
      </c>
      <c r="D20">
        <v>0</v>
      </c>
      <c r="E20">
        <v>0</v>
      </c>
      <c r="F20">
        <v>0.5714285714285714</v>
      </c>
      <c r="G20">
        <v>80</v>
      </c>
      <c r="H20">
        <v>0</v>
      </c>
      <c r="I20">
        <v>0</v>
      </c>
      <c r="J20">
        <v>0</v>
      </c>
      <c r="K20">
        <v>4</v>
      </c>
      <c r="L20">
        <v>5.5555555555555552E-2</v>
      </c>
      <c r="M20">
        <v>0</v>
      </c>
      <c r="N20">
        <v>0.18181818181818182</v>
      </c>
      <c r="O20">
        <v>9.0909090909090912E-2</v>
      </c>
      <c r="P20">
        <v>6.25E-2</v>
      </c>
      <c r="Q20">
        <v>0</v>
      </c>
      <c r="R20">
        <v>0</v>
      </c>
      <c r="S20">
        <v>0</v>
      </c>
    </row>
    <row r="21" spans="1:19" x14ac:dyDescent="0.55000000000000004">
      <c r="A21">
        <v>25</v>
      </c>
      <c r="B21">
        <v>0.16666666666666666</v>
      </c>
      <c r="C21">
        <v>0</v>
      </c>
      <c r="D21">
        <v>0</v>
      </c>
      <c r="E21">
        <v>0</v>
      </c>
      <c r="F21">
        <v>0.66666666666666663</v>
      </c>
      <c r="G21">
        <v>1</v>
      </c>
      <c r="H21">
        <v>0</v>
      </c>
      <c r="I21">
        <v>0</v>
      </c>
      <c r="J21">
        <v>0</v>
      </c>
      <c r="K21">
        <v>4</v>
      </c>
      <c r="L21">
        <v>0.22222222222222221</v>
      </c>
      <c r="M21">
        <v>0.1111111111111111</v>
      </c>
      <c r="N21">
        <v>0.66666666666666663</v>
      </c>
      <c r="O21">
        <v>0.5</v>
      </c>
      <c r="P21">
        <v>6.25E-2</v>
      </c>
      <c r="Q21">
        <v>0</v>
      </c>
      <c r="R21">
        <v>1</v>
      </c>
      <c r="S21">
        <v>0</v>
      </c>
    </row>
    <row r="22" spans="1:19" x14ac:dyDescent="0.55000000000000004">
      <c r="A22">
        <v>26</v>
      </c>
      <c r="B22">
        <v>0.5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0.14285714285714285</v>
      </c>
      <c r="M22">
        <v>0</v>
      </c>
      <c r="N22">
        <v>0.75</v>
      </c>
      <c r="O22">
        <v>0.5</v>
      </c>
      <c r="P22">
        <v>0</v>
      </c>
      <c r="Q22">
        <v>0</v>
      </c>
      <c r="R22">
        <v>1</v>
      </c>
      <c r="S22">
        <v>0</v>
      </c>
    </row>
    <row r="23" spans="1:19" x14ac:dyDescent="0.55000000000000004">
      <c r="A23">
        <v>27</v>
      </c>
      <c r="B23">
        <v>150</v>
      </c>
      <c r="C23">
        <v>0</v>
      </c>
      <c r="D23">
        <v>0</v>
      </c>
      <c r="E23">
        <v>0</v>
      </c>
      <c r="F23">
        <v>0</v>
      </c>
      <c r="G23">
        <v>450</v>
      </c>
      <c r="H23">
        <v>0</v>
      </c>
      <c r="I23">
        <v>0</v>
      </c>
      <c r="J23">
        <v>0</v>
      </c>
      <c r="K23">
        <v>0</v>
      </c>
      <c r="L23">
        <v>0.125</v>
      </c>
      <c r="M23">
        <v>0</v>
      </c>
      <c r="N23">
        <v>0</v>
      </c>
      <c r="O23">
        <v>0</v>
      </c>
      <c r="P23">
        <v>7.1428571428571425E-2</v>
      </c>
      <c r="Q23">
        <v>0</v>
      </c>
      <c r="R23">
        <v>1</v>
      </c>
      <c r="S23">
        <v>0</v>
      </c>
    </row>
    <row r="24" spans="1:19" x14ac:dyDescent="0.55000000000000004">
      <c r="A24">
        <v>28</v>
      </c>
      <c r="B24">
        <v>0</v>
      </c>
      <c r="C24">
        <v>0</v>
      </c>
      <c r="D24">
        <v>0.4</v>
      </c>
      <c r="E24">
        <v>0</v>
      </c>
      <c r="F24">
        <v>1</v>
      </c>
      <c r="G24">
        <v>0</v>
      </c>
      <c r="H24">
        <v>0</v>
      </c>
      <c r="I24">
        <v>2</v>
      </c>
      <c r="J24">
        <v>0</v>
      </c>
      <c r="K24">
        <v>5</v>
      </c>
      <c r="L24">
        <v>0.16666666666666666</v>
      </c>
      <c r="M24">
        <v>0</v>
      </c>
      <c r="N24">
        <v>0</v>
      </c>
      <c r="O24">
        <v>0</v>
      </c>
      <c r="P24">
        <v>0.3</v>
      </c>
      <c r="Q24">
        <v>0</v>
      </c>
      <c r="R24">
        <v>0</v>
      </c>
      <c r="S24">
        <v>0</v>
      </c>
    </row>
    <row r="25" spans="1:19" x14ac:dyDescent="0.55000000000000004">
      <c r="A25">
        <v>29</v>
      </c>
      <c r="B25">
        <v>7.5</v>
      </c>
      <c r="C25">
        <v>0</v>
      </c>
      <c r="D25">
        <v>0</v>
      </c>
      <c r="E25">
        <v>0</v>
      </c>
      <c r="F25">
        <v>0</v>
      </c>
      <c r="G25">
        <v>30</v>
      </c>
      <c r="H25">
        <v>0</v>
      </c>
      <c r="I25">
        <v>0</v>
      </c>
      <c r="J25">
        <v>0</v>
      </c>
      <c r="K25">
        <v>0</v>
      </c>
      <c r="L25">
        <v>0.33333333333333331</v>
      </c>
      <c r="M25">
        <v>0.33333333333333331</v>
      </c>
      <c r="N25">
        <v>0</v>
      </c>
      <c r="O25">
        <v>0</v>
      </c>
      <c r="P25">
        <v>7.1428571428571425E-2</v>
      </c>
      <c r="Q25">
        <v>7.1428571428571425E-2</v>
      </c>
      <c r="R25">
        <v>0</v>
      </c>
      <c r="S25">
        <v>0</v>
      </c>
    </row>
    <row r="26" spans="1:19" x14ac:dyDescent="0.55000000000000004">
      <c r="A26">
        <v>30</v>
      </c>
      <c r="B26">
        <v>0</v>
      </c>
      <c r="C26">
        <v>0.33333333333333331</v>
      </c>
      <c r="D26">
        <v>5.583333333333333</v>
      </c>
      <c r="E26">
        <v>0</v>
      </c>
      <c r="F26">
        <v>0</v>
      </c>
      <c r="G26">
        <v>0</v>
      </c>
      <c r="H26">
        <v>4</v>
      </c>
      <c r="I26">
        <v>67</v>
      </c>
      <c r="J26">
        <v>0</v>
      </c>
      <c r="K26">
        <v>0</v>
      </c>
      <c r="L26">
        <v>0.16666666666666666</v>
      </c>
      <c r="M26">
        <v>0.16666666666666666</v>
      </c>
      <c r="N26">
        <v>0.8571428571428571</v>
      </c>
      <c r="O26">
        <v>0.2857142857142857</v>
      </c>
      <c r="P26">
        <v>0.1</v>
      </c>
      <c r="Q26">
        <v>0.1</v>
      </c>
      <c r="R26">
        <v>1</v>
      </c>
      <c r="S26">
        <v>1</v>
      </c>
    </row>
    <row r="27" spans="1:19" x14ac:dyDescent="0.55000000000000004">
      <c r="A27">
        <v>31</v>
      </c>
      <c r="B27">
        <v>0</v>
      </c>
      <c r="C27">
        <v>31</v>
      </c>
      <c r="D27">
        <v>0</v>
      </c>
      <c r="E27">
        <v>0</v>
      </c>
      <c r="F27">
        <v>0</v>
      </c>
      <c r="G27">
        <v>0</v>
      </c>
      <c r="H27">
        <v>31</v>
      </c>
      <c r="I27">
        <v>0</v>
      </c>
      <c r="J27">
        <v>0</v>
      </c>
      <c r="K27">
        <v>0</v>
      </c>
      <c r="L27">
        <v>0.15384615384615385</v>
      </c>
      <c r="M27">
        <v>7.6923076923076927E-2</v>
      </c>
      <c r="N27">
        <v>0</v>
      </c>
      <c r="O27">
        <v>0</v>
      </c>
      <c r="P27">
        <v>0.08</v>
      </c>
      <c r="Q27">
        <v>0.04</v>
      </c>
      <c r="R27">
        <v>0</v>
      </c>
      <c r="S27">
        <v>0</v>
      </c>
    </row>
    <row r="28" spans="1:19" x14ac:dyDescent="0.55000000000000004">
      <c r="A28">
        <v>32</v>
      </c>
      <c r="B28">
        <v>0</v>
      </c>
      <c r="C28">
        <v>0</v>
      </c>
      <c r="D28">
        <v>30</v>
      </c>
      <c r="E28">
        <v>0</v>
      </c>
      <c r="F28">
        <v>1.5</v>
      </c>
      <c r="G28">
        <v>0</v>
      </c>
      <c r="H28">
        <v>0</v>
      </c>
      <c r="I28">
        <v>75</v>
      </c>
      <c r="J28">
        <v>0</v>
      </c>
      <c r="K28">
        <v>10</v>
      </c>
      <c r="L28">
        <v>0</v>
      </c>
      <c r="M28">
        <v>0</v>
      </c>
      <c r="N28">
        <v>0.33333333333333331</v>
      </c>
      <c r="O28">
        <v>0.33333333333333331</v>
      </c>
      <c r="P28">
        <v>0</v>
      </c>
      <c r="Q28">
        <v>0</v>
      </c>
      <c r="R28">
        <v>0</v>
      </c>
      <c r="S28">
        <v>0</v>
      </c>
    </row>
    <row r="29" spans="1:19" x14ac:dyDescent="0.55000000000000004">
      <c r="A29">
        <v>33</v>
      </c>
      <c r="B29">
        <v>0</v>
      </c>
      <c r="C29">
        <v>0</v>
      </c>
      <c r="D29">
        <v>0</v>
      </c>
      <c r="E29">
        <v>1.4</v>
      </c>
      <c r="F29">
        <v>0.6</v>
      </c>
      <c r="G29">
        <v>0</v>
      </c>
      <c r="H29">
        <v>0</v>
      </c>
      <c r="I29">
        <v>0</v>
      </c>
      <c r="J29">
        <v>7</v>
      </c>
      <c r="K29">
        <v>3</v>
      </c>
      <c r="L29">
        <v>0.2</v>
      </c>
      <c r="M29">
        <v>0.2</v>
      </c>
      <c r="N29">
        <v>0</v>
      </c>
      <c r="O29">
        <v>0</v>
      </c>
      <c r="P29">
        <v>0.23076923076923078</v>
      </c>
      <c r="Q29">
        <v>7.6923076923076927E-2</v>
      </c>
      <c r="R29">
        <v>0.66666666666666663</v>
      </c>
      <c r="S29">
        <v>0.33333333333333331</v>
      </c>
    </row>
    <row r="30" spans="1:19" x14ac:dyDescent="0.55000000000000004">
      <c r="A30">
        <v>34</v>
      </c>
      <c r="B30">
        <v>0</v>
      </c>
      <c r="C30">
        <v>0</v>
      </c>
      <c r="D30">
        <v>0</v>
      </c>
      <c r="E30">
        <v>0</v>
      </c>
      <c r="F30">
        <v>6.5</v>
      </c>
      <c r="G30">
        <v>0</v>
      </c>
      <c r="H30">
        <v>0</v>
      </c>
      <c r="I30">
        <v>0</v>
      </c>
      <c r="J30">
        <v>0</v>
      </c>
      <c r="K30">
        <v>26</v>
      </c>
      <c r="L30">
        <v>0</v>
      </c>
      <c r="M30">
        <v>0</v>
      </c>
      <c r="N30">
        <v>0</v>
      </c>
      <c r="O30">
        <v>0</v>
      </c>
      <c r="P30">
        <v>0.21052631578947367</v>
      </c>
      <c r="Q30">
        <v>5.2631578947368418E-2</v>
      </c>
      <c r="R30">
        <v>0</v>
      </c>
      <c r="S30">
        <v>0</v>
      </c>
    </row>
    <row r="31" spans="1:19" x14ac:dyDescent="0.55000000000000004">
      <c r="A31">
        <v>35</v>
      </c>
      <c r="B31">
        <v>0</v>
      </c>
      <c r="C31">
        <v>0</v>
      </c>
      <c r="D31">
        <v>0</v>
      </c>
      <c r="E31">
        <v>0.66666666666666663</v>
      </c>
      <c r="F31">
        <v>5.75</v>
      </c>
      <c r="G31">
        <v>0</v>
      </c>
      <c r="H31">
        <v>0</v>
      </c>
      <c r="I31">
        <v>0</v>
      </c>
      <c r="J31">
        <v>8</v>
      </c>
      <c r="K31">
        <v>69</v>
      </c>
      <c r="L31">
        <v>0.16666666666666666</v>
      </c>
      <c r="M31">
        <v>0.16666666666666666</v>
      </c>
      <c r="N31">
        <v>0</v>
      </c>
      <c r="O31">
        <v>0</v>
      </c>
      <c r="P31">
        <v>0.1111111111111111</v>
      </c>
      <c r="Q31">
        <v>0</v>
      </c>
      <c r="R31">
        <v>0</v>
      </c>
      <c r="S31">
        <v>0</v>
      </c>
    </row>
    <row r="32" spans="1:19" x14ac:dyDescent="0.55000000000000004">
      <c r="A32">
        <v>36</v>
      </c>
      <c r="B32">
        <v>0</v>
      </c>
      <c r="C32">
        <v>0</v>
      </c>
      <c r="D32">
        <v>0</v>
      </c>
      <c r="E32">
        <v>0.4</v>
      </c>
      <c r="F32">
        <v>2.4</v>
      </c>
      <c r="G32">
        <v>0</v>
      </c>
      <c r="H32">
        <v>0</v>
      </c>
      <c r="I32">
        <v>0</v>
      </c>
      <c r="J32">
        <v>2</v>
      </c>
      <c r="K32">
        <v>12</v>
      </c>
      <c r="L32">
        <v>0</v>
      </c>
      <c r="M32">
        <v>0</v>
      </c>
      <c r="N32">
        <v>0</v>
      </c>
      <c r="O32">
        <v>0</v>
      </c>
      <c r="P32">
        <v>0.27272727272727271</v>
      </c>
      <c r="Q32">
        <v>9.0909090909090912E-2</v>
      </c>
      <c r="R32">
        <v>0.33333333333333331</v>
      </c>
      <c r="S32">
        <v>0.33333333333333331</v>
      </c>
    </row>
    <row r="33" spans="1:19" x14ac:dyDescent="0.55000000000000004">
      <c r="A33">
        <v>37</v>
      </c>
      <c r="B33">
        <v>0</v>
      </c>
      <c r="C33">
        <v>0</v>
      </c>
      <c r="D33">
        <v>0</v>
      </c>
      <c r="E33">
        <v>0.83333333333333337</v>
      </c>
      <c r="F33">
        <v>15.5</v>
      </c>
      <c r="G33">
        <v>0</v>
      </c>
      <c r="H33">
        <v>0</v>
      </c>
      <c r="I33">
        <v>0</v>
      </c>
      <c r="J33">
        <v>5</v>
      </c>
      <c r="K33">
        <v>93</v>
      </c>
      <c r="L33">
        <v>0.1</v>
      </c>
      <c r="M33">
        <v>0.1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55000000000000004">
      <c r="A34">
        <v>38</v>
      </c>
      <c r="B34">
        <v>0</v>
      </c>
      <c r="C34">
        <v>0</v>
      </c>
      <c r="D34">
        <v>2.6</v>
      </c>
      <c r="E34">
        <v>2.2000000000000002</v>
      </c>
      <c r="F34">
        <v>13.6</v>
      </c>
      <c r="G34">
        <v>0</v>
      </c>
      <c r="H34">
        <v>0</v>
      </c>
      <c r="I34">
        <v>13</v>
      </c>
      <c r="J34">
        <v>11</v>
      </c>
      <c r="K34">
        <v>68</v>
      </c>
      <c r="L34">
        <v>0</v>
      </c>
      <c r="M34">
        <v>0</v>
      </c>
      <c r="N34">
        <v>0</v>
      </c>
      <c r="O34">
        <v>0</v>
      </c>
      <c r="P34">
        <v>0.08</v>
      </c>
      <c r="Q34">
        <v>0.08</v>
      </c>
      <c r="R34">
        <v>1</v>
      </c>
      <c r="S34">
        <v>1</v>
      </c>
    </row>
    <row r="35" spans="1:19" x14ac:dyDescent="0.55000000000000004">
      <c r="A35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55000000000000004">
      <c r="A36">
        <v>40</v>
      </c>
      <c r="B36">
        <v>0</v>
      </c>
      <c r="C36">
        <v>0</v>
      </c>
      <c r="D36">
        <v>0</v>
      </c>
      <c r="E36">
        <v>1.5</v>
      </c>
      <c r="F36">
        <v>16</v>
      </c>
      <c r="G36">
        <v>0</v>
      </c>
      <c r="H36">
        <v>0</v>
      </c>
      <c r="I36">
        <v>0</v>
      </c>
      <c r="J36">
        <v>3</v>
      </c>
      <c r="K36">
        <v>32</v>
      </c>
      <c r="L36">
        <v>0</v>
      </c>
      <c r="M36">
        <v>0</v>
      </c>
      <c r="N36">
        <v>0</v>
      </c>
      <c r="O36">
        <v>0</v>
      </c>
      <c r="P36">
        <v>0.15</v>
      </c>
      <c r="Q36">
        <v>0.15</v>
      </c>
      <c r="R36">
        <v>0.33333333333333331</v>
      </c>
      <c r="S36">
        <v>0.33333333333333331</v>
      </c>
    </row>
    <row r="37" spans="1:19" x14ac:dyDescent="0.55000000000000004">
      <c r="A37">
        <v>41</v>
      </c>
      <c r="B37">
        <v>0</v>
      </c>
      <c r="C37">
        <v>0</v>
      </c>
      <c r="D37">
        <v>0</v>
      </c>
      <c r="E37">
        <v>0.2</v>
      </c>
      <c r="F37">
        <v>1.2</v>
      </c>
      <c r="G37">
        <v>0</v>
      </c>
      <c r="H37">
        <v>0</v>
      </c>
      <c r="I37">
        <v>0</v>
      </c>
      <c r="J37">
        <v>1</v>
      </c>
      <c r="K37">
        <v>6</v>
      </c>
      <c r="L37">
        <v>0</v>
      </c>
      <c r="M37">
        <v>0</v>
      </c>
      <c r="N37">
        <v>0</v>
      </c>
      <c r="O37">
        <v>0</v>
      </c>
      <c r="P37">
        <v>7.407407407407407E-2</v>
      </c>
      <c r="Q37">
        <v>7.407407407407407E-2</v>
      </c>
      <c r="R37">
        <v>0</v>
      </c>
      <c r="S37">
        <v>0</v>
      </c>
    </row>
    <row r="38" spans="1:19" x14ac:dyDescent="0.55000000000000004">
      <c r="A38">
        <v>42</v>
      </c>
      <c r="B38">
        <v>0</v>
      </c>
      <c r="C38">
        <v>0</v>
      </c>
      <c r="D38">
        <v>0</v>
      </c>
      <c r="E38">
        <v>0</v>
      </c>
      <c r="F38">
        <v>15.6</v>
      </c>
      <c r="G38">
        <v>0</v>
      </c>
      <c r="H38">
        <v>0</v>
      </c>
      <c r="I38">
        <v>0</v>
      </c>
      <c r="J38">
        <v>1</v>
      </c>
      <c r="K38">
        <v>90</v>
      </c>
      <c r="L38">
        <v>6.6666666666666666E-2</v>
      </c>
      <c r="M38">
        <v>6.6666666666666666E-2</v>
      </c>
      <c r="N38">
        <v>0</v>
      </c>
      <c r="O38">
        <v>0</v>
      </c>
      <c r="P38">
        <v>4.878048780487805E-2</v>
      </c>
      <c r="Q38">
        <v>2.4390243902439025E-2</v>
      </c>
      <c r="R38">
        <v>0</v>
      </c>
      <c r="S38">
        <v>0</v>
      </c>
    </row>
    <row r="39" spans="1:19" x14ac:dyDescent="0.55000000000000004">
      <c r="A39">
        <v>43</v>
      </c>
      <c r="B39">
        <v>0</v>
      </c>
      <c r="C39">
        <v>0</v>
      </c>
      <c r="D39">
        <v>19.5</v>
      </c>
      <c r="E39">
        <v>0.25</v>
      </c>
      <c r="F39">
        <v>2.75</v>
      </c>
      <c r="G39">
        <v>0</v>
      </c>
      <c r="H39">
        <v>0</v>
      </c>
      <c r="I39">
        <v>78</v>
      </c>
      <c r="J39">
        <v>1</v>
      </c>
      <c r="K39">
        <v>11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</row>
    <row r="40" spans="1:19" x14ac:dyDescent="0.55000000000000004">
      <c r="A40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0.17647058823529413</v>
      </c>
      <c r="Q40">
        <v>0.11764705882352941</v>
      </c>
      <c r="R40">
        <v>1</v>
      </c>
      <c r="S40">
        <v>1</v>
      </c>
    </row>
    <row r="41" spans="1:19" x14ac:dyDescent="0.55000000000000004">
      <c r="A41">
        <v>45</v>
      </c>
      <c r="B41">
        <v>0</v>
      </c>
      <c r="C41">
        <v>0</v>
      </c>
      <c r="D41">
        <v>0</v>
      </c>
      <c r="E41">
        <v>6</v>
      </c>
      <c r="F41">
        <v>7</v>
      </c>
      <c r="G41">
        <v>0</v>
      </c>
      <c r="H41">
        <v>0</v>
      </c>
      <c r="I41">
        <v>0</v>
      </c>
      <c r="J41">
        <v>23</v>
      </c>
      <c r="K41">
        <v>21</v>
      </c>
      <c r="L41">
        <v>0.33333333333333331</v>
      </c>
      <c r="M41">
        <v>0.33333333333333331</v>
      </c>
      <c r="N41">
        <v>0</v>
      </c>
      <c r="O41">
        <v>0</v>
      </c>
      <c r="P41">
        <v>0.16666666666666666</v>
      </c>
      <c r="Q41">
        <v>0.16666666666666666</v>
      </c>
      <c r="R41">
        <v>0.66666666666666663</v>
      </c>
      <c r="S41">
        <v>0.66666666666666663</v>
      </c>
    </row>
    <row r="42" spans="1:19" x14ac:dyDescent="0.55000000000000004">
      <c r="A42">
        <v>46</v>
      </c>
      <c r="B42">
        <v>0</v>
      </c>
      <c r="C42">
        <v>0</v>
      </c>
      <c r="D42">
        <v>3.4285714285714284</v>
      </c>
      <c r="E42">
        <v>0.42857142857142855</v>
      </c>
      <c r="F42">
        <v>2.5714285714285716</v>
      </c>
      <c r="G42">
        <v>0</v>
      </c>
      <c r="H42">
        <v>0</v>
      </c>
      <c r="I42">
        <v>24</v>
      </c>
      <c r="J42">
        <v>3</v>
      </c>
      <c r="K42">
        <v>18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0.33333333333333331</v>
      </c>
    </row>
    <row r="43" spans="1:19" x14ac:dyDescent="0.55000000000000004">
      <c r="A43">
        <v>47</v>
      </c>
      <c r="B43">
        <v>0</v>
      </c>
      <c r="C43">
        <v>0</v>
      </c>
      <c r="D43">
        <v>4.5</v>
      </c>
      <c r="E43">
        <v>0</v>
      </c>
      <c r="F43">
        <v>0</v>
      </c>
      <c r="G43">
        <v>0</v>
      </c>
      <c r="H43">
        <v>0</v>
      </c>
      <c r="I43">
        <v>9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0.17391304347826086</v>
      </c>
      <c r="Q43">
        <v>0.17391304347826086</v>
      </c>
      <c r="R43">
        <v>0.5</v>
      </c>
      <c r="S43">
        <v>0</v>
      </c>
    </row>
    <row r="44" spans="1:19" x14ac:dyDescent="0.55000000000000004">
      <c r="A44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8.6956521739130432E-2</v>
      </c>
      <c r="Q44">
        <v>4.3478260869565216E-2</v>
      </c>
      <c r="R44">
        <v>0</v>
      </c>
      <c r="S44">
        <v>0</v>
      </c>
    </row>
    <row r="45" spans="1:19" x14ac:dyDescent="0.55000000000000004">
      <c r="A45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1.4492753623188406E-2</v>
      </c>
      <c r="Q45">
        <v>1.4492753623188406E-2</v>
      </c>
      <c r="R45">
        <v>1</v>
      </c>
      <c r="S45">
        <v>1</v>
      </c>
    </row>
    <row r="46" spans="1:19" x14ac:dyDescent="0.55000000000000004">
      <c r="A46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9.0909090909090912E-2</v>
      </c>
      <c r="Q46">
        <v>9.0909090909090912E-2</v>
      </c>
      <c r="R46">
        <v>0</v>
      </c>
      <c r="S46">
        <v>0</v>
      </c>
    </row>
    <row r="47" spans="1:19" x14ac:dyDescent="0.55000000000000004">
      <c r="A47">
        <v>52</v>
      </c>
      <c r="B47">
        <v>0</v>
      </c>
      <c r="C47">
        <v>0</v>
      </c>
      <c r="D47">
        <v>0</v>
      </c>
      <c r="E47">
        <v>0</v>
      </c>
      <c r="F47">
        <v>4.5</v>
      </c>
      <c r="G47">
        <v>0</v>
      </c>
      <c r="H47">
        <v>0</v>
      </c>
      <c r="I47">
        <v>0</v>
      </c>
      <c r="J47">
        <v>0</v>
      </c>
      <c r="K47">
        <v>18</v>
      </c>
      <c r="L47">
        <v>7.6923076923076927E-2</v>
      </c>
      <c r="M47">
        <v>7.6923076923076927E-2</v>
      </c>
      <c r="N47">
        <v>0</v>
      </c>
      <c r="O47">
        <v>0</v>
      </c>
      <c r="P47">
        <v>0.25</v>
      </c>
      <c r="Q47">
        <v>0.25</v>
      </c>
      <c r="R47">
        <v>0</v>
      </c>
      <c r="S4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D511-08E3-409F-B5AB-6A99A98FFAAC}">
  <dimension ref="A1:G206"/>
  <sheetViews>
    <sheetView topLeftCell="A97" zoomScale="70" zoomScaleNormal="70" workbookViewId="0">
      <selection activeCell="A98" sqref="A98"/>
    </sheetView>
  </sheetViews>
  <sheetFormatPr defaultRowHeight="14.4" x14ac:dyDescent="0.55000000000000004"/>
  <cols>
    <col min="1" max="1" width="18.41796875" bestFit="1" customWidth="1"/>
    <col min="3" max="3" width="7.83984375" style="1" bestFit="1" customWidth="1"/>
    <col min="4" max="4" width="10.15625" style="1" bestFit="1" customWidth="1"/>
    <col min="5" max="5" width="10.15625" style="1" customWidth="1"/>
    <col min="6" max="6" width="8.15625" style="1" bestFit="1" customWidth="1"/>
    <col min="7" max="7" width="5.734375" style="1" bestFit="1" customWidth="1"/>
    <col min="8" max="8" width="10.41796875" bestFit="1" customWidth="1"/>
    <col min="9" max="13" width="10.41796875" customWidth="1"/>
    <col min="14" max="14" width="14.62890625" bestFit="1" customWidth="1"/>
    <col min="15" max="15" width="13.26171875" bestFit="1" customWidth="1"/>
    <col min="16" max="16" width="12.3125" bestFit="1" customWidth="1"/>
    <col min="17" max="17" width="13.68359375" bestFit="1" customWidth="1"/>
    <col min="18" max="18" width="12.734375" bestFit="1" customWidth="1"/>
    <col min="19" max="19" width="14.1015625" bestFit="1" customWidth="1"/>
    <col min="20" max="20" width="13.20703125" bestFit="1" customWidth="1"/>
    <col min="21" max="21" width="14.578125" bestFit="1" customWidth="1"/>
    <col min="22" max="22" width="12.5234375" bestFit="1" customWidth="1"/>
    <col min="23" max="23" width="13.89453125" bestFit="1" customWidth="1"/>
    <col min="24" max="24" width="12.47265625" bestFit="1" customWidth="1"/>
    <col min="25" max="25" width="13.83984375" bestFit="1" customWidth="1"/>
  </cols>
  <sheetData>
    <row r="1" spans="1:7" x14ac:dyDescent="0.55000000000000004">
      <c r="A1" t="s">
        <v>331</v>
      </c>
      <c r="B1" t="s">
        <v>239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</row>
    <row r="2" spans="1:7" x14ac:dyDescent="0.55000000000000004">
      <c r="A2" t="s">
        <v>332</v>
      </c>
      <c r="B2" t="s">
        <v>240</v>
      </c>
      <c r="C2" s="1">
        <v>0.2</v>
      </c>
      <c r="D2" s="1">
        <v>0.64</v>
      </c>
      <c r="E2" s="1">
        <v>0.01</v>
      </c>
      <c r="F2" s="1">
        <v>0</v>
      </c>
      <c r="G2" s="1">
        <v>0.15</v>
      </c>
    </row>
    <row r="3" spans="1:7" x14ac:dyDescent="0.55000000000000004">
      <c r="A3" t="s">
        <v>332</v>
      </c>
      <c r="B3" t="s">
        <v>241</v>
      </c>
      <c r="C3" s="1">
        <v>0.89</v>
      </c>
      <c r="D3" s="1">
        <v>0.11</v>
      </c>
      <c r="E3" s="1">
        <v>0</v>
      </c>
      <c r="F3" s="1">
        <v>0</v>
      </c>
      <c r="G3" s="1">
        <v>0</v>
      </c>
    </row>
    <row r="4" spans="1:7" x14ac:dyDescent="0.55000000000000004">
      <c r="A4" t="s">
        <v>332</v>
      </c>
      <c r="B4" t="s">
        <v>241</v>
      </c>
      <c r="C4" s="1">
        <v>0.75</v>
      </c>
      <c r="D4" s="1">
        <v>0.25</v>
      </c>
      <c r="E4" s="1">
        <v>0</v>
      </c>
      <c r="F4" s="1">
        <v>0</v>
      </c>
      <c r="G4" s="1">
        <v>0</v>
      </c>
    </row>
    <row r="5" spans="1:7" x14ac:dyDescent="0.55000000000000004">
      <c r="A5" t="s">
        <v>332</v>
      </c>
      <c r="B5" t="s">
        <v>242</v>
      </c>
      <c r="C5" s="1">
        <v>0.94</v>
      </c>
      <c r="D5" s="1">
        <v>6.0000000000000005E-2</v>
      </c>
      <c r="E5" s="1">
        <v>0</v>
      </c>
      <c r="F5" s="1">
        <v>0</v>
      </c>
      <c r="G5" s="1">
        <v>0</v>
      </c>
    </row>
    <row r="6" spans="1:7" x14ac:dyDescent="0.55000000000000004">
      <c r="A6" t="s">
        <v>332</v>
      </c>
      <c r="B6" t="s">
        <v>240</v>
      </c>
      <c r="C6" s="1">
        <v>0.99</v>
      </c>
      <c r="D6" s="1">
        <v>0</v>
      </c>
      <c r="E6" s="1">
        <v>0.01</v>
      </c>
      <c r="F6" s="1">
        <v>0</v>
      </c>
      <c r="G6" s="1">
        <v>0</v>
      </c>
    </row>
    <row r="7" spans="1:7" x14ac:dyDescent="0.55000000000000004">
      <c r="A7" t="s">
        <v>332</v>
      </c>
      <c r="B7" t="s">
        <v>240</v>
      </c>
      <c r="C7" s="1">
        <v>0.98</v>
      </c>
      <c r="D7" s="1">
        <v>0.01</v>
      </c>
      <c r="E7" s="1">
        <v>0.01</v>
      </c>
      <c r="F7" s="1">
        <v>0</v>
      </c>
      <c r="G7" s="1">
        <v>0</v>
      </c>
    </row>
    <row r="8" spans="1:7" x14ac:dyDescent="0.55000000000000004">
      <c r="A8" t="s">
        <v>332</v>
      </c>
      <c r="B8" t="s">
        <v>240</v>
      </c>
      <c r="C8" s="1">
        <v>0.55000000000000004</v>
      </c>
      <c r="D8" s="1">
        <v>0.25</v>
      </c>
      <c r="E8" s="1">
        <v>0</v>
      </c>
      <c r="F8" s="1">
        <v>0.2</v>
      </c>
      <c r="G8" s="1">
        <v>0</v>
      </c>
    </row>
    <row r="9" spans="1:7" x14ac:dyDescent="0.55000000000000004">
      <c r="A9" t="s">
        <v>332</v>
      </c>
      <c r="B9" t="s">
        <v>241</v>
      </c>
      <c r="C9" s="1">
        <v>0.83</v>
      </c>
      <c r="D9" s="1">
        <v>0.02</v>
      </c>
      <c r="E9" s="1">
        <v>0.15</v>
      </c>
      <c r="F9" s="1">
        <v>0</v>
      </c>
      <c r="G9" s="1">
        <v>0</v>
      </c>
    </row>
    <row r="10" spans="1:7" x14ac:dyDescent="0.55000000000000004">
      <c r="A10" t="s">
        <v>332</v>
      </c>
      <c r="B10" t="s">
        <v>241</v>
      </c>
      <c r="C10" s="1">
        <v>0.9</v>
      </c>
      <c r="D10" s="1">
        <v>0.1</v>
      </c>
      <c r="E10" s="1">
        <v>0</v>
      </c>
      <c r="F10" s="1">
        <v>0</v>
      </c>
      <c r="G10" s="1">
        <v>0</v>
      </c>
    </row>
    <row r="11" spans="1:7" x14ac:dyDescent="0.55000000000000004">
      <c r="A11" t="s">
        <v>332</v>
      </c>
      <c r="B11" t="s">
        <v>242</v>
      </c>
      <c r="C11" s="1">
        <v>0.62</v>
      </c>
      <c r="D11" s="1">
        <v>0.2</v>
      </c>
      <c r="E11" s="1">
        <v>0.03</v>
      </c>
      <c r="F11" s="1">
        <v>0.15</v>
      </c>
      <c r="G11" s="1">
        <v>0</v>
      </c>
    </row>
    <row r="12" spans="1:7" x14ac:dyDescent="0.55000000000000004">
      <c r="A12" t="s">
        <v>332</v>
      </c>
      <c r="B12" t="s">
        <v>241</v>
      </c>
      <c r="C12" s="1">
        <v>0.98</v>
      </c>
      <c r="D12" s="1">
        <v>0.02</v>
      </c>
      <c r="E12" s="1">
        <v>0</v>
      </c>
      <c r="F12" s="1">
        <v>0</v>
      </c>
      <c r="G12" s="1">
        <v>0</v>
      </c>
    </row>
    <row r="13" spans="1:7" x14ac:dyDescent="0.55000000000000004">
      <c r="A13" t="s">
        <v>332</v>
      </c>
      <c r="B13" t="s">
        <v>242</v>
      </c>
      <c r="C13" s="1">
        <v>0.79</v>
      </c>
      <c r="D13" s="1">
        <v>0.01</v>
      </c>
      <c r="E13" s="1">
        <v>0</v>
      </c>
      <c r="F13" s="1">
        <v>0.2</v>
      </c>
      <c r="G13" s="1">
        <v>0</v>
      </c>
    </row>
    <row r="14" spans="1:7" x14ac:dyDescent="0.55000000000000004">
      <c r="A14" t="s">
        <v>332</v>
      </c>
      <c r="B14" t="s">
        <v>241</v>
      </c>
      <c r="C14" s="1">
        <v>0.7</v>
      </c>
      <c r="D14" s="1">
        <v>0.16</v>
      </c>
      <c r="E14" s="1">
        <v>0.14000000000000001</v>
      </c>
      <c r="F14" s="1">
        <v>0</v>
      </c>
      <c r="G14" s="1">
        <v>0</v>
      </c>
    </row>
    <row r="15" spans="1:7" x14ac:dyDescent="0.55000000000000004">
      <c r="A15" t="s">
        <v>332</v>
      </c>
      <c r="B15" t="s">
        <v>241</v>
      </c>
      <c r="C15" s="1">
        <v>0.99</v>
      </c>
      <c r="D15" s="1">
        <v>0</v>
      </c>
      <c r="E15" s="1">
        <v>0</v>
      </c>
      <c r="F15" s="1">
        <v>0.01</v>
      </c>
      <c r="G15" s="1">
        <v>0</v>
      </c>
    </row>
    <row r="16" spans="1:7" x14ac:dyDescent="0.55000000000000004">
      <c r="A16" t="s">
        <v>333</v>
      </c>
      <c r="B16" t="s">
        <v>240</v>
      </c>
      <c r="C16" s="1">
        <v>0.3</v>
      </c>
      <c r="D16" s="1">
        <v>0.59</v>
      </c>
      <c r="E16" s="1">
        <v>0.11</v>
      </c>
      <c r="F16" s="1">
        <v>0</v>
      </c>
      <c r="G16" s="1">
        <v>0</v>
      </c>
    </row>
    <row r="17" spans="1:7" x14ac:dyDescent="0.55000000000000004">
      <c r="A17" t="s">
        <v>333</v>
      </c>
      <c r="B17" t="s">
        <v>240</v>
      </c>
      <c r="C17" s="1">
        <v>0.98</v>
      </c>
      <c r="D17" s="1">
        <v>0.01</v>
      </c>
      <c r="E17" s="1">
        <v>0</v>
      </c>
      <c r="F17" s="1">
        <v>0.01</v>
      </c>
      <c r="G17" s="1">
        <v>0</v>
      </c>
    </row>
    <row r="18" spans="1:7" x14ac:dyDescent="0.55000000000000004">
      <c r="A18" t="s">
        <v>333</v>
      </c>
      <c r="B18" t="s">
        <v>242</v>
      </c>
      <c r="C18" s="1">
        <v>0.3</v>
      </c>
      <c r="D18" s="1">
        <v>0.11000000000000001</v>
      </c>
      <c r="E18" s="1">
        <v>0.11</v>
      </c>
      <c r="F18" s="1">
        <v>0.48</v>
      </c>
      <c r="G18" s="1">
        <v>0</v>
      </c>
    </row>
    <row r="19" spans="1:7" x14ac:dyDescent="0.55000000000000004">
      <c r="A19" t="s">
        <v>333</v>
      </c>
      <c r="B19" t="s">
        <v>241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55000000000000004">
      <c r="A20" t="s">
        <v>333</v>
      </c>
      <c r="B20" t="s">
        <v>240</v>
      </c>
      <c r="C20" s="1">
        <v>0.73</v>
      </c>
      <c r="D20" s="1">
        <v>0.26</v>
      </c>
      <c r="E20" s="1">
        <v>0.01</v>
      </c>
      <c r="F20" s="1">
        <v>0</v>
      </c>
      <c r="G20" s="1">
        <v>0</v>
      </c>
    </row>
    <row r="21" spans="1:7" x14ac:dyDescent="0.55000000000000004">
      <c r="A21" t="s">
        <v>333</v>
      </c>
      <c r="B21" t="s">
        <v>241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</row>
    <row r="22" spans="1:7" x14ac:dyDescent="0.55000000000000004">
      <c r="A22" t="s">
        <v>333</v>
      </c>
      <c r="B22" t="s">
        <v>241</v>
      </c>
      <c r="C22" s="1">
        <v>0.6</v>
      </c>
      <c r="D22" s="1">
        <v>0</v>
      </c>
      <c r="E22" s="1">
        <v>0</v>
      </c>
      <c r="F22" s="1">
        <v>0</v>
      </c>
      <c r="G22" s="1">
        <v>0.4</v>
      </c>
    </row>
    <row r="23" spans="1:7" x14ac:dyDescent="0.55000000000000004">
      <c r="A23" t="s">
        <v>333</v>
      </c>
      <c r="B23" t="s">
        <v>241</v>
      </c>
      <c r="C23" s="1">
        <v>0.95</v>
      </c>
      <c r="D23" s="1">
        <v>0.05</v>
      </c>
      <c r="E23" s="1">
        <v>0</v>
      </c>
      <c r="F23" s="1">
        <v>0</v>
      </c>
      <c r="G23" s="1">
        <v>0</v>
      </c>
    </row>
    <row r="24" spans="1:7" x14ac:dyDescent="0.55000000000000004">
      <c r="A24" t="s">
        <v>333</v>
      </c>
      <c r="B24" t="s">
        <v>241</v>
      </c>
      <c r="C24" s="1">
        <v>0.95</v>
      </c>
      <c r="D24" s="1">
        <v>0</v>
      </c>
      <c r="E24" s="1">
        <v>0.05</v>
      </c>
      <c r="F24" s="1">
        <v>0</v>
      </c>
      <c r="G24" s="1">
        <v>0</v>
      </c>
    </row>
    <row r="25" spans="1:7" x14ac:dyDescent="0.55000000000000004">
      <c r="A25" t="s">
        <v>333</v>
      </c>
      <c r="B25" t="s">
        <v>241</v>
      </c>
      <c r="C25" s="1">
        <v>0.64</v>
      </c>
      <c r="D25" s="1">
        <v>0.05</v>
      </c>
      <c r="E25" s="1">
        <v>0.31</v>
      </c>
      <c r="F25" s="1">
        <v>0</v>
      </c>
      <c r="G25" s="1">
        <v>0</v>
      </c>
    </row>
    <row r="26" spans="1:7" x14ac:dyDescent="0.55000000000000004">
      <c r="A26" t="s">
        <v>333</v>
      </c>
      <c r="B26" t="s">
        <v>241</v>
      </c>
      <c r="C26" s="1">
        <v>0.59</v>
      </c>
      <c r="D26" s="1">
        <v>0</v>
      </c>
      <c r="E26" s="1">
        <v>0.4</v>
      </c>
      <c r="F26" s="1">
        <v>0.01</v>
      </c>
      <c r="G26" s="1">
        <v>0</v>
      </c>
    </row>
    <row r="27" spans="1:7" x14ac:dyDescent="0.55000000000000004">
      <c r="A27" t="s">
        <v>333</v>
      </c>
      <c r="B27" t="s">
        <v>240</v>
      </c>
      <c r="C27" s="1">
        <v>0.94</v>
      </c>
      <c r="D27" s="1">
        <v>0.02</v>
      </c>
      <c r="E27" s="1">
        <v>0.03</v>
      </c>
      <c r="F27" s="1">
        <v>0.01</v>
      </c>
      <c r="G27" s="1">
        <v>0</v>
      </c>
    </row>
    <row r="28" spans="1:7" x14ac:dyDescent="0.55000000000000004">
      <c r="A28" t="s">
        <v>333</v>
      </c>
      <c r="B28" t="s">
        <v>241</v>
      </c>
      <c r="C28" s="1">
        <v>0.75</v>
      </c>
      <c r="D28" s="1">
        <v>0</v>
      </c>
      <c r="E28" s="1">
        <v>0.05</v>
      </c>
      <c r="F28" s="1">
        <v>0</v>
      </c>
      <c r="G28" s="1">
        <v>0.2</v>
      </c>
    </row>
    <row r="29" spans="1:7" x14ac:dyDescent="0.55000000000000004">
      <c r="A29" t="s">
        <v>333</v>
      </c>
      <c r="B29" t="s">
        <v>240</v>
      </c>
      <c r="C29" s="1">
        <v>0.84</v>
      </c>
      <c r="D29" s="1">
        <v>0.01</v>
      </c>
      <c r="E29" s="1">
        <v>0</v>
      </c>
      <c r="F29" s="1">
        <v>0.15</v>
      </c>
      <c r="G29" s="1">
        <v>0</v>
      </c>
    </row>
    <row r="30" spans="1:7" x14ac:dyDescent="0.55000000000000004">
      <c r="A30" t="s">
        <v>333</v>
      </c>
      <c r="B30" t="s">
        <v>242</v>
      </c>
      <c r="C30" s="1">
        <v>0.69</v>
      </c>
      <c r="D30" s="1">
        <v>0.05</v>
      </c>
      <c r="E30" s="1">
        <v>0.01</v>
      </c>
      <c r="F30" s="1">
        <v>0.25</v>
      </c>
      <c r="G30" s="1">
        <v>0</v>
      </c>
    </row>
    <row r="31" spans="1:7" x14ac:dyDescent="0.55000000000000004">
      <c r="A31" t="s">
        <v>333</v>
      </c>
      <c r="B31" t="s">
        <v>241</v>
      </c>
      <c r="C31" s="1">
        <v>0.92</v>
      </c>
      <c r="D31" s="1">
        <v>7.0000000000000007E-2</v>
      </c>
      <c r="E31" s="1">
        <v>0.01</v>
      </c>
      <c r="F31" s="1">
        <v>0</v>
      </c>
      <c r="G31" s="1">
        <v>0</v>
      </c>
    </row>
    <row r="32" spans="1:7" x14ac:dyDescent="0.55000000000000004">
      <c r="A32" t="s">
        <v>333</v>
      </c>
      <c r="B32" t="s">
        <v>241</v>
      </c>
      <c r="C32" s="1">
        <v>0.83</v>
      </c>
      <c r="D32" s="1">
        <v>6.0000000000000005E-2</v>
      </c>
      <c r="E32" s="1">
        <v>0.11</v>
      </c>
      <c r="F32" s="1">
        <v>0</v>
      </c>
      <c r="G32" s="1">
        <v>0</v>
      </c>
    </row>
    <row r="33" spans="1:7" x14ac:dyDescent="0.55000000000000004">
      <c r="A33" t="s">
        <v>333</v>
      </c>
      <c r="B33" t="s">
        <v>241</v>
      </c>
      <c r="C33" s="1">
        <v>0.99</v>
      </c>
      <c r="D33" s="1">
        <v>0</v>
      </c>
      <c r="E33" s="1">
        <v>0.01</v>
      </c>
      <c r="F33" s="1">
        <v>0</v>
      </c>
      <c r="G33" s="1">
        <v>0</v>
      </c>
    </row>
    <row r="34" spans="1:7" x14ac:dyDescent="0.55000000000000004">
      <c r="A34" t="s">
        <v>333</v>
      </c>
      <c r="B34" t="s">
        <v>240</v>
      </c>
      <c r="C34" s="1">
        <v>0.3</v>
      </c>
      <c r="D34" s="1">
        <v>0.47</v>
      </c>
      <c r="E34" s="1">
        <v>0.02</v>
      </c>
      <c r="F34" s="1">
        <v>0.21000000000000002</v>
      </c>
      <c r="G34" s="1">
        <v>0</v>
      </c>
    </row>
    <row r="35" spans="1:7" x14ac:dyDescent="0.55000000000000004">
      <c r="A35" t="s">
        <v>333</v>
      </c>
      <c r="B35" t="s">
        <v>242</v>
      </c>
      <c r="C35" s="1">
        <v>0.89</v>
      </c>
      <c r="D35" s="1">
        <v>0.1</v>
      </c>
      <c r="E35" s="1">
        <v>0.01</v>
      </c>
      <c r="F35" s="1">
        <v>0</v>
      </c>
      <c r="G35" s="1">
        <v>0</v>
      </c>
    </row>
    <row r="36" spans="1:7" x14ac:dyDescent="0.55000000000000004">
      <c r="A36" t="s">
        <v>333</v>
      </c>
      <c r="B36" t="s">
        <v>242</v>
      </c>
      <c r="C36" s="1">
        <v>0.15</v>
      </c>
      <c r="D36" s="1">
        <v>0.85</v>
      </c>
      <c r="E36" s="1">
        <v>0</v>
      </c>
      <c r="F36" s="1">
        <v>0</v>
      </c>
      <c r="G36" s="1">
        <v>0</v>
      </c>
    </row>
    <row r="37" spans="1:7" x14ac:dyDescent="0.55000000000000004">
      <c r="A37" t="s">
        <v>333</v>
      </c>
      <c r="B37" t="s">
        <v>242</v>
      </c>
      <c r="C37" s="1">
        <v>0.99</v>
      </c>
      <c r="D37" s="1">
        <v>0.01</v>
      </c>
      <c r="E37" s="1">
        <v>0</v>
      </c>
      <c r="F37" s="1">
        <v>0</v>
      </c>
      <c r="G37" s="1">
        <v>0</v>
      </c>
    </row>
    <row r="38" spans="1:7" x14ac:dyDescent="0.55000000000000004">
      <c r="A38" t="s">
        <v>333</v>
      </c>
      <c r="B38" t="s">
        <v>240</v>
      </c>
      <c r="C38" s="1">
        <v>0.1</v>
      </c>
      <c r="D38" s="1">
        <v>0.17000000000000004</v>
      </c>
      <c r="E38" s="1">
        <v>6.0000000000000005E-2</v>
      </c>
      <c r="F38" s="1">
        <v>0.57000000000000006</v>
      </c>
      <c r="G38" s="1">
        <v>0.1</v>
      </c>
    </row>
    <row r="39" spans="1:7" x14ac:dyDescent="0.55000000000000004">
      <c r="A39" t="s">
        <v>333</v>
      </c>
      <c r="B39" t="s">
        <v>241</v>
      </c>
      <c r="C39" s="1">
        <v>0.73</v>
      </c>
      <c r="D39" s="1">
        <v>0.27</v>
      </c>
      <c r="E39" s="1">
        <v>0</v>
      </c>
      <c r="F39" s="1">
        <v>0</v>
      </c>
      <c r="G39" s="1">
        <v>0</v>
      </c>
    </row>
    <row r="40" spans="1:7" x14ac:dyDescent="0.55000000000000004">
      <c r="A40" t="s">
        <v>333</v>
      </c>
      <c r="B40" t="s">
        <v>242</v>
      </c>
      <c r="C40" s="1">
        <v>0.25</v>
      </c>
      <c r="D40" s="1">
        <v>0</v>
      </c>
      <c r="E40" s="1">
        <v>0.01</v>
      </c>
      <c r="F40" s="1">
        <v>0.74</v>
      </c>
      <c r="G40" s="1">
        <v>0</v>
      </c>
    </row>
    <row r="41" spans="1:7" x14ac:dyDescent="0.55000000000000004">
      <c r="A41" t="s">
        <v>333</v>
      </c>
      <c r="B41" t="s">
        <v>240</v>
      </c>
      <c r="C41" s="1">
        <v>0.73</v>
      </c>
      <c r="D41" s="1">
        <v>0.11000000000000001</v>
      </c>
      <c r="E41" s="1">
        <v>0.05</v>
      </c>
      <c r="F41" s="1">
        <v>0.11000000000000001</v>
      </c>
      <c r="G41" s="1">
        <v>0</v>
      </c>
    </row>
    <row r="42" spans="1:7" x14ac:dyDescent="0.55000000000000004">
      <c r="A42" t="s">
        <v>333</v>
      </c>
      <c r="B42" t="s">
        <v>241</v>
      </c>
      <c r="C42" s="1">
        <v>0.61</v>
      </c>
      <c r="D42" s="1">
        <v>0.21000000000000002</v>
      </c>
      <c r="E42" s="1">
        <v>7.0000000000000007E-2</v>
      </c>
      <c r="F42" s="1">
        <v>0.01</v>
      </c>
      <c r="G42" s="1">
        <v>0.1</v>
      </c>
    </row>
    <row r="43" spans="1:7" x14ac:dyDescent="0.55000000000000004">
      <c r="A43" t="s">
        <v>333</v>
      </c>
      <c r="B43" t="s">
        <v>241</v>
      </c>
      <c r="C43" s="1">
        <v>0.8</v>
      </c>
      <c r="D43" s="1">
        <v>0.15000000000000002</v>
      </c>
      <c r="E43" s="1">
        <v>0.05</v>
      </c>
      <c r="F43" s="1">
        <v>0</v>
      </c>
      <c r="G43" s="1">
        <v>0</v>
      </c>
    </row>
    <row r="44" spans="1:7" x14ac:dyDescent="0.55000000000000004">
      <c r="A44" t="s">
        <v>333</v>
      </c>
      <c r="B44" t="s">
        <v>242</v>
      </c>
      <c r="C44" s="1">
        <v>0.15</v>
      </c>
      <c r="D44" s="1">
        <v>0.25</v>
      </c>
      <c r="E44" s="1">
        <v>0.01</v>
      </c>
      <c r="F44" s="1">
        <v>0.59</v>
      </c>
      <c r="G44" s="1">
        <v>0</v>
      </c>
    </row>
    <row r="45" spans="1:7" x14ac:dyDescent="0.55000000000000004">
      <c r="A45" t="s">
        <v>333</v>
      </c>
      <c r="B45" t="s">
        <v>241</v>
      </c>
      <c r="C45" s="1">
        <v>0.99</v>
      </c>
      <c r="D45" s="1">
        <v>0</v>
      </c>
      <c r="E45" s="1">
        <v>0.01</v>
      </c>
      <c r="F45" s="1">
        <v>0</v>
      </c>
      <c r="G45" s="1">
        <v>0</v>
      </c>
    </row>
    <row r="46" spans="1:7" x14ac:dyDescent="0.55000000000000004">
      <c r="A46" t="s">
        <v>333</v>
      </c>
      <c r="B46" t="s">
        <v>240</v>
      </c>
      <c r="C46" s="1">
        <v>0.5</v>
      </c>
      <c r="D46" s="1">
        <v>0.4</v>
      </c>
      <c r="E46" s="1">
        <v>0</v>
      </c>
      <c r="F46" s="1">
        <v>0.1</v>
      </c>
      <c r="G46" s="1">
        <v>0</v>
      </c>
    </row>
    <row r="47" spans="1:7" x14ac:dyDescent="0.55000000000000004">
      <c r="A47" t="s">
        <v>333</v>
      </c>
      <c r="B47" t="s">
        <v>240</v>
      </c>
      <c r="C47" s="1">
        <v>0.05</v>
      </c>
      <c r="D47" s="1">
        <v>0.30000000000000004</v>
      </c>
      <c r="E47" s="1">
        <v>0</v>
      </c>
      <c r="F47" s="1">
        <v>0.60000000000000009</v>
      </c>
      <c r="G47" s="1">
        <v>0.05</v>
      </c>
    </row>
    <row r="48" spans="1:7" x14ac:dyDescent="0.55000000000000004">
      <c r="A48" t="s">
        <v>333</v>
      </c>
      <c r="B48" t="s">
        <v>240</v>
      </c>
      <c r="C48" s="1">
        <v>0.09</v>
      </c>
      <c r="D48" s="1">
        <v>0.15</v>
      </c>
      <c r="E48" s="1">
        <v>0</v>
      </c>
      <c r="F48" s="1">
        <v>0.76</v>
      </c>
      <c r="G48" s="1">
        <v>0</v>
      </c>
    </row>
    <row r="49" spans="1:7" x14ac:dyDescent="0.55000000000000004">
      <c r="A49" t="s">
        <v>333</v>
      </c>
      <c r="B49" t="s">
        <v>241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</row>
    <row r="50" spans="1:7" x14ac:dyDescent="0.55000000000000004">
      <c r="A50" t="s">
        <v>333</v>
      </c>
      <c r="B50" t="s">
        <v>240</v>
      </c>
      <c r="C50" s="1">
        <v>0.15</v>
      </c>
      <c r="D50" s="1">
        <v>0.85000000000000009</v>
      </c>
      <c r="E50" s="1">
        <v>0</v>
      </c>
      <c r="F50" s="1">
        <v>0</v>
      </c>
      <c r="G50" s="1">
        <v>0</v>
      </c>
    </row>
    <row r="51" spans="1:7" x14ac:dyDescent="0.55000000000000004">
      <c r="A51" t="s">
        <v>333</v>
      </c>
      <c r="B51" t="s">
        <v>240</v>
      </c>
      <c r="C51" s="1">
        <v>0.25</v>
      </c>
      <c r="D51" s="1">
        <v>0</v>
      </c>
      <c r="E51" s="1">
        <v>6.0000000000000005E-2</v>
      </c>
      <c r="F51" s="1">
        <v>0.69</v>
      </c>
      <c r="G51" s="1">
        <v>0</v>
      </c>
    </row>
    <row r="52" spans="1:7" x14ac:dyDescent="0.55000000000000004">
      <c r="A52" t="s">
        <v>333</v>
      </c>
      <c r="B52" t="s">
        <v>241</v>
      </c>
      <c r="C52" s="1">
        <v>0.99</v>
      </c>
      <c r="D52" s="1">
        <v>0.01</v>
      </c>
      <c r="E52" s="1">
        <v>0</v>
      </c>
      <c r="F52" s="1">
        <v>0</v>
      </c>
      <c r="G52" s="1">
        <v>0</v>
      </c>
    </row>
    <row r="53" spans="1:7" x14ac:dyDescent="0.55000000000000004">
      <c r="A53" t="s">
        <v>333</v>
      </c>
      <c r="B53" t="s">
        <v>240</v>
      </c>
      <c r="C53" s="1">
        <v>0.01</v>
      </c>
      <c r="D53" s="1">
        <v>0</v>
      </c>
      <c r="E53" s="1">
        <v>0</v>
      </c>
      <c r="F53" s="1">
        <v>0.99</v>
      </c>
      <c r="G53" s="1">
        <v>0</v>
      </c>
    </row>
    <row r="54" spans="1:7" x14ac:dyDescent="0.55000000000000004">
      <c r="A54" t="s">
        <v>333</v>
      </c>
      <c r="B54" t="s">
        <v>241</v>
      </c>
      <c r="C54" s="1">
        <v>0.54</v>
      </c>
      <c r="D54" s="1">
        <v>0</v>
      </c>
      <c r="E54" s="1">
        <v>0.46</v>
      </c>
      <c r="F54" s="1">
        <v>0</v>
      </c>
      <c r="G54" s="1">
        <v>0</v>
      </c>
    </row>
    <row r="55" spans="1:7" x14ac:dyDescent="0.55000000000000004">
      <c r="A55" t="s">
        <v>333</v>
      </c>
      <c r="B55" t="s">
        <v>241</v>
      </c>
      <c r="C55" s="1">
        <v>0.85</v>
      </c>
      <c r="D55" s="1">
        <v>0.15</v>
      </c>
      <c r="E55" s="1">
        <v>0</v>
      </c>
      <c r="F55" s="1">
        <v>0</v>
      </c>
      <c r="G55" s="1">
        <v>0</v>
      </c>
    </row>
    <row r="56" spans="1:7" x14ac:dyDescent="0.55000000000000004">
      <c r="A56" t="s">
        <v>333</v>
      </c>
      <c r="B56" t="s">
        <v>241</v>
      </c>
      <c r="C56" s="1">
        <v>0.34</v>
      </c>
      <c r="D56" s="1">
        <v>0.01</v>
      </c>
      <c r="E56" s="1">
        <v>0.1</v>
      </c>
      <c r="F56" s="1">
        <v>0.55000000000000004</v>
      </c>
      <c r="G56" s="1">
        <v>0</v>
      </c>
    </row>
    <row r="57" spans="1:7" x14ac:dyDescent="0.55000000000000004">
      <c r="A57" t="s">
        <v>333</v>
      </c>
      <c r="B57" t="s">
        <v>240</v>
      </c>
      <c r="C57" s="1">
        <v>0.25</v>
      </c>
      <c r="D57" s="1">
        <v>0.01</v>
      </c>
      <c r="E57" s="1">
        <v>0</v>
      </c>
      <c r="F57" s="1">
        <v>0.74</v>
      </c>
      <c r="G57" s="1">
        <v>0</v>
      </c>
    </row>
    <row r="58" spans="1:7" x14ac:dyDescent="0.55000000000000004">
      <c r="A58" t="s">
        <v>333</v>
      </c>
      <c r="B58" t="s">
        <v>242</v>
      </c>
      <c r="C58" s="1">
        <v>0.05</v>
      </c>
      <c r="D58" s="1">
        <v>0</v>
      </c>
      <c r="E58" s="1">
        <v>0</v>
      </c>
      <c r="F58" s="1">
        <v>0.95</v>
      </c>
      <c r="G58" s="1">
        <v>0</v>
      </c>
    </row>
    <row r="59" spans="1:7" x14ac:dyDescent="0.55000000000000004">
      <c r="A59" t="s">
        <v>333</v>
      </c>
      <c r="B59" t="s">
        <v>240</v>
      </c>
      <c r="C59" s="1">
        <v>0.45</v>
      </c>
      <c r="D59" s="1">
        <v>0.5</v>
      </c>
      <c r="E59" s="1">
        <v>0</v>
      </c>
      <c r="F59" s="1">
        <v>0.05</v>
      </c>
      <c r="G59" s="1">
        <v>0</v>
      </c>
    </row>
    <row r="60" spans="1:7" x14ac:dyDescent="0.55000000000000004">
      <c r="A60" t="s">
        <v>333</v>
      </c>
      <c r="B60" t="s">
        <v>241</v>
      </c>
      <c r="C60" s="1">
        <v>0.84</v>
      </c>
      <c r="D60" s="1">
        <v>0.05</v>
      </c>
      <c r="E60" s="1">
        <v>0.11</v>
      </c>
      <c r="F60" s="1">
        <v>0</v>
      </c>
      <c r="G60" s="1">
        <v>0</v>
      </c>
    </row>
    <row r="61" spans="1:7" x14ac:dyDescent="0.55000000000000004">
      <c r="A61" t="s">
        <v>334</v>
      </c>
      <c r="B61" t="s">
        <v>240</v>
      </c>
      <c r="C61" s="1">
        <v>0.1</v>
      </c>
      <c r="D61" s="1">
        <v>0.46</v>
      </c>
      <c r="E61" s="1">
        <v>0</v>
      </c>
      <c r="F61" s="1">
        <v>0.44</v>
      </c>
      <c r="G61" s="1">
        <v>0</v>
      </c>
    </row>
    <row r="62" spans="1:7" x14ac:dyDescent="0.55000000000000004">
      <c r="A62" t="s">
        <v>334</v>
      </c>
      <c r="B62" t="s">
        <v>240</v>
      </c>
      <c r="C62" s="1">
        <v>0.05</v>
      </c>
      <c r="D62" s="1">
        <v>0</v>
      </c>
      <c r="E62" s="1">
        <v>0</v>
      </c>
      <c r="F62" s="1">
        <v>0.95</v>
      </c>
      <c r="G62" s="1">
        <v>0</v>
      </c>
    </row>
    <row r="63" spans="1:7" x14ac:dyDescent="0.55000000000000004">
      <c r="A63" t="s">
        <v>334</v>
      </c>
      <c r="B63" t="s">
        <v>240</v>
      </c>
      <c r="C63" s="1">
        <v>0.92</v>
      </c>
      <c r="D63" s="1">
        <v>0.01</v>
      </c>
      <c r="E63" s="1">
        <v>0.02</v>
      </c>
      <c r="F63" s="1">
        <v>0.05</v>
      </c>
      <c r="G63" s="1">
        <v>0</v>
      </c>
    </row>
    <row r="64" spans="1:7" x14ac:dyDescent="0.55000000000000004">
      <c r="A64" t="s">
        <v>334</v>
      </c>
      <c r="B64" t="s">
        <v>240</v>
      </c>
      <c r="C64" s="1">
        <v>0.83</v>
      </c>
      <c r="D64" s="1">
        <v>0.01</v>
      </c>
      <c r="E64" s="1">
        <v>0.1</v>
      </c>
      <c r="F64" s="1">
        <v>6.0000000000000005E-2</v>
      </c>
      <c r="G64" s="1">
        <v>0</v>
      </c>
    </row>
    <row r="65" spans="1:7" x14ac:dyDescent="0.55000000000000004">
      <c r="A65" t="s">
        <v>334</v>
      </c>
      <c r="B65" t="s">
        <v>241</v>
      </c>
      <c r="C65" s="1">
        <v>0.81</v>
      </c>
      <c r="D65" s="1">
        <v>0.01</v>
      </c>
      <c r="E65" s="1">
        <v>0.18000000000000002</v>
      </c>
      <c r="F65" s="1">
        <v>0</v>
      </c>
      <c r="G65" s="1">
        <v>0</v>
      </c>
    </row>
    <row r="66" spans="1:7" x14ac:dyDescent="0.55000000000000004">
      <c r="A66" t="s">
        <v>334</v>
      </c>
      <c r="B66" t="s">
        <v>240</v>
      </c>
      <c r="C66" s="1">
        <v>0.2</v>
      </c>
      <c r="D66" s="1">
        <v>0.1</v>
      </c>
      <c r="E66" s="1">
        <v>0</v>
      </c>
      <c r="F66" s="1">
        <v>0.7</v>
      </c>
      <c r="G66" s="1">
        <v>0</v>
      </c>
    </row>
    <row r="67" spans="1:7" x14ac:dyDescent="0.55000000000000004">
      <c r="A67" t="s">
        <v>334</v>
      </c>
      <c r="B67" t="s">
        <v>240</v>
      </c>
      <c r="C67" s="1">
        <v>0.15</v>
      </c>
      <c r="D67" s="1">
        <v>0.32</v>
      </c>
      <c r="E67" s="1">
        <v>0.53</v>
      </c>
      <c r="F67" s="1">
        <v>0</v>
      </c>
      <c r="G67" s="1">
        <v>0</v>
      </c>
    </row>
    <row r="68" spans="1:7" x14ac:dyDescent="0.55000000000000004">
      <c r="A68" t="s">
        <v>334</v>
      </c>
      <c r="B68" t="s">
        <v>241</v>
      </c>
      <c r="C68" s="1">
        <v>0.79</v>
      </c>
      <c r="D68" s="1">
        <v>0.15</v>
      </c>
      <c r="E68" s="1">
        <v>6.0000000000000005E-2</v>
      </c>
      <c r="F68" s="1">
        <v>0</v>
      </c>
      <c r="G68" s="1">
        <v>0</v>
      </c>
    </row>
    <row r="69" spans="1:7" x14ac:dyDescent="0.55000000000000004">
      <c r="A69" t="s">
        <v>334</v>
      </c>
      <c r="B69" t="s">
        <v>241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</row>
    <row r="70" spans="1:7" x14ac:dyDescent="0.55000000000000004">
      <c r="A70" t="s">
        <v>334</v>
      </c>
      <c r="B70" t="s">
        <v>242</v>
      </c>
      <c r="C70" s="1">
        <v>0.15</v>
      </c>
      <c r="D70" s="1">
        <v>0.01</v>
      </c>
      <c r="E70" s="1">
        <v>0.03</v>
      </c>
      <c r="F70" s="1">
        <v>0.81</v>
      </c>
      <c r="G70" s="1">
        <v>0</v>
      </c>
    </row>
    <row r="71" spans="1:7" x14ac:dyDescent="0.55000000000000004">
      <c r="A71" t="s">
        <v>334</v>
      </c>
      <c r="B71" t="s">
        <v>240</v>
      </c>
      <c r="C71" s="1">
        <v>0.83</v>
      </c>
      <c r="D71" s="1">
        <v>0.1</v>
      </c>
      <c r="E71" s="1">
        <v>7.0000000000000007E-2</v>
      </c>
      <c r="F71" s="1">
        <v>0</v>
      </c>
      <c r="G71" s="1">
        <v>0</v>
      </c>
    </row>
    <row r="72" spans="1:7" x14ac:dyDescent="0.55000000000000004">
      <c r="A72" t="s">
        <v>334</v>
      </c>
      <c r="B72" t="s">
        <v>240</v>
      </c>
      <c r="C72" s="1">
        <v>0.1</v>
      </c>
      <c r="D72" s="1">
        <v>0.05</v>
      </c>
      <c r="E72" s="1">
        <v>0.01</v>
      </c>
      <c r="F72" s="1">
        <v>0.84000000000000008</v>
      </c>
      <c r="G72" s="1">
        <v>0</v>
      </c>
    </row>
    <row r="73" spans="1:7" x14ac:dyDescent="0.55000000000000004">
      <c r="A73" t="s">
        <v>334</v>
      </c>
      <c r="B73" t="s">
        <v>241</v>
      </c>
      <c r="C73" s="1">
        <v>0.93</v>
      </c>
      <c r="D73" s="1">
        <v>6.0000000000000005E-2</v>
      </c>
      <c r="E73" s="1">
        <v>0</v>
      </c>
      <c r="F73" s="1">
        <v>0.01</v>
      </c>
      <c r="G73" s="1">
        <v>0</v>
      </c>
    </row>
    <row r="74" spans="1:7" x14ac:dyDescent="0.55000000000000004">
      <c r="A74" t="s">
        <v>334</v>
      </c>
      <c r="B74" t="s">
        <v>241</v>
      </c>
      <c r="C74" s="1">
        <v>0.24</v>
      </c>
      <c r="D74" s="1">
        <v>0.01</v>
      </c>
      <c r="E74" s="1">
        <v>0.75</v>
      </c>
      <c r="F74" s="1">
        <v>0</v>
      </c>
      <c r="G74" s="1">
        <v>0</v>
      </c>
    </row>
    <row r="75" spans="1:7" x14ac:dyDescent="0.55000000000000004">
      <c r="A75" t="s">
        <v>334</v>
      </c>
      <c r="B75" t="s">
        <v>240</v>
      </c>
      <c r="C75" s="1">
        <v>0.15</v>
      </c>
      <c r="D75" s="1">
        <v>0.60000000000000009</v>
      </c>
      <c r="E75" s="1">
        <v>0.1</v>
      </c>
      <c r="F75" s="1">
        <v>0.15000000000000002</v>
      </c>
      <c r="G75" s="1">
        <v>0</v>
      </c>
    </row>
    <row r="76" spans="1:7" x14ac:dyDescent="0.55000000000000004">
      <c r="A76" t="s">
        <v>334</v>
      </c>
      <c r="B76" t="s">
        <v>240</v>
      </c>
      <c r="C76" s="1">
        <v>0.3</v>
      </c>
      <c r="D76" s="1">
        <v>0.01</v>
      </c>
      <c r="E76" s="1">
        <v>0</v>
      </c>
      <c r="F76" s="1">
        <v>0.69</v>
      </c>
      <c r="G76" s="1">
        <v>0</v>
      </c>
    </row>
    <row r="77" spans="1:7" x14ac:dyDescent="0.55000000000000004">
      <c r="A77" t="s">
        <v>334</v>
      </c>
      <c r="B77" t="s">
        <v>240</v>
      </c>
      <c r="C77" s="1">
        <v>0.3</v>
      </c>
      <c r="D77" s="1">
        <v>0.01</v>
      </c>
      <c r="E77" s="1">
        <v>0.1</v>
      </c>
      <c r="F77" s="1">
        <v>0.59</v>
      </c>
      <c r="G77" s="1">
        <v>0</v>
      </c>
    </row>
    <row r="78" spans="1:7" x14ac:dyDescent="0.55000000000000004">
      <c r="A78" t="s">
        <v>334</v>
      </c>
      <c r="B78" t="s">
        <v>241</v>
      </c>
      <c r="C78" s="1">
        <v>0.9</v>
      </c>
      <c r="D78" s="1">
        <v>0.1</v>
      </c>
      <c r="E78" s="1">
        <v>0</v>
      </c>
      <c r="F78" s="1">
        <v>0</v>
      </c>
      <c r="G78" s="1">
        <v>0</v>
      </c>
    </row>
    <row r="79" spans="1:7" x14ac:dyDescent="0.55000000000000004">
      <c r="A79" t="s">
        <v>334</v>
      </c>
      <c r="B79" t="s">
        <v>241</v>
      </c>
      <c r="C79" s="1">
        <v>0.8</v>
      </c>
      <c r="D79" s="1">
        <v>0</v>
      </c>
      <c r="E79" s="1">
        <v>0</v>
      </c>
      <c r="F79" s="1">
        <v>0.2</v>
      </c>
      <c r="G79" s="1">
        <v>0</v>
      </c>
    </row>
    <row r="80" spans="1:7" x14ac:dyDescent="0.55000000000000004">
      <c r="A80" t="s">
        <v>334</v>
      </c>
      <c r="B80" t="s">
        <v>241</v>
      </c>
      <c r="C80" s="1">
        <v>0.85</v>
      </c>
      <c r="D80" s="1">
        <v>0.1</v>
      </c>
      <c r="E80" s="1">
        <v>0</v>
      </c>
      <c r="F80" s="1">
        <v>0.05</v>
      </c>
      <c r="G80" s="1">
        <v>0</v>
      </c>
    </row>
    <row r="81" spans="1:7" x14ac:dyDescent="0.55000000000000004">
      <c r="A81" t="s">
        <v>334</v>
      </c>
      <c r="B81" t="s">
        <v>241</v>
      </c>
      <c r="C81" s="1">
        <v>0.2</v>
      </c>
      <c r="D81" s="1">
        <v>0.7</v>
      </c>
      <c r="E81" s="1">
        <v>0</v>
      </c>
      <c r="F81" s="1">
        <v>0.1</v>
      </c>
      <c r="G81" s="1">
        <v>0</v>
      </c>
    </row>
    <row r="82" spans="1:7" x14ac:dyDescent="0.55000000000000004">
      <c r="A82" t="s">
        <v>334</v>
      </c>
      <c r="B82" t="s">
        <v>241</v>
      </c>
      <c r="C82" s="1">
        <v>0.8</v>
      </c>
      <c r="D82" s="1">
        <v>0</v>
      </c>
      <c r="E82" s="1">
        <v>0</v>
      </c>
      <c r="F82" s="1">
        <v>0.2</v>
      </c>
      <c r="G82" s="1">
        <v>0</v>
      </c>
    </row>
    <row r="83" spans="1:7" x14ac:dyDescent="0.55000000000000004">
      <c r="A83" t="s">
        <v>334</v>
      </c>
      <c r="B83" t="s">
        <v>241</v>
      </c>
      <c r="C83" s="1">
        <v>0.71</v>
      </c>
      <c r="D83" s="1">
        <v>0.01</v>
      </c>
      <c r="E83" s="1">
        <v>0.27</v>
      </c>
      <c r="F83" s="1">
        <v>0.01</v>
      </c>
      <c r="G83" s="1">
        <v>0</v>
      </c>
    </row>
    <row r="84" spans="1:7" x14ac:dyDescent="0.55000000000000004">
      <c r="A84" t="s">
        <v>334</v>
      </c>
      <c r="B84" t="s">
        <v>242</v>
      </c>
      <c r="C84" s="1">
        <v>0.51</v>
      </c>
      <c r="D84" s="1">
        <v>0.02</v>
      </c>
      <c r="E84" s="1">
        <v>7.0000000000000007E-2</v>
      </c>
      <c r="F84" s="1">
        <v>0.4</v>
      </c>
      <c r="G84" s="1">
        <v>0</v>
      </c>
    </row>
    <row r="85" spans="1:7" x14ac:dyDescent="0.55000000000000004">
      <c r="A85" t="s">
        <v>334</v>
      </c>
      <c r="B85" t="s">
        <v>241</v>
      </c>
      <c r="C85" s="1">
        <v>0.98</v>
      </c>
      <c r="D85" s="1">
        <v>0</v>
      </c>
      <c r="E85" s="1">
        <v>0.02</v>
      </c>
      <c r="F85" s="1">
        <v>0</v>
      </c>
      <c r="G85" s="1">
        <v>0</v>
      </c>
    </row>
    <row r="86" spans="1:7" x14ac:dyDescent="0.55000000000000004">
      <c r="A86" t="s">
        <v>334</v>
      </c>
      <c r="B86" t="s">
        <v>241</v>
      </c>
      <c r="C86" s="1">
        <v>0.05</v>
      </c>
      <c r="D86" s="1">
        <v>0.94000000000000006</v>
      </c>
      <c r="E86" s="1">
        <v>0</v>
      </c>
      <c r="F86" s="1">
        <v>0.01</v>
      </c>
      <c r="G86" s="1">
        <v>0</v>
      </c>
    </row>
    <row r="87" spans="1:7" x14ac:dyDescent="0.55000000000000004">
      <c r="A87" t="s">
        <v>334</v>
      </c>
      <c r="B87" t="s">
        <v>240</v>
      </c>
      <c r="C87" s="1">
        <v>0.79</v>
      </c>
      <c r="D87" s="1">
        <v>0.15</v>
      </c>
      <c r="E87" s="1">
        <v>0.05</v>
      </c>
      <c r="F87" s="1">
        <v>0.01</v>
      </c>
      <c r="G87" s="1">
        <v>0</v>
      </c>
    </row>
    <row r="88" spans="1:7" x14ac:dyDescent="0.55000000000000004">
      <c r="A88" t="s">
        <v>334</v>
      </c>
      <c r="B88" t="s">
        <v>241</v>
      </c>
      <c r="C88" s="1">
        <v>1</v>
      </c>
      <c r="D88" s="1">
        <v>0</v>
      </c>
      <c r="E88" s="1">
        <v>0</v>
      </c>
      <c r="F88" s="1">
        <v>0</v>
      </c>
      <c r="G88" s="1">
        <v>0</v>
      </c>
    </row>
    <row r="89" spans="1:7" x14ac:dyDescent="0.55000000000000004">
      <c r="A89" t="s">
        <v>334</v>
      </c>
      <c r="B89" t="s">
        <v>240</v>
      </c>
      <c r="C89" s="1">
        <v>0.15</v>
      </c>
      <c r="D89" s="1">
        <v>0.78999999999999992</v>
      </c>
      <c r="E89" s="1">
        <v>6.0000000000000005E-2</v>
      </c>
      <c r="F89" s="1">
        <v>0</v>
      </c>
      <c r="G89" s="1">
        <v>0</v>
      </c>
    </row>
    <row r="90" spans="1:7" x14ac:dyDescent="0.55000000000000004">
      <c r="A90" t="s">
        <v>334</v>
      </c>
      <c r="B90" t="s">
        <v>240</v>
      </c>
      <c r="C90" s="1">
        <v>0.8</v>
      </c>
      <c r="D90" s="1">
        <v>0.15</v>
      </c>
      <c r="E90" s="1">
        <v>0.05</v>
      </c>
      <c r="F90" s="1">
        <v>0</v>
      </c>
      <c r="G90" s="1">
        <v>0</v>
      </c>
    </row>
    <row r="91" spans="1:7" x14ac:dyDescent="0.55000000000000004">
      <c r="A91" t="s">
        <v>334</v>
      </c>
      <c r="B91" t="s">
        <v>240</v>
      </c>
      <c r="C91" s="1">
        <v>0.1</v>
      </c>
      <c r="D91" s="1">
        <v>0.84</v>
      </c>
      <c r="E91" s="1">
        <v>6.0000000000000005E-2</v>
      </c>
      <c r="F91" s="1">
        <v>0</v>
      </c>
      <c r="G91" s="1">
        <v>0</v>
      </c>
    </row>
    <row r="92" spans="1:7" x14ac:dyDescent="0.55000000000000004">
      <c r="A92" t="s">
        <v>334</v>
      </c>
      <c r="B92" t="s">
        <v>241</v>
      </c>
      <c r="C92" s="1">
        <v>0.99</v>
      </c>
      <c r="D92" s="1">
        <v>0</v>
      </c>
      <c r="E92" s="1">
        <v>0.01</v>
      </c>
      <c r="F92" s="1">
        <v>0</v>
      </c>
      <c r="G92" s="1">
        <v>0</v>
      </c>
    </row>
    <row r="93" spans="1:7" x14ac:dyDescent="0.55000000000000004">
      <c r="A93" t="s">
        <v>334</v>
      </c>
      <c r="B93" t="s">
        <v>241</v>
      </c>
      <c r="C93" s="1">
        <v>0.89</v>
      </c>
      <c r="D93" s="1">
        <v>0.05</v>
      </c>
      <c r="E93" s="1">
        <v>0.05</v>
      </c>
      <c r="F93" s="1">
        <v>0.01</v>
      </c>
      <c r="G93" s="1">
        <v>0</v>
      </c>
    </row>
    <row r="94" spans="1:7" x14ac:dyDescent="0.55000000000000004">
      <c r="A94" t="s">
        <v>334</v>
      </c>
      <c r="B94" t="s">
        <v>241</v>
      </c>
      <c r="C94" s="1">
        <v>1</v>
      </c>
      <c r="D94" s="1">
        <v>0</v>
      </c>
      <c r="E94" s="1">
        <v>0</v>
      </c>
      <c r="F94" s="1">
        <v>0</v>
      </c>
      <c r="G94" s="1">
        <v>0</v>
      </c>
    </row>
    <row r="95" spans="1:7" x14ac:dyDescent="0.55000000000000004">
      <c r="A95" t="s">
        <v>334</v>
      </c>
      <c r="B95" t="s">
        <v>240</v>
      </c>
      <c r="C95" s="1">
        <v>0.75</v>
      </c>
      <c r="D95" s="1">
        <v>0.15000000000000002</v>
      </c>
      <c r="E95" s="1">
        <v>0.1</v>
      </c>
      <c r="F95" s="1">
        <v>0</v>
      </c>
      <c r="G95" s="1">
        <v>0</v>
      </c>
    </row>
    <row r="96" spans="1:7" x14ac:dyDescent="0.55000000000000004">
      <c r="A96" t="s">
        <v>335</v>
      </c>
      <c r="B96" t="s">
        <v>240</v>
      </c>
      <c r="C96" s="1">
        <v>0.93</v>
      </c>
      <c r="D96" s="1">
        <v>0.05</v>
      </c>
      <c r="E96" s="1">
        <v>0.02</v>
      </c>
      <c r="F96" s="1">
        <v>0</v>
      </c>
      <c r="G96" s="1">
        <v>0</v>
      </c>
    </row>
    <row r="97" spans="1:7" x14ac:dyDescent="0.55000000000000004">
      <c r="A97" t="s">
        <v>335</v>
      </c>
      <c r="B97" t="s">
        <v>241</v>
      </c>
      <c r="C97" s="1">
        <v>0.98</v>
      </c>
      <c r="D97" s="1">
        <v>0</v>
      </c>
      <c r="E97" s="1">
        <v>0.01</v>
      </c>
      <c r="F97" s="1">
        <v>0.01</v>
      </c>
      <c r="G97" s="1">
        <v>0</v>
      </c>
    </row>
    <row r="98" spans="1:7" x14ac:dyDescent="0.55000000000000004">
      <c r="A98" t="s">
        <v>335</v>
      </c>
      <c r="B98" t="s">
        <v>242</v>
      </c>
      <c r="C98" s="1">
        <v>0.2</v>
      </c>
      <c r="D98" s="1">
        <v>0.21000000000000002</v>
      </c>
      <c r="E98" s="1">
        <v>0.01</v>
      </c>
      <c r="F98" s="1">
        <v>0.57999999999999996</v>
      </c>
      <c r="G98" s="1">
        <v>0</v>
      </c>
    </row>
    <row r="99" spans="1:7" x14ac:dyDescent="0.55000000000000004">
      <c r="A99" t="s">
        <v>335</v>
      </c>
      <c r="B99" t="s">
        <v>241</v>
      </c>
      <c r="C99" s="1">
        <v>0.87</v>
      </c>
      <c r="D99" s="1">
        <v>0.02</v>
      </c>
      <c r="E99" s="1">
        <v>0.11</v>
      </c>
      <c r="F99" s="1">
        <v>0</v>
      </c>
      <c r="G99" s="1">
        <v>0</v>
      </c>
    </row>
    <row r="100" spans="1:7" x14ac:dyDescent="0.55000000000000004">
      <c r="A100" t="s">
        <v>335</v>
      </c>
      <c r="B100" t="s">
        <v>241</v>
      </c>
      <c r="C100" s="1">
        <v>0.83</v>
      </c>
      <c r="D100" s="1">
        <v>0.16000000000000003</v>
      </c>
      <c r="E100" s="1">
        <v>0.01</v>
      </c>
      <c r="F100" s="1">
        <v>0</v>
      </c>
      <c r="G100" s="1">
        <v>0</v>
      </c>
    </row>
    <row r="101" spans="1:7" x14ac:dyDescent="0.55000000000000004">
      <c r="A101" t="s">
        <v>335</v>
      </c>
      <c r="B101" t="s">
        <v>241</v>
      </c>
      <c r="C101" s="1">
        <v>1</v>
      </c>
      <c r="D101" s="1">
        <v>0</v>
      </c>
      <c r="E101" s="1">
        <v>0</v>
      </c>
      <c r="F101" s="1">
        <v>0</v>
      </c>
      <c r="G101" s="1">
        <v>0</v>
      </c>
    </row>
    <row r="102" spans="1:7" x14ac:dyDescent="0.55000000000000004">
      <c r="A102" t="s">
        <v>335</v>
      </c>
      <c r="B102" t="s">
        <v>242</v>
      </c>
      <c r="C102" s="1">
        <v>0.68</v>
      </c>
      <c r="D102" s="1">
        <v>0.1</v>
      </c>
      <c r="E102" s="1">
        <v>0.12000000000000001</v>
      </c>
      <c r="F102" s="1">
        <v>0.1</v>
      </c>
      <c r="G102" s="1">
        <v>0</v>
      </c>
    </row>
    <row r="103" spans="1:7" x14ac:dyDescent="0.55000000000000004">
      <c r="A103" t="s">
        <v>335</v>
      </c>
      <c r="B103" t="s">
        <v>240</v>
      </c>
      <c r="C103" s="1">
        <v>0.67</v>
      </c>
      <c r="D103" s="1">
        <v>0.31000000000000005</v>
      </c>
      <c r="E103" s="1">
        <v>0.02</v>
      </c>
      <c r="F103" s="1">
        <v>0</v>
      </c>
      <c r="G103" s="1">
        <v>0</v>
      </c>
    </row>
    <row r="104" spans="1:7" x14ac:dyDescent="0.55000000000000004">
      <c r="A104" t="s">
        <v>335</v>
      </c>
      <c r="B104" t="s">
        <v>240</v>
      </c>
      <c r="C104" s="1">
        <v>0.52</v>
      </c>
      <c r="D104" s="1">
        <v>0.42000000000000004</v>
      </c>
      <c r="E104" s="1">
        <v>6.0000000000000005E-2</v>
      </c>
      <c r="F104" s="1">
        <v>0</v>
      </c>
      <c r="G104" s="1">
        <v>0</v>
      </c>
    </row>
    <row r="105" spans="1:7" x14ac:dyDescent="0.55000000000000004">
      <c r="A105" t="s">
        <v>335</v>
      </c>
      <c r="B105" t="s">
        <v>240</v>
      </c>
      <c r="C105" s="1">
        <v>0.89</v>
      </c>
      <c r="D105" s="1">
        <v>0.1</v>
      </c>
      <c r="E105" s="1">
        <v>0.01</v>
      </c>
      <c r="F105" s="1">
        <v>0</v>
      </c>
      <c r="G105" s="1">
        <v>0</v>
      </c>
    </row>
    <row r="106" spans="1:7" x14ac:dyDescent="0.55000000000000004">
      <c r="A106" t="s">
        <v>335</v>
      </c>
      <c r="B106" t="s">
        <v>241</v>
      </c>
      <c r="C106" s="1">
        <v>1</v>
      </c>
      <c r="D106" s="1">
        <v>0</v>
      </c>
      <c r="E106" s="1">
        <v>0</v>
      </c>
      <c r="F106" s="1">
        <v>0</v>
      </c>
      <c r="G106" s="1">
        <v>0</v>
      </c>
    </row>
    <row r="107" spans="1:7" x14ac:dyDescent="0.55000000000000004">
      <c r="A107" t="s">
        <v>335</v>
      </c>
      <c r="B107" t="s">
        <v>241</v>
      </c>
      <c r="C107" s="1">
        <v>0.53</v>
      </c>
      <c r="D107" s="1">
        <v>0.36</v>
      </c>
      <c r="E107" s="1">
        <v>0.11</v>
      </c>
      <c r="F107" s="1">
        <v>0</v>
      </c>
      <c r="G107" s="1">
        <v>0</v>
      </c>
    </row>
    <row r="108" spans="1:7" x14ac:dyDescent="0.55000000000000004">
      <c r="A108" t="s">
        <v>335</v>
      </c>
      <c r="B108" t="s">
        <v>240</v>
      </c>
      <c r="C108" s="1">
        <v>0.2</v>
      </c>
      <c r="D108" s="1">
        <v>0.58000000000000007</v>
      </c>
      <c r="E108" s="1">
        <v>0.22000000000000003</v>
      </c>
      <c r="F108" s="1">
        <v>0</v>
      </c>
      <c r="G108" s="1">
        <v>0</v>
      </c>
    </row>
    <row r="109" spans="1:7" x14ac:dyDescent="0.55000000000000004">
      <c r="A109" t="s">
        <v>335</v>
      </c>
      <c r="B109" t="s">
        <v>240</v>
      </c>
      <c r="C109" s="1">
        <v>0.59</v>
      </c>
      <c r="D109" s="1">
        <v>0.15</v>
      </c>
      <c r="E109" s="1">
        <v>0.25</v>
      </c>
      <c r="F109" s="1">
        <v>0.01</v>
      </c>
      <c r="G109" s="1">
        <v>0</v>
      </c>
    </row>
    <row r="110" spans="1:7" x14ac:dyDescent="0.55000000000000004">
      <c r="A110" t="s">
        <v>335</v>
      </c>
      <c r="B110" t="s">
        <v>242</v>
      </c>
      <c r="C110" s="1">
        <v>0.98</v>
      </c>
      <c r="D110" s="1">
        <v>0</v>
      </c>
      <c r="E110" s="1">
        <v>0.01</v>
      </c>
      <c r="F110" s="1">
        <v>0.01</v>
      </c>
      <c r="G110" s="1">
        <v>0</v>
      </c>
    </row>
    <row r="111" spans="1:7" x14ac:dyDescent="0.55000000000000004">
      <c r="A111" t="s">
        <v>335</v>
      </c>
      <c r="B111" t="s">
        <v>241</v>
      </c>
      <c r="C111" s="1">
        <v>0.6</v>
      </c>
      <c r="D111" s="1">
        <v>0</v>
      </c>
      <c r="E111" s="1">
        <v>0.4</v>
      </c>
      <c r="F111" s="1">
        <v>0</v>
      </c>
      <c r="G111" s="1">
        <v>0</v>
      </c>
    </row>
    <row r="112" spans="1:7" x14ac:dyDescent="0.55000000000000004">
      <c r="A112" t="s">
        <v>335</v>
      </c>
      <c r="B112" t="s">
        <v>242</v>
      </c>
      <c r="C112" s="1">
        <v>0.94</v>
      </c>
      <c r="D112" s="1">
        <v>6.0000000000000005E-2</v>
      </c>
      <c r="E112" s="1">
        <v>0</v>
      </c>
      <c r="F112" s="1">
        <v>0</v>
      </c>
      <c r="G112" s="1">
        <v>0</v>
      </c>
    </row>
    <row r="113" spans="1:7" x14ac:dyDescent="0.55000000000000004">
      <c r="A113" t="s">
        <v>335</v>
      </c>
      <c r="B113" t="s">
        <v>241</v>
      </c>
      <c r="C113" s="1">
        <v>0.59</v>
      </c>
      <c r="D113" s="1">
        <v>0</v>
      </c>
      <c r="E113" s="1">
        <v>0.11000000000000001</v>
      </c>
      <c r="F113" s="1">
        <v>0</v>
      </c>
      <c r="G113" s="1">
        <v>0.3</v>
      </c>
    </row>
    <row r="114" spans="1:7" x14ac:dyDescent="0.55000000000000004">
      <c r="A114" t="s">
        <v>335</v>
      </c>
      <c r="B114" t="s">
        <v>240</v>
      </c>
      <c r="C114" s="1">
        <v>0.15</v>
      </c>
      <c r="D114" s="1">
        <v>0.79</v>
      </c>
      <c r="E114" s="1">
        <v>6.0000000000000005E-2</v>
      </c>
      <c r="F114" s="1">
        <v>0</v>
      </c>
      <c r="G114" s="1">
        <v>0</v>
      </c>
    </row>
    <row r="115" spans="1:7" x14ac:dyDescent="0.55000000000000004">
      <c r="A115" t="s">
        <v>335</v>
      </c>
      <c r="B115" t="s">
        <v>240</v>
      </c>
      <c r="C115" s="1">
        <v>0.83</v>
      </c>
      <c r="D115" s="1">
        <v>0.01</v>
      </c>
      <c r="E115" s="1">
        <v>0.16</v>
      </c>
      <c r="F115" s="1">
        <v>0</v>
      </c>
      <c r="G115" s="1">
        <v>0</v>
      </c>
    </row>
    <row r="116" spans="1:7" x14ac:dyDescent="0.55000000000000004">
      <c r="A116" t="s">
        <v>335</v>
      </c>
      <c r="B116" t="s">
        <v>240</v>
      </c>
      <c r="C116" s="1">
        <v>0.98</v>
      </c>
      <c r="D116" s="1">
        <v>0.02</v>
      </c>
      <c r="E116" s="1">
        <v>0</v>
      </c>
      <c r="F116" s="1">
        <v>0</v>
      </c>
      <c r="G116" s="1">
        <v>0</v>
      </c>
    </row>
    <row r="117" spans="1:7" x14ac:dyDescent="0.55000000000000004">
      <c r="A117" t="s">
        <v>335</v>
      </c>
      <c r="B117" t="s">
        <v>240</v>
      </c>
      <c r="C117" s="1">
        <v>0.64</v>
      </c>
      <c r="D117" s="1">
        <v>0.36</v>
      </c>
      <c r="E117" s="1">
        <v>0</v>
      </c>
      <c r="F117" s="1">
        <v>0</v>
      </c>
      <c r="G117" s="1">
        <v>0</v>
      </c>
    </row>
    <row r="118" spans="1:7" x14ac:dyDescent="0.55000000000000004">
      <c r="A118" t="s">
        <v>335</v>
      </c>
      <c r="B118" t="s">
        <v>240</v>
      </c>
      <c r="C118" s="1">
        <v>1</v>
      </c>
      <c r="D118" s="1">
        <v>0</v>
      </c>
      <c r="E118" s="1">
        <v>0</v>
      </c>
      <c r="F118" s="1">
        <v>0</v>
      </c>
      <c r="G118" s="1">
        <v>0</v>
      </c>
    </row>
    <row r="119" spans="1:7" x14ac:dyDescent="0.55000000000000004">
      <c r="A119" t="s">
        <v>335</v>
      </c>
      <c r="B119" t="s">
        <v>241</v>
      </c>
      <c r="C119" s="1">
        <v>0.75</v>
      </c>
      <c r="D119" s="1">
        <v>0.05</v>
      </c>
      <c r="E119" s="1">
        <v>0.2</v>
      </c>
      <c r="F119" s="1">
        <v>0</v>
      </c>
      <c r="G119" s="1">
        <v>0</v>
      </c>
    </row>
    <row r="120" spans="1:7" x14ac:dyDescent="0.55000000000000004">
      <c r="A120" t="s">
        <v>335</v>
      </c>
      <c r="B120" t="s">
        <v>241</v>
      </c>
      <c r="C120" s="1">
        <v>0.73</v>
      </c>
      <c r="D120" s="1">
        <v>0.26</v>
      </c>
      <c r="E120" s="1">
        <v>0.01</v>
      </c>
      <c r="F120" s="1">
        <v>0</v>
      </c>
      <c r="G120" s="1">
        <v>0</v>
      </c>
    </row>
    <row r="121" spans="1:7" x14ac:dyDescent="0.55000000000000004">
      <c r="A121" t="s">
        <v>335</v>
      </c>
      <c r="B121" t="s">
        <v>240</v>
      </c>
      <c r="C121" s="1">
        <v>0.83</v>
      </c>
      <c r="D121" s="1">
        <v>7.0000000000000007E-2</v>
      </c>
      <c r="E121" s="1">
        <v>0.1</v>
      </c>
      <c r="F121" s="1">
        <v>0</v>
      </c>
      <c r="G121" s="1">
        <v>0</v>
      </c>
    </row>
    <row r="122" spans="1:7" x14ac:dyDescent="0.55000000000000004">
      <c r="A122" t="s">
        <v>335</v>
      </c>
      <c r="B122" t="s">
        <v>241</v>
      </c>
      <c r="C122" s="1">
        <v>1</v>
      </c>
      <c r="D122" s="1">
        <v>0</v>
      </c>
      <c r="E122" s="1">
        <v>0</v>
      </c>
      <c r="F122" s="1">
        <v>0</v>
      </c>
      <c r="G122" s="1">
        <v>0</v>
      </c>
    </row>
    <row r="123" spans="1:7" x14ac:dyDescent="0.55000000000000004">
      <c r="A123" t="s">
        <v>335</v>
      </c>
      <c r="B123" t="s">
        <v>241</v>
      </c>
      <c r="C123" s="1">
        <v>0.9</v>
      </c>
      <c r="D123" s="1">
        <v>0.1</v>
      </c>
      <c r="E123" s="1">
        <v>0</v>
      </c>
      <c r="F123" s="1">
        <v>0</v>
      </c>
      <c r="G123" s="1">
        <v>0</v>
      </c>
    </row>
    <row r="124" spans="1:7" x14ac:dyDescent="0.55000000000000004">
      <c r="A124" t="s">
        <v>335</v>
      </c>
      <c r="B124" t="s">
        <v>242</v>
      </c>
      <c r="C124" s="1">
        <v>0.83</v>
      </c>
      <c r="D124" s="1">
        <v>0.15</v>
      </c>
      <c r="E124" s="1">
        <v>0.02</v>
      </c>
      <c r="F124" s="1">
        <v>0</v>
      </c>
      <c r="G124" s="1">
        <v>0</v>
      </c>
    </row>
    <row r="125" spans="1:7" x14ac:dyDescent="0.55000000000000004">
      <c r="A125" t="s">
        <v>332</v>
      </c>
      <c r="B125" t="s">
        <v>240</v>
      </c>
      <c r="C125" s="1">
        <v>0.98</v>
      </c>
      <c r="D125" s="1">
        <v>0</v>
      </c>
      <c r="E125" s="1">
        <v>0.02</v>
      </c>
      <c r="F125" s="1">
        <v>0</v>
      </c>
      <c r="G125" s="1">
        <v>0</v>
      </c>
    </row>
    <row r="126" spans="1:7" x14ac:dyDescent="0.55000000000000004">
      <c r="A126" t="s">
        <v>332</v>
      </c>
      <c r="B126" t="s">
        <v>242</v>
      </c>
      <c r="C126" s="1">
        <v>0.82</v>
      </c>
      <c r="D126" s="1">
        <v>0.01</v>
      </c>
      <c r="E126" s="1">
        <v>0.02</v>
      </c>
      <c r="F126" s="1">
        <v>0.05</v>
      </c>
      <c r="G126" s="1">
        <v>0.1</v>
      </c>
    </row>
    <row r="127" spans="1:7" x14ac:dyDescent="0.55000000000000004">
      <c r="A127" t="s">
        <v>332</v>
      </c>
      <c r="B127" t="s">
        <v>242</v>
      </c>
      <c r="C127" s="1">
        <v>0.97</v>
      </c>
      <c r="D127" s="1">
        <v>0.02</v>
      </c>
      <c r="E127" s="1">
        <v>0.01</v>
      </c>
      <c r="F127" s="1">
        <v>0</v>
      </c>
      <c r="G127" s="1">
        <v>0</v>
      </c>
    </row>
    <row r="128" spans="1:7" x14ac:dyDescent="0.55000000000000004">
      <c r="A128" t="s">
        <v>332</v>
      </c>
      <c r="B128" t="s">
        <v>241</v>
      </c>
      <c r="C128" s="1">
        <v>0.59</v>
      </c>
      <c r="D128" s="1">
        <v>0.11</v>
      </c>
      <c r="E128" s="1">
        <v>0.3</v>
      </c>
      <c r="F128" s="1">
        <v>0</v>
      </c>
      <c r="G128" s="1">
        <v>0</v>
      </c>
    </row>
    <row r="129" spans="1:7" x14ac:dyDescent="0.55000000000000004">
      <c r="A129" t="s">
        <v>332</v>
      </c>
      <c r="B129" t="s">
        <v>241</v>
      </c>
      <c r="C129" s="1">
        <v>0.78</v>
      </c>
      <c r="D129" s="1">
        <v>0.01</v>
      </c>
      <c r="E129" s="1">
        <v>0.21000000000000002</v>
      </c>
      <c r="F129" s="1">
        <v>0</v>
      </c>
      <c r="G129" s="1">
        <v>0</v>
      </c>
    </row>
    <row r="130" spans="1:7" x14ac:dyDescent="0.55000000000000004">
      <c r="A130" t="s">
        <v>332</v>
      </c>
      <c r="B130" t="s">
        <v>241</v>
      </c>
      <c r="C130" s="1">
        <v>0.93</v>
      </c>
      <c r="D130" s="1">
        <v>0.01</v>
      </c>
      <c r="E130" s="1">
        <v>6.0000000000000005E-2</v>
      </c>
      <c r="F130" s="1">
        <v>0</v>
      </c>
      <c r="G130" s="1">
        <v>0</v>
      </c>
    </row>
    <row r="131" spans="1:7" x14ac:dyDescent="0.55000000000000004">
      <c r="A131" t="s">
        <v>332</v>
      </c>
      <c r="B131" t="s">
        <v>240</v>
      </c>
      <c r="C131" s="1">
        <v>0.93</v>
      </c>
      <c r="D131" s="1">
        <v>7.0000000000000007E-2</v>
      </c>
      <c r="E131" s="1">
        <v>0</v>
      </c>
      <c r="F131" s="1">
        <v>0</v>
      </c>
      <c r="G131" s="1">
        <v>0</v>
      </c>
    </row>
    <row r="132" spans="1:7" x14ac:dyDescent="0.55000000000000004">
      <c r="A132" t="s">
        <v>332</v>
      </c>
      <c r="B132" t="s">
        <v>241</v>
      </c>
      <c r="C132" s="1">
        <v>1</v>
      </c>
      <c r="D132" s="1">
        <v>0</v>
      </c>
      <c r="E132" s="1">
        <v>0</v>
      </c>
      <c r="F132" s="1">
        <v>0</v>
      </c>
      <c r="G132" s="1">
        <v>0</v>
      </c>
    </row>
    <row r="133" spans="1:7" x14ac:dyDescent="0.55000000000000004">
      <c r="A133" t="s">
        <v>332</v>
      </c>
      <c r="B133" t="s">
        <v>242</v>
      </c>
      <c r="C133" s="1">
        <v>0.95</v>
      </c>
      <c r="D133" s="1">
        <v>0</v>
      </c>
      <c r="E133" s="1">
        <v>0.05</v>
      </c>
      <c r="F133" s="1">
        <v>0</v>
      </c>
      <c r="G133" s="1">
        <v>0</v>
      </c>
    </row>
    <row r="134" spans="1:7" x14ac:dyDescent="0.55000000000000004">
      <c r="A134" t="s">
        <v>332</v>
      </c>
      <c r="B134" t="s">
        <v>241</v>
      </c>
      <c r="C134" s="1">
        <v>0.98</v>
      </c>
      <c r="D134" s="1">
        <v>0.02</v>
      </c>
      <c r="E134" s="1">
        <v>0</v>
      </c>
      <c r="F134" s="1">
        <v>0</v>
      </c>
      <c r="G134" s="1">
        <v>0</v>
      </c>
    </row>
    <row r="135" spans="1:7" x14ac:dyDescent="0.55000000000000004">
      <c r="A135" t="s">
        <v>332</v>
      </c>
      <c r="B135" t="s">
        <v>242</v>
      </c>
      <c r="C135" s="1">
        <v>0.1</v>
      </c>
      <c r="D135" s="1">
        <v>0.12000000000000001</v>
      </c>
      <c r="E135" s="1">
        <v>0.78</v>
      </c>
      <c r="F135" s="1">
        <v>0</v>
      </c>
      <c r="G135" s="1">
        <v>0</v>
      </c>
    </row>
    <row r="136" spans="1:7" x14ac:dyDescent="0.55000000000000004">
      <c r="A136" t="s">
        <v>332</v>
      </c>
      <c r="B136" t="s">
        <v>240</v>
      </c>
      <c r="C136" s="1">
        <v>0.56999999999999995</v>
      </c>
      <c r="D136" s="1">
        <v>0.21000000000000002</v>
      </c>
      <c r="E136" s="1">
        <v>0.01</v>
      </c>
      <c r="F136" s="1">
        <v>0</v>
      </c>
      <c r="G136" s="1">
        <v>0.21000000000000002</v>
      </c>
    </row>
    <row r="137" spans="1:7" x14ac:dyDescent="0.55000000000000004">
      <c r="A137" t="s">
        <v>332</v>
      </c>
      <c r="B137" t="s">
        <v>240</v>
      </c>
      <c r="C137" s="1">
        <v>0.53</v>
      </c>
      <c r="D137" s="1">
        <v>0.27</v>
      </c>
      <c r="E137" s="1">
        <v>0.1</v>
      </c>
      <c r="F137" s="1">
        <v>0</v>
      </c>
      <c r="G137" s="1">
        <v>0.1</v>
      </c>
    </row>
    <row r="138" spans="1:7" x14ac:dyDescent="0.55000000000000004">
      <c r="A138" t="s">
        <v>332</v>
      </c>
      <c r="B138" t="s">
        <v>241</v>
      </c>
      <c r="C138" s="1">
        <v>0.78</v>
      </c>
      <c r="D138" s="1">
        <v>0</v>
      </c>
      <c r="E138" s="1">
        <v>0.22000000000000003</v>
      </c>
      <c r="F138" s="1">
        <v>0</v>
      </c>
      <c r="G138" s="1">
        <v>0</v>
      </c>
    </row>
    <row r="139" spans="1:7" x14ac:dyDescent="0.55000000000000004">
      <c r="A139" t="s">
        <v>332</v>
      </c>
      <c r="B139" t="s">
        <v>240</v>
      </c>
      <c r="C139" s="1">
        <v>0.85</v>
      </c>
      <c r="D139" s="1">
        <v>0.1</v>
      </c>
      <c r="E139" s="1">
        <v>0.05</v>
      </c>
      <c r="F139" s="1">
        <v>0</v>
      </c>
      <c r="G139" s="1">
        <v>0</v>
      </c>
    </row>
    <row r="140" spans="1:7" x14ac:dyDescent="0.55000000000000004">
      <c r="A140" t="s">
        <v>332</v>
      </c>
      <c r="B140" t="s">
        <v>240</v>
      </c>
      <c r="C140" s="1">
        <v>0.96</v>
      </c>
      <c r="D140" s="1">
        <v>0.02</v>
      </c>
      <c r="E140" s="1">
        <v>0.02</v>
      </c>
      <c r="F140" s="1">
        <v>0</v>
      </c>
      <c r="G140" s="1">
        <v>0</v>
      </c>
    </row>
    <row r="141" spans="1:7" x14ac:dyDescent="0.55000000000000004">
      <c r="A141" t="s">
        <v>332</v>
      </c>
      <c r="B141" t="s">
        <v>241</v>
      </c>
      <c r="C141" s="1">
        <v>1</v>
      </c>
      <c r="D141" s="1">
        <v>0</v>
      </c>
      <c r="E141" s="1">
        <v>0</v>
      </c>
      <c r="F141" s="1">
        <v>0</v>
      </c>
      <c r="G141" s="1">
        <v>0</v>
      </c>
    </row>
    <row r="142" spans="1:7" x14ac:dyDescent="0.55000000000000004">
      <c r="A142" t="s">
        <v>332</v>
      </c>
      <c r="B142" t="s">
        <v>240</v>
      </c>
      <c r="C142" s="1">
        <v>0.97</v>
      </c>
      <c r="D142" s="1">
        <v>0.02</v>
      </c>
      <c r="E142" s="1">
        <v>0.01</v>
      </c>
      <c r="F142" s="1">
        <v>0</v>
      </c>
      <c r="G142" s="1">
        <v>0</v>
      </c>
    </row>
    <row r="143" spans="1:7" x14ac:dyDescent="0.55000000000000004">
      <c r="A143" t="s">
        <v>332</v>
      </c>
      <c r="B143" t="s">
        <v>240</v>
      </c>
      <c r="C143" s="1">
        <v>0.49</v>
      </c>
      <c r="D143" s="1">
        <v>6.0000000000000005E-2</v>
      </c>
      <c r="E143" s="1">
        <v>0.2</v>
      </c>
      <c r="F143" s="1">
        <v>0</v>
      </c>
      <c r="G143" s="1">
        <v>0.25</v>
      </c>
    </row>
    <row r="144" spans="1:7" x14ac:dyDescent="0.55000000000000004">
      <c r="A144" t="s">
        <v>332</v>
      </c>
      <c r="B144" t="s">
        <v>240</v>
      </c>
      <c r="C144" s="1">
        <v>0.01</v>
      </c>
      <c r="D144" s="1">
        <v>0.94</v>
      </c>
      <c r="E144" s="1">
        <v>0.05</v>
      </c>
      <c r="F144" s="1">
        <v>0</v>
      </c>
      <c r="G144" s="1">
        <v>0</v>
      </c>
    </row>
    <row r="145" spans="1:7" x14ac:dyDescent="0.55000000000000004">
      <c r="A145" t="s">
        <v>332</v>
      </c>
      <c r="B145" t="s">
        <v>241</v>
      </c>
      <c r="C145" s="1">
        <v>0.87</v>
      </c>
      <c r="D145" s="1">
        <v>0.02</v>
      </c>
      <c r="E145" s="1">
        <v>0.1</v>
      </c>
      <c r="F145" s="1">
        <v>0.01</v>
      </c>
      <c r="G145" s="1">
        <v>0</v>
      </c>
    </row>
    <row r="146" spans="1:7" x14ac:dyDescent="0.55000000000000004">
      <c r="A146" t="s">
        <v>332</v>
      </c>
      <c r="B146" t="s">
        <v>240</v>
      </c>
      <c r="C146" s="1">
        <v>0.39</v>
      </c>
      <c r="D146" s="1">
        <v>0.21000000000000002</v>
      </c>
      <c r="E146" s="1">
        <v>0.1</v>
      </c>
      <c r="F146" s="1">
        <v>0</v>
      </c>
      <c r="G146" s="1">
        <v>0.3</v>
      </c>
    </row>
    <row r="147" spans="1:7" x14ac:dyDescent="0.55000000000000004">
      <c r="A147" t="s">
        <v>332</v>
      </c>
      <c r="B147" t="s">
        <v>241</v>
      </c>
      <c r="C147" s="1">
        <v>0.4</v>
      </c>
      <c r="D147" s="1">
        <v>0</v>
      </c>
      <c r="E147" s="1">
        <v>0</v>
      </c>
      <c r="F147" s="1">
        <v>0</v>
      </c>
      <c r="G147" s="1">
        <v>0.6</v>
      </c>
    </row>
    <row r="148" spans="1:7" x14ac:dyDescent="0.55000000000000004">
      <c r="A148" t="s">
        <v>332</v>
      </c>
      <c r="B148" t="s">
        <v>241</v>
      </c>
      <c r="C148" s="1">
        <v>0.4</v>
      </c>
      <c r="D148" s="1">
        <v>0.01</v>
      </c>
      <c r="E148" s="1">
        <v>0.57999999999999996</v>
      </c>
      <c r="F148" s="1">
        <v>0.01</v>
      </c>
      <c r="G148" s="1">
        <v>0</v>
      </c>
    </row>
    <row r="149" spans="1:7" x14ac:dyDescent="0.55000000000000004">
      <c r="A149" t="s">
        <v>332</v>
      </c>
      <c r="B149" t="s">
        <v>241</v>
      </c>
      <c r="C149" s="1">
        <v>0.99</v>
      </c>
      <c r="D149" s="1">
        <v>0.01</v>
      </c>
      <c r="E149" s="1">
        <v>0</v>
      </c>
      <c r="F149" s="1">
        <v>0</v>
      </c>
      <c r="G149" s="1">
        <v>0</v>
      </c>
    </row>
    <row r="150" spans="1:7" x14ac:dyDescent="0.55000000000000004">
      <c r="A150" t="s">
        <v>332</v>
      </c>
      <c r="B150" t="s">
        <v>241</v>
      </c>
      <c r="C150" s="1">
        <v>0.85</v>
      </c>
      <c r="D150" s="1">
        <v>0.02</v>
      </c>
      <c r="E150" s="1">
        <v>0.08</v>
      </c>
      <c r="F150" s="1">
        <v>0</v>
      </c>
      <c r="G150" s="1">
        <v>0.05</v>
      </c>
    </row>
    <row r="151" spans="1:7" x14ac:dyDescent="0.55000000000000004">
      <c r="A151" t="s">
        <v>332</v>
      </c>
      <c r="B151" t="s">
        <v>242</v>
      </c>
      <c r="C151" s="1">
        <v>0.2</v>
      </c>
      <c r="D151" s="1">
        <v>0.79</v>
      </c>
      <c r="E151" s="1">
        <v>0.01</v>
      </c>
      <c r="F151" s="1">
        <v>0</v>
      </c>
      <c r="G151" s="1">
        <v>0</v>
      </c>
    </row>
    <row r="152" spans="1:7" x14ac:dyDescent="0.55000000000000004">
      <c r="A152" t="s">
        <v>332</v>
      </c>
      <c r="B152" t="s">
        <v>240</v>
      </c>
      <c r="C152" s="1">
        <v>0.72</v>
      </c>
      <c r="D152" s="1">
        <v>0.22000000000000003</v>
      </c>
      <c r="E152" s="1">
        <v>6.0000000000000005E-2</v>
      </c>
      <c r="F152" s="1">
        <v>0</v>
      </c>
      <c r="G152" s="1">
        <v>0</v>
      </c>
    </row>
    <row r="153" spans="1:7" x14ac:dyDescent="0.55000000000000004">
      <c r="A153" t="s">
        <v>332</v>
      </c>
      <c r="B153" t="s">
        <v>242</v>
      </c>
      <c r="C153" s="1">
        <v>0.97</v>
      </c>
      <c r="D153" s="1">
        <v>0.02</v>
      </c>
      <c r="E153" s="1">
        <v>0.01</v>
      </c>
      <c r="F153" s="1">
        <v>0</v>
      </c>
      <c r="G153" s="1">
        <v>0</v>
      </c>
    </row>
    <row r="154" spans="1:7" x14ac:dyDescent="0.55000000000000004">
      <c r="A154" t="s">
        <v>332</v>
      </c>
      <c r="B154" t="s">
        <v>241</v>
      </c>
      <c r="C154" s="1">
        <v>0.32</v>
      </c>
      <c r="D154" s="1">
        <v>0.02</v>
      </c>
      <c r="E154" s="1">
        <v>0.66</v>
      </c>
      <c r="F154" s="1">
        <v>0</v>
      </c>
      <c r="G154" s="1">
        <v>0</v>
      </c>
    </row>
    <row r="155" spans="1:7" x14ac:dyDescent="0.55000000000000004">
      <c r="A155" t="s">
        <v>332</v>
      </c>
      <c r="B155" t="s">
        <v>240</v>
      </c>
      <c r="C155" s="1">
        <v>1</v>
      </c>
      <c r="D155" s="1">
        <v>0</v>
      </c>
      <c r="E155" s="1">
        <v>0</v>
      </c>
      <c r="F155" s="1">
        <v>0</v>
      </c>
      <c r="G155" s="1">
        <v>0</v>
      </c>
    </row>
    <row r="156" spans="1:7" x14ac:dyDescent="0.55000000000000004">
      <c r="A156" t="s">
        <v>332</v>
      </c>
      <c r="B156" t="s">
        <v>241</v>
      </c>
      <c r="C156" s="1">
        <v>0.99</v>
      </c>
      <c r="D156" s="1">
        <v>0.01</v>
      </c>
      <c r="E156" s="1">
        <v>0</v>
      </c>
      <c r="F156" s="1">
        <v>0</v>
      </c>
      <c r="G156" s="1">
        <v>0</v>
      </c>
    </row>
    <row r="157" spans="1:7" x14ac:dyDescent="0.55000000000000004">
      <c r="A157" t="s">
        <v>332</v>
      </c>
      <c r="B157" t="s">
        <v>240</v>
      </c>
      <c r="C157" s="1">
        <v>0.25</v>
      </c>
      <c r="D157" s="1">
        <v>0.59</v>
      </c>
      <c r="E157" s="1">
        <v>6.0000000000000005E-2</v>
      </c>
      <c r="F157" s="1">
        <v>0</v>
      </c>
      <c r="G157" s="1">
        <v>0.1</v>
      </c>
    </row>
    <row r="158" spans="1:7" x14ac:dyDescent="0.55000000000000004">
      <c r="A158" t="s">
        <v>332</v>
      </c>
      <c r="B158" t="s">
        <v>241</v>
      </c>
      <c r="C158" s="1">
        <v>0.83</v>
      </c>
      <c r="D158" s="1">
        <v>0.02</v>
      </c>
      <c r="E158" s="1">
        <v>0</v>
      </c>
      <c r="F158" s="1">
        <v>0</v>
      </c>
      <c r="G158" s="1">
        <v>0.15</v>
      </c>
    </row>
    <row r="159" spans="1:7" x14ac:dyDescent="0.55000000000000004">
      <c r="A159" t="s">
        <v>332</v>
      </c>
      <c r="B159" t="s">
        <v>240</v>
      </c>
      <c r="C159" s="1">
        <v>0.81</v>
      </c>
      <c r="D159" s="1">
        <v>0.17</v>
      </c>
      <c r="E159" s="1">
        <v>0.02</v>
      </c>
      <c r="F159" s="1">
        <v>0</v>
      </c>
      <c r="G159" s="1">
        <v>0</v>
      </c>
    </row>
    <row r="160" spans="1:7" x14ac:dyDescent="0.55000000000000004">
      <c r="A160" t="s">
        <v>332</v>
      </c>
      <c r="B160" t="s">
        <v>241</v>
      </c>
      <c r="C160" s="1">
        <v>0.98</v>
      </c>
      <c r="D160" s="1">
        <v>0</v>
      </c>
      <c r="E160" s="1">
        <v>0.01</v>
      </c>
      <c r="F160" s="1">
        <v>0.01</v>
      </c>
      <c r="G160" s="1">
        <v>0</v>
      </c>
    </row>
    <row r="161" spans="1:7" x14ac:dyDescent="0.55000000000000004">
      <c r="A161" t="s">
        <v>333</v>
      </c>
      <c r="B161" t="s">
        <v>240</v>
      </c>
      <c r="C161" s="1">
        <v>0.3</v>
      </c>
      <c r="D161" s="1">
        <v>0.2</v>
      </c>
      <c r="E161" s="1">
        <v>0</v>
      </c>
      <c r="F161" s="1">
        <v>0</v>
      </c>
      <c r="G161" s="1">
        <v>0.5</v>
      </c>
    </row>
    <row r="162" spans="1:7" x14ac:dyDescent="0.55000000000000004">
      <c r="A162" t="s">
        <v>333</v>
      </c>
      <c r="B162" t="s">
        <v>242</v>
      </c>
      <c r="C162" s="1">
        <v>0.83</v>
      </c>
      <c r="D162" s="1">
        <v>0.02</v>
      </c>
      <c r="E162" s="1">
        <v>0.05</v>
      </c>
      <c r="F162" s="1">
        <v>0.1</v>
      </c>
      <c r="G162" s="1">
        <v>0</v>
      </c>
    </row>
    <row r="163" spans="1:7" x14ac:dyDescent="0.55000000000000004">
      <c r="A163" t="s">
        <v>333</v>
      </c>
      <c r="B163" t="s">
        <v>241</v>
      </c>
      <c r="C163" s="1">
        <v>0.62</v>
      </c>
      <c r="D163" s="1">
        <v>0.16</v>
      </c>
      <c r="E163" s="1">
        <v>0.22</v>
      </c>
      <c r="F163" s="1">
        <v>0</v>
      </c>
      <c r="G163" s="1">
        <v>0</v>
      </c>
    </row>
    <row r="164" spans="1:7" x14ac:dyDescent="0.55000000000000004">
      <c r="A164" t="s">
        <v>333</v>
      </c>
      <c r="B164" t="s">
        <v>241</v>
      </c>
      <c r="C164" s="1">
        <v>0.89</v>
      </c>
      <c r="D164" s="1">
        <v>0.1</v>
      </c>
      <c r="E164" s="1">
        <v>0</v>
      </c>
      <c r="F164" s="1">
        <v>0.01</v>
      </c>
      <c r="G164" s="1">
        <v>0</v>
      </c>
    </row>
    <row r="165" spans="1:7" x14ac:dyDescent="0.55000000000000004">
      <c r="A165" t="s">
        <v>333</v>
      </c>
      <c r="B165" t="s">
        <v>241</v>
      </c>
      <c r="C165" s="1">
        <v>0.87</v>
      </c>
      <c r="D165" s="1">
        <v>0.03</v>
      </c>
      <c r="E165" s="1">
        <v>0</v>
      </c>
      <c r="F165" s="1">
        <v>0</v>
      </c>
      <c r="G165" s="1">
        <v>0.1</v>
      </c>
    </row>
    <row r="166" spans="1:7" x14ac:dyDescent="0.55000000000000004">
      <c r="A166" t="s">
        <v>333</v>
      </c>
      <c r="B166" t="s">
        <v>241</v>
      </c>
      <c r="C166" s="1">
        <v>0.55000000000000004</v>
      </c>
      <c r="D166" s="1">
        <v>0.2</v>
      </c>
      <c r="E166" s="1">
        <v>0.1</v>
      </c>
      <c r="F166" s="1">
        <v>0.05</v>
      </c>
      <c r="G166" s="1">
        <v>0.1</v>
      </c>
    </row>
    <row r="167" spans="1:7" x14ac:dyDescent="0.55000000000000004">
      <c r="A167" t="s">
        <v>333</v>
      </c>
      <c r="B167" t="s">
        <v>240</v>
      </c>
      <c r="C167" s="1">
        <v>0.74</v>
      </c>
      <c r="D167" s="1">
        <v>0.2</v>
      </c>
      <c r="E167" s="1">
        <v>6.0000000000000005E-2</v>
      </c>
      <c r="F167" s="1">
        <v>0</v>
      </c>
      <c r="G167" s="1">
        <v>0</v>
      </c>
    </row>
    <row r="168" spans="1:7" x14ac:dyDescent="0.55000000000000004">
      <c r="A168" t="s">
        <v>333</v>
      </c>
      <c r="B168" t="s">
        <v>240</v>
      </c>
      <c r="C168" s="1">
        <v>0.69</v>
      </c>
      <c r="D168" s="1">
        <v>0.01</v>
      </c>
      <c r="E168" s="1">
        <v>0.1</v>
      </c>
      <c r="F168" s="1">
        <v>0</v>
      </c>
      <c r="G168" s="1">
        <v>0.2</v>
      </c>
    </row>
    <row r="169" spans="1:7" x14ac:dyDescent="0.55000000000000004">
      <c r="A169" t="s">
        <v>333</v>
      </c>
      <c r="B169" t="s">
        <v>240</v>
      </c>
      <c r="C169" s="1">
        <v>0.15</v>
      </c>
      <c r="D169" s="1">
        <v>0.2</v>
      </c>
      <c r="E169" s="1">
        <v>6.0000000000000005E-2</v>
      </c>
      <c r="F169" s="1">
        <v>0</v>
      </c>
      <c r="G169" s="1">
        <v>0.59000000000000008</v>
      </c>
    </row>
    <row r="170" spans="1:7" x14ac:dyDescent="0.55000000000000004">
      <c r="A170" t="s">
        <v>333</v>
      </c>
      <c r="B170" t="s">
        <v>240</v>
      </c>
      <c r="C170" s="1">
        <v>0.97</v>
      </c>
      <c r="D170" s="1">
        <v>0.01</v>
      </c>
      <c r="E170" s="1">
        <v>0.02</v>
      </c>
      <c r="F170" s="1">
        <v>0</v>
      </c>
      <c r="G170" s="1">
        <v>0</v>
      </c>
    </row>
    <row r="171" spans="1:7" x14ac:dyDescent="0.55000000000000004">
      <c r="A171" t="s">
        <v>333</v>
      </c>
      <c r="B171" t="s">
        <v>240</v>
      </c>
      <c r="C171" s="1">
        <v>0.2</v>
      </c>
      <c r="D171" s="1">
        <v>0.41</v>
      </c>
      <c r="E171" s="1">
        <v>0.05</v>
      </c>
      <c r="F171" s="1">
        <v>0</v>
      </c>
      <c r="G171" s="1">
        <v>0.34</v>
      </c>
    </row>
    <row r="172" spans="1:7" x14ac:dyDescent="0.55000000000000004">
      <c r="A172" t="s">
        <v>333</v>
      </c>
      <c r="B172" t="s">
        <v>242</v>
      </c>
      <c r="C172" s="1">
        <v>0.84</v>
      </c>
      <c r="D172" s="1">
        <v>0</v>
      </c>
      <c r="E172" s="1">
        <v>0.01</v>
      </c>
      <c r="F172" s="1">
        <v>0.15</v>
      </c>
      <c r="G172" s="1">
        <v>0</v>
      </c>
    </row>
    <row r="173" spans="1:7" x14ac:dyDescent="0.55000000000000004">
      <c r="A173" t="s">
        <v>333</v>
      </c>
      <c r="B173" t="s">
        <v>241</v>
      </c>
      <c r="C173" s="1">
        <v>0.7</v>
      </c>
      <c r="D173" s="1">
        <v>0.15000000000000002</v>
      </c>
      <c r="E173" s="1">
        <v>0.15</v>
      </c>
      <c r="F173" s="1">
        <v>0</v>
      </c>
      <c r="G173" s="1">
        <v>0</v>
      </c>
    </row>
    <row r="174" spans="1:7" x14ac:dyDescent="0.55000000000000004">
      <c r="A174" t="s">
        <v>333</v>
      </c>
      <c r="B174" t="s">
        <v>242</v>
      </c>
      <c r="C174" s="1">
        <v>0.63</v>
      </c>
      <c r="D174" s="1">
        <v>0</v>
      </c>
      <c r="E174" s="1">
        <v>0.12000000000000001</v>
      </c>
      <c r="F174" s="1">
        <v>0.25</v>
      </c>
      <c r="G174" s="1">
        <v>0</v>
      </c>
    </row>
    <row r="175" spans="1:7" x14ac:dyDescent="0.55000000000000004">
      <c r="A175" t="s">
        <v>333</v>
      </c>
      <c r="B175" t="s">
        <v>242</v>
      </c>
      <c r="C175" s="1">
        <v>1</v>
      </c>
      <c r="D175" s="1">
        <v>0</v>
      </c>
      <c r="E175" s="1">
        <v>0</v>
      </c>
      <c r="F175" s="1">
        <v>0</v>
      </c>
      <c r="G175" s="1">
        <v>0</v>
      </c>
    </row>
    <row r="176" spans="1:7" x14ac:dyDescent="0.55000000000000004">
      <c r="A176" t="s">
        <v>333</v>
      </c>
      <c r="B176" t="s">
        <v>241</v>
      </c>
      <c r="C176" s="1">
        <v>0.79</v>
      </c>
      <c r="D176" s="1">
        <v>0.01</v>
      </c>
      <c r="E176" s="1">
        <v>0.2</v>
      </c>
      <c r="F176" s="1">
        <v>0</v>
      </c>
      <c r="G176" s="1">
        <v>0</v>
      </c>
    </row>
    <row r="177" spans="1:7" x14ac:dyDescent="0.55000000000000004">
      <c r="A177" t="s">
        <v>333</v>
      </c>
      <c r="B177" t="s">
        <v>241</v>
      </c>
      <c r="C177" s="1">
        <v>0.94</v>
      </c>
      <c r="D177" s="1">
        <v>6.0000000000000005E-2</v>
      </c>
      <c r="E177" s="1">
        <v>0</v>
      </c>
      <c r="F177" s="1">
        <v>0</v>
      </c>
      <c r="G177" s="1">
        <v>0</v>
      </c>
    </row>
    <row r="178" spans="1:7" x14ac:dyDescent="0.55000000000000004">
      <c r="A178" t="s">
        <v>333</v>
      </c>
      <c r="B178" t="s">
        <v>240</v>
      </c>
      <c r="C178" s="1">
        <v>0.05</v>
      </c>
      <c r="D178" s="1">
        <v>0.8</v>
      </c>
      <c r="E178" s="1">
        <v>0</v>
      </c>
      <c r="F178" s="1">
        <v>0</v>
      </c>
      <c r="G178" s="1">
        <v>0.15</v>
      </c>
    </row>
    <row r="179" spans="1:7" x14ac:dyDescent="0.55000000000000004">
      <c r="A179" t="s">
        <v>333</v>
      </c>
      <c r="B179" t="s">
        <v>240</v>
      </c>
      <c r="C179" s="1">
        <v>0.54</v>
      </c>
      <c r="D179" s="1">
        <v>0.05</v>
      </c>
      <c r="E179" s="1">
        <v>0.41000000000000003</v>
      </c>
      <c r="F179" s="1">
        <v>0</v>
      </c>
      <c r="G179" s="1">
        <v>0</v>
      </c>
    </row>
    <row r="180" spans="1:7" x14ac:dyDescent="0.55000000000000004">
      <c r="A180" t="s">
        <v>333</v>
      </c>
      <c r="B180" t="s">
        <v>241</v>
      </c>
      <c r="C180" s="1">
        <v>1</v>
      </c>
      <c r="D180" s="1">
        <v>0</v>
      </c>
      <c r="E180" s="1">
        <v>0</v>
      </c>
      <c r="F180" s="1">
        <v>0</v>
      </c>
      <c r="G180" s="1">
        <v>0</v>
      </c>
    </row>
    <row r="181" spans="1:7" x14ac:dyDescent="0.55000000000000004">
      <c r="A181" t="s">
        <v>333</v>
      </c>
      <c r="B181" t="s">
        <v>242</v>
      </c>
      <c r="C181" s="1">
        <v>0.45</v>
      </c>
      <c r="D181" s="1">
        <v>0.55000000000000004</v>
      </c>
      <c r="E181" s="1">
        <v>0</v>
      </c>
      <c r="F181" s="1">
        <v>0</v>
      </c>
      <c r="G181" s="1">
        <v>0</v>
      </c>
    </row>
    <row r="182" spans="1:7" x14ac:dyDescent="0.55000000000000004">
      <c r="A182" t="s">
        <v>333</v>
      </c>
      <c r="B182" t="s">
        <v>240</v>
      </c>
      <c r="C182" s="1">
        <v>0.35</v>
      </c>
      <c r="D182" s="1">
        <v>0.05</v>
      </c>
      <c r="E182" s="1">
        <v>0</v>
      </c>
      <c r="F182" s="1">
        <v>0.2</v>
      </c>
      <c r="G182" s="1">
        <v>0.4</v>
      </c>
    </row>
    <row r="183" spans="1:7" x14ac:dyDescent="0.55000000000000004">
      <c r="A183" t="s">
        <v>333</v>
      </c>
      <c r="B183" t="s">
        <v>242</v>
      </c>
      <c r="C183" s="1">
        <v>0.42</v>
      </c>
      <c r="D183" s="1">
        <v>7.0000000000000007E-2</v>
      </c>
      <c r="E183" s="1">
        <v>0.26</v>
      </c>
      <c r="F183" s="1">
        <v>0.05</v>
      </c>
      <c r="G183" s="1">
        <v>0.2</v>
      </c>
    </row>
    <row r="184" spans="1:7" x14ac:dyDescent="0.55000000000000004">
      <c r="A184" t="s">
        <v>333</v>
      </c>
      <c r="B184" t="s">
        <v>240</v>
      </c>
      <c r="C184" s="1">
        <v>0.25</v>
      </c>
      <c r="D184" s="1">
        <v>0.7</v>
      </c>
      <c r="E184" s="1">
        <v>0.05</v>
      </c>
      <c r="F184" s="1">
        <v>0</v>
      </c>
      <c r="G184" s="1">
        <v>0</v>
      </c>
    </row>
    <row r="185" spans="1:7" x14ac:dyDescent="0.55000000000000004">
      <c r="A185" t="s">
        <v>333</v>
      </c>
      <c r="B185" t="s">
        <v>240</v>
      </c>
      <c r="C185" s="1">
        <v>0.48</v>
      </c>
      <c r="D185" s="1">
        <v>0.47000000000000003</v>
      </c>
      <c r="E185" s="1">
        <v>0.05</v>
      </c>
      <c r="F185" s="1">
        <v>0</v>
      </c>
      <c r="G185" s="1">
        <v>0</v>
      </c>
    </row>
    <row r="186" spans="1:7" x14ac:dyDescent="0.55000000000000004">
      <c r="A186" t="s">
        <v>333</v>
      </c>
      <c r="B186" t="s">
        <v>241</v>
      </c>
      <c r="C186" s="1">
        <v>0.64</v>
      </c>
      <c r="D186" s="1">
        <v>0.16000000000000003</v>
      </c>
      <c r="E186" s="1">
        <v>0</v>
      </c>
      <c r="F186" s="1">
        <v>0</v>
      </c>
      <c r="G186" s="1">
        <v>0.2</v>
      </c>
    </row>
    <row r="187" spans="1:7" x14ac:dyDescent="0.55000000000000004">
      <c r="A187" t="s">
        <v>333</v>
      </c>
      <c r="B187" t="s">
        <v>240</v>
      </c>
      <c r="C187" s="1">
        <v>0.2</v>
      </c>
      <c r="D187" s="1">
        <v>0.01</v>
      </c>
      <c r="E187" s="1">
        <v>0</v>
      </c>
      <c r="F187" s="1">
        <v>0</v>
      </c>
      <c r="G187" s="1">
        <v>0.79</v>
      </c>
    </row>
    <row r="188" spans="1:7" x14ac:dyDescent="0.55000000000000004">
      <c r="A188" t="s">
        <v>333</v>
      </c>
      <c r="B188" t="s">
        <v>240</v>
      </c>
      <c r="C188" s="1">
        <v>0.05</v>
      </c>
      <c r="D188" s="1">
        <v>0.55000000000000004</v>
      </c>
      <c r="E188" s="1">
        <v>0</v>
      </c>
      <c r="F188" s="1">
        <v>0</v>
      </c>
      <c r="G188" s="1">
        <v>0.4</v>
      </c>
    </row>
    <row r="189" spans="1:7" x14ac:dyDescent="0.55000000000000004">
      <c r="A189" t="s">
        <v>333</v>
      </c>
      <c r="B189" t="s">
        <v>240</v>
      </c>
      <c r="C189" s="1">
        <v>0.01</v>
      </c>
      <c r="D189" s="1">
        <v>0</v>
      </c>
      <c r="E189" s="1">
        <v>0</v>
      </c>
      <c r="F189" s="1">
        <v>0.79</v>
      </c>
      <c r="G189" s="1">
        <v>0.2</v>
      </c>
    </row>
    <row r="190" spans="1:7" x14ac:dyDescent="0.55000000000000004">
      <c r="A190" t="s">
        <v>333</v>
      </c>
      <c r="B190" t="s">
        <v>241</v>
      </c>
      <c r="C190" s="1">
        <v>0.33</v>
      </c>
      <c r="D190" s="1">
        <v>0.52</v>
      </c>
      <c r="E190" s="1">
        <v>0</v>
      </c>
      <c r="F190" s="1">
        <v>0</v>
      </c>
      <c r="G190" s="1">
        <v>0.15</v>
      </c>
    </row>
    <row r="191" spans="1:7" x14ac:dyDescent="0.55000000000000004">
      <c r="A191" t="s">
        <v>333</v>
      </c>
      <c r="B191" t="s">
        <v>241</v>
      </c>
      <c r="C191" s="1">
        <v>0.9</v>
      </c>
      <c r="D191" s="1">
        <v>0.1</v>
      </c>
      <c r="E191" s="1">
        <v>0</v>
      </c>
      <c r="F191" s="1">
        <v>0</v>
      </c>
      <c r="G191" s="1">
        <v>0</v>
      </c>
    </row>
    <row r="192" spans="1:7" x14ac:dyDescent="0.55000000000000004">
      <c r="A192" t="s">
        <v>333</v>
      </c>
      <c r="B192" t="s">
        <v>242</v>
      </c>
      <c r="C192" s="1">
        <v>0.78</v>
      </c>
      <c r="D192" s="1">
        <v>0.01</v>
      </c>
      <c r="E192" s="1">
        <v>0.01</v>
      </c>
      <c r="F192" s="1">
        <v>0</v>
      </c>
      <c r="G192" s="1">
        <v>0.2</v>
      </c>
    </row>
    <row r="193" spans="1:7" x14ac:dyDescent="0.55000000000000004">
      <c r="A193" t="s">
        <v>333</v>
      </c>
      <c r="B193" t="s">
        <v>240</v>
      </c>
      <c r="C193" s="1">
        <v>0.1</v>
      </c>
      <c r="D193" s="1">
        <v>0.4</v>
      </c>
      <c r="E193" s="1">
        <v>0</v>
      </c>
      <c r="F193" s="1">
        <v>0.5</v>
      </c>
      <c r="G193" s="1">
        <v>0</v>
      </c>
    </row>
    <row r="194" spans="1:7" x14ac:dyDescent="0.55000000000000004">
      <c r="A194" t="s">
        <v>333</v>
      </c>
      <c r="B194" t="s">
        <v>240</v>
      </c>
      <c r="C194" s="1">
        <v>0.05</v>
      </c>
      <c r="D194" s="1">
        <v>0</v>
      </c>
      <c r="E194" s="1">
        <v>0.05</v>
      </c>
      <c r="F194" s="1">
        <v>0.9</v>
      </c>
      <c r="G194" s="1">
        <v>0</v>
      </c>
    </row>
    <row r="195" spans="1:7" x14ac:dyDescent="0.55000000000000004">
      <c r="A195" t="s">
        <v>333</v>
      </c>
      <c r="B195" t="s">
        <v>240</v>
      </c>
      <c r="C195" s="1">
        <v>0.85</v>
      </c>
      <c r="D195" s="1">
        <v>0.05</v>
      </c>
      <c r="E195" s="1">
        <v>0</v>
      </c>
      <c r="F195" s="1">
        <v>0.05</v>
      </c>
      <c r="G195" s="1">
        <v>0.05</v>
      </c>
    </row>
    <row r="196" spans="1:7" x14ac:dyDescent="0.55000000000000004">
      <c r="A196" t="s">
        <v>333</v>
      </c>
      <c r="B196" t="s">
        <v>241</v>
      </c>
      <c r="C196" s="1">
        <v>0.89</v>
      </c>
      <c r="D196" s="1">
        <v>0.05</v>
      </c>
      <c r="E196" s="1">
        <v>0.05</v>
      </c>
      <c r="F196" s="1">
        <v>0.01</v>
      </c>
      <c r="G196" s="1">
        <v>0</v>
      </c>
    </row>
    <row r="197" spans="1:7" x14ac:dyDescent="0.55000000000000004">
      <c r="A197" t="s">
        <v>333</v>
      </c>
      <c r="B197" t="s">
        <v>241</v>
      </c>
      <c r="C197" s="1">
        <v>0.89</v>
      </c>
      <c r="D197" s="1">
        <v>0.1</v>
      </c>
      <c r="E197" s="1">
        <v>0</v>
      </c>
      <c r="F197" s="1">
        <v>0.01</v>
      </c>
      <c r="G197" s="1">
        <v>0</v>
      </c>
    </row>
    <row r="198" spans="1:7" x14ac:dyDescent="0.55000000000000004">
      <c r="A198" t="s">
        <v>333</v>
      </c>
      <c r="B198" t="s">
        <v>242</v>
      </c>
      <c r="C198" s="1">
        <v>0.25</v>
      </c>
      <c r="D198" s="1">
        <v>0.15000000000000002</v>
      </c>
      <c r="E198" s="1">
        <v>0.45</v>
      </c>
      <c r="F198" s="1">
        <v>0.05</v>
      </c>
      <c r="G198" s="1">
        <v>0.1</v>
      </c>
    </row>
    <row r="199" spans="1:7" x14ac:dyDescent="0.55000000000000004">
      <c r="A199" t="s">
        <v>334</v>
      </c>
      <c r="B199" t="s">
        <v>240</v>
      </c>
      <c r="C199" s="1">
        <v>0.89</v>
      </c>
      <c r="D199" s="1">
        <v>0</v>
      </c>
      <c r="E199" s="1">
        <v>0.11</v>
      </c>
      <c r="F199" s="1">
        <v>0</v>
      </c>
      <c r="G199" s="1">
        <v>0</v>
      </c>
    </row>
    <row r="200" spans="1:7" x14ac:dyDescent="0.55000000000000004">
      <c r="A200" t="s">
        <v>334</v>
      </c>
      <c r="B200" t="s">
        <v>242</v>
      </c>
      <c r="C200" s="1">
        <v>0.54</v>
      </c>
      <c r="D200" s="1">
        <v>0.31000000000000005</v>
      </c>
      <c r="E200" s="1">
        <v>0.05</v>
      </c>
      <c r="F200" s="1">
        <v>0.1</v>
      </c>
      <c r="G200" s="1">
        <v>0</v>
      </c>
    </row>
    <row r="201" spans="1:7" x14ac:dyDescent="0.55000000000000004">
      <c r="A201" t="s">
        <v>334</v>
      </c>
      <c r="B201" t="s">
        <v>240</v>
      </c>
      <c r="C201" s="1">
        <v>0.3</v>
      </c>
      <c r="D201" s="1">
        <v>0.65</v>
      </c>
      <c r="E201" s="1">
        <v>0</v>
      </c>
      <c r="F201" s="1">
        <v>0.05</v>
      </c>
      <c r="G201" s="1">
        <v>0</v>
      </c>
    </row>
    <row r="202" spans="1:7" x14ac:dyDescent="0.55000000000000004">
      <c r="A202" t="s">
        <v>334</v>
      </c>
      <c r="B202" t="s">
        <v>240</v>
      </c>
      <c r="C202" s="1">
        <v>0.01</v>
      </c>
      <c r="D202" s="1">
        <v>0</v>
      </c>
      <c r="E202" s="1">
        <v>0</v>
      </c>
      <c r="F202" s="1">
        <v>0.99</v>
      </c>
      <c r="G202" s="1">
        <v>0</v>
      </c>
    </row>
    <row r="203" spans="1:7" x14ac:dyDescent="0.55000000000000004">
      <c r="A203" t="s">
        <v>334</v>
      </c>
      <c r="B203" t="s">
        <v>242</v>
      </c>
      <c r="C203" s="1">
        <v>0.95</v>
      </c>
      <c r="D203" s="1">
        <v>0</v>
      </c>
      <c r="E203" s="1">
        <v>0.05</v>
      </c>
      <c r="F203" s="1">
        <v>0</v>
      </c>
      <c r="G203" s="1">
        <v>0</v>
      </c>
    </row>
    <row r="204" spans="1:7" x14ac:dyDescent="0.55000000000000004">
      <c r="A204" t="s">
        <v>334</v>
      </c>
      <c r="B204" t="s">
        <v>240</v>
      </c>
      <c r="C204" s="1">
        <v>0.4</v>
      </c>
      <c r="D204" s="1">
        <v>0</v>
      </c>
      <c r="E204" s="1">
        <v>0</v>
      </c>
      <c r="F204" s="1">
        <v>0.6</v>
      </c>
      <c r="G204" s="1">
        <v>0</v>
      </c>
    </row>
    <row r="205" spans="1:7" x14ac:dyDescent="0.55000000000000004">
      <c r="A205" t="s">
        <v>334</v>
      </c>
      <c r="B205" t="s">
        <v>241</v>
      </c>
      <c r="C205" s="1">
        <v>0.72</v>
      </c>
      <c r="D205" s="1">
        <v>0.01</v>
      </c>
      <c r="E205" s="1">
        <v>0.26</v>
      </c>
      <c r="F205" s="1">
        <v>0.01</v>
      </c>
      <c r="G205" s="1">
        <v>0</v>
      </c>
    </row>
    <row r="206" spans="1:7" x14ac:dyDescent="0.55000000000000004">
      <c r="A206" t="s">
        <v>334</v>
      </c>
      <c r="B206" t="s">
        <v>241</v>
      </c>
      <c r="C206" s="1">
        <v>0.92</v>
      </c>
      <c r="D206" s="1">
        <v>6.0000000000000005E-2</v>
      </c>
      <c r="E206" s="1">
        <v>0.01</v>
      </c>
      <c r="F206" s="1">
        <v>0.01</v>
      </c>
      <c r="G206" s="1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B8340-5147-4D09-A76E-0BDE7967BA82}">
  <dimension ref="A1:G208"/>
  <sheetViews>
    <sheetView workbookViewId="0"/>
  </sheetViews>
  <sheetFormatPr defaultRowHeight="14.4" x14ac:dyDescent="0.55000000000000004"/>
  <cols>
    <col min="2" max="2" width="18.41796875" bestFit="1" customWidth="1"/>
    <col min="3" max="3" width="7.83984375" bestFit="1" customWidth="1"/>
    <col min="4" max="4" width="10.15625" bestFit="1" customWidth="1"/>
    <col min="5" max="5" width="10.15625" customWidth="1"/>
    <col min="6" max="6" width="8.15625" bestFit="1" customWidth="1"/>
    <col min="7" max="7" width="5.734375" bestFit="1" customWidth="1"/>
  </cols>
  <sheetData>
    <row r="1" spans="1:7" x14ac:dyDescent="0.55000000000000004">
      <c r="A1" t="s">
        <v>228</v>
      </c>
      <c r="B1" t="s">
        <v>331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</row>
    <row r="2" spans="1:7" x14ac:dyDescent="0.55000000000000004">
      <c r="A2" t="s">
        <v>377</v>
      </c>
      <c r="B2" t="s">
        <v>332</v>
      </c>
      <c r="C2">
        <v>0.2</v>
      </c>
      <c r="D2">
        <v>0.64</v>
      </c>
      <c r="E2">
        <v>0.01</v>
      </c>
      <c r="F2">
        <v>0</v>
      </c>
      <c r="G2">
        <v>0.15</v>
      </c>
    </row>
    <row r="3" spans="1:7" x14ac:dyDescent="0.55000000000000004">
      <c r="A3" t="s">
        <v>378</v>
      </c>
      <c r="B3" t="s">
        <v>332</v>
      </c>
      <c r="C3">
        <v>0.89</v>
      </c>
      <c r="D3">
        <v>0.11</v>
      </c>
      <c r="E3">
        <v>0</v>
      </c>
      <c r="F3">
        <v>0</v>
      </c>
      <c r="G3">
        <v>0</v>
      </c>
    </row>
    <row r="4" spans="1:7" x14ac:dyDescent="0.55000000000000004">
      <c r="A4" t="s">
        <v>379</v>
      </c>
      <c r="B4" t="s">
        <v>332</v>
      </c>
      <c r="C4">
        <v>0.75</v>
      </c>
      <c r="D4">
        <v>0.25</v>
      </c>
      <c r="E4">
        <v>0</v>
      </c>
      <c r="F4">
        <v>0</v>
      </c>
      <c r="G4">
        <v>0</v>
      </c>
    </row>
    <row r="5" spans="1:7" x14ac:dyDescent="0.55000000000000004">
      <c r="A5" t="s">
        <v>380</v>
      </c>
      <c r="B5" t="s">
        <v>332</v>
      </c>
      <c r="C5">
        <v>0.94</v>
      </c>
      <c r="D5">
        <v>6.0000000000000005E-2</v>
      </c>
      <c r="E5">
        <v>0</v>
      </c>
      <c r="F5">
        <v>0</v>
      </c>
      <c r="G5">
        <v>0</v>
      </c>
    </row>
    <row r="6" spans="1:7" x14ac:dyDescent="0.55000000000000004">
      <c r="A6" t="s">
        <v>381</v>
      </c>
      <c r="B6" t="s">
        <v>332</v>
      </c>
      <c r="C6">
        <v>0.99</v>
      </c>
      <c r="D6">
        <v>0</v>
      </c>
      <c r="E6">
        <v>0.01</v>
      </c>
      <c r="F6">
        <v>0</v>
      </c>
      <c r="G6">
        <v>0</v>
      </c>
    </row>
    <row r="7" spans="1:7" x14ac:dyDescent="0.55000000000000004">
      <c r="A7" t="s">
        <v>382</v>
      </c>
      <c r="B7" t="s">
        <v>332</v>
      </c>
      <c r="C7">
        <v>0.98</v>
      </c>
      <c r="D7">
        <v>0.01</v>
      </c>
      <c r="E7">
        <v>0.01</v>
      </c>
      <c r="F7">
        <v>0</v>
      </c>
      <c r="G7">
        <v>0</v>
      </c>
    </row>
    <row r="8" spans="1:7" x14ac:dyDescent="0.55000000000000004">
      <c r="A8" t="s">
        <v>383</v>
      </c>
      <c r="B8" t="s">
        <v>332</v>
      </c>
      <c r="C8">
        <v>0.55000000000000004</v>
      </c>
      <c r="D8">
        <v>0.25</v>
      </c>
      <c r="E8">
        <v>0</v>
      </c>
      <c r="F8">
        <v>0.2</v>
      </c>
      <c r="G8">
        <v>0</v>
      </c>
    </row>
    <row r="9" spans="1:7" x14ac:dyDescent="0.55000000000000004">
      <c r="A9" t="s">
        <v>384</v>
      </c>
      <c r="B9" t="s">
        <v>332</v>
      </c>
      <c r="C9">
        <v>0.83</v>
      </c>
      <c r="D9">
        <v>0.02</v>
      </c>
      <c r="E9">
        <v>0.15</v>
      </c>
      <c r="F9">
        <v>0</v>
      </c>
      <c r="G9">
        <v>0</v>
      </c>
    </row>
    <row r="10" spans="1:7" x14ac:dyDescent="0.55000000000000004">
      <c r="A10" t="s">
        <v>379</v>
      </c>
      <c r="B10" t="s">
        <v>332</v>
      </c>
      <c r="C10">
        <v>0.9</v>
      </c>
      <c r="D10">
        <v>0.1</v>
      </c>
      <c r="E10">
        <v>0</v>
      </c>
      <c r="F10">
        <v>0</v>
      </c>
      <c r="G10">
        <v>0</v>
      </c>
    </row>
    <row r="11" spans="1:7" x14ac:dyDescent="0.55000000000000004">
      <c r="A11" t="s">
        <v>385</v>
      </c>
      <c r="B11" t="s">
        <v>332</v>
      </c>
      <c r="C11">
        <v>0.62</v>
      </c>
      <c r="D11">
        <v>0.2</v>
      </c>
      <c r="E11">
        <v>0.03</v>
      </c>
      <c r="F11">
        <v>0.15</v>
      </c>
      <c r="G11">
        <v>0</v>
      </c>
    </row>
    <row r="12" spans="1:7" x14ac:dyDescent="0.55000000000000004">
      <c r="A12" t="s">
        <v>379</v>
      </c>
      <c r="B12" t="s">
        <v>332</v>
      </c>
      <c r="C12">
        <v>0.98</v>
      </c>
      <c r="D12">
        <v>0.02</v>
      </c>
      <c r="E12">
        <v>0</v>
      </c>
      <c r="F12">
        <v>0</v>
      </c>
      <c r="G12">
        <v>0</v>
      </c>
    </row>
    <row r="13" spans="1:7" x14ac:dyDescent="0.55000000000000004">
      <c r="A13" t="s">
        <v>380</v>
      </c>
      <c r="B13" t="s">
        <v>332</v>
      </c>
      <c r="C13">
        <v>0.79</v>
      </c>
      <c r="D13">
        <v>0.01</v>
      </c>
      <c r="E13">
        <v>0</v>
      </c>
      <c r="F13">
        <v>0.2</v>
      </c>
      <c r="G13">
        <v>0</v>
      </c>
    </row>
    <row r="14" spans="1:7" x14ac:dyDescent="0.55000000000000004">
      <c r="A14" t="s">
        <v>386</v>
      </c>
      <c r="B14" t="s">
        <v>332</v>
      </c>
      <c r="C14">
        <v>0.7</v>
      </c>
      <c r="D14">
        <v>0.16</v>
      </c>
      <c r="E14">
        <v>0.14000000000000001</v>
      </c>
      <c r="F14">
        <v>0</v>
      </c>
      <c r="G14">
        <v>0</v>
      </c>
    </row>
    <row r="15" spans="1:7" x14ac:dyDescent="0.55000000000000004">
      <c r="A15" t="s">
        <v>378</v>
      </c>
      <c r="B15" t="s">
        <v>332</v>
      </c>
      <c r="C15">
        <v>0.99</v>
      </c>
      <c r="D15">
        <v>0</v>
      </c>
      <c r="E15">
        <v>0</v>
      </c>
      <c r="F15">
        <v>0.01</v>
      </c>
      <c r="G15">
        <v>0</v>
      </c>
    </row>
    <row r="16" spans="1:7" x14ac:dyDescent="0.55000000000000004">
      <c r="A16" t="s">
        <v>383</v>
      </c>
      <c r="B16" t="s">
        <v>332</v>
      </c>
      <c r="C16">
        <v>0.3</v>
      </c>
      <c r="D16">
        <v>0.59</v>
      </c>
      <c r="E16">
        <v>0.11</v>
      </c>
      <c r="F16">
        <v>0</v>
      </c>
      <c r="G16">
        <v>0</v>
      </c>
    </row>
    <row r="17" spans="1:7" x14ac:dyDescent="0.55000000000000004">
      <c r="A17" t="s">
        <v>381</v>
      </c>
      <c r="B17" t="s">
        <v>332</v>
      </c>
      <c r="C17">
        <v>0.98</v>
      </c>
      <c r="D17">
        <v>0.01</v>
      </c>
      <c r="E17">
        <v>0</v>
      </c>
      <c r="F17">
        <v>0.01</v>
      </c>
      <c r="G17">
        <v>0</v>
      </c>
    </row>
    <row r="18" spans="1:7" x14ac:dyDescent="0.55000000000000004">
      <c r="A18" t="s">
        <v>385</v>
      </c>
      <c r="B18" t="s">
        <v>333</v>
      </c>
      <c r="C18">
        <v>0.3</v>
      </c>
      <c r="D18">
        <v>0.11000000000000001</v>
      </c>
      <c r="E18">
        <v>0.11</v>
      </c>
      <c r="F18">
        <v>0.48</v>
      </c>
      <c r="G18">
        <v>0</v>
      </c>
    </row>
    <row r="19" spans="1:7" x14ac:dyDescent="0.55000000000000004">
      <c r="A19" t="s">
        <v>382</v>
      </c>
      <c r="B19" t="s">
        <v>333</v>
      </c>
      <c r="C19">
        <v>0.94</v>
      </c>
      <c r="D19">
        <v>0.02</v>
      </c>
      <c r="E19">
        <v>0.03</v>
      </c>
      <c r="F19">
        <v>0.01</v>
      </c>
      <c r="G19">
        <v>0</v>
      </c>
    </row>
    <row r="20" spans="1:7" x14ac:dyDescent="0.55000000000000004">
      <c r="A20" t="s">
        <v>387</v>
      </c>
      <c r="B20" t="s">
        <v>333</v>
      </c>
      <c r="C20">
        <v>0.75</v>
      </c>
      <c r="D20">
        <v>0</v>
      </c>
      <c r="E20">
        <v>0.05</v>
      </c>
      <c r="F20">
        <v>0</v>
      </c>
      <c r="G20">
        <v>0.2</v>
      </c>
    </row>
    <row r="21" spans="1:7" x14ac:dyDescent="0.55000000000000004">
      <c r="A21" t="s">
        <v>388</v>
      </c>
      <c r="B21" t="s">
        <v>333</v>
      </c>
      <c r="C21">
        <v>0.84</v>
      </c>
      <c r="D21">
        <v>0.01</v>
      </c>
      <c r="E21">
        <v>0</v>
      </c>
      <c r="F21">
        <v>0.15</v>
      </c>
      <c r="G21">
        <v>0</v>
      </c>
    </row>
    <row r="22" spans="1:7" x14ac:dyDescent="0.55000000000000004">
      <c r="A22" t="s">
        <v>385</v>
      </c>
      <c r="B22" t="s">
        <v>333</v>
      </c>
      <c r="C22">
        <v>0.69</v>
      </c>
      <c r="D22">
        <v>0.05</v>
      </c>
      <c r="E22">
        <v>0.01</v>
      </c>
      <c r="F22">
        <v>0.25</v>
      </c>
      <c r="G22">
        <v>0</v>
      </c>
    </row>
    <row r="23" spans="1:7" x14ac:dyDescent="0.55000000000000004">
      <c r="A23" t="s">
        <v>384</v>
      </c>
      <c r="B23" t="s">
        <v>333</v>
      </c>
      <c r="C23">
        <v>0.92</v>
      </c>
      <c r="D23">
        <v>7.0000000000000007E-2</v>
      </c>
      <c r="E23">
        <v>0.01</v>
      </c>
      <c r="F23">
        <v>0</v>
      </c>
      <c r="G23">
        <v>0</v>
      </c>
    </row>
    <row r="24" spans="1:7" x14ac:dyDescent="0.55000000000000004">
      <c r="A24" t="s">
        <v>386</v>
      </c>
      <c r="B24" t="s">
        <v>333</v>
      </c>
      <c r="C24">
        <v>0.83</v>
      </c>
      <c r="D24">
        <v>6.0000000000000005E-2</v>
      </c>
      <c r="E24">
        <v>0.11</v>
      </c>
      <c r="F24">
        <v>0</v>
      </c>
      <c r="G24">
        <v>0</v>
      </c>
    </row>
    <row r="25" spans="1:7" x14ac:dyDescent="0.55000000000000004">
      <c r="A25" t="s">
        <v>379</v>
      </c>
      <c r="B25" t="s">
        <v>333</v>
      </c>
      <c r="C25">
        <v>0.99</v>
      </c>
      <c r="D25">
        <v>0</v>
      </c>
      <c r="E25">
        <v>0.01</v>
      </c>
      <c r="F25">
        <v>0</v>
      </c>
      <c r="G25">
        <v>0</v>
      </c>
    </row>
    <row r="26" spans="1:7" x14ac:dyDescent="0.55000000000000004">
      <c r="A26" t="s">
        <v>383</v>
      </c>
      <c r="B26" t="s">
        <v>333</v>
      </c>
      <c r="C26">
        <v>0.3</v>
      </c>
      <c r="D26">
        <v>0.47</v>
      </c>
      <c r="E26">
        <v>0.02</v>
      </c>
      <c r="F26">
        <v>0.21000000000000002</v>
      </c>
      <c r="G26">
        <v>0</v>
      </c>
    </row>
    <row r="27" spans="1:7" x14ac:dyDescent="0.55000000000000004">
      <c r="A27" t="s">
        <v>383</v>
      </c>
      <c r="B27" t="s">
        <v>333</v>
      </c>
      <c r="C27">
        <v>0.1</v>
      </c>
      <c r="D27">
        <v>0.17000000000000004</v>
      </c>
      <c r="E27">
        <v>6.0000000000000005E-2</v>
      </c>
      <c r="F27">
        <v>0.57000000000000006</v>
      </c>
      <c r="G27">
        <v>0.1</v>
      </c>
    </row>
    <row r="28" spans="1:7" x14ac:dyDescent="0.55000000000000004">
      <c r="A28" t="s">
        <v>387</v>
      </c>
      <c r="B28" t="s">
        <v>333</v>
      </c>
      <c r="C28">
        <v>0.73</v>
      </c>
      <c r="D28">
        <v>0.27</v>
      </c>
      <c r="E28">
        <v>0</v>
      </c>
      <c r="F28">
        <v>0</v>
      </c>
      <c r="G28">
        <v>0</v>
      </c>
    </row>
    <row r="29" spans="1:7" x14ac:dyDescent="0.55000000000000004">
      <c r="A29" t="s">
        <v>382</v>
      </c>
      <c r="B29" t="s">
        <v>333</v>
      </c>
      <c r="C29">
        <v>0.73</v>
      </c>
      <c r="D29">
        <v>0.11000000000000001</v>
      </c>
      <c r="E29">
        <v>0.05</v>
      </c>
      <c r="F29">
        <v>0.11000000000000001</v>
      </c>
      <c r="G29">
        <v>0</v>
      </c>
    </row>
    <row r="30" spans="1:7" x14ac:dyDescent="0.55000000000000004">
      <c r="A30" t="s">
        <v>386</v>
      </c>
      <c r="B30" t="s">
        <v>333</v>
      </c>
      <c r="C30">
        <v>0.61</v>
      </c>
      <c r="D30">
        <v>0.21000000000000002</v>
      </c>
      <c r="E30">
        <v>7.0000000000000007E-2</v>
      </c>
      <c r="F30">
        <v>0.01</v>
      </c>
      <c r="G30">
        <v>0.1</v>
      </c>
    </row>
    <row r="31" spans="1:7" x14ac:dyDescent="0.55000000000000004">
      <c r="A31" t="s">
        <v>384</v>
      </c>
      <c r="B31" t="s">
        <v>333</v>
      </c>
      <c r="C31">
        <v>0.8</v>
      </c>
      <c r="D31">
        <v>0.15000000000000002</v>
      </c>
      <c r="E31">
        <v>0.05</v>
      </c>
      <c r="F31">
        <v>0</v>
      </c>
      <c r="G31">
        <v>0</v>
      </c>
    </row>
    <row r="32" spans="1:7" x14ac:dyDescent="0.55000000000000004">
      <c r="A32" t="s">
        <v>385</v>
      </c>
      <c r="B32" t="s">
        <v>333</v>
      </c>
      <c r="C32">
        <v>0.15</v>
      </c>
      <c r="D32">
        <v>0.25</v>
      </c>
      <c r="E32">
        <v>0.01</v>
      </c>
      <c r="F32">
        <v>0.59</v>
      </c>
      <c r="G32">
        <v>0</v>
      </c>
    </row>
    <row r="33" spans="1:7" x14ac:dyDescent="0.55000000000000004">
      <c r="A33" t="s">
        <v>379</v>
      </c>
      <c r="B33" t="s">
        <v>333</v>
      </c>
      <c r="C33">
        <v>0.99</v>
      </c>
      <c r="D33">
        <v>0</v>
      </c>
      <c r="E33">
        <v>0.01</v>
      </c>
      <c r="F33">
        <v>0</v>
      </c>
      <c r="G33">
        <v>0</v>
      </c>
    </row>
    <row r="34" spans="1:7" x14ac:dyDescent="0.55000000000000004">
      <c r="A34" t="s">
        <v>377</v>
      </c>
      <c r="B34" t="s">
        <v>333</v>
      </c>
      <c r="C34">
        <v>0.5</v>
      </c>
      <c r="D34">
        <v>0.4</v>
      </c>
      <c r="E34">
        <v>0</v>
      </c>
      <c r="F34">
        <v>0.1</v>
      </c>
      <c r="G34">
        <v>0</v>
      </c>
    </row>
    <row r="35" spans="1:7" x14ac:dyDescent="0.55000000000000004">
      <c r="A35" t="s">
        <v>383</v>
      </c>
      <c r="B35" t="s">
        <v>333</v>
      </c>
      <c r="C35">
        <v>0.05</v>
      </c>
      <c r="D35">
        <v>0.30000000000000004</v>
      </c>
      <c r="E35">
        <v>0</v>
      </c>
      <c r="F35">
        <v>0.60000000000000009</v>
      </c>
      <c r="G35">
        <v>0.05</v>
      </c>
    </row>
    <row r="36" spans="1:7" x14ac:dyDescent="0.55000000000000004">
      <c r="A36" t="s">
        <v>381</v>
      </c>
      <c r="B36" t="s">
        <v>333</v>
      </c>
      <c r="C36">
        <v>0.09</v>
      </c>
      <c r="D36">
        <v>0.15</v>
      </c>
      <c r="E36">
        <v>0</v>
      </c>
      <c r="F36">
        <v>0.76</v>
      </c>
      <c r="G36">
        <v>0</v>
      </c>
    </row>
    <row r="37" spans="1:7" x14ac:dyDescent="0.55000000000000004">
      <c r="A37" t="s">
        <v>378</v>
      </c>
      <c r="B37" t="s">
        <v>333</v>
      </c>
      <c r="C37">
        <v>1</v>
      </c>
      <c r="D37">
        <v>0</v>
      </c>
      <c r="E37">
        <v>0</v>
      </c>
      <c r="F37">
        <v>0</v>
      </c>
      <c r="G37">
        <v>0</v>
      </c>
    </row>
    <row r="38" spans="1:7" x14ac:dyDescent="0.55000000000000004">
      <c r="A38" t="s">
        <v>377</v>
      </c>
      <c r="B38" t="s">
        <v>333</v>
      </c>
      <c r="C38">
        <v>0.15</v>
      </c>
      <c r="D38">
        <v>0.85000000000000009</v>
      </c>
      <c r="E38">
        <v>0</v>
      </c>
      <c r="F38">
        <v>0</v>
      </c>
      <c r="G38">
        <v>0</v>
      </c>
    </row>
    <row r="39" spans="1:7" x14ac:dyDescent="0.55000000000000004">
      <c r="A39" t="s">
        <v>388</v>
      </c>
      <c r="B39" t="s">
        <v>333</v>
      </c>
      <c r="C39">
        <v>0.25</v>
      </c>
      <c r="D39">
        <v>0</v>
      </c>
      <c r="E39">
        <v>6.0000000000000005E-2</v>
      </c>
      <c r="F39">
        <v>0.69</v>
      </c>
      <c r="G39">
        <v>0</v>
      </c>
    </row>
    <row r="40" spans="1:7" x14ac:dyDescent="0.55000000000000004">
      <c r="A40" t="s">
        <v>387</v>
      </c>
      <c r="B40" t="s">
        <v>333</v>
      </c>
      <c r="C40">
        <v>0.99</v>
      </c>
      <c r="D40">
        <v>0.01</v>
      </c>
      <c r="E40">
        <v>0</v>
      </c>
      <c r="F40">
        <v>0</v>
      </c>
      <c r="G40">
        <v>0</v>
      </c>
    </row>
    <row r="41" spans="1:7" x14ac:dyDescent="0.55000000000000004">
      <c r="A41" t="s">
        <v>382</v>
      </c>
      <c r="B41" t="s">
        <v>333</v>
      </c>
      <c r="C41">
        <v>0.01</v>
      </c>
      <c r="D41">
        <v>0</v>
      </c>
      <c r="E41">
        <v>0</v>
      </c>
      <c r="F41">
        <v>0.99</v>
      </c>
      <c r="G41">
        <v>0</v>
      </c>
    </row>
    <row r="42" spans="1:7" x14ac:dyDescent="0.55000000000000004">
      <c r="A42" t="s">
        <v>384</v>
      </c>
      <c r="B42" t="s">
        <v>333</v>
      </c>
      <c r="C42">
        <v>0.54</v>
      </c>
      <c r="D42">
        <v>0</v>
      </c>
      <c r="E42">
        <v>0.46</v>
      </c>
      <c r="F42">
        <v>0</v>
      </c>
      <c r="G42">
        <v>0</v>
      </c>
    </row>
    <row r="43" spans="1:7" x14ac:dyDescent="0.55000000000000004">
      <c r="A43" t="s">
        <v>386</v>
      </c>
      <c r="B43" t="s">
        <v>333</v>
      </c>
      <c r="C43">
        <v>0.85</v>
      </c>
      <c r="D43">
        <v>0.15</v>
      </c>
      <c r="E43">
        <v>0</v>
      </c>
      <c r="F43">
        <v>0</v>
      </c>
      <c r="G43">
        <v>0</v>
      </c>
    </row>
    <row r="44" spans="1:7" x14ac:dyDescent="0.55000000000000004">
      <c r="A44" t="s">
        <v>389</v>
      </c>
      <c r="B44" t="s">
        <v>333</v>
      </c>
      <c r="C44">
        <v>0.34</v>
      </c>
      <c r="D44">
        <v>0.01</v>
      </c>
      <c r="E44">
        <v>0.1</v>
      </c>
      <c r="F44">
        <v>0.55000000000000004</v>
      </c>
      <c r="G44">
        <v>0</v>
      </c>
    </row>
    <row r="45" spans="1:7" x14ac:dyDescent="0.55000000000000004">
      <c r="A45" t="s">
        <v>390</v>
      </c>
      <c r="B45" t="s">
        <v>333</v>
      </c>
      <c r="C45">
        <v>0.25</v>
      </c>
      <c r="D45">
        <v>0.01</v>
      </c>
      <c r="E45">
        <v>0</v>
      </c>
      <c r="F45">
        <v>0.74</v>
      </c>
      <c r="G45">
        <v>0</v>
      </c>
    </row>
    <row r="46" spans="1:7" x14ac:dyDescent="0.55000000000000004">
      <c r="A46" t="s">
        <v>385</v>
      </c>
      <c r="B46" t="s">
        <v>333</v>
      </c>
      <c r="C46">
        <v>0.05</v>
      </c>
      <c r="D46">
        <v>0</v>
      </c>
      <c r="E46">
        <v>0</v>
      </c>
      <c r="F46">
        <v>0.95</v>
      </c>
      <c r="G46">
        <v>0</v>
      </c>
    </row>
    <row r="47" spans="1:7" x14ac:dyDescent="0.55000000000000004">
      <c r="A47" t="s">
        <v>377</v>
      </c>
      <c r="B47" t="s">
        <v>333</v>
      </c>
      <c r="C47">
        <v>0.45</v>
      </c>
      <c r="D47">
        <v>0.5</v>
      </c>
      <c r="E47">
        <v>0</v>
      </c>
      <c r="F47">
        <v>0.05</v>
      </c>
      <c r="G47">
        <v>0</v>
      </c>
    </row>
    <row r="48" spans="1:7" x14ac:dyDescent="0.55000000000000004">
      <c r="A48" t="s">
        <v>379</v>
      </c>
      <c r="B48" t="s">
        <v>333</v>
      </c>
      <c r="C48">
        <v>0.84</v>
      </c>
      <c r="D48">
        <v>0.05</v>
      </c>
      <c r="E48">
        <v>0.11</v>
      </c>
      <c r="F48">
        <v>0</v>
      </c>
      <c r="G48">
        <v>0</v>
      </c>
    </row>
    <row r="49" spans="1:7" x14ac:dyDescent="0.55000000000000004">
      <c r="A49" t="s">
        <v>383</v>
      </c>
      <c r="B49" t="s">
        <v>333</v>
      </c>
      <c r="C49">
        <v>0.1</v>
      </c>
      <c r="D49">
        <v>0.46</v>
      </c>
      <c r="E49">
        <v>0</v>
      </c>
      <c r="F49">
        <v>0.44</v>
      </c>
      <c r="G49">
        <v>0</v>
      </c>
    </row>
    <row r="50" spans="1:7" x14ac:dyDescent="0.55000000000000004">
      <c r="A50" t="s">
        <v>381</v>
      </c>
      <c r="B50" t="s">
        <v>333</v>
      </c>
      <c r="C50">
        <v>0.05</v>
      </c>
      <c r="D50">
        <v>0</v>
      </c>
      <c r="E50">
        <v>0</v>
      </c>
      <c r="F50">
        <v>0.95</v>
      </c>
      <c r="G50">
        <v>0</v>
      </c>
    </row>
    <row r="51" spans="1:7" x14ac:dyDescent="0.55000000000000004">
      <c r="A51" t="s">
        <v>382</v>
      </c>
      <c r="B51" t="s">
        <v>334</v>
      </c>
      <c r="C51">
        <v>0.92</v>
      </c>
      <c r="D51">
        <v>0.01</v>
      </c>
      <c r="E51">
        <v>0.02</v>
      </c>
      <c r="F51">
        <v>0.05</v>
      </c>
      <c r="G51">
        <v>0</v>
      </c>
    </row>
    <row r="52" spans="1:7" x14ac:dyDescent="0.55000000000000004">
      <c r="A52" t="s">
        <v>387</v>
      </c>
      <c r="B52" t="s">
        <v>334</v>
      </c>
      <c r="C52">
        <v>0.81</v>
      </c>
      <c r="D52">
        <v>0.01</v>
      </c>
      <c r="E52">
        <v>0.18000000000000002</v>
      </c>
      <c r="F52">
        <v>0</v>
      </c>
      <c r="G52">
        <v>0</v>
      </c>
    </row>
    <row r="53" spans="1:7" x14ac:dyDescent="0.55000000000000004">
      <c r="A53" t="s">
        <v>383</v>
      </c>
      <c r="B53" t="s">
        <v>334</v>
      </c>
      <c r="C53">
        <v>0.15</v>
      </c>
      <c r="D53">
        <v>0.32</v>
      </c>
      <c r="E53">
        <v>0.53</v>
      </c>
      <c r="F53">
        <v>0</v>
      </c>
      <c r="G53">
        <v>0</v>
      </c>
    </row>
    <row r="54" spans="1:7" x14ac:dyDescent="0.55000000000000004">
      <c r="A54" t="s">
        <v>386</v>
      </c>
      <c r="B54" t="s">
        <v>334</v>
      </c>
      <c r="C54">
        <v>0.79</v>
      </c>
      <c r="D54">
        <v>0.15</v>
      </c>
      <c r="E54">
        <v>6.0000000000000005E-2</v>
      </c>
      <c r="F54">
        <v>0</v>
      </c>
      <c r="G54">
        <v>0</v>
      </c>
    </row>
    <row r="55" spans="1:7" x14ac:dyDescent="0.55000000000000004">
      <c r="A55" t="s">
        <v>384</v>
      </c>
      <c r="B55" t="s">
        <v>334</v>
      </c>
      <c r="C55">
        <v>1</v>
      </c>
      <c r="D55">
        <v>0</v>
      </c>
      <c r="E55">
        <v>0</v>
      </c>
      <c r="F55">
        <v>0</v>
      </c>
      <c r="G55">
        <v>0</v>
      </c>
    </row>
    <row r="56" spans="1:7" x14ac:dyDescent="0.55000000000000004">
      <c r="A56" t="s">
        <v>385</v>
      </c>
      <c r="B56" t="s">
        <v>334</v>
      </c>
      <c r="C56">
        <v>0.15</v>
      </c>
      <c r="D56">
        <v>0.01</v>
      </c>
      <c r="E56">
        <v>0.03</v>
      </c>
      <c r="F56">
        <v>0.81</v>
      </c>
      <c r="G56">
        <v>0</v>
      </c>
    </row>
    <row r="57" spans="1:7" x14ac:dyDescent="0.55000000000000004">
      <c r="A57" t="s">
        <v>379</v>
      </c>
      <c r="B57" t="s">
        <v>334</v>
      </c>
      <c r="C57">
        <v>0.93</v>
      </c>
      <c r="D57">
        <v>6.0000000000000005E-2</v>
      </c>
      <c r="E57">
        <v>0</v>
      </c>
      <c r="F57">
        <v>0.01</v>
      </c>
      <c r="G57">
        <v>0</v>
      </c>
    </row>
    <row r="58" spans="1:7" x14ac:dyDescent="0.55000000000000004">
      <c r="A58" t="s">
        <v>389</v>
      </c>
      <c r="B58" t="s">
        <v>334</v>
      </c>
      <c r="C58">
        <v>0.24</v>
      </c>
      <c r="D58">
        <v>0.01</v>
      </c>
      <c r="E58">
        <v>0.75</v>
      </c>
      <c r="F58">
        <v>0</v>
      </c>
      <c r="G58">
        <v>0</v>
      </c>
    </row>
    <row r="59" spans="1:7" x14ac:dyDescent="0.55000000000000004">
      <c r="A59" t="s">
        <v>383</v>
      </c>
      <c r="B59" t="s">
        <v>334</v>
      </c>
      <c r="C59">
        <v>0.15</v>
      </c>
      <c r="D59">
        <v>0.60000000000000009</v>
      </c>
      <c r="E59">
        <v>0.1</v>
      </c>
      <c r="F59">
        <v>0.15000000000000002</v>
      </c>
      <c r="G59">
        <v>0</v>
      </c>
    </row>
    <row r="60" spans="1:7" x14ac:dyDescent="0.55000000000000004">
      <c r="A60" t="s">
        <v>381</v>
      </c>
      <c r="B60" t="s">
        <v>334</v>
      </c>
      <c r="C60">
        <v>0.3</v>
      </c>
      <c r="D60">
        <v>0.01</v>
      </c>
      <c r="E60">
        <v>0</v>
      </c>
      <c r="F60">
        <v>0.69</v>
      </c>
      <c r="G60">
        <v>0</v>
      </c>
    </row>
    <row r="61" spans="1:7" x14ac:dyDescent="0.55000000000000004">
      <c r="A61" t="s">
        <v>382</v>
      </c>
      <c r="B61" t="s">
        <v>334</v>
      </c>
      <c r="C61">
        <v>0.3</v>
      </c>
      <c r="D61">
        <v>0.01</v>
      </c>
      <c r="E61">
        <v>0.1</v>
      </c>
      <c r="F61">
        <v>0.59</v>
      </c>
      <c r="G61">
        <v>0</v>
      </c>
    </row>
    <row r="62" spans="1:7" x14ac:dyDescent="0.55000000000000004">
      <c r="A62" t="s">
        <v>387</v>
      </c>
      <c r="B62" t="s">
        <v>334</v>
      </c>
      <c r="C62">
        <v>0.9</v>
      </c>
      <c r="D62">
        <v>0.1</v>
      </c>
      <c r="E62">
        <v>0</v>
      </c>
      <c r="F62">
        <v>0</v>
      </c>
      <c r="G62">
        <v>0</v>
      </c>
    </row>
    <row r="63" spans="1:7" x14ac:dyDescent="0.55000000000000004">
      <c r="A63" t="s">
        <v>378</v>
      </c>
      <c r="B63" t="s">
        <v>334</v>
      </c>
      <c r="C63">
        <v>0.2</v>
      </c>
      <c r="D63">
        <v>0.7</v>
      </c>
      <c r="E63">
        <v>0</v>
      </c>
      <c r="F63">
        <v>0.1</v>
      </c>
      <c r="G63">
        <v>0</v>
      </c>
    </row>
    <row r="64" spans="1:7" x14ac:dyDescent="0.55000000000000004">
      <c r="A64" t="s">
        <v>384</v>
      </c>
      <c r="B64" t="s">
        <v>334</v>
      </c>
      <c r="C64">
        <v>0.8</v>
      </c>
      <c r="D64">
        <v>0</v>
      </c>
      <c r="E64">
        <v>0</v>
      </c>
      <c r="F64">
        <v>0.2</v>
      </c>
      <c r="G64">
        <v>0</v>
      </c>
    </row>
    <row r="65" spans="1:7" x14ac:dyDescent="0.55000000000000004">
      <c r="A65" t="s">
        <v>386</v>
      </c>
      <c r="B65" t="s">
        <v>334</v>
      </c>
      <c r="C65">
        <v>0.71</v>
      </c>
      <c r="D65">
        <v>0.01</v>
      </c>
      <c r="E65">
        <v>0.27</v>
      </c>
      <c r="F65">
        <v>0.01</v>
      </c>
      <c r="G65">
        <v>0</v>
      </c>
    </row>
    <row r="66" spans="1:7" x14ac:dyDescent="0.55000000000000004">
      <c r="A66" t="s">
        <v>385</v>
      </c>
      <c r="B66" t="s">
        <v>334</v>
      </c>
      <c r="C66">
        <v>0.51</v>
      </c>
      <c r="D66">
        <v>0.02</v>
      </c>
      <c r="E66">
        <v>7.0000000000000007E-2</v>
      </c>
      <c r="F66">
        <v>0.4</v>
      </c>
      <c r="G66">
        <v>0</v>
      </c>
    </row>
    <row r="67" spans="1:7" x14ac:dyDescent="0.55000000000000004">
      <c r="A67" t="s">
        <v>389</v>
      </c>
      <c r="B67" t="s">
        <v>334</v>
      </c>
      <c r="C67">
        <v>0.98</v>
      </c>
      <c r="D67">
        <v>0</v>
      </c>
      <c r="E67">
        <v>0.02</v>
      </c>
      <c r="F67">
        <v>0</v>
      </c>
      <c r="G67">
        <v>0</v>
      </c>
    </row>
    <row r="68" spans="1:7" x14ac:dyDescent="0.55000000000000004">
      <c r="A68" t="s">
        <v>378</v>
      </c>
      <c r="B68" t="s">
        <v>334</v>
      </c>
      <c r="C68">
        <v>0.05</v>
      </c>
      <c r="D68">
        <v>0.94000000000000006</v>
      </c>
      <c r="E68">
        <v>0</v>
      </c>
      <c r="F68">
        <v>0.01</v>
      </c>
      <c r="G68">
        <v>0</v>
      </c>
    </row>
    <row r="69" spans="1:7" x14ac:dyDescent="0.55000000000000004">
      <c r="A69" t="s">
        <v>383</v>
      </c>
      <c r="B69" t="s">
        <v>334</v>
      </c>
      <c r="C69">
        <v>0.15</v>
      </c>
      <c r="D69">
        <v>0.78999999999999992</v>
      </c>
      <c r="E69">
        <v>6.0000000000000005E-2</v>
      </c>
      <c r="F69">
        <v>0</v>
      </c>
      <c r="G69">
        <v>0</v>
      </c>
    </row>
    <row r="70" spans="1:7" x14ac:dyDescent="0.55000000000000004">
      <c r="A70" t="s">
        <v>382</v>
      </c>
      <c r="B70" t="s">
        <v>334</v>
      </c>
      <c r="C70">
        <v>0.8</v>
      </c>
      <c r="D70">
        <v>0.15</v>
      </c>
      <c r="E70">
        <v>0.05</v>
      </c>
      <c r="F70">
        <v>0</v>
      </c>
      <c r="G70">
        <v>0</v>
      </c>
    </row>
    <row r="71" spans="1:7" x14ac:dyDescent="0.55000000000000004">
      <c r="A71" t="s">
        <v>387</v>
      </c>
      <c r="B71" t="s">
        <v>334</v>
      </c>
      <c r="C71">
        <v>0.99</v>
      </c>
      <c r="D71">
        <v>0</v>
      </c>
      <c r="E71">
        <v>0.01</v>
      </c>
      <c r="F71">
        <v>0</v>
      </c>
      <c r="G71">
        <v>0</v>
      </c>
    </row>
    <row r="72" spans="1:7" x14ac:dyDescent="0.55000000000000004">
      <c r="A72" t="s">
        <v>384</v>
      </c>
      <c r="B72" t="s">
        <v>334</v>
      </c>
      <c r="C72">
        <v>0.89</v>
      </c>
      <c r="D72">
        <v>0.05</v>
      </c>
      <c r="E72">
        <v>0.05</v>
      </c>
      <c r="F72">
        <v>0.01</v>
      </c>
      <c r="G72">
        <v>0</v>
      </c>
    </row>
    <row r="73" spans="1:7" x14ac:dyDescent="0.55000000000000004">
      <c r="A73" t="s">
        <v>382</v>
      </c>
      <c r="B73" t="s">
        <v>334</v>
      </c>
      <c r="C73">
        <v>0.93</v>
      </c>
      <c r="D73">
        <v>0.05</v>
      </c>
      <c r="E73">
        <v>0.02</v>
      </c>
      <c r="F73">
        <v>0</v>
      </c>
      <c r="G73">
        <v>0</v>
      </c>
    </row>
    <row r="74" spans="1:7" x14ac:dyDescent="0.55000000000000004">
      <c r="A74" t="s">
        <v>386</v>
      </c>
      <c r="B74" t="s">
        <v>334</v>
      </c>
      <c r="C74">
        <v>0.98</v>
      </c>
      <c r="D74">
        <v>0</v>
      </c>
      <c r="E74">
        <v>0.01</v>
      </c>
      <c r="F74">
        <v>0.01</v>
      </c>
      <c r="G74">
        <v>0</v>
      </c>
    </row>
    <row r="75" spans="1:7" x14ac:dyDescent="0.55000000000000004">
      <c r="A75" t="s">
        <v>385</v>
      </c>
      <c r="B75" t="s">
        <v>334</v>
      </c>
      <c r="C75">
        <v>0.2</v>
      </c>
      <c r="D75">
        <v>0.21000000000000002</v>
      </c>
      <c r="E75">
        <v>0.01</v>
      </c>
      <c r="F75">
        <v>0.57999999999999996</v>
      </c>
      <c r="G75">
        <v>0</v>
      </c>
    </row>
    <row r="76" spans="1:7" x14ac:dyDescent="0.55000000000000004">
      <c r="A76" t="s">
        <v>379</v>
      </c>
      <c r="B76" t="s">
        <v>334</v>
      </c>
      <c r="C76">
        <v>0.87</v>
      </c>
      <c r="D76">
        <v>0.02</v>
      </c>
      <c r="E76">
        <v>0.11</v>
      </c>
      <c r="F76">
        <v>0</v>
      </c>
      <c r="G76">
        <v>0</v>
      </c>
    </row>
    <row r="77" spans="1:7" x14ac:dyDescent="0.55000000000000004">
      <c r="A77" t="s">
        <v>387</v>
      </c>
      <c r="B77" t="s">
        <v>335</v>
      </c>
      <c r="C77">
        <v>0.83</v>
      </c>
      <c r="D77">
        <v>0.16000000000000003</v>
      </c>
      <c r="E77">
        <v>0.01</v>
      </c>
      <c r="F77">
        <v>0</v>
      </c>
      <c r="G77">
        <v>0</v>
      </c>
    </row>
    <row r="78" spans="1:7" x14ac:dyDescent="0.55000000000000004">
      <c r="A78" t="s">
        <v>384</v>
      </c>
      <c r="B78" t="s">
        <v>335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7" x14ac:dyDescent="0.55000000000000004">
      <c r="A79" t="s">
        <v>385</v>
      </c>
      <c r="B79" t="s">
        <v>335</v>
      </c>
      <c r="C79">
        <v>0.68</v>
      </c>
      <c r="D79">
        <v>0.1</v>
      </c>
      <c r="E79">
        <v>0.12000000000000001</v>
      </c>
      <c r="F79">
        <v>0.1</v>
      </c>
      <c r="G79">
        <v>0</v>
      </c>
    </row>
    <row r="80" spans="1:7" x14ac:dyDescent="0.55000000000000004">
      <c r="A80" t="s">
        <v>383</v>
      </c>
      <c r="B80" t="s">
        <v>335</v>
      </c>
      <c r="C80">
        <v>0.52</v>
      </c>
      <c r="D80">
        <v>0.42000000000000004</v>
      </c>
      <c r="E80">
        <v>6.0000000000000005E-2</v>
      </c>
      <c r="F80">
        <v>0</v>
      </c>
      <c r="G80">
        <v>0</v>
      </c>
    </row>
    <row r="81" spans="1:7" x14ac:dyDescent="0.55000000000000004">
      <c r="A81" t="s">
        <v>381</v>
      </c>
      <c r="B81" t="s">
        <v>335</v>
      </c>
      <c r="C81">
        <v>0.89</v>
      </c>
      <c r="D81">
        <v>0.1</v>
      </c>
      <c r="E81">
        <v>0.01</v>
      </c>
      <c r="F81">
        <v>0</v>
      </c>
      <c r="G81">
        <v>0</v>
      </c>
    </row>
    <row r="82" spans="1:7" x14ac:dyDescent="0.55000000000000004">
      <c r="A82" t="s">
        <v>379</v>
      </c>
      <c r="B82" t="s">
        <v>335</v>
      </c>
      <c r="C82">
        <v>1</v>
      </c>
      <c r="D82">
        <v>0</v>
      </c>
      <c r="E82">
        <v>0</v>
      </c>
      <c r="F82">
        <v>0</v>
      </c>
      <c r="G82">
        <v>0</v>
      </c>
    </row>
    <row r="83" spans="1:7" x14ac:dyDescent="0.55000000000000004">
      <c r="A83" t="s">
        <v>386</v>
      </c>
      <c r="B83" t="s">
        <v>335</v>
      </c>
      <c r="C83">
        <v>0.53</v>
      </c>
      <c r="D83">
        <v>0.36</v>
      </c>
      <c r="E83">
        <v>0.11</v>
      </c>
      <c r="F83">
        <v>0</v>
      </c>
      <c r="G83">
        <v>0</v>
      </c>
    </row>
    <row r="84" spans="1:7" x14ac:dyDescent="0.55000000000000004">
      <c r="A84" t="s">
        <v>382</v>
      </c>
      <c r="B84" t="s">
        <v>335</v>
      </c>
      <c r="C84">
        <v>0.2</v>
      </c>
      <c r="D84">
        <v>0.58000000000000007</v>
      </c>
      <c r="E84">
        <v>0.22000000000000003</v>
      </c>
      <c r="F84">
        <v>0</v>
      </c>
      <c r="G84">
        <v>0</v>
      </c>
    </row>
    <row r="85" spans="1:7" x14ac:dyDescent="0.55000000000000004">
      <c r="A85" t="s">
        <v>380</v>
      </c>
      <c r="B85" t="s">
        <v>335</v>
      </c>
      <c r="C85">
        <v>0.98</v>
      </c>
      <c r="D85">
        <v>0</v>
      </c>
      <c r="E85">
        <v>0.01</v>
      </c>
      <c r="F85">
        <v>0.01</v>
      </c>
      <c r="G85">
        <v>0</v>
      </c>
    </row>
    <row r="86" spans="1:7" x14ac:dyDescent="0.55000000000000004">
      <c r="A86" t="s">
        <v>384</v>
      </c>
      <c r="B86" t="s">
        <v>335</v>
      </c>
      <c r="C86">
        <v>0.6</v>
      </c>
      <c r="D86">
        <v>0</v>
      </c>
      <c r="E86">
        <v>0.4</v>
      </c>
      <c r="F86">
        <v>0</v>
      </c>
      <c r="G86">
        <v>0</v>
      </c>
    </row>
    <row r="87" spans="1:7" x14ac:dyDescent="0.55000000000000004">
      <c r="A87" t="s">
        <v>385</v>
      </c>
      <c r="B87" t="s">
        <v>335</v>
      </c>
      <c r="C87">
        <v>0.94</v>
      </c>
      <c r="D87">
        <v>6.0000000000000005E-2</v>
      </c>
      <c r="E87">
        <v>0</v>
      </c>
      <c r="F87">
        <v>0</v>
      </c>
      <c r="G87">
        <v>0</v>
      </c>
    </row>
    <row r="88" spans="1:7" x14ac:dyDescent="0.55000000000000004">
      <c r="A88" t="s">
        <v>387</v>
      </c>
      <c r="B88" t="s">
        <v>335</v>
      </c>
      <c r="C88">
        <v>0.59</v>
      </c>
      <c r="D88">
        <v>0</v>
      </c>
      <c r="E88">
        <v>0.11000000000000001</v>
      </c>
      <c r="F88">
        <v>0</v>
      </c>
      <c r="G88">
        <v>0.3</v>
      </c>
    </row>
    <row r="89" spans="1:7" x14ac:dyDescent="0.55000000000000004">
      <c r="A89" t="s">
        <v>383</v>
      </c>
      <c r="B89" t="s">
        <v>335</v>
      </c>
      <c r="C89">
        <v>0.15</v>
      </c>
      <c r="D89">
        <v>0.79</v>
      </c>
      <c r="E89">
        <v>6.0000000000000005E-2</v>
      </c>
      <c r="F89">
        <v>0</v>
      </c>
      <c r="G89">
        <v>0</v>
      </c>
    </row>
    <row r="90" spans="1:7" x14ac:dyDescent="0.55000000000000004">
      <c r="A90" t="s">
        <v>381</v>
      </c>
      <c r="B90" t="s">
        <v>335</v>
      </c>
      <c r="C90">
        <v>0.83</v>
      </c>
      <c r="D90">
        <v>0.01</v>
      </c>
      <c r="E90">
        <v>0.16</v>
      </c>
      <c r="F90">
        <v>0</v>
      </c>
      <c r="G90">
        <v>0</v>
      </c>
    </row>
    <row r="91" spans="1:7" x14ac:dyDescent="0.55000000000000004">
      <c r="A91" t="s">
        <v>382</v>
      </c>
      <c r="B91" t="s">
        <v>335</v>
      </c>
      <c r="C91">
        <v>0.98</v>
      </c>
      <c r="D91">
        <v>0.02</v>
      </c>
      <c r="E91">
        <v>0</v>
      </c>
      <c r="F91">
        <v>0</v>
      </c>
      <c r="G91">
        <v>0</v>
      </c>
    </row>
    <row r="92" spans="1:7" x14ac:dyDescent="0.55000000000000004">
      <c r="A92" t="s">
        <v>383</v>
      </c>
      <c r="B92" t="s">
        <v>335</v>
      </c>
      <c r="C92">
        <v>0.64</v>
      </c>
      <c r="D92">
        <v>0.36</v>
      </c>
      <c r="E92">
        <v>0</v>
      </c>
      <c r="F92">
        <v>0</v>
      </c>
      <c r="G92">
        <v>0</v>
      </c>
    </row>
    <row r="93" spans="1:7" x14ac:dyDescent="0.55000000000000004">
      <c r="A93" t="s">
        <v>388</v>
      </c>
      <c r="B93" t="s">
        <v>335</v>
      </c>
      <c r="C93">
        <v>1</v>
      </c>
      <c r="D93">
        <v>0</v>
      </c>
      <c r="E93">
        <v>0</v>
      </c>
      <c r="F93">
        <v>0</v>
      </c>
      <c r="G93">
        <v>0</v>
      </c>
    </row>
    <row r="94" spans="1:7" x14ac:dyDescent="0.55000000000000004">
      <c r="A94" t="s">
        <v>386</v>
      </c>
      <c r="B94" t="s">
        <v>335</v>
      </c>
      <c r="C94">
        <v>0.75</v>
      </c>
      <c r="D94">
        <v>0.05</v>
      </c>
      <c r="E94">
        <v>0.2</v>
      </c>
      <c r="F94">
        <v>0</v>
      </c>
      <c r="G94">
        <v>0</v>
      </c>
    </row>
    <row r="95" spans="1:7" x14ac:dyDescent="0.55000000000000004">
      <c r="A95" t="s">
        <v>379</v>
      </c>
      <c r="B95" t="s">
        <v>335</v>
      </c>
      <c r="C95">
        <v>0.73</v>
      </c>
      <c r="D95">
        <v>0.26</v>
      </c>
      <c r="E95">
        <v>0.01</v>
      </c>
      <c r="F95">
        <v>0</v>
      </c>
      <c r="G95">
        <v>0</v>
      </c>
    </row>
    <row r="96" spans="1:7" x14ac:dyDescent="0.55000000000000004">
      <c r="A96" t="s">
        <v>382</v>
      </c>
      <c r="B96" t="s">
        <v>335</v>
      </c>
      <c r="C96">
        <v>0.83</v>
      </c>
      <c r="D96">
        <v>7.0000000000000007E-2</v>
      </c>
      <c r="E96">
        <v>0.1</v>
      </c>
      <c r="F96">
        <v>0</v>
      </c>
      <c r="G96">
        <v>0</v>
      </c>
    </row>
    <row r="97" spans="1:7" x14ac:dyDescent="0.55000000000000004">
      <c r="A97" t="s">
        <v>384</v>
      </c>
      <c r="B97" t="s">
        <v>335</v>
      </c>
      <c r="C97">
        <v>1</v>
      </c>
      <c r="D97">
        <v>0</v>
      </c>
      <c r="E97">
        <v>0</v>
      </c>
      <c r="F97">
        <v>0</v>
      </c>
      <c r="G97">
        <v>0</v>
      </c>
    </row>
    <row r="98" spans="1:7" x14ac:dyDescent="0.55000000000000004">
      <c r="A98" t="s">
        <v>387</v>
      </c>
      <c r="B98" t="s">
        <v>335</v>
      </c>
      <c r="C98">
        <v>0.9</v>
      </c>
      <c r="D98">
        <v>0.1</v>
      </c>
      <c r="E98">
        <v>0</v>
      </c>
      <c r="F98">
        <v>0</v>
      </c>
      <c r="G98">
        <v>0</v>
      </c>
    </row>
    <row r="99" spans="1:7" x14ac:dyDescent="0.55000000000000004">
      <c r="A99" t="s">
        <v>385</v>
      </c>
      <c r="B99" t="s">
        <v>335</v>
      </c>
      <c r="C99">
        <v>0.83</v>
      </c>
      <c r="D99">
        <v>0.15</v>
      </c>
      <c r="E99">
        <v>0.02</v>
      </c>
      <c r="F99">
        <v>0</v>
      </c>
      <c r="G99">
        <v>0</v>
      </c>
    </row>
    <row r="100" spans="1:7" x14ac:dyDescent="0.55000000000000004">
      <c r="A100" t="s">
        <v>381</v>
      </c>
      <c r="B100" t="s">
        <v>335</v>
      </c>
      <c r="C100">
        <v>0.98</v>
      </c>
      <c r="D100">
        <v>0</v>
      </c>
      <c r="E100">
        <v>0.02</v>
      </c>
      <c r="F100">
        <v>0</v>
      </c>
      <c r="G100">
        <v>0</v>
      </c>
    </row>
    <row r="101" spans="1:7" x14ac:dyDescent="0.55000000000000004">
      <c r="A101" t="s">
        <v>380</v>
      </c>
      <c r="B101" t="s">
        <v>335</v>
      </c>
      <c r="C101">
        <v>0.82</v>
      </c>
      <c r="D101">
        <v>0.01</v>
      </c>
      <c r="E101">
        <v>0.02</v>
      </c>
      <c r="F101">
        <v>0.05</v>
      </c>
      <c r="G101">
        <v>0.1</v>
      </c>
    </row>
    <row r="102" spans="1:7" x14ac:dyDescent="0.55000000000000004">
      <c r="A102" t="s">
        <v>379</v>
      </c>
      <c r="B102" t="s">
        <v>332</v>
      </c>
      <c r="C102">
        <v>0.59</v>
      </c>
      <c r="D102">
        <v>0.11</v>
      </c>
      <c r="E102">
        <v>0.3</v>
      </c>
      <c r="F102">
        <v>0</v>
      </c>
      <c r="G102">
        <v>0</v>
      </c>
    </row>
    <row r="103" spans="1:7" x14ac:dyDescent="0.55000000000000004">
      <c r="A103" t="s">
        <v>389</v>
      </c>
      <c r="B103" t="s">
        <v>332</v>
      </c>
      <c r="C103">
        <v>0.78</v>
      </c>
      <c r="D103">
        <v>0.01</v>
      </c>
      <c r="E103">
        <v>0.21000000000000002</v>
      </c>
      <c r="F103">
        <v>0</v>
      </c>
      <c r="G103">
        <v>0</v>
      </c>
    </row>
    <row r="104" spans="1:7" x14ac:dyDescent="0.55000000000000004">
      <c r="A104" t="s">
        <v>386</v>
      </c>
      <c r="B104" t="s">
        <v>332</v>
      </c>
      <c r="C104">
        <v>0.93</v>
      </c>
      <c r="D104">
        <v>0.01</v>
      </c>
      <c r="E104">
        <v>6.0000000000000005E-2</v>
      </c>
      <c r="F104">
        <v>0</v>
      </c>
      <c r="G104">
        <v>0</v>
      </c>
    </row>
    <row r="105" spans="1:7" x14ac:dyDescent="0.55000000000000004">
      <c r="A105" t="s">
        <v>382</v>
      </c>
      <c r="B105" t="s">
        <v>332</v>
      </c>
      <c r="C105">
        <v>0.93</v>
      </c>
      <c r="D105">
        <v>7.0000000000000007E-2</v>
      </c>
      <c r="E105">
        <v>0</v>
      </c>
      <c r="F105">
        <v>0</v>
      </c>
      <c r="G105">
        <v>0</v>
      </c>
    </row>
    <row r="106" spans="1:7" x14ac:dyDescent="0.55000000000000004">
      <c r="A106" t="s">
        <v>389</v>
      </c>
      <c r="B106" t="s">
        <v>332</v>
      </c>
      <c r="C106">
        <v>1</v>
      </c>
      <c r="D106">
        <v>0</v>
      </c>
      <c r="E106">
        <v>0</v>
      </c>
      <c r="F106">
        <v>0</v>
      </c>
      <c r="G106">
        <v>0</v>
      </c>
    </row>
    <row r="107" spans="1:7" x14ac:dyDescent="0.55000000000000004">
      <c r="A107" t="s">
        <v>380</v>
      </c>
      <c r="B107" t="s">
        <v>332</v>
      </c>
      <c r="C107">
        <v>0.95</v>
      </c>
      <c r="D107">
        <v>0</v>
      </c>
      <c r="E107">
        <v>0.05</v>
      </c>
      <c r="F107">
        <v>0</v>
      </c>
      <c r="G107">
        <v>0</v>
      </c>
    </row>
    <row r="108" spans="1:7" x14ac:dyDescent="0.55000000000000004">
      <c r="A108" t="s">
        <v>387</v>
      </c>
      <c r="B108" t="s">
        <v>332</v>
      </c>
      <c r="C108">
        <v>0.98</v>
      </c>
      <c r="D108">
        <v>0.02</v>
      </c>
      <c r="E108">
        <v>0</v>
      </c>
      <c r="F108">
        <v>0</v>
      </c>
      <c r="G108">
        <v>0</v>
      </c>
    </row>
    <row r="109" spans="1:7" x14ac:dyDescent="0.55000000000000004">
      <c r="A109" t="s">
        <v>385</v>
      </c>
      <c r="B109" t="s">
        <v>332</v>
      </c>
      <c r="C109">
        <v>0.1</v>
      </c>
      <c r="D109">
        <v>0.12000000000000001</v>
      </c>
      <c r="E109">
        <v>0.78</v>
      </c>
      <c r="F109">
        <v>0</v>
      </c>
      <c r="G109">
        <v>0</v>
      </c>
    </row>
    <row r="110" spans="1:7" x14ac:dyDescent="0.55000000000000004">
      <c r="A110" t="s">
        <v>377</v>
      </c>
      <c r="B110" t="s">
        <v>332</v>
      </c>
      <c r="C110">
        <v>0.56999999999999995</v>
      </c>
      <c r="D110">
        <v>0.21000000000000002</v>
      </c>
      <c r="E110">
        <v>0.01</v>
      </c>
      <c r="F110">
        <v>0</v>
      </c>
      <c r="G110">
        <v>0.21000000000000002</v>
      </c>
    </row>
    <row r="111" spans="1:7" x14ac:dyDescent="0.55000000000000004">
      <c r="A111" t="s">
        <v>383</v>
      </c>
      <c r="B111" t="s">
        <v>332</v>
      </c>
      <c r="C111">
        <v>0.53</v>
      </c>
      <c r="D111">
        <v>0.27</v>
      </c>
      <c r="E111">
        <v>0.1</v>
      </c>
      <c r="F111">
        <v>0</v>
      </c>
      <c r="G111">
        <v>0.1</v>
      </c>
    </row>
    <row r="112" spans="1:7" x14ac:dyDescent="0.55000000000000004">
      <c r="A112" t="s">
        <v>384</v>
      </c>
      <c r="B112" t="s">
        <v>332</v>
      </c>
      <c r="C112">
        <v>0.78</v>
      </c>
      <c r="D112">
        <v>0</v>
      </c>
      <c r="E112">
        <v>0.22000000000000003</v>
      </c>
      <c r="F112">
        <v>0</v>
      </c>
      <c r="G112">
        <v>0</v>
      </c>
    </row>
    <row r="113" spans="1:7" x14ac:dyDescent="0.55000000000000004">
      <c r="A113" t="s">
        <v>381</v>
      </c>
      <c r="B113" t="s">
        <v>332</v>
      </c>
      <c r="C113">
        <v>0.85</v>
      </c>
      <c r="D113">
        <v>0.1</v>
      </c>
      <c r="E113">
        <v>0.05</v>
      </c>
      <c r="F113">
        <v>0</v>
      </c>
      <c r="G113">
        <v>0</v>
      </c>
    </row>
    <row r="114" spans="1:7" x14ac:dyDescent="0.55000000000000004">
      <c r="A114" t="s">
        <v>381</v>
      </c>
      <c r="B114" t="s">
        <v>332</v>
      </c>
      <c r="C114">
        <v>0.96</v>
      </c>
      <c r="D114">
        <v>0.02</v>
      </c>
      <c r="E114">
        <v>0.02</v>
      </c>
      <c r="F114">
        <v>0</v>
      </c>
      <c r="G114">
        <v>0</v>
      </c>
    </row>
    <row r="115" spans="1:7" x14ac:dyDescent="0.55000000000000004">
      <c r="A115" t="s">
        <v>379</v>
      </c>
      <c r="B115" t="s">
        <v>332</v>
      </c>
      <c r="C115">
        <v>1</v>
      </c>
      <c r="D115">
        <v>0</v>
      </c>
      <c r="E115">
        <v>0</v>
      </c>
      <c r="F115">
        <v>0</v>
      </c>
      <c r="G115">
        <v>0</v>
      </c>
    </row>
    <row r="116" spans="1:7" x14ac:dyDescent="0.55000000000000004">
      <c r="A116" t="s">
        <v>390</v>
      </c>
      <c r="B116" t="s">
        <v>332</v>
      </c>
      <c r="C116">
        <v>0.97</v>
      </c>
      <c r="D116">
        <v>0.02</v>
      </c>
      <c r="E116">
        <v>0.01</v>
      </c>
      <c r="F116">
        <v>0</v>
      </c>
      <c r="G116">
        <v>0</v>
      </c>
    </row>
    <row r="117" spans="1:7" x14ac:dyDescent="0.55000000000000004">
      <c r="A117" t="s">
        <v>388</v>
      </c>
      <c r="B117" t="s">
        <v>332</v>
      </c>
      <c r="C117">
        <v>0.49</v>
      </c>
      <c r="D117">
        <v>6.0000000000000005E-2</v>
      </c>
      <c r="E117">
        <v>0.2</v>
      </c>
      <c r="F117">
        <v>0</v>
      </c>
      <c r="G117">
        <v>0.25</v>
      </c>
    </row>
    <row r="118" spans="1:7" x14ac:dyDescent="0.55000000000000004">
      <c r="A118" t="s">
        <v>377</v>
      </c>
      <c r="B118" t="s">
        <v>332</v>
      </c>
      <c r="C118">
        <v>0.01</v>
      </c>
      <c r="D118">
        <v>0.94</v>
      </c>
      <c r="E118">
        <v>0.05</v>
      </c>
      <c r="F118">
        <v>0</v>
      </c>
      <c r="G118">
        <v>0</v>
      </c>
    </row>
    <row r="119" spans="1:7" x14ac:dyDescent="0.55000000000000004">
      <c r="A119" t="s">
        <v>384</v>
      </c>
      <c r="B119" t="s">
        <v>332</v>
      </c>
      <c r="C119">
        <v>0.87</v>
      </c>
      <c r="D119">
        <v>0.02</v>
      </c>
      <c r="E119">
        <v>0.1</v>
      </c>
      <c r="F119">
        <v>0.01</v>
      </c>
      <c r="G119">
        <v>0</v>
      </c>
    </row>
    <row r="120" spans="1:7" x14ac:dyDescent="0.55000000000000004">
      <c r="A120" t="s">
        <v>387</v>
      </c>
      <c r="B120" t="s">
        <v>332</v>
      </c>
      <c r="C120">
        <v>0.4</v>
      </c>
      <c r="D120">
        <v>0</v>
      </c>
      <c r="E120">
        <v>0</v>
      </c>
      <c r="F120">
        <v>0</v>
      </c>
      <c r="G120">
        <v>0.6</v>
      </c>
    </row>
    <row r="121" spans="1:7" x14ac:dyDescent="0.55000000000000004">
      <c r="A121" t="s">
        <v>389</v>
      </c>
      <c r="B121" t="s">
        <v>332</v>
      </c>
      <c r="C121">
        <v>0.4</v>
      </c>
      <c r="D121">
        <v>0.01</v>
      </c>
      <c r="E121">
        <v>0.57999999999999996</v>
      </c>
      <c r="F121">
        <v>0.01</v>
      </c>
      <c r="G121">
        <v>0</v>
      </c>
    </row>
    <row r="122" spans="1:7" x14ac:dyDescent="0.55000000000000004">
      <c r="A122" t="s">
        <v>387</v>
      </c>
      <c r="B122" t="s">
        <v>332</v>
      </c>
      <c r="C122">
        <v>0.85</v>
      </c>
      <c r="D122">
        <v>0.02</v>
      </c>
      <c r="E122">
        <v>0.08</v>
      </c>
      <c r="F122">
        <v>0</v>
      </c>
      <c r="G122">
        <v>0.05</v>
      </c>
    </row>
    <row r="123" spans="1:7" x14ac:dyDescent="0.55000000000000004">
      <c r="A123" t="s">
        <v>385</v>
      </c>
      <c r="B123" t="s">
        <v>332</v>
      </c>
      <c r="C123">
        <v>0.2</v>
      </c>
      <c r="D123">
        <v>0.79</v>
      </c>
      <c r="E123">
        <v>0.01</v>
      </c>
      <c r="F123">
        <v>0</v>
      </c>
      <c r="G123">
        <v>0</v>
      </c>
    </row>
    <row r="124" spans="1:7" x14ac:dyDescent="0.55000000000000004">
      <c r="A124" t="s">
        <v>383</v>
      </c>
      <c r="B124" t="s">
        <v>332</v>
      </c>
      <c r="C124">
        <v>0.72</v>
      </c>
      <c r="D124">
        <v>0.22000000000000003</v>
      </c>
      <c r="E124">
        <v>6.0000000000000005E-2</v>
      </c>
      <c r="F124">
        <v>0</v>
      </c>
      <c r="G124">
        <v>0</v>
      </c>
    </row>
    <row r="125" spans="1:7" x14ac:dyDescent="0.55000000000000004">
      <c r="A125" t="s">
        <v>380</v>
      </c>
      <c r="B125" t="s">
        <v>332</v>
      </c>
      <c r="C125">
        <v>0.97</v>
      </c>
      <c r="D125">
        <v>0.02</v>
      </c>
      <c r="E125">
        <v>0.01</v>
      </c>
      <c r="F125">
        <v>0</v>
      </c>
      <c r="G125">
        <v>0</v>
      </c>
    </row>
    <row r="126" spans="1:7" x14ac:dyDescent="0.55000000000000004">
      <c r="A126" t="s">
        <v>386</v>
      </c>
      <c r="B126" t="s">
        <v>332</v>
      </c>
      <c r="C126">
        <v>0.32</v>
      </c>
      <c r="D126">
        <v>0.02</v>
      </c>
      <c r="E126">
        <v>0.66</v>
      </c>
      <c r="F126">
        <v>0</v>
      </c>
      <c r="G126">
        <v>0</v>
      </c>
    </row>
    <row r="127" spans="1:7" x14ac:dyDescent="0.55000000000000004">
      <c r="A127" t="s">
        <v>390</v>
      </c>
      <c r="B127" t="s">
        <v>332</v>
      </c>
      <c r="C127">
        <v>1</v>
      </c>
      <c r="D127">
        <v>0</v>
      </c>
      <c r="E127">
        <v>0</v>
      </c>
      <c r="F127">
        <v>0</v>
      </c>
      <c r="G127">
        <v>0</v>
      </c>
    </row>
    <row r="128" spans="1:7" x14ac:dyDescent="0.55000000000000004">
      <c r="A128" t="s">
        <v>379</v>
      </c>
      <c r="B128" t="s">
        <v>332</v>
      </c>
      <c r="C128">
        <v>0.99</v>
      </c>
      <c r="D128">
        <v>0.01</v>
      </c>
      <c r="E128">
        <v>0</v>
      </c>
      <c r="F128">
        <v>0</v>
      </c>
      <c r="G128">
        <v>0</v>
      </c>
    </row>
    <row r="129" spans="1:7" x14ac:dyDescent="0.55000000000000004">
      <c r="A129" t="s">
        <v>381</v>
      </c>
      <c r="B129" t="s">
        <v>332</v>
      </c>
      <c r="C129">
        <v>0.25</v>
      </c>
      <c r="D129">
        <v>0.59</v>
      </c>
      <c r="E129">
        <v>6.0000000000000005E-2</v>
      </c>
      <c r="F129">
        <v>0</v>
      </c>
      <c r="G129">
        <v>0.1</v>
      </c>
    </row>
    <row r="130" spans="1:7" x14ac:dyDescent="0.55000000000000004">
      <c r="A130" t="s">
        <v>384</v>
      </c>
      <c r="B130" t="s">
        <v>332</v>
      </c>
      <c r="C130">
        <v>0.83</v>
      </c>
      <c r="D130">
        <v>0.02</v>
      </c>
      <c r="E130">
        <v>0</v>
      </c>
      <c r="F130">
        <v>0</v>
      </c>
      <c r="G130">
        <v>0.15</v>
      </c>
    </row>
    <row r="131" spans="1:7" x14ac:dyDescent="0.55000000000000004">
      <c r="A131" t="s">
        <v>381</v>
      </c>
      <c r="B131" t="s">
        <v>332</v>
      </c>
      <c r="C131">
        <v>0.81</v>
      </c>
      <c r="D131">
        <v>0.17</v>
      </c>
      <c r="E131">
        <v>0.02</v>
      </c>
      <c r="F131">
        <v>0</v>
      </c>
      <c r="G131">
        <v>0</v>
      </c>
    </row>
    <row r="132" spans="1:7" x14ac:dyDescent="0.55000000000000004">
      <c r="A132" t="s">
        <v>389</v>
      </c>
      <c r="B132" t="s">
        <v>332</v>
      </c>
      <c r="C132">
        <v>0.98</v>
      </c>
      <c r="D132">
        <v>0</v>
      </c>
      <c r="E132">
        <v>0.01</v>
      </c>
      <c r="F132">
        <v>0.01</v>
      </c>
      <c r="G132">
        <v>0</v>
      </c>
    </row>
    <row r="133" spans="1:7" x14ac:dyDescent="0.55000000000000004">
      <c r="A133" t="s">
        <v>385</v>
      </c>
      <c r="B133" t="s">
        <v>332</v>
      </c>
      <c r="C133">
        <v>0.83</v>
      </c>
      <c r="D133">
        <v>0.02</v>
      </c>
      <c r="E133">
        <v>0.05</v>
      </c>
      <c r="F133">
        <v>0.1</v>
      </c>
      <c r="G133">
        <v>0</v>
      </c>
    </row>
    <row r="134" spans="1:7" x14ac:dyDescent="0.55000000000000004">
      <c r="A134" t="s">
        <v>386</v>
      </c>
      <c r="B134" t="s">
        <v>333</v>
      </c>
      <c r="C134">
        <v>0.62</v>
      </c>
      <c r="D134">
        <v>0.16</v>
      </c>
      <c r="E134">
        <v>0.22</v>
      </c>
      <c r="F134">
        <v>0</v>
      </c>
      <c r="G134">
        <v>0</v>
      </c>
    </row>
    <row r="135" spans="1:7" x14ac:dyDescent="0.55000000000000004">
      <c r="A135" t="s">
        <v>384</v>
      </c>
      <c r="B135" t="s">
        <v>333</v>
      </c>
      <c r="C135">
        <v>0.89</v>
      </c>
      <c r="D135">
        <v>0.1</v>
      </c>
      <c r="E135">
        <v>0</v>
      </c>
      <c r="F135">
        <v>0.01</v>
      </c>
      <c r="G135">
        <v>0</v>
      </c>
    </row>
    <row r="136" spans="1:7" x14ac:dyDescent="0.55000000000000004">
      <c r="A136" t="s">
        <v>387</v>
      </c>
      <c r="B136" t="s">
        <v>333</v>
      </c>
      <c r="C136">
        <v>0.55000000000000004</v>
      </c>
      <c r="D136">
        <v>0.2</v>
      </c>
      <c r="E136">
        <v>0.1</v>
      </c>
      <c r="F136">
        <v>0.05</v>
      </c>
      <c r="G136">
        <v>0.1</v>
      </c>
    </row>
    <row r="137" spans="1:7" x14ac:dyDescent="0.55000000000000004">
      <c r="A137" t="s">
        <v>383</v>
      </c>
      <c r="B137" t="s">
        <v>333</v>
      </c>
      <c r="C137">
        <v>0.74</v>
      </c>
      <c r="D137">
        <v>0.2</v>
      </c>
      <c r="E137">
        <v>6.0000000000000005E-2</v>
      </c>
      <c r="F137">
        <v>0</v>
      </c>
      <c r="G137">
        <v>0</v>
      </c>
    </row>
    <row r="138" spans="1:7" x14ac:dyDescent="0.55000000000000004">
      <c r="A138" t="s">
        <v>381</v>
      </c>
      <c r="B138" t="s">
        <v>333</v>
      </c>
      <c r="C138">
        <v>0.69</v>
      </c>
      <c r="D138">
        <v>0.01</v>
      </c>
      <c r="E138">
        <v>0.1</v>
      </c>
      <c r="F138">
        <v>0</v>
      </c>
      <c r="G138">
        <v>0.2</v>
      </c>
    </row>
    <row r="139" spans="1:7" x14ac:dyDescent="0.55000000000000004">
      <c r="A139" t="s">
        <v>377</v>
      </c>
      <c r="B139" t="s">
        <v>333</v>
      </c>
      <c r="C139">
        <v>0.15</v>
      </c>
      <c r="D139">
        <v>0.2</v>
      </c>
      <c r="E139">
        <v>6.0000000000000005E-2</v>
      </c>
      <c r="F139">
        <v>0</v>
      </c>
      <c r="G139">
        <v>0.59000000000000008</v>
      </c>
    </row>
    <row r="140" spans="1:7" x14ac:dyDescent="0.55000000000000004">
      <c r="A140" t="s">
        <v>382</v>
      </c>
      <c r="B140" t="s">
        <v>333</v>
      </c>
      <c r="C140">
        <v>0.97</v>
      </c>
      <c r="D140">
        <v>0.01</v>
      </c>
      <c r="E140">
        <v>0.02</v>
      </c>
      <c r="F140">
        <v>0</v>
      </c>
      <c r="G140">
        <v>0</v>
      </c>
    </row>
    <row r="141" spans="1:7" x14ac:dyDescent="0.55000000000000004">
      <c r="A141" t="s">
        <v>383</v>
      </c>
      <c r="B141" t="s">
        <v>333</v>
      </c>
      <c r="C141">
        <v>0.2</v>
      </c>
      <c r="D141">
        <v>0.41</v>
      </c>
      <c r="E141">
        <v>0.05</v>
      </c>
      <c r="F141">
        <v>0</v>
      </c>
      <c r="G141">
        <v>0.34</v>
      </c>
    </row>
    <row r="142" spans="1:7" x14ac:dyDescent="0.55000000000000004">
      <c r="A142" t="s">
        <v>380</v>
      </c>
      <c r="B142" t="s">
        <v>333</v>
      </c>
      <c r="C142">
        <v>0.84</v>
      </c>
      <c r="D142">
        <v>0</v>
      </c>
      <c r="E142">
        <v>0.01</v>
      </c>
      <c r="F142">
        <v>0.15</v>
      </c>
      <c r="G142">
        <v>0</v>
      </c>
    </row>
    <row r="143" spans="1:7" x14ac:dyDescent="0.55000000000000004">
      <c r="A143" t="s">
        <v>379</v>
      </c>
      <c r="B143" t="s">
        <v>333</v>
      </c>
      <c r="C143">
        <v>0.7</v>
      </c>
      <c r="D143">
        <v>0.15000000000000002</v>
      </c>
      <c r="E143">
        <v>0.15</v>
      </c>
      <c r="F143">
        <v>0</v>
      </c>
      <c r="G143">
        <v>0</v>
      </c>
    </row>
    <row r="144" spans="1:7" x14ac:dyDescent="0.55000000000000004">
      <c r="A144" t="s">
        <v>380</v>
      </c>
      <c r="B144" t="s">
        <v>333</v>
      </c>
      <c r="C144">
        <v>0.63</v>
      </c>
      <c r="D144">
        <v>0</v>
      </c>
      <c r="E144">
        <v>0.12000000000000001</v>
      </c>
      <c r="F144">
        <v>0.25</v>
      </c>
      <c r="G144">
        <v>0</v>
      </c>
    </row>
    <row r="145" spans="1:7" x14ac:dyDescent="0.55000000000000004">
      <c r="A145" t="s">
        <v>380</v>
      </c>
      <c r="B145" t="s">
        <v>333</v>
      </c>
      <c r="C145">
        <v>1</v>
      </c>
      <c r="D145">
        <v>0</v>
      </c>
      <c r="E145">
        <v>0</v>
      </c>
      <c r="F145">
        <v>0</v>
      </c>
      <c r="G145">
        <v>0</v>
      </c>
    </row>
    <row r="146" spans="1:7" x14ac:dyDescent="0.55000000000000004">
      <c r="A146" t="s">
        <v>379</v>
      </c>
      <c r="B146" t="s">
        <v>333</v>
      </c>
      <c r="C146">
        <v>0.94</v>
      </c>
      <c r="D146">
        <v>6.0000000000000005E-2</v>
      </c>
      <c r="E146">
        <v>0</v>
      </c>
      <c r="F146">
        <v>0</v>
      </c>
      <c r="G146">
        <v>0</v>
      </c>
    </row>
    <row r="147" spans="1:7" x14ac:dyDescent="0.55000000000000004">
      <c r="A147" t="s">
        <v>388</v>
      </c>
      <c r="B147" t="s">
        <v>333</v>
      </c>
      <c r="C147">
        <v>0.05</v>
      </c>
      <c r="D147">
        <v>0.8</v>
      </c>
      <c r="E147">
        <v>0</v>
      </c>
      <c r="F147">
        <v>0</v>
      </c>
      <c r="G147">
        <v>0.15</v>
      </c>
    </row>
    <row r="148" spans="1:7" x14ac:dyDescent="0.55000000000000004">
      <c r="A148" t="s">
        <v>382</v>
      </c>
      <c r="B148" t="s">
        <v>333</v>
      </c>
      <c r="C148">
        <v>0.54</v>
      </c>
      <c r="D148">
        <v>0.05</v>
      </c>
      <c r="E148">
        <v>0.41000000000000003</v>
      </c>
      <c r="F148">
        <v>0</v>
      </c>
      <c r="G148">
        <v>0</v>
      </c>
    </row>
    <row r="149" spans="1:7" x14ac:dyDescent="0.55000000000000004">
      <c r="A149" t="s">
        <v>384</v>
      </c>
      <c r="B149" t="s">
        <v>333</v>
      </c>
      <c r="C149">
        <v>1</v>
      </c>
      <c r="D149">
        <v>0</v>
      </c>
      <c r="E149">
        <v>0</v>
      </c>
      <c r="F149">
        <v>0</v>
      </c>
      <c r="G149">
        <v>0</v>
      </c>
    </row>
    <row r="150" spans="1:7" x14ac:dyDescent="0.55000000000000004">
      <c r="A150" t="s">
        <v>381</v>
      </c>
      <c r="B150" t="s">
        <v>333</v>
      </c>
      <c r="C150">
        <v>0.35</v>
      </c>
      <c r="D150">
        <v>0.05</v>
      </c>
      <c r="E150">
        <v>0</v>
      </c>
      <c r="F150">
        <v>0.2</v>
      </c>
      <c r="G150">
        <v>0.4</v>
      </c>
    </row>
    <row r="151" spans="1:7" x14ac:dyDescent="0.55000000000000004">
      <c r="A151" t="s">
        <v>385</v>
      </c>
      <c r="B151" t="s">
        <v>333</v>
      </c>
      <c r="C151">
        <v>0.42</v>
      </c>
      <c r="D151">
        <v>7.0000000000000007E-2</v>
      </c>
      <c r="E151">
        <v>0.26</v>
      </c>
      <c r="F151">
        <v>0.05</v>
      </c>
      <c r="G151">
        <v>0.2</v>
      </c>
    </row>
    <row r="152" spans="1:7" x14ac:dyDescent="0.55000000000000004">
      <c r="A152" t="s">
        <v>382</v>
      </c>
      <c r="B152" t="s">
        <v>333</v>
      </c>
      <c r="C152">
        <v>0.48</v>
      </c>
      <c r="D152">
        <v>0.47000000000000003</v>
      </c>
      <c r="E152">
        <v>0.05</v>
      </c>
      <c r="F152">
        <v>0</v>
      </c>
      <c r="G152">
        <v>0</v>
      </c>
    </row>
    <row r="153" spans="1:7" x14ac:dyDescent="0.55000000000000004">
      <c r="A153" t="s">
        <v>387</v>
      </c>
      <c r="B153" t="s">
        <v>333</v>
      </c>
      <c r="C153">
        <v>0.64</v>
      </c>
      <c r="D153">
        <v>0.16000000000000003</v>
      </c>
      <c r="E153">
        <v>0</v>
      </c>
      <c r="F153">
        <v>0</v>
      </c>
      <c r="G153">
        <v>0.2</v>
      </c>
    </row>
    <row r="154" spans="1:7" x14ac:dyDescent="0.55000000000000004">
      <c r="A154" t="s">
        <v>390</v>
      </c>
      <c r="B154" t="s">
        <v>333</v>
      </c>
      <c r="C154">
        <v>0.01</v>
      </c>
      <c r="D154">
        <v>0</v>
      </c>
      <c r="E154">
        <v>0</v>
      </c>
      <c r="F154">
        <v>0.79</v>
      </c>
      <c r="G154">
        <v>0.2</v>
      </c>
    </row>
    <row r="155" spans="1:7" x14ac:dyDescent="0.55000000000000004">
      <c r="A155" t="s">
        <v>379</v>
      </c>
      <c r="B155" t="s">
        <v>333</v>
      </c>
      <c r="C155">
        <v>0.33</v>
      </c>
      <c r="D155">
        <v>0.52</v>
      </c>
      <c r="E155">
        <v>0</v>
      </c>
      <c r="F155">
        <v>0</v>
      </c>
      <c r="G155">
        <v>0.15</v>
      </c>
    </row>
    <row r="156" spans="1:7" x14ac:dyDescent="0.55000000000000004">
      <c r="A156" t="s">
        <v>386</v>
      </c>
      <c r="B156" t="s">
        <v>333</v>
      </c>
      <c r="C156">
        <v>0.9</v>
      </c>
      <c r="D156">
        <v>0.1</v>
      </c>
      <c r="E156">
        <v>0</v>
      </c>
      <c r="F156">
        <v>0</v>
      </c>
      <c r="G156">
        <v>0</v>
      </c>
    </row>
    <row r="157" spans="1:7" x14ac:dyDescent="0.55000000000000004">
      <c r="A157" t="s">
        <v>385</v>
      </c>
      <c r="B157" t="s">
        <v>333</v>
      </c>
      <c r="C157">
        <v>0.78</v>
      </c>
      <c r="D157">
        <v>0.01</v>
      </c>
      <c r="E157">
        <v>0.01</v>
      </c>
      <c r="F157">
        <v>0</v>
      </c>
      <c r="G157">
        <v>0.2</v>
      </c>
    </row>
    <row r="158" spans="1:7" x14ac:dyDescent="0.55000000000000004">
      <c r="A158" t="s">
        <v>383</v>
      </c>
      <c r="B158" t="s">
        <v>333</v>
      </c>
      <c r="C158">
        <v>0.05</v>
      </c>
      <c r="D158">
        <v>0</v>
      </c>
      <c r="E158">
        <v>0.05</v>
      </c>
      <c r="F158">
        <v>0.9</v>
      </c>
      <c r="G158">
        <v>0</v>
      </c>
    </row>
    <row r="159" spans="1:7" x14ac:dyDescent="0.55000000000000004">
      <c r="A159" t="s">
        <v>383</v>
      </c>
      <c r="B159" t="s">
        <v>333</v>
      </c>
      <c r="C159">
        <v>0.85</v>
      </c>
      <c r="D159">
        <v>0.05</v>
      </c>
      <c r="E159">
        <v>0</v>
      </c>
      <c r="F159">
        <v>0.05</v>
      </c>
      <c r="G159">
        <v>0.05</v>
      </c>
    </row>
    <row r="160" spans="1:7" x14ac:dyDescent="0.55000000000000004">
      <c r="A160" t="s">
        <v>384</v>
      </c>
      <c r="B160" t="s">
        <v>333</v>
      </c>
      <c r="C160">
        <v>0.89</v>
      </c>
      <c r="D160">
        <v>0.05</v>
      </c>
      <c r="E160">
        <v>0.05</v>
      </c>
      <c r="F160">
        <v>0.01</v>
      </c>
      <c r="G160">
        <v>0</v>
      </c>
    </row>
    <row r="161" spans="1:7" x14ac:dyDescent="0.55000000000000004">
      <c r="A161" t="s">
        <v>387</v>
      </c>
      <c r="B161" t="s">
        <v>333</v>
      </c>
      <c r="C161">
        <v>0.89</v>
      </c>
      <c r="D161">
        <v>0.1</v>
      </c>
      <c r="E161">
        <v>0</v>
      </c>
      <c r="F161">
        <v>0.01</v>
      </c>
      <c r="G161">
        <v>0</v>
      </c>
    </row>
    <row r="162" spans="1:7" x14ac:dyDescent="0.55000000000000004">
      <c r="A162" t="s">
        <v>385</v>
      </c>
      <c r="B162" t="s">
        <v>333</v>
      </c>
      <c r="C162">
        <v>0.25</v>
      </c>
      <c r="D162">
        <v>0.15000000000000002</v>
      </c>
      <c r="E162">
        <v>0.45</v>
      </c>
      <c r="F162">
        <v>0.05</v>
      </c>
      <c r="G162">
        <v>0.1</v>
      </c>
    </row>
    <row r="163" spans="1:7" x14ac:dyDescent="0.55000000000000004">
      <c r="A163" t="s">
        <v>382</v>
      </c>
      <c r="B163" t="s">
        <v>333</v>
      </c>
      <c r="C163">
        <v>0.89</v>
      </c>
      <c r="D163">
        <v>0</v>
      </c>
      <c r="E163">
        <v>0.11</v>
      </c>
      <c r="F163">
        <v>0</v>
      </c>
      <c r="G163">
        <v>0</v>
      </c>
    </row>
    <row r="164" spans="1:7" x14ac:dyDescent="0.55000000000000004">
      <c r="A164" t="s">
        <v>385</v>
      </c>
      <c r="B164" t="s">
        <v>334</v>
      </c>
      <c r="C164">
        <v>0.54</v>
      </c>
      <c r="D164">
        <v>0.31000000000000005</v>
      </c>
      <c r="E164">
        <v>0.05</v>
      </c>
      <c r="F164">
        <v>0.1</v>
      </c>
      <c r="G164">
        <v>0</v>
      </c>
    </row>
    <row r="165" spans="1:7" x14ac:dyDescent="0.55000000000000004">
      <c r="A165" t="s">
        <v>383</v>
      </c>
      <c r="B165" t="s">
        <v>334</v>
      </c>
      <c r="C165">
        <v>0.3</v>
      </c>
      <c r="D165">
        <v>0.65</v>
      </c>
      <c r="E165">
        <v>0</v>
      </c>
      <c r="F165">
        <v>0.05</v>
      </c>
      <c r="G165">
        <v>0</v>
      </c>
    </row>
    <row r="166" spans="1:7" x14ac:dyDescent="0.55000000000000004">
      <c r="A166" t="s">
        <v>390</v>
      </c>
      <c r="B166" t="s">
        <v>334</v>
      </c>
      <c r="C166">
        <v>0.01</v>
      </c>
      <c r="D166">
        <v>0</v>
      </c>
      <c r="E166">
        <v>0</v>
      </c>
      <c r="F166">
        <v>0.99</v>
      </c>
      <c r="G166">
        <v>0</v>
      </c>
    </row>
    <row r="167" spans="1:7" x14ac:dyDescent="0.55000000000000004">
      <c r="A167" t="s">
        <v>380</v>
      </c>
      <c r="B167" t="s">
        <v>334</v>
      </c>
      <c r="C167">
        <v>0.95</v>
      </c>
      <c r="D167">
        <v>0</v>
      </c>
      <c r="E167">
        <v>0.05</v>
      </c>
      <c r="F167">
        <v>0</v>
      </c>
      <c r="G167">
        <v>0</v>
      </c>
    </row>
    <row r="168" spans="1:7" x14ac:dyDescent="0.55000000000000004">
      <c r="A168" t="s">
        <v>386</v>
      </c>
      <c r="B168" t="s">
        <v>334</v>
      </c>
      <c r="C168">
        <v>0.72</v>
      </c>
      <c r="D168">
        <v>0.01</v>
      </c>
      <c r="E168">
        <v>0.26</v>
      </c>
      <c r="F168">
        <v>0.01</v>
      </c>
      <c r="G168">
        <v>0</v>
      </c>
    </row>
    <row r="169" spans="1:7" x14ac:dyDescent="0.55000000000000004">
      <c r="A169" t="s">
        <v>384</v>
      </c>
      <c r="B169" t="s">
        <v>334</v>
      </c>
      <c r="C169">
        <v>0.92</v>
      </c>
      <c r="D169">
        <v>6.0000000000000005E-2</v>
      </c>
      <c r="E169">
        <v>0.01</v>
      </c>
      <c r="F169">
        <v>0.01</v>
      </c>
      <c r="G169">
        <v>0</v>
      </c>
    </row>
    <row r="170" spans="1:7" x14ac:dyDescent="0.55000000000000004">
      <c r="C170" s="1"/>
      <c r="D170" s="1"/>
      <c r="E170" s="1"/>
      <c r="F170" s="1"/>
      <c r="G170" s="1"/>
    </row>
    <row r="171" spans="1:7" x14ac:dyDescent="0.55000000000000004">
      <c r="C171" s="1"/>
      <c r="D171" s="1"/>
      <c r="E171" s="1"/>
      <c r="F171" s="1"/>
      <c r="G171" s="1"/>
    </row>
    <row r="172" spans="1:7" x14ac:dyDescent="0.55000000000000004">
      <c r="C172" s="1"/>
      <c r="D172" s="1"/>
      <c r="E172" s="1"/>
      <c r="F172" s="1"/>
      <c r="G172" s="1"/>
    </row>
    <row r="173" spans="1:7" x14ac:dyDescent="0.55000000000000004">
      <c r="C173" s="1"/>
      <c r="D173" s="1"/>
      <c r="E173" s="1"/>
      <c r="F173" s="1"/>
      <c r="G173" s="1"/>
    </row>
    <row r="174" spans="1:7" x14ac:dyDescent="0.55000000000000004">
      <c r="C174" s="1"/>
      <c r="D174" s="1"/>
      <c r="E174" s="1"/>
      <c r="F174" s="1"/>
      <c r="G174" s="1"/>
    </row>
    <row r="175" spans="1:7" x14ac:dyDescent="0.55000000000000004">
      <c r="C175" s="1"/>
      <c r="D175" s="1"/>
      <c r="E175" s="1"/>
      <c r="F175" s="1"/>
      <c r="G175" s="1"/>
    </row>
    <row r="176" spans="1:7" x14ac:dyDescent="0.55000000000000004">
      <c r="C176" s="1"/>
      <c r="D176" s="1"/>
      <c r="E176" s="1"/>
      <c r="F176" s="1"/>
      <c r="G176" s="1"/>
    </row>
    <row r="177" spans="3:7" x14ac:dyDescent="0.55000000000000004">
      <c r="C177" s="1"/>
      <c r="D177" s="1"/>
      <c r="E177" s="1"/>
      <c r="F177" s="1"/>
      <c r="G177" s="1"/>
    </row>
    <row r="178" spans="3:7" x14ac:dyDescent="0.55000000000000004">
      <c r="C178" s="1"/>
      <c r="D178" s="1"/>
      <c r="E178" s="1"/>
      <c r="F178" s="1"/>
      <c r="G178" s="1"/>
    </row>
    <row r="179" spans="3:7" x14ac:dyDescent="0.55000000000000004">
      <c r="C179" s="1"/>
      <c r="D179" s="1"/>
      <c r="E179" s="1"/>
      <c r="F179" s="1"/>
      <c r="G179" s="1"/>
    </row>
    <row r="180" spans="3:7" x14ac:dyDescent="0.55000000000000004">
      <c r="C180" s="1"/>
      <c r="D180" s="1"/>
      <c r="E180" s="1"/>
      <c r="F180" s="1"/>
      <c r="G180" s="1"/>
    </row>
    <row r="181" spans="3:7" x14ac:dyDescent="0.55000000000000004">
      <c r="C181" s="1"/>
      <c r="D181" s="1"/>
      <c r="E181" s="1"/>
      <c r="F181" s="1"/>
      <c r="G181" s="1"/>
    </row>
    <row r="182" spans="3:7" x14ac:dyDescent="0.55000000000000004">
      <c r="C182" s="1"/>
      <c r="D182" s="1"/>
      <c r="E182" s="1"/>
      <c r="F182" s="1"/>
      <c r="G182" s="1"/>
    </row>
    <row r="183" spans="3:7" x14ac:dyDescent="0.55000000000000004">
      <c r="C183" s="1"/>
      <c r="D183" s="1"/>
      <c r="E183" s="1"/>
      <c r="F183" s="1"/>
      <c r="G183" s="1"/>
    </row>
    <row r="184" spans="3:7" x14ac:dyDescent="0.55000000000000004">
      <c r="C184" s="1"/>
      <c r="D184" s="1"/>
      <c r="E184" s="1"/>
      <c r="F184" s="1"/>
      <c r="G184" s="1"/>
    </row>
    <row r="185" spans="3:7" x14ac:dyDescent="0.55000000000000004">
      <c r="C185" s="1"/>
      <c r="D185" s="1"/>
      <c r="E185" s="1"/>
      <c r="F185" s="1"/>
      <c r="G185" s="1"/>
    </row>
    <row r="186" spans="3:7" x14ac:dyDescent="0.55000000000000004">
      <c r="C186" s="1"/>
      <c r="D186" s="1"/>
      <c r="E186" s="1"/>
      <c r="F186" s="1"/>
      <c r="G186" s="1"/>
    </row>
    <row r="187" spans="3:7" x14ac:dyDescent="0.55000000000000004">
      <c r="C187" s="1"/>
      <c r="D187" s="1"/>
      <c r="E187" s="1"/>
      <c r="F187" s="1"/>
      <c r="G187" s="1"/>
    </row>
    <row r="188" spans="3:7" x14ac:dyDescent="0.55000000000000004">
      <c r="C188" s="1"/>
      <c r="D188" s="1"/>
      <c r="E188" s="1"/>
      <c r="F188" s="1"/>
      <c r="G188" s="1"/>
    </row>
    <row r="189" spans="3:7" x14ac:dyDescent="0.55000000000000004">
      <c r="C189" s="1"/>
      <c r="D189" s="1"/>
      <c r="E189" s="1"/>
      <c r="F189" s="1"/>
      <c r="G189" s="1"/>
    </row>
    <row r="190" spans="3:7" x14ac:dyDescent="0.55000000000000004">
      <c r="C190" s="1"/>
      <c r="D190" s="1"/>
      <c r="E190" s="1"/>
      <c r="F190" s="1"/>
      <c r="G190" s="1"/>
    </row>
    <row r="191" spans="3:7" x14ac:dyDescent="0.55000000000000004">
      <c r="C191" s="1"/>
      <c r="D191" s="1"/>
      <c r="E191" s="1"/>
      <c r="F191" s="1"/>
      <c r="G191" s="1"/>
    </row>
    <row r="192" spans="3:7" x14ac:dyDescent="0.55000000000000004">
      <c r="C192" s="1"/>
      <c r="D192" s="1"/>
      <c r="E192" s="1"/>
      <c r="F192" s="1"/>
      <c r="G192" s="1"/>
    </row>
    <row r="193" spans="3:7" x14ac:dyDescent="0.55000000000000004">
      <c r="C193" s="1"/>
      <c r="D193" s="1"/>
      <c r="E193" s="1"/>
      <c r="F193" s="1"/>
      <c r="G193" s="1"/>
    </row>
    <row r="194" spans="3:7" x14ac:dyDescent="0.55000000000000004">
      <c r="C194" s="1"/>
      <c r="D194" s="1"/>
      <c r="E194" s="1"/>
      <c r="F194" s="1"/>
      <c r="G194" s="1"/>
    </row>
    <row r="195" spans="3:7" x14ac:dyDescent="0.55000000000000004">
      <c r="C195" s="1"/>
      <c r="D195" s="1"/>
      <c r="E195" s="1"/>
      <c r="F195" s="1"/>
      <c r="G195" s="1"/>
    </row>
    <row r="196" spans="3:7" x14ac:dyDescent="0.55000000000000004">
      <c r="C196" s="1"/>
      <c r="D196" s="1"/>
      <c r="E196" s="1"/>
      <c r="F196" s="1"/>
      <c r="G196" s="1"/>
    </row>
    <row r="197" spans="3:7" x14ac:dyDescent="0.55000000000000004">
      <c r="C197" s="1"/>
      <c r="D197" s="1"/>
      <c r="E197" s="1"/>
      <c r="F197" s="1"/>
      <c r="G197" s="1"/>
    </row>
    <row r="198" spans="3:7" x14ac:dyDescent="0.55000000000000004">
      <c r="C198" s="1"/>
      <c r="D198" s="1"/>
      <c r="E198" s="1"/>
      <c r="F198" s="1"/>
      <c r="G198" s="1"/>
    </row>
    <row r="199" spans="3:7" x14ac:dyDescent="0.55000000000000004">
      <c r="C199" s="1"/>
      <c r="D199" s="1"/>
      <c r="E199" s="1"/>
      <c r="F199" s="1"/>
      <c r="G199" s="1"/>
    </row>
    <row r="200" spans="3:7" x14ac:dyDescent="0.55000000000000004">
      <c r="C200" s="1"/>
      <c r="D200" s="1"/>
      <c r="E200" s="1"/>
      <c r="F200" s="1"/>
      <c r="G200" s="1"/>
    </row>
    <row r="201" spans="3:7" x14ac:dyDescent="0.55000000000000004">
      <c r="C201" s="1"/>
      <c r="D201" s="1"/>
      <c r="E201" s="1"/>
      <c r="F201" s="1"/>
      <c r="G201" s="1"/>
    </row>
    <row r="202" spans="3:7" x14ac:dyDescent="0.55000000000000004">
      <c r="C202" s="1"/>
      <c r="D202" s="1"/>
      <c r="E202" s="1"/>
      <c r="F202" s="1"/>
      <c r="G202" s="1"/>
    </row>
    <row r="203" spans="3:7" x14ac:dyDescent="0.55000000000000004">
      <c r="C203" s="1"/>
      <c r="D203" s="1"/>
      <c r="E203" s="1"/>
      <c r="F203" s="1"/>
      <c r="G203" s="1"/>
    </row>
    <row r="204" spans="3:7" x14ac:dyDescent="0.55000000000000004">
      <c r="C204" s="1"/>
      <c r="D204" s="1"/>
      <c r="E204" s="1"/>
      <c r="F204" s="1"/>
      <c r="G204" s="1"/>
    </row>
    <row r="205" spans="3:7" x14ac:dyDescent="0.55000000000000004">
      <c r="C205" s="1"/>
      <c r="D205" s="1"/>
      <c r="E205" s="1"/>
      <c r="F205" s="1"/>
      <c r="G205" s="1"/>
    </row>
    <row r="206" spans="3:7" x14ac:dyDescent="0.55000000000000004">
      <c r="C206" s="1"/>
      <c r="D206" s="1"/>
      <c r="E206" s="1"/>
      <c r="F206" s="1"/>
      <c r="G206" s="1"/>
    </row>
    <row r="207" spans="3:7" x14ac:dyDescent="0.55000000000000004">
      <c r="C207" s="1"/>
      <c r="D207" s="1"/>
      <c r="E207" s="1"/>
      <c r="F207" s="1"/>
      <c r="G207" s="1"/>
    </row>
    <row r="208" spans="3:7" x14ac:dyDescent="0.55000000000000004">
      <c r="C208" s="1"/>
      <c r="D208" s="1"/>
      <c r="E208" s="1"/>
      <c r="F208" s="1"/>
      <c r="G208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0771-E812-4871-8659-9D12DD7A2691}">
  <dimension ref="A1:C198"/>
  <sheetViews>
    <sheetView workbookViewId="0"/>
  </sheetViews>
  <sheetFormatPr defaultRowHeight="14.4" x14ac:dyDescent="0.55000000000000004"/>
  <cols>
    <col min="2" max="2" width="10.15625" bestFit="1" customWidth="1"/>
    <col min="3" max="3" width="10.734375" bestFit="1" customWidth="1"/>
  </cols>
  <sheetData>
    <row r="1" spans="1:3" x14ac:dyDescent="0.55000000000000004">
      <c r="A1" t="s">
        <v>2</v>
      </c>
      <c r="B1" t="s">
        <v>246</v>
      </c>
      <c r="C1" t="s">
        <v>247</v>
      </c>
    </row>
    <row r="2" spans="1:3" x14ac:dyDescent="0.55000000000000004">
      <c r="A2" t="s">
        <v>8</v>
      </c>
      <c r="B2" s="3">
        <v>25.614444989999999</v>
      </c>
      <c r="C2" s="3">
        <v>-80.402031960000002</v>
      </c>
    </row>
    <row r="3" spans="1:3" x14ac:dyDescent="0.55000000000000004">
      <c r="A3" t="s">
        <v>10</v>
      </c>
      <c r="B3" s="3">
        <v>25.616534999999999</v>
      </c>
      <c r="C3" s="3">
        <v>-80.390473999999998</v>
      </c>
    </row>
    <row r="4" spans="1:3" x14ac:dyDescent="0.55000000000000004">
      <c r="A4" t="s">
        <v>11</v>
      </c>
      <c r="B4" s="3">
        <v>25.616745000000002</v>
      </c>
      <c r="C4" s="3">
        <v>-80.390912</v>
      </c>
    </row>
    <row r="5" spans="1:3" x14ac:dyDescent="0.55000000000000004">
      <c r="A5" t="s">
        <v>12</v>
      </c>
      <c r="B5" s="3">
        <v>25.600580000000001</v>
      </c>
      <c r="C5" s="3">
        <v>-80.400133999999994</v>
      </c>
    </row>
    <row r="6" spans="1:3" x14ac:dyDescent="0.55000000000000004">
      <c r="A6" t="s">
        <v>13</v>
      </c>
      <c r="B6" s="3">
        <v>25.613371000000001</v>
      </c>
      <c r="C6" s="3">
        <v>-80.407824000000005</v>
      </c>
    </row>
    <row r="7" spans="1:3" x14ac:dyDescent="0.55000000000000004">
      <c r="A7" t="s">
        <v>14</v>
      </c>
      <c r="B7" s="3">
        <v>25.613794970000001</v>
      </c>
      <c r="C7" s="3">
        <v>-80.406096009999999</v>
      </c>
    </row>
    <row r="8" spans="1:3" x14ac:dyDescent="0.55000000000000004">
      <c r="A8" t="s">
        <v>16</v>
      </c>
      <c r="B8" s="3">
        <v>25.613995970000001</v>
      </c>
      <c r="C8" s="3">
        <v>-80.406042029999995</v>
      </c>
    </row>
    <row r="9" spans="1:3" x14ac:dyDescent="0.55000000000000004">
      <c r="A9" t="s">
        <v>17</v>
      </c>
      <c r="B9" s="3">
        <v>25.616444000000001</v>
      </c>
      <c r="C9" s="3">
        <v>-80.390439000000001</v>
      </c>
    </row>
    <row r="10" spans="1:3" x14ac:dyDescent="0.55000000000000004">
      <c r="A10" t="s">
        <v>18</v>
      </c>
      <c r="B10" s="3">
        <v>25.616745000000002</v>
      </c>
      <c r="C10" s="3">
        <v>-80.390912</v>
      </c>
    </row>
    <row r="11" spans="1:3" x14ac:dyDescent="0.55000000000000004">
      <c r="A11" t="s">
        <v>19</v>
      </c>
      <c r="B11" s="3">
        <v>25.601564</v>
      </c>
      <c r="C11" s="3">
        <v>-80.397042999999996</v>
      </c>
    </row>
    <row r="12" spans="1:3" x14ac:dyDescent="0.55000000000000004">
      <c r="A12" t="s">
        <v>20</v>
      </c>
      <c r="B12" s="3">
        <v>25.617236999999999</v>
      </c>
      <c r="C12" s="3">
        <v>-80.390289999999993</v>
      </c>
    </row>
    <row r="13" spans="1:3" x14ac:dyDescent="0.55000000000000004">
      <c r="A13" t="s">
        <v>21</v>
      </c>
      <c r="B13" s="3">
        <v>25.600580000000001</v>
      </c>
      <c r="C13" s="3">
        <v>-80.400133999999994</v>
      </c>
    </row>
    <row r="14" spans="1:3" x14ac:dyDescent="0.55000000000000004">
      <c r="A14" t="s">
        <v>22</v>
      </c>
      <c r="B14" s="3">
        <v>25.621460970000001</v>
      </c>
      <c r="C14" s="3">
        <v>-80.392425959999997</v>
      </c>
    </row>
    <row r="15" spans="1:3" x14ac:dyDescent="0.55000000000000004">
      <c r="A15" t="s">
        <v>23</v>
      </c>
      <c r="B15" s="3">
        <v>25.616584970000002</v>
      </c>
      <c r="C15" s="3">
        <v>-80.390300980000006</v>
      </c>
    </row>
    <row r="16" spans="1:3" x14ac:dyDescent="0.55000000000000004">
      <c r="A16" t="s">
        <v>24</v>
      </c>
      <c r="B16" s="3">
        <v>25.613995970000001</v>
      </c>
      <c r="C16" s="3">
        <v>-80.406042029999995</v>
      </c>
    </row>
    <row r="17" spans="1:3" x14ac:dyDescent="0.55000000000000004">
      <c r="A17" t="s">
        <v>25</v>
      </c>
      <c r="B17" s="3">
        <v>25.613923969999998</v>
      </c>
      <c r="C17" s="3">
        <v>-80.407107030000006</v>
      </c>
    </row>
    <row r="18" spans="1:3" x14ac:dyDescent="0.55000000000000004">
      <c r="A18" t="s">
        <v>26</v>
      </c>
      <c r="B18" s="3">
        <v>25.601564</v>
      </c>
      <c r="C18" s="3">
        <v>-80.397042999999996</v>
      </c>
    </row>
    <row r="19" spans="1:3" x14ac:dyDescent="0.55000000000000004">
      <c r="A19" t="s">
        <v>28</v>
      </c>
      <c r="B19" s="3">
        <v>25.616442979999999</v>
      </c>
      <c r="C19" s="3">
        <v>-80.390612039999993</v>
      </c>
    </row>
    <row r="20" spans="1:3" x14ac:dyDescent="0.55000000000000004">
      <c r="A20" t="s">
        <v>29</v>
      </c>
      <c r="B20" s="3">
        <v>25.613892029999999</v>
      </c>
      <c r="C20" s="3">
        <v>-80.406096009999999</v>
      </c>
    </row>
    <row r="21" spans="1:3" x14ac:dyDescent="0.55000000000000004">
      <c r="A21" t="s">
        <v>30</v>
      </c>
      <c r="B21" s="3">
        <v>25.616351030000001</v>
      </c>
      <c r="C21" s="3">
        <v>-80.390294030000007</v>
      </c>
    </row>
    <row r="22" spans="1:3" x14ac:dyDescent="0.55000000000000004">
      <c r="A22" t="s">
        <v>31</v>
      </c>
      <c r="B22" s="3">
        <v>25.61636201</v>
      </c>
      <c r="C22" s="3">
        <v>-80.390307019999995</v>
      </c>
    </row>
    <row r="23" spans="1:3" x14ac:dyDescent="0.55000000000000004">
      <c r="A23" t="s">
        <v>32</v>
      </c>
      <c r="B23" s="3">
        <v>25.616370979999999</v>
      </c>
      <c r="C23" s="3">
        <v>-80.390307019999995</v>
      </c>
    </row>
    <row r="24" spans="1:3" x14ac:dyDescent="0.55000000000000004">
      <c r="A24" t="s">
        <v>33</v>
      </c>
      <c r="B24" s="3">
        <v>25.616370979999999</v>
      </c>
      <c r="C24" s="3">
        <v>-80.390307019999995</v>
      </c>
    </row>
    <row r="25" spans="1:3" x14ac:dyDescent="0.55000000000000004">
      <c r="A25" t="s">
        <v>34</v>
      </c>
      <c r="B25" s="3">
        <v>25.616551019999999</v>
      </c>
      <c r="C25" s="3">
        <v>-80.390569959999993</v>
      </c>
    </row>
    <row r="26" spans="1:3" x14ac:dyDescent="0.55000000000000004">
      <c r="A26" t="s">
        <v>35</v>
      </c>
      <c r="B26" s="3">
        <v>25.61656997</v>
      </c>
      <c r="C26" s="3">
        <v>-80.390568029999997</v>
      </c>
    </row>
    <row r="27" spans="1:3" x14ac:dyDescent="0.55000000000000004">
      <c r="A27" t="s">
        <v>36</v>
      </c>
      <c r="B27" s="3">
        <v>25.613923969999998</v>
      </c>
      <c r="C27" s="3">
        <v>-80.407107030000006</v>
      </c>
    </row>
    <row r="28" spans="1:3" x14ac:dyDescent="0.55000000000000004">
      <c r="A28" t="s">
        <v>37</v>
      </c>
      <c r="B28" s="3">
        <v>25.616734000000001</v>
      </c>
      <c r="C28" s="3">
        <v>-80.390617989999996</v>
      </c>
    </row>
    <row r="29" spans="1:3" x14ac:dyDescent="0.55000000000000004">
      <c r="A29" t="s">
        <v>38</v>
      </c>
      <c r="B29" s="3">
        <v>25.613794970000001</v>
      </c>
      <c r="C29" s="3">
        <v>-80.406096009999999</v>
      </c>
    </row>
    <row r="30" spans="1:3" x14ac:dyDescent="0.55000000000000004">
      <c r="A30" t="s">
        <v>39</v>
      </c>
      <c r="B30" s="3">
        <v>25.600580000000001</v>
      </c>
      <c r="C30" s="3">
        <v>-80.400133999999994</v>
      </c>
    </row>
    <row r="31" spans="1:3" x14ac:dyDescent="0.55000000000000004">
      <c r="A31" t="s">
        <v>40</v>
      </c>
      <c r="B31" s="3">
        <v>25.616444000000001</v>
      </c>
      <c r="C31" s="3">
        <v>-80.390439000000001</v>
      </c>
    </row>
    <row r="32" spans="1:3" x14ac:dyDescent="0.55000000000000004">
      <c r="A32" t="s">
        <v>41</v>
      </c>
      <c r="B32" s="3">
        <v>25.621460970000001</v>
      </c>
      <c r="C32" s="3">
        <v>-80.392425959999997</v>
      </c>
    </row>
    <row r="33" spans="1:3" x14ac:dyDescent="0.55000000000000004">
      <c r="A33" t="s">
        <v>42</v>
      </c>
      <c r="B33" s="3">
        <v>25.616564</v>
      </c>
      <c r="C33" s="3">
        <v>-80.390597999999997</v>
      </c>
    </row>
    <row r="34" spans="1:3" x14ac:dyDescent="0.55000000000000004">
      <c r="A34" t="s">
        <v>43</v>
      </c>
      <c r="B34" s="3">
        <v>25.613995970000001</v>
      </c>
      <c r="C34" s="3">
        <v>-80.406042029999995</v>
      </c>
    </row>
    <row r="35" spans="1:3" x14ac:dyDescent="0.55000000000000004">
      <c r="A35" t="s">
        <v>44</v>
      </c>
      <c r="B35" s="3">
        <v>25.600224999999998</v>
      </c>
      <c r="C35" s="3">
        <v>-80.400170000000003</v>
      </c>
    </row>
    <row r="36" spans="1:3" x14ac:dyDescent="0.55000000000000004">
      <c r="A36" t="s">
        <v>46</v>
      </c>
      <c r="B36" s="3">
        <v>25.600219970000001</v>
      </c>
      <c r="C36" s="3">
        <v>-80.400063970000005</v>
      </c>
    </row>
    <row r="37" spans="1:3" x14ac:dyDescent="0.55000000000000004">
      <c r="A37" t="s">
        <v>47</v>
      </c>
      <c r="B37" s="3">
        <v>25.600193990000001</v>
      </c>
      <c r="C37" s="3">
        <v>-80.399959030000005</v>
      </c>
    </row>
    <row r="38" spans="1:3" x14ac:dyDescent="0.55000000000000004">
      <c r="A38" t="s">
        <v>48</v>
      </c>
      <c r="B38" s="3">
        <v>25.613794970000001</v>
      </c>
      <c r="C38" s="3">
        <v>-80.406096009999999</v>
      </c>
    </row>
    <row r="39" spans="1:3" x14ac:dyDescent="0.55000000000000004">
      <c r="A39" t="s">
        <v>49</v>
      </c>
      <c r="B39" s="3">
        <v>25.616584970000002</v>
      </c>
      <c r="C39" s="3">
        <v>-80.390300980000006</v>
      </c>
    </row>
    <row r="40" spans="1:3" x14ac:dyDescent="0.55000000000000004">
      <c r="A40" t="s">
        <v>50</v>
      </c>
      <c r="B40" s="3">
        <v>25.602768999999999</v>
      </c>
      <c r="C40" s="3">
        <v>-80.403212999999994</v>
      </c>
    </row>
    <row r="41" spans="1:3" x14ac:dyDescent="0.55000000000000004">
      <c r="A41" t="s">
        <v>51</v>
      </c>
      <c r="B41" s="3">
        <v>25.613045960000001</v>
      </c>
      <c r="C41" s="3">
        <v>-80.407091030000004</v>
      </c>
    </row>
    <row r="42" spans="1:3" x14ac:dyDescent="0.55000000000000004">
      <c r="A42" t="s">
        <v>52</v>
      </c>
      <c r="B42" s="3">
        <v>25.616734000000001</v>
      </c>
      <c r="C42" s="3">
        <v>-80.390617989999996</v>
      </c>
    </row>
    <row r="43" spans="1:3" x14ac:dyDescent="0.55000000000000004">
      <c r="A43" t="s">
        <v>53</v>
      </c>
      <c r="B43" s="3">
        <v>25.616444000000001</v>
      </c>
      <c r="C43" s="3">
        <v>-80.390439000000001</v>
      </c>
    </row>
    <row r="44" spans="1:3" x14ac:dyDescent="0.55000000000000004">
      <c r="A44" t="s">
        <v>54</v>
      </c>
      <c r="B44" s="3">
        <v>25.600580000000001</v>
      </c>
      <c r="C44" s="3">
        <v>-80.400133999999994</v>
      </c>
    </row>
    <row r="45" spans="1:3" x14ac:dyDescent="0.55000000000000004">
      <c r="A45" t="s">
        <v>55</v>
      </c>
      <c r="B45" s="3">
        <v>25.616564</v>
      </c>
      <c r="C45" s="3">
        <v>-80.390597999999997</v>
      </c>
    </row>
    <row r="46" spans="1:3" x14ac:dyDescent="0.55000000000000004">
      <c r="A46" t="s">
        <v>56</v>
      </c>
      <c r="B46" s="3">
        <v>25.615161000000001</v>
      </c>
      <c r="C46" s="3">
        <v>-80.402187999999995</v>
      </c>
    </row>
    <row r="47" spans="1:3" x14ac:dyDescent="0.55000000000000004">
      <c r="A47" t="s">
        <v>57</v>
      </c>
      <c r="B47" s="3">
        <v>25.613794970000001</v>
      </c>
      <c r="C47" s="3">
        <v>-80.406096009999999</v>
      </c>
    </row>
    <row r="48" spans="1:3" x14ac:dyDescent="0.55000000000000004">
      <c r="A48" t="s">
        <v>58</v>
      </c>
      <c r="B48" s="3">
        <v>25.613045960000001</v>
      </c>
      <c r="C48" s="3">
        <v>-80.407091030000004</v>
      </c>
    </row>
    <row r="49" spans="1:3" x14ac:dyDescent="0.55000000000000004">
      <c r="A49" t="s">
        <v>59</v>
      </c>
      <c r="B49" s="3">
        <v>25.616584970000002</v>
      </c>
      <c r="C49" s="3">
        <v>-80.390300980000006</v>
      </c>
    </row>
    <row r="50" spans="1:3" x14ac:dyDescent="0.55000000000000004">
      <c r="A50" t="s">
        <v>60</v>
      </c>
      <c r="B50" s="3">
        <v>25.615161000000001</v>
      </c>
      <c r="C50" s="3">
        <v>-80.402187999999995</v>
      </c>
    </row>
    <row r="51" spans="1:3" x14ac:dyDescent="0.55000000000000004">
      <c r="A51" t="s">
        <v>61</v>
      </c>
      <c r="B51" s="3">
        <v>25.613995970000001</v>
      </c>
      <c r="C51" s="3">
        <v>-80.406042029999995</v>
      </c>
    </row>
    <row r="52" spans="1:3" x14ac:dyDescent="0.55000000000000004">
      <c r="A52" t="s">
        <v>62</v>
      </c>
      <c r="B52" s="3">
        <v>25.616584970000002</v>
      </c>
      <c r="C52" s="3">
        <v>-80.390300980000006</v>
      </c>
    </row>
    <row r="53" spans="1:3" x14ac:dyDescent="0.55000000000000004">
      <c r="A53" t="s">
        <v>64</v>
      </c>
      <c r="B53" s="3">
        <v>25.612480000000001</v>
      </c>
      <c r="C53" s="3">
        <v>-80.407797000000002</v>
      </c>
    </row>
    <row r="54" spans="1:3" x14ac:dyDescent="0.55000000000000004">
      <c r="A54" t="s">
        <v>65</v>
      </c>
      <c r="B54" s="3">
        <v>25.616444000000001</v>
      </c>
      <c r="C54" s="3">
        <v>-80.390439000000001</v>
      </c>
    </row>
    <row r="55" spans="1:3" x14ac:dyDescent="0.55000000000000004">
      <c r="A55" t="s">
        <v>66</v>
      </c>
      <c r="B55" s="3">
        <v>25.620331</v>
      </c>
      <c r="C55" s="3">
        <v>-80.391169000000005</v>
      </c>
    </row>
    <row r="56" spans="1:3" x14ac:dyDescent="0.55000000000000004">
      <c r="A56" t="s">
        <v>67</v>
      </c>
      <c r="B56" s="3">
        <v>25.623023029999999</v>
      </c>
      <c r="C56" s="3">
        <v>-80.393597</v>
      </c>
    </row>
    <row r="57" spans="1:3" x14ac:dyDescent="0.55000000000000004">
      <c r="A57" t="s">
        <v>68</v>
      </c>
      <c r="B57" s="3">
        <v>25.614193029999999</v>
      </c>
      <c r="C57" s="3">
        <v>-80.407581030000003</v>
      </c>
    </row>
    <row r="58" spans="1:3" x14ac:dyDescent="0.55000000000000004">
      <c r="A58" t="s">
        <v>69</v>
      </c>
      <c r="B58" s="3">
        <v>25.600850000000001</v>
      </c>
      <c r="C58" s="3">
        <v>-80.399775000000005</v>
      </c>
    </row>
    <row r="59" spans="1:3" x14ac:dyDescent="0.55000000000000004">
      <c r="A59" t="s">
        <v>70</v>
      </c>
      <c r="B59" s="3">
        <v>25.615161000000001</v>
      </c>
      <c r="C59" s="3">
        <v>-80.402187999999995</v>
      </c>
    </row>
    <row r="60" spans="1:3" x14ac:dyDescent="0.55000000000000004">
      <c r="A60" t="s">
        <v>71</v>
      </c>
      <c r="B60" s="3">
        <v>25.616636</v>
      </c>
      <c r="C60" s="3">
        <v>-80.390680000000003</v>
      </c>
    </row>
    <row r="61" spans="1:3" x14ac:dyDescent="0.55000000000000004">
      <c r="A61" t="s">
        <v>72</v>
      </c>
      <c r="B61" s="3">
        <v>25.613995970000001</v>
      </c>
      <c r="C61" s="3">
        <v>-80.406042029999995</v>
      </c>
    </row>
    <row r="62" spans="1:3" x14ac:dyDescent="0.55000000000000004">
      <c r="A62" t="s">
        <v>73</v>
      </c>
      <c r="B62" s="3">
        <v>25.613371000000001</v>
      </c>
      <c r="C62" s="3">
        <v>-80.407824000000005</v>
      </c>
    </row>
    <row r="63" spans="1:3" x14ac:dyDescent="0.55000000000000004">
      <c r="A63" t="s">
        <v>74</v>
      </c>
      <c r="B63" s="3">
        <v>25.613794970000001</v>
      </c>
      <c r="C63" s="3">
        <v>-80.406096009999999</v>
      </c>
    </row>
    <row r="64" spans="1:3" x14ac:dyDescent="0.55000000000000004">
      <c r="A64" t="s">
        <v>76</v>
      </c>
      <c r="B64" s="3">
        <v>25.614700970000001</v>
      </c>
      <c r="C64" s="3">
        <v>-80.406765980000003</v>
      </c>
    </row>
    <row r="65" spans="1:3" x14ac:dyDescent="0.55000000000000004">
      <c r="A65" t="s">
        <v>77</v>
      </c>
      <c r="B65" s="3">
        <v>25.616584970000002</v>
      </c>
      <c r="C65" s="3">
        <v>-80.390300980000006</v>
      </c>
    </row>
    <row r="66" spans="1:3" x14ac:dyDescent="0.55000000000000004">
      <c r="A66" t="s">
        <v>78</v>
      </c>
      <c r="B66" s="3">
        <v>25.61406998</v>
      </c>
      <c r="C66" s="3">
        <v>-80.406014029999994</v>
      </c>
    </row>
    <row r="67" spans="1:3" x14ac:dyDescent="0.55000000000000004">
      <c r="A67" t="s">
        <v>79</v>
      </c>
      <c r="B67" s="3">
        <v>25.617004000000001</v>
      </c>
      <c r="C67" s="3">
        <v>-80.391223999999994</v>
      </c>
    </row>
    <row r="68" spans="1:3" x14ac:dyDescent="0.55000000000000004">
      <c r="A68" t="s">
        <v>80</v>
      </c>
      <c r="B68" s="3">
        <v>25.621460970000001</v>
      </c>
      <c r="C68" s="3">
        <v>-80.392425959999997</v>
      </c>
    </row>
    <row r="69" spans="1:3" x14ac:dyDescent="0.55000000000000004">
      <c r="A69" t="s">
        <v>81</v>
      </c>
      <c r="B69" s="3">
        <v>25.616444000000001</v>
      </c>
      <c r="C69" s="3">
        <v>-80.390439000000001</v>
      </c>
    </row>
    <row r="70" spans="1:3" x14ac:dyDescent="0.55000000000000004">
      <c r="A70" t="s">
        <v>82</v>
      </c>
      <c r="B70" s="3">
        <v>25.600572</v>
      </c>
      <c r="C70" s="3">
        <v>-80.399984000000003</v>
      </c>
    </row>
    <row r="71" spans="1:3" x14ac:dyDescent="0.55000000000000004">
      <c r="A71" t="s">
        <v>83</v>
      </c>
      <c r="B71" s="3">
        <v>25.613794970000001</v>
      </c>
      <c r="C71" s="3">
        <v>-80.406096009999999</v>
      </c>
    </row>
    <row r="72" spans="1:3" x14ac:dyDescent="0.55000000000000004">
      <c r="A72" t="s">
        <v>84</v>
      </c>
      <c r="B72" s="3">
        <v>25.614038969999999</v>
      </c>
      <c r="C72" s="3">
        <v>-80.406012020000006</v>
      </c>
    </row>
    <row r="73" spans="1:3" x14ac:dyDescent="0.55000000000000004">
      <c r="A73" t="s">
        <v>85</v>
      </c>
      <c r="B73" s="3">
        <v>25.616564</v>
      </c>
      <c r="C73" s="3">
        <v>-80.390597999999997</v>
      </c>
    </row>
    <row r="74" spans="1:3" x14ac:dyDescent="0.55000000000000004">
      <c r="A74" t="s">
        <v>86</v>
      </c>
      <c r="B74" s="3">
        <v>25.621725000000001</v>
      </c>
      <c r="C74" s="3">
        <v>-80.392066970000002</v>
      </c>
    </row>
    <row r="75" spans="1:3" x14ac:dyDescent="0.55000000000000004">
      <c r="A75" t="s">
        <v>87</v>
      </c>
      <c r="B75" s="3">
        <v>25.613995970000001</v>
      </c>
      <c r="C75" s="3">
        <v>-80.406042029999995</v>
      </c>
    </row>
    <row r="76" spans="1:3" x14ac:dyDescent="0.55000000000000004">
      <c r="A76" t="s">
        <v>88</v>
      </c>
      <c r="B76" s="3">
        <v>25.613794970000001</v>
      </c>
      <c r="C76" s="3">
        <v>-80.406096009999999</v>
      </c>
    </row>
    <row r="77" spans="1:3" x14ac:dyDescent="0.55000000000000004">
      <c r="A77" t="s">
        <v>89</v>
      </c>
      <c r="B77" s="3">
        <v>25.613794970000001</v>
      </c>
      <c r="C77" s="3">
        <v>-80.406096009999999</v>
      </c>
    </row>
    <row r="78" spans="1:3" x14ac:dyDescent="0.55000000000000004">
      <c r="A78" t="s">
        <v>91</v>
      </c>
      <c r="B78" s="3">
        <v>25.616584970000002</v>
      </c>
      <c r="C78" s="3">
        <v>-80.390300980000006</v>
      </c>
    </row>
    <row r="79" spans="1:3" x14ac:dyDescent="0.55000000000000004">
      <c r="A79" t="s">
        <v>92</v>
      </c>
      <c r="B79" s="3">
        <v>25.616638030000001</v>
      </c>
      <c r="C79" s="3">
        <v>-80.390524029999995</v>
      </c>
    </row>
    <row r="80" spans="1:3" x14ac:dyDescent="0.55000000000000004">
      <c r="A80" t="s">
        <v>93</v>
      </c>
      <c r="B80" s="3">
        <v>25.616734000000001</v>
      </c>
      <c r="C80" s="3">
        <v>-80.390617989999996</v>
      </c>
    </row>
    <row r="81" spans="1:3" x14ac:dyDescent="0.55000000000000004">
      <c r="A81" t="s">
        <v>94</v>
      </c>
      <c r="B81" s="3">
        <v>25.616534999999999</v>
      </c>
      <c r="C81" s="3">
        <v>-80.390473999999998</v>
      </c>
    </row>
    <row r="82" spans="1:3" x14ac:dyDescent="0.55000000000000004">
      <c r="A82" t="s">
        <v>95</v>
      </c>
      <c r="B82" s="3">
        <v>25.616444000000001</v>
      </c>
      <c r="C82" s="3">
        <v>-80.390439000000001</v>
      </c>
    </row>
    <row r="83" spans="1:3" x14ac:dyDescent="0.55000000000000004">
      <c r="A83" t="s">
        <v>96</v>
      </c>
      <c r="B83" s="3">
        <v>25.621460970000001</v>
      </c>
      <c r="C83" s="3">
        <v>-80.392425959999997</v>
      </c>
    </row>
    <row r="84" spans="1:3" x14ac:dyDescent="0.55000000000000004">
      <c r="A84" t="s">
        <v>97</v>
      </c>
      <c r="B84" s="3">
        <v>25.600892000000002</v>
      </c>
      <c r="C84" s="3">
        <v>-80.399327</v>
      </c>
    </row>
    <row r="85" spans="1:3" x14ac:dyDescent="0.55000000000000004">
      <c r="A85" t="s">
        <v>98</v>
      </c>
      <c r="B85" s="3">
        <v>25.621822000000002</v>
      </c>
      <c r="C85" s="3">
        <v>-80.392408000000003</v>
      </c>
    </row>
    <row r="86" spans="1:3" x14ac:dyDescent="0.55000000000000004">
      <c r="A86" t="s">
        <v>99</v>
      </c>
      <c r="B86" s="3">
        <v>25.616307030000002</v>
      </c>
      <c r="C86" s="3">
        <v>-80.390258990000007</v>
      </c>
    </row>
    <row r="87" spans="1:3" x14ac:dyDescent="0.55000000000000004">
      <c r="A87" t="s">
        <v>100</v>
      </c>
      <c r="B87" s="3">
        <v>25.613849030000001</v>
      </c>
      <c r="C87" s="3">
        <v>-80.405927030000001</v>
      </c>
    </row>
    <row r="88" spans="1:3" x14ac:dyDescent="0.55000000000000004">
      <c r="A88" t="s">
        <v>101</v>
      </c>
      <c r="B88" s="3">
        <v>25.620744989999999</v>
      </c>
      <c r="C88" s="3">
        <v>-80.390372979999995</v>
      </c>
    </row>
    <row r="89" spans="1:3" x14ac:dyDescent="0.55000000000000004">
      <c r="A89" t="s">
        <v>102</v>
      </c>
      <c r="B89" s="3">
        <v>25.613995970000001</v>
      </c>
      <c r="C89" s="3">
        <v>-80.406042029999995</v>
      </c>
    </row>
    <row r="90" spans="1:3" x14ac:dyDescent="0.55000000000000004">
      <c r="A90" t="s">
        <v>103</v>
      </c>
      <c r="B90" s="3">
        <v>25.613794970000001</v>
      </c>
      <c r="C90" s="3">
        <v>-80.406096009999999</v>
      </c>
    </row>
    <row r="91" spans="1:3" x14ac:dyDescent="0.55000000000000004">
      <c r="A91" t="s">
        <v>105</v>
      </c>
      <c r="B91" s="3">
        <v>25.61388801</v>
      </c>
      <c r="C91" s="3">
        <v>-80.40615099</v>
      </c>
    </row>
    <row r="92" spans="1:3" x14ac:dyDescent="0.55000000000000004">
      <c r="A92" t="s">
        <v>106</v>
      </c>
      <c r="B92" s="3">
        <v>25.616584970000002</v>
      </c>
      <c r="C92" s="3">
        <v>-80.390300980000006</v>
      </c>
    </row>
    <row r="93" spans="1:3" x14ac:dyDescent="0.55000000000000004">
      <c r="A93" t="s">
        <v>107</v>
      </c>
      <c r="B93" s="3">
        <v>25.616444000000001</v>
      </c>
      <c r="C93" s="3">
        <v>-80.390439000000001</v>
      </c>
    </row>
    <row r="94" spans="1:3" x14ac:dyDescent="0.55000000000000004">
      <c r="A94" t="s">
        <v>108</v>
      </c>
      <c r="B94" s="3">
        <v>25.616396959999999</v>
      </c>
      <c r="C94" s="3">
        <v>-80.390456970000002</v>
      </c>
    </row>
    <row r="95" spans="1:3" x14ac:dyDescent="0.55000000000000004">
      <c r="A95" t="s">
        <v>109</v>
      </c>
      <c r="B95" s="3">
        <v>25.613924969999999</v>
      </c>
      <c r="C95" s="3">
        <v>-80.406163989999996</v>
      </c>
    </row>
    <row r="96" spans="1:3" x14ac:dyDescent="0.55000000000000004">
      <c r="A96" t="s">
        <v>110</v>
      </c>
      <c r="B96" s="3">
        <v>25.613794970000001</v>
      </c>
      <c r="C96" s="3">
        <v>-80.406096009999999</v>
      </c>
    </row>
    <row r="97" spans="1:3" x14ac:dyDescent="0.55000000000000004">
      <c r="A97" t="s">
        <v>111</v>
      </c>
      <c r="B97" s="3">
        <v>25.621460970000001</v>
      </c>
      <c r="C97" s="3">
        <v>-80.392425959999997</v>
      </c>
    </row>
    <row r="98" spans="1:3" x14ac:dyDescent="0.55000000000000004">
      <c r="A98" t="s">
        <v>112</v>
      </c>
      <c r="B98" s="3">
        <v>25.600580000000001</v>
      </c>
      <c r="C98" s="3">
        <v>-80.400133999999994</v>
      </c>
    </row>
    <row r="99" spans="1:3" x14ac:dyDescent="0.55000000000000004">
      <c r="A99" t="s">
        <v>113</v>
      </c>
      <c r="B99" s="3">
        <v>25.616534999999999</v>
      </c>
      <c r="C99" s="3">
        <v>-80.390473999999998</v>
      </c>
    </row>
    <row r="100" spans="1:3" x14ac:dyDescent="0.55000000000000004">
      <c r="A100" t="s">
        <v>114</v>
      </c>
      <c r="B100" s="3">
        <v>25.616444000000001</v>
      </c>
      <c r="C100" s="3">
        <v>-80.390439000000001</v>
      </c>
    </row>
    <row r="101" spans="1:3" x14ac:dyDescent="0.55000000000000004">
      <c r="A101" t="s">
        <v>116</v>
      </c>
      <c r="B101" s="3">
        <v>25.616564</v>
      </c>
      <c r="C101" s="3">
        <v>-80.390597999999997</v>
      </c>
    </row>
    <row r="102" spans="1:3" x14ac:dyDescent="0.55000000000000004">
      <c r="A102" t="s">
        <v>117</v>
      </c>
      <c r="B102" s="3">
        <v>25.600580000000001</v>
      </c>
      <c r="C102" s="3">
        <v>-80.400133999999994</v>
      </c>
    </row>
    <row r="103" spans="1:3" x14ac:dyDescent="0.55000000000000004">
      <c r="A103" t="s">
        <v>118</v>
      </c>
      <c r="B103" s="3">
        <v>25.613794970000001</v>
      </c>
      <c r="C103" s="3">
        <v>-80.406096009999999</v>
      </c>
    </row>
    <row r="104" spans="1:3" x14ac:dyDescent="0.55000000000000004">
      <c r="A104" t="s">
        <v>120</v>
      </c>
      <c r="B104" s="3">
        <v>25.613995970000001</v>
      </c>
      <c r="C104" s="3">
        <v>-80.406042029999995</v>
      </c>
    </row>
    <row r="105" spans="1:3" x14ac:dyDescent="0.55000000000000004">
      <c r="A105" t="s">
        <v>121</v>
      </c>
      <c r="B105" s="3">
        <v>25.61387401</v>
      </c>
      <c r="C105" s="3">
        <v>-80.406140010000001</v>
      </c>
    </row>
    <row r="106" spans="1:3" x14ac:dyDescent="0.55000000000000004">
      <c r="A106" t="s">
        <v>122</v>
      </c>
      <c r="B106" s="3">
        <v>25.616636</v>
      </c>
      <c r="C106" s="3">
        <v>-80.390680000000003</v>
      </c>
    </row>
    <row r="107" spans="1:3" x14ac:dyDescent="0.55000000000000004">
      <c r="A107" t="s">
        <v>123</v>
      </c>
      <c r="B107" s="3">
        <v>25.621460970000001</v>
      </c>
      <c r="C107" s="3">
        <v>-80.392425959999997</v>
      </c>
    </row>
    <row r="108" spans="1:3" x14ac:dyDescent="0.55000000000000004">
      <c r="A108" t="s">
        <v>124</v>
      </c>
      <c r="B108" s="3">
        <v>25.613581</v>
      </c>
      <c r="C108" s="3">
        <v>-80.406135000000006</v>
      </c>
    </row>
    <row r="109" spans="1:3" x14ac:dyDescent="0.55000000000000004">
      <c r="A109" t="s">
        <v>126</v>
      </c>
      <c r="B109" s="3">
        <v>25.614341970000002</v>
      </c>
      <c r="C109" s="3">
        <v>-80.407350030000003</v>
      </c>
    </row>
    <row r="110" spans="1:3" x14ac:dyDescent="0.55000000000000004">
      <c r="A110" t="s">
        <v>127</v>
      </c>
      <c r="B110" s="3">
        <v>25.602049999999998</v>
      </c>
      <c r="C110" s="3">
        <v>-80.397990039999996</v>
      </c>
    </row>
    <row r="111" spans="1:3" x14ac:dyDescent="0.55000000000000004">
      <c r="A111" t="s">
        <v>128</v>
      </c>
      <c r="B111" s="3">
        <v>25.616444000000001</v>
      </c>
      <c r="C111" s="3">
        <v>-80.390439000000001</v>
      </c>
    </row>
    <row r="112" spans="1:3" x14ac:dyDescent="0.55000000000000004">
      <c r="A112" t="s">
        <v>129</v>
      </c>
      <c r="B112" s="3">
        <v>25.600580000000001</v>
      </c>
      <c r="C112" s="3">
        <v>-80.400133999999994</v>
      </c>
    </row>
    <row r="113" spans="1:3" x14ac:dyDescent="0.55000000000000004">
      <c r="A113" t="s">
        <v>130</v>
      </c>
      <c r="B113" s="3">
        <v>25.616444000000001</v>
      </c>
      <c r="C113" s="3">
        <v>-80.390439000000001</v>
      </c>
    </row>
    <row r="114" spans="1:3" x14ac:dyDescent="0.55000000000000004">
      <c r="A114" t="s">
        <v>131</v>
      </c>
      <c r="B114" s="3">
        <v>25.613995970000001</v>
      </c>
      <c r="C114" s="3">
        <v>-80.406042029999995</v>
      </c>
    </row>
    <row r="115" spans="1:3" x14ac:dyDescent="0.55000000000000004">
      <c r="A115" t="s">
        <v>132</v>
      </c>
      <c r="B115" s="3">
        <v>25.613045960000001</v>
      </c>
      <c r="C115" s="3">
        <v>-80.407091030000004</v>
      </c>
    </row>
    <row r="116" spans="1:3" x14ac:dyDescent="0.55000000000000004">
      <c r="A116" t="s">
        <v>133</v>
      </c>
      <c r="B116" s="3">
        <v>25.613794970000001</v>
      </c>
      <c r="C116" s="3">
        <v>-80.406096009999999</v>
      </c>
    </row>
    <row r="117" spans="1:3" x14ac:dyDescent="0.55000000000000004">
      <c r="A117" t="s">
        <v>134</v>
      </c>
      <c r="B117" s="3">
        <v>25.613995970000001</v>
      </c>
      <c r="C117" s="3">
        <v>-80.406042029999995</v>
      </c>
    </row>
    <row r="118" spans="1:3" x14ac:dyDescent="0.55000000000000004">
      <c r="A118" t="s">
        <v>135</v>
      </c>
      <c r="B118" s="3">
        <v>25.614927999999999</v>
      </c>
      <c r="C118" s="3">
        <v>-80.405761999999996</v>
      </c>
    </row>
    <row r="119" spans="1:3" x14ac:dyDescent="0.55000000000000004">
      <c r="A119" t="s">
        <v>137</v>
      </c>
      <c r="B119" s="3">
        <v>25.621523</v>
      </c>
      <c r="C119" s="3">
        <v>-80.392624029999993</v>
      </c>
    </row>
    <row r="120" spans="1:3" x14ac:dyDescent="0.55000000000000004">
      <c r="A120" t="s">
        <v>138</v>
      </c>
      <c r="B120" s="3">
        <v>25.616636</v>
      </c>
      <c r="C120" s="3">
        <v>-80.390680000000003</v>
      </c>
    </row>
    <row r="121" spans="1:3" x14ac:dyDescent="0.55000000000000004">
      <c r="A121" t="s">
        <v>139</v>
      </c>
      <c r="B121" s="3">
        <v>25.613668000000001</v>
      </c>
      <c r="C121" s="3">
        <v>-80.406751999999997</v>
      </c>
    </row>
    <row r="122" spans="1:3" x14ac:dyDescent="0.55000000000000004">
      <c r="A122" t="s">
        <v>140</v>
      </c>
      <c r="B122" s="3">
        <v>25.616636</v>
      </c>
      <c r="C122" s="3">
        <v>-80.390680000000003</v>
      </c>
    </row>
    <row r="123" spans="1:3" x14ac:dyDescent="0.55000000000000004">
      <c r="A123" t="s">
        <v>141</v>
      </c>
      <c r="B123" s="3">
        <v>25.616444000000001</v>
      </c>
      <c r="C123" s="3">
        <v>-80.390439000000001</v>
      </c>
    </row>
    <row r="124" spans="1:3" x14ac:dyDescent="0.55000000000000004">
      <c r="A124" t="s">
        <v>142</v>
      </c>
      <c r="B124" s="3">
        <v>25.600850000000001</v>
      </c>
      <c r="C124" s="3">
        <v>-80.399775000000005</v>
      </c>
    </row>
    <row r="125" spans="1:3" x14ac:dyDescent="0.55000000000000004">
      <c r="A125" t="s">
        <v>143</v>
      </c>
      <c r="B125" s="3">
        <v>25.61387401</v>
      </c>
      <c r="C125" s="3">
        <v>-80.406140010000001</v>
      </c>
    </row>
    <row r="126" spans="1:3" x14ac:dyDescent="0.55000000000000004">
      <c r="A126" t="s">
        <v>144</v>
      </c>
      <c r="B126" s="3">
        <v>25.60038904</v>
      </c>
      <c r="C126" s="3">
        <v>-80.400565970000002</v>
      </c>
    </row>
    <row r="127" spans="1:3" x14ac:dyDescent="0.55000000000000004">
      <c r="A127" t="s">
        <v>146</v>
      </c>
      <c r="B127" s="3">
        <v>25.600580000000001</v>
      </c>
      <c r="C127" s="3">
        <v>-80.400133999999994</v>
      </c>
    </row>
    <row r="128" spans="1:3" x14ac:dyDescent="0.55000000000000004">
      <c r="A128" t="s">
        <v>148</v>
      </c>
      <c r="B128" s="3">
        <v>25.616534999999999</v>
      </c>
      <c r="C128" s="3">
        <v>-80.390473999999998</v>
      </c>
    </row>
    <row r="129" spans="1:3" x14ac:dyDescent="0.55000000000000004">
      <c r="A129" t="s">
        <v>149</v>
      </c>
      <c r="B129" s="3">
        <v>25.621822000000002</v>
      </c>
      <c r="C129" s="3">
        <v>-80.392408000000003</v>
      </c>
    </row>
    <row r="130" spans="1:3" x14ac:dyDescent="0.55000000000000004">
      <c r="A130" t="s">
        <v>150</v>
      </c>
      <c r="B130" s="3">
        <v>25.621460970000001</v>
      </c>
      <c r="C130" s="3">
        <v>-80.392425959999997</v>
      </c>
    </row>
    <row r="131" spans="1:3" x14ac:dyDescent="0.55000000000000004">
      <c r="A131" t="s">
        <v>151</v>
      </c>
      <c r="B131" s="3">
        <v>25.613794970000001</v>
      </c>
      <c r="C131" s="3">
        <v>-80.406096009999999</v>
      </c>
    </row>
    <row r="132" spans="1:3" x14ac:dyDescent="0.55000000000000004">
      <c r="A132" t="s">
        <v>152</v>
      </c>
      <c r="B132" s="3">
        <v>25.621187979999998</v>
      </c>
      <c r="C132" s="3">
        <v>-80.392829969999994</v>
      </c>
    </row>
    <row r="133" spans="1:3" x14ac:dyDescent="0.55000000000000004">
      <c r="A133" t="s">
        <v>154</v>
      </c>
      <c r="B133" s="3">
        <v>25.616391010000001</v>
      </c>
      <c r="C133" s="3">
        <v>-80.390301989999998</v>
      </c>
    </row>
    <row r="134" spans="1:3" x14ac:dyDescent="0.55000000000000004">
      <c r="A134" t="s">
        <v>156</v>
      </c>
      <c r="B134" s="3">
        <v>25.615161000000001</v>
      </c>
      <c r="C134" s="3">
        <v>-80.402187999999995</v>
      </c>
    </row>
    <row r="135" spans="1:3" x14ac:dyDescent="0.55000000000000004">
      <c r="A135" t="s">
        <v>157</v>
      </c>
      <c r="B135" s="3">
        <v>25.613794970000001</v>
      </c>
      <c r="C135" s="3">
        <v>-80.406096009999999</v>
      </c>
    </row>
    <row r="136" spans="1:3" x14ac:dyDescent="0.55000000000000004">
      <c r="A136" t="s">
        <v>158</v>
      </c>
      <c r="B136" s="3">
        <v>25.620331</v>
      </c>
      <c r="C136" s="3">
        <v>-80.391169000000005</v>
      </c>
    </row>
    <row r="137" spans="1:3" x14ac:dyDescent="0.55000000000000004">
      <c r="A137" t="s">
        <v>159</v>
      </c>
      <c r="B137" s="3">
        <v>25.613045960000001</v>
      </c>
      <c r="C137" s="3">
        <v>-80.407091030000004</v>
      </c>
    </row>
    <row r="138" spans="1:3" x14ac:dyDescent="0.55000000000000004">
      <c r="A138" t="s">
        <v>160</v>
      </c>
      <c r="B138" s="3">
        <v>25.61387401</v>
      </c>
      <c r="C138" s="3">
        <v>-80.406140010000001</v>
      </c>
    </row>
    <row r="139" spans="1:3" x14ac:dyDescent="0.55000000000000004">
      <c r="A139" t="s">
        <v>161</v>
      </c>
      <c r="B139" s="3">
        <v>25.616534999999999</v>
      </c>
      <c r="C139" s="3">
        <v>-80.390473999999998</v>
      </c>
    </row>
    <row r="140" spans="1:3" x14ac:dyDescent="0.55000000000000004">
      <c r="A140" t="s">
        <v>162</v>
      </c>
      <c r="B140" s="3">
        <v>25.614341970000002</v>
      </c>
      <c r="C140" s="3">
        <v>-80.407350030000003</v>
      </c>
    </row>
    <row r="141" spans="1:3" x14ac:dyDescent="0.55000000000000004">
      <c r="A141" t="s">
        <v>163</v>
      </c>
      <c r="B141" s="3">
        <v>25.613794970000001</v>
      </c>
      <c r="C141" s="3">
        <v>-80.406096009999999</v>
      </c>
    </row>
    <row r="142" spans="1:3" x14ac:dyDescent="0.55000000000000004">
      <c r="A142" t="s">
        <v>164</v>
      </c>
      <c r="B142" s="3">
        <v>25.615161000000001</v>
      </c>
      <c r="C142" s="3">
        <v>-80.402187999999995</v>
      </c>
    </row>
    <row r="143" spans="1:3" x14ac:dyDescent="0.55000000000000004">
      <c r="A143" t="s">
        <v>165</v>
      </c>
      <c r="B143" s="3">
        <v>25.616444000000001</v>
      </c>
      <c r="C143" s="3">
        <v>-80.390439000000001</v>
      </c>
    </row>
    <row r="144" spans="1:3" x14ac:dyDescent="0.55000000000000004">
      <c r="A144" t="s">
        <v>166</v>
      </c>
      <c r="B144" s="3">
        <v>25.612666999999998</v>
      </c>
      <c r="C144" s="3">
        <v>-80.403515999999996</v>
      </c>
    </row>
    <row r="145" spans="1:3" x14ac:dyDescent="0.55000000000000004">
      <c r="A145" t="s">
        <v>167</v>
      </c>
      <c r="B145" s="3">
        <v>25.616734000000001</v>
      </c>
      <c r="C145" s="3">
        <v>-80.390617989999996</v>
      </c>
    </row>
    <row r="146" spans="1:3" x14ac:dyDescent="0.55000000000000004">
      <c r="A146" t="s">
        <v>168</v>
      </c>
      <c r="B146" s="3">
        <v>25.616734000000001</v>
      </c>
      <c r="C146" s="3">
        <v>-80.390617989999996</v>
      </c>
    </row>
    <row r="147" spans="1:3" x14ac:dyDescent="0.55000000000000004">
      <c r="A147" t="s">
        <v>170</v>
      </c>
      <c r="B147" s="3">
        <v>25.616584970000002</v>
      </c>
      <c r="C147" s="3">
        <v>-80.390300980000006</v>
      </c>
    </row>
    <row r="148" spans="1:3" x14ac:dyDescent="0.55000000000000004">
      <c r="A148" t="s">
        <v>171</v>
      </c>
      <c r="B148" s="3">
        <v>25.600892000000002</v>
      </c>
      <c r="C148" s="3">
        <v>-80.399327</v>
      </c>
    </row>
    <row r="149" spans="1:3" x14ac:dyDescent="0.55000000000000004">
      <c r="A149" t="s">
        <v>172</v>
      </c>
      <c r="B149" s="3">
        <v>25.613794970000001</v>
      </c>
      <c r="C149" s="3">
        <v>-80.406096009999999</v>
      </c>
    </row>
    <row r="150" spans="1:3" x14ac:dyDescent="0.55000000000000004">
      <c r="A150" t="s">
        <v>173</v>
      </c>
      <c r="B150" s="3">
        <v>25.602768999999999</v>
      </c>
      <c r="C150" s="3">
        <v>-80.403212999999994</v>
      </c>
    </row>
    <row r="151" spans="1:3" x14ac:dyDescent="0.55000000000000004">
      <c r="A151" t="s">
        <v>174</v>
      </c>
      <c r="B151" s="3">
        <v>25.621460970000001</v>
      </c>
      <c r="C151" s="3">
        <v>-80.392425959999997</v>
      </c>
    </row>
    <row r="152" spans="1:3" x14ac:dyDescent="0.55000000000000004">
      <c r="A152" t="s">
        <v>175</v>
      </c>
      <c r="B152" s="3">
        <v>25.614341970000002</v>
      </c>
      <c r="C152" s="3">
        <v>-80.407350030000003</v>
      </c>
    </row>
    <row r="153" spans="1:3" x14ac:dyDescent="0.55000000000000004">
      <c r="A153" t="s">
        <v>176</v>
      </c>
      <c r="B153" s="3">
        <v>25.616534999999999</v>
      </c>
      <c r="C153" s="3">
        <v>-80.390473999999998</v>
      </c>
    </row>
    <row r="154" spans="1:3" x14ac:dyDescent="0.55000000000000004">
      <c r="A154" t="s">
        <v>177</v>
      </c>
      <c r="B154" s="3">
        <v>25.613923969999998</v>
      </c>
      <c r="C154" s="3">
        <v>-80.407107030000006</v>
      </c>
    </row>
    <row r="155" spans="1:3" x14ac:dyDescent="0.55000000000000004">
      <c r="A155" t="s">
        <v>178</v>
      </c>
      <c r="B155" s="3">
        <v>25.616444000000001</v>
      </c>
      <c r="C155" s="3">
        <v>-80.390439000000001</v>
      </c>
    </row>
    <row r="156" spans="1:3" x14ac:dyDescent="0.55000000000000004">
      <c r="A156" t="s">
        <v>179</v>
      </c>
      <c r="B156" s="3">
        <v>25.613371000000001</v>
      </c>
      <c r="C156" s="3">
        <v>-80.407824000000005</v>
      </c>
    </row>
    <row r="157" spans="1:3" x14ac:dyDescent="0.55000000000000004">
      <c r="A157" t="s">
        <v>180</v>
      </c>
      <c r="B157" s="3">
        <v>25.621822000000002</v>
      </c>
      <c r="C157" s="3">
        <v>-80.392408000000003</v>
      </c>
    </row>
    <row r="158" spans="1:3" x14ac:dyDescent="0.55000000000000004">
      <c r="A158" t="s">
        <v>181</v>
      </c>
      <c r="B158" s="3">
        <v>25.614341970000002</v>
      </c>
      <c r="C158" s="3">
        <v>-80.407350030000003</v>
      </c>
    </row>
    <row r="159" spans="1:3" x14ac:dyDescent="0.55000000000000004">
      <c r="A159" t="s">
        <v>182</v>
      </c>
      <c r="B159" s="3">
        <v>25.600580000000001</v>
      </c>
      <c r="C159" s="3">
        <v>-80.400133999999994</v>
      </c>
    </row>
    <row r="160" spans="1:3" x14ac:dyDescent="0.55000000000000004">
      <c r="A160" t="s">
        <v>183</v>
      </c>
      <c r="B160" s="3">
        <v>25.621460970000001</v>
      </c>
      <c r="C160" s="3">
        <v>-80.392425959999997</v>
      </c>
    </row>
    <row r="161" spans="1:3" x14ac:dyDescent="0.55000000000000004">
      <c r="A161" t="s">
        <v>184</v>
      </c>
      <c r="B161" s="3">
        <v>25.616444000000001</v>
      </c>
      <c r="C161" s="3">
        <v>-80.390439000000001</v>
      </c>
    </row>
    <row r="162" spans="1:3" x14ac:dyDescent="0.55000000000000004">
      <c r="A162" t="s">
        <v>185</v>
      </c>
      <c r="B162" s="3">
        <v>25.616308</v>
      </c>
      <c r="C162" s="3">
        <v>-80.390214999999998</v>
      </c>
    </row>
    <row r="163" spans="1:3" x14ac:dyDescent="0.55000000000000004">
      <c r="A163" t="s">
        <v>186</v>
      </c>
      <c r="B163" s="3">
        <v>25.616584970000002</v>
      </c>
      <c r="C163" s="3">
        <v>-80.390300980000006</v>
      </c>
    </row>
    <row r="164" spans="1:3" x14ac:dyDescent="0.55000000000000004">
      <c r="A164" t="s">
        <v>187</v>
      </c>
      <c r="B164" s="3">
        <v>25.613794970000001</v>
      </c>
      <c r="C164" s="3">
        <v>-80.406096009999999</v>
      </c>
    </row>
    <row r="165" spans="1:3" x14ac:dyDescent="0.55000000000000004">
      <c r="A165" t="s">
        <v>188</v>
      </c>
      <c r="B165" s="3">
        <v>25.613923969999998</v>
      </c>
      <c r="C165" s="3">
        <v>-80.407107030000006</v>
      </c>
    </row>
    <row r="166" spans="1:3" x14ac:dyDescent="0.55000000000000004">
      <c r="A166" t="s">
        <v>189</v>
      </c>
      <c r="B166" s="3">
        <v>25.615161000000001</v>
      </c>
      <c r="C166" s="3">
        <v>-80.402187999999995</v>
      </c>
    </row>
    <row r="167" spans="1:3" x14ac:dyDescent="0.55000000000000004">
      <c r="A167" t="s">
        <v>190</v>
      </c>
      <c r="B167" s="3">
        <v>25.61220702</v>
      </c>
      <c r="C167" s="3">
        <v>-80.406457020000005</v>
      </c>
    </row>
    <row r="168" spans="1:3" x14ac:dyDescent="0.55000000000000004">
      <c r="A168" t="s">
        <v>191</v>
      </c>
      <c r="B168" s="3">
        <v>25.613995970000001</v>
      </c>
      <c r="C168" s="3">
        <v>-80.406042029999995</v>
      </c>
    </row>
    <row r="169" spans="1:3" x14ac:dyDescent="0.55000000000000004">
      <c r="A169" t="s">
        <v>192</v>
      </c>
      <c r="B169" s="3">
        <v>25.60760703</v>
      </c>
      <c r="C169" s="3">
        <v>-80.391023000000004</v>
      </c>
    </row>
    <row r="170" spans="1:3" x14ac:dyDescent="0.55000000000000004">
      <c r="A170" t="s">
        <v>194</v>
      </c>
      <c r="B170" s="3">
        <v>25.606898000000001</v>
      </c>
      <c r="C170" s="3">
        <v>-80.39099702</v>
      </c>
    </row>
    <row r="171" spans="1:3" x14ac:dyDescent="0.55000000000000004">
      <c r="A171" t="s">
        <v>195</v>
      </c>
      <c r="B171" s="3">
        <v>25.60760703</v>
      </c>
      <c r="C171" s="3">
        <v>-80.391023000000004</v>
      </c>
    </row>
    <row r="172" spans="1:3" x14ac:dyDescent="0.55000000000000004">
      <c r="A172" t="s">
        <v>196</v>
      </c>
      <c r="B172" s="3">
        <v>25.616636</v>
      </c>
      <c r="C172" s="3">
        <v>-80.390680000000003</v>
      </c>
    </row>
    <row r="173" spans="1:3" x14ac:dyDescent="0.55000000000000004">
      <c r="A173" t="s">
        <v>197</v>
      </c>
      <c r="B173" s="3">
        <v>25.616534999999999</v>
      </c>
      <c r="C173" s="3">
        <v>-80.390473999999998</v>
      </c>
    </row>
    <row r="174" spans="1:3" x14ac:dyDescent="0.55000000000000004">
      <c r="A174" t="s">
        <v>198</v>
      </c>
      <c r="B174" s="3">
        <v>25.614700970000001</v>
      </c>
      <c r="C174" s="3">
        <v>-80.406765980000003</v>
      </c>
    </row>
    <row r="175" spans="1:3" x14ac:dyDescent="0.55000000000000004">
      <c r="A175" t="s">
        <v>199</v>
      </c>
      <c r="B175" s="3">
        <v>25.613045960000001</v>
      </c>
      <c r="C175" s="3">
        <v>-80.407091030000004</v>
      </c>
    </row>
    <row r="176" spans="1:3" x14ac:dyDescent="0.55000000000000004">
      <c r="A176" t="s">
        <v>200</v>
      </c>
      <c r="B176" s="3">
        <v>25.616564</v>
      </c>
      <c r="C176" s="3">
        <v>-80.390597999999997</v>
      </c>
    </row>
    <row r="177" spans="1:3" x14ac:dyDescent="0.55000000000000004">
      <c r="A177" t="s">
        <v>201</v>
      </c>
      <c r="B177" s="3">
        <v>25.61187</v>
      </c>
      <c r="C177" s="3">
        <v>-80.392864000000003</v>
      </c>
    </row>
    <row r="178" spans="1:3" x14ac:dyDescent="0.55000000000000004">
      <c r="A178" t="s">
        <v>202</v>
      </c>
      <c r="B178" s="3">
        <v>25.612995000000002</v>
      </c>
      <c r="C178" s="3">
        <v>-80.407240979999997</v>
      </c>
    </row>
    <row r="179" spans="1:3" x14ac:dyDescent="0.55000000000000004">
      <c r="A179" t="s">
        <v>203</v>
      </c>
      <c r="B179" s="3">
        <v>25.600580000000001</v>
      </c>
      <c r="C179" s="3">
        <v>-80.400133999999994</v>
      </c>
    </row>
    <row r="180" spans="1:3" x14ac:dyDescent="0.55000000000000004">
      <c r="A180" t="s">
        <v>204</v>
      </c>
      <c r="B180" s="3">
        <v>25.61233</v>
      </c>
      <c r="C180" s="3">
        <v>-80.406589999999994</v>
      </c>
    </row>
    <row r="181" spans="1:3" x14ac:dyDescent="0.55000000000000004">
      <c r="A181" t="s">
        <v>205</v>
      </c>
      <c r="B181" s="3">
        <v>25.613794970000001</v>
      </c>
      <c r="C181" s="3">
        <v>-80.406096009999999</v>
      </c>
    </row>
    <row r="182" spans="1:3" x14ac:dyDescent="0.55000000000000004">
      <c r="A182" t="s">
        <v>206</v>
      </c>
      <c r="B182" s="3">
        <v>25.616734000000001</v>
      </c>
      <c r="C182" s="3">
        <v>-80.390617989999996</v>
      </c>
    </row>
    <row r="183" spans="1:3" x14ac:dyDescent="0.55000000000000004">
      <c r="A183" t="s">
        <v>209</v>
      </c>
      <c r="B183" s="3">
        <v>25.614341970000002</v>
      </c>
      <c r="C183" s="3">
        <v>-80.407350030000003</v>
      </c>
    </row>
    <row r="184" spans="1:3" x14ac:dyDescent="0.55000000000000004">
      <c r="A184" t="s">
        <v>211</v>
      </c>
      <c r="B184" s="3">
        <v>25.616584970000002</v>
      </c>
      <c r="C184" s="3">
        <v>-80.390300980000006</v>
      </c>
    </row>
    <row r="185" spans="1:3" x14ac:dyDescent="0.55000000000000004">
      <c r="A185" t="s">
        <v>213</v>
      </c>
      <c r="B185" s="3">
        <v>25.613964030000002</v>
      </c>
      <c r="C185" s="3">
        <v>-80.407471979999997</v>
      </c>
    </row>
    <row r="186" spans="1:3" x14ac:dyDescent="0.55000000000000004">
      <c r="A186" t="s">
        <v>214</v>
      </c>
      <c r="B186" s="3">
        <v>25.61455102</v>
      </c>
      <c r="C186" s="3">
        <v>-80.406958000000003</v>
      </c>
    </row>
    <row r="187" spans="1:3" x14ac:dyDescent="0.55000000000000004">
      <c r="A187" t="s">
        <v>215</v>
      </c>
      <c r="B187" s="3">
        <v>25.61455102</v>
      </c>
      <c r="C187" s="3">
        <v>-80.406958000000003</v>
      </c>
    </row>
    <row r="188" spans="1:3" x14ac:dyDescent="0.55000000000000004">
      <c r="A188" t="s">
        <v>216</v>
      </c>
      <c r="B188" s="3">
        <v>25.616584970000002</v>
      </c>
      <c r="C188" s="3">
        <v>-80.390300980000006</v>
      </c>
    </row>
    <row r="189" spans="1:3" x14ac:dyDescent="0.55000000000000004">
      <c r="A189" t="s">
        <v>217</v>
      </c>
      <c r="B189" s="3">
        <v>25.616584970000002</v>
      </c>
      <c r="C189" s="3">
        <v>-80.390300980000006</v>
      </c>
    </row>
    <row r="190" spans="1:3" x14ac:dyDescent="0.55000000000000004">
      <c r="A190" t="s">
        <v>218</v>
      </c>
      <c r="B190" s="3">
        <v>25.600580000000001</v>
      </c>
      <c r="C190" s="3">
        <v>-80.400133999999994</v>
      </c>
    </row>
    <row r="191" spans="1:3" x14ac:dyDescent="0.55000000000000004">
      <c r="A191" t="s">
        <v>219</v>
      </c>
      <c r="B191" s="3">
        <v>25.613923969999998</v>
      </c>
      <c r="C191" s="3">
        <v>-80.407107030000006</v>
      </c>
    </row>
    <row r="192" spans="1:3" x14ac:dyDescent="0.55000000000000004">
      <c r="A192" t="s">
        <v>220</v>
      </c>
      <c r="B192" s="3">
        <v>25.600580000000001</v>
      </c>
      <c r="C192" s="3">
        <v>-80.400133999999994</v>
      </c>
    </row>
    <row r="193" spans="1:3" x14ac:dyDescent="0.55000000000000004">
      <c r="A193" t="s">
        <v>221</v>
      </c>
      <c r="B193" s="3">
        <v>25.613794970000001</v>
      </c>
      <c r="C193" s="3">
        <v>-80.406096009999999</v>
      </c>
    </row>
    <row r="194" spans="1:3" x14ac:dyDescent="0.55000000000000004">
      <c r="A194" t="s">
        <v>222</v>
      </c>
      <c r="B194" s="3">
        <v>25.614341970000002</v>
      </c>
      <c r="C194" s="3">
        <v>-80.407350030000003</v>
      </c>
    </row>
    <row r="195" spans="1:3" x14ac:dyDescent="0.55000000000000004">
      <c r="A195" t="s">
        <v>223</v>
      </c>
      <c r="B195" s="3">
        <v>25.600892000000002</v>
      </c>
      <c r="C195" s="3">
        <v>-80.399327</v>
      </c>
    </row>
    <row r="196" spans="1:3" x14ac:dyDescent="0.55000000000000004">
      <c r="A196" t="s">
        <v>224</v>
      </c>
      <c r="B196" s="3">
        <v>25.612666999999998</v>
      </c>
      <c r="C196" s="3">
        <v>-80.403515999999996</v>
      </c>
    </row>
    <row r="197" spans="1:3" x14ac:dyDescent="0.55000000000000004">
      <c r="A197" t="s">
        <v>225</v>
      </c>
      <c r="B197" s="3">
        <v>25.616564</v>
      </c>
      <c r="C197" s="3">
        <v>-80.390597999999997</v>
      </c>
    </row>
    <row r="198" spans="1:3" x14ac:dyDescent="0.55000000000000004">
      <c r="A198" t="s">
        <v>226</v>
      </c>
      <c r="B198" s="3">
        <v>25.616636</v>
      </c>
      <c r="C198" s="3">
        <v>-80.390680000000003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5325-5DC6-411C-8186-BD9E292219CD}">
  <dimension ref="A1:C18"/>
  <sheetViews>
    <sheetView workbookViewId="0"/>
  </sheetViews>
  <sheetFormatPr defaultRowHeight="14.4" x14ac:dyDescent="0.55000000000000004"/>
  <cols>
    <col min="1" max="1" width="12.05078125" bestFit="1" customWidth="1"/>
    <col min="2" max="2" width="16.20703125" bestFit="1" customWidth="1"/>
    <col min="3" max="3" width="18.26171875" bestFit="1" customWidth="1"/>
    <col min="4" max="9" width="1.68359375" bestFit="1" customWidth="1"/>
    <col min="10" max="21" width="2.68359375" bestFit="1" customWidth="1"/>
    <col min="22" max="22" width="6.41796875" bestFit="1" customWidth="1"/>
    <col min="23" max="23" width="10.20703125" bestFit="1" customWidth="1"/>
  </cols>
  <sheetData>
    <row r="1" spans="1:3" x14ac:dyDescent="0.55000000000000004">
      <c r="A1" s="4"/>
      <c r="B1" s="5"/>
      <c r="C1" s="6"/>
    </row>
    <row r="2" spans="1:3" x14ac:dyDescent="0.55000000000000004">
      <c r="A2" s="7"/>
      <c r="B2" s="8"/>
      <c r="C2" s="9"/>
    </row>
    <row r="3" spans="1:3" x14ac:dyDescent="0.55000000000000004">
      <c r="A3" s="7"/>
      <c r="B3" s="8"/>
      <c r="C3" s="9"/>
    </row>
    <row r="4" spans="1:3" x14ac:dyDescent="0.55000000000000004">
      <c r="A4" s="7"/>
      <c r="B4" s="8"/>
      <c r="C4" s="9"/>
    </row>
    <row r="5" spans="1:3" x14ac:dyDescent="0.55000000000000004">
      <c r="A5" s="7"/>
      <c r="B5" s="8"/>
      <c r="C5" s="9"/>
    </row>
    <row r="6" spans="1:3" x14ac:dyDescent="0.55000000000000004">
      <c r="A6" s="7"/>
      <c r="B6" s="8"/>
      <c r="C6" s="9"/>
    </row>
    <row r="7" spans="1:3" x14ac:dyDescent="0.55000000000000004">
      <c r="A7" s="7"/>
      <c r="B7" s="8"/>
      <c r="C7" s="9"/>
    </row>
    <row r="8" spans="1:3" x14ac:dyDescent="0.55000000000000004">
      <c r="A8" s="7"/>
      <c r="B8" s="8"/>
      <c r="C8" s="9"/>
    </row>
    <row r="9" spans="1:3" x14ac:dyDescent="0.55000000000000004">
      <c r="A9" s="7"/>
      <c r="B9" s="8"/>
      <c r="C9" s="9"/>
    </row>
    <row r="10" spans="1:3" x14ac:dyDescent="0.55000000000000004">
      <c r="A10" s="7"/>
      <c r="B10" s="8"/>
      <c r="C10" s="9"/>
    </row>
    <row r="11" spans="1:3" x14ac:dyDescent="0.55000000000000004">
      <c r="A11" s="7"/>
      <c r="B11" s="8"/>
      <c r="C11" s="9"/>
    </row>
    <row r="12" spans="1:3" x14ac:dyDescent="0.55000000000000004">
      <c r="A12" s="7"/>
      <c r="B12" s="8"/>
      <c r="C12" s="9"/>
    </row>
    <row r="13" spans="1:3" x14ac:dyDescent="0.55000000000000004">
      <c r="A13" s="7"/>
      <c r="B13" s="8"/>
      <c r="C13" s="9"/>
    </row>
    <row r="14" spans="1:3" x14ac:dyDescent="0.55000000000000004">
      <c r="A14" s="7"/>
      <c r="B14" s="8"/>
      <c r="C14" s="9"/>
    </row>
    <row r="15" spans="1:3" x14ac:dyDescent="0.55000000000000004">
      <c r="A15" s="7"/>
      <c r="B15" s="8"/>
      <c r="C15" s="9"/>
    </row>
    <row r="16" spans="1:3" x14ac:dyDescent="0.55000000000000004">
      <c r="A16" s="7"/>
      <c r="B16" s="8"/>
      <c r="C16" s="9"/>
    </row>
    <row r="17" spans="1:3" x14ac:dyDescent="0.55000000000000004">
      <c r="A17" s="7"/>
      <c r="B17" s="8"/>
      <c r="C17" s="9"/>
    </row>
    <row r="18" spans="1:3" x14ac:dyDescent="0.55000000000000004">
      <c r="A18" s="10"/>
      <c r="B18" s="11"/>
      <c r="C18" s="1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75A2-1110-46DF-9D8E-BCFF1F1C7E90}">
  <dimension ref="A1:B1"/>
  <sheetViews>
    <sheetView workbookViewId="0"/>
  </sheetViews>
  <sheetFormatPr defaultRowHeight="14.4" x14ac:dyDescent="0.55000000000000004"/>
  <cols>
    <col min="1" max="1" width="11.68359375" style="13" bestFit="1" customWidth="1"/>
    <col min="2" max="2" width="19.15625" style="13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data (OG)</vt:lpstr>
      <vt:lpstr>data.all</vt:lpstr>
      <vt:lpstr>frug.analysis</vt:lpstr>
      <vt:lpstr>fruit.pivot</vt:lpstr>
      <vt:lpstr>only.frug</vt:lpstr>
      <vt:lpstr>only.frug.pivot</vt:lpstr>
      <vt:lpstr>data</vt:lpstr>
      <vt:lpstr>frug.indspec</vt:lpstr>
      <vt:lpstr>Sheet2</vt:lpstr>
      <vt:lpstr>fruit.scat</vt:lpstr>
      <vt:lpstr>fruit.scat.ind</vt:lpstr>
      <vt:lpstr>fruit.scat.pivot</vt:lpstr>
      <vt:lpstr>season.calc</vt:lpstr>
      <vt:lpstr>precip.data</vt:lpstr>
      <vt:lpstr>ind.frug</vt:lpstr>
      <vt:lpstr>Seed Pivot Table</vt:lpstr>
      <vt:lpstr>gtdiet.pheno</vt:lpstr>
      <vt:lpstr>diet.coda</vt:lpstr>
      <vt:lpstr>ind.coda</vt:lpstr>
      <vt:lpstr>coords</vt:lpstr>
      <vt:lpstr>palm.data</vt:lpstr>
      <vt:lpstr>palm.analysis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Figueroa</dc:creator>
  <cp:lastModifiedBy>Adrian Figueroa</cp:lastModifiedBy>
  <dcterms:created xsi:type="dcterms:W3CDTF">2022-12-19T23:16:22Z</dcterms:created>
  <dcterms:modified xsi:type="dcterms:W3CDTF">2023-10-26T02:00:44Z</dcterms:modified>
</cp:coreProperties>
</file>