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Wet component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<sst xmlns="http://schemas.openxmlformats.org/spreadsheetml/2006/main" count="95" uniqueCount="94">
  <si>
    <t xml:space="preserve">Documentation</t>
  </si>
  <si>
    <t xml:space="preserve">Price (min) C$</t>
  </si>
  <si>
    <t xml:space="preserve">Name</t>
  </si>
  <si>
    <t xml:space="preserve">Qty</t>
  </si>
  <si>
    <t xml:space="preserve">Buy</t>
  </si>
  <si>
    <t xml:space="preserve">Buy Alt1</t>
  </si>
  <si>
    <t xml:space="preserve">Buy Alt2</t>
  </si>
  <si>
    <t xml:space="preserve">Part No./Material</t>
  </si>
  <si>
    <t xml:space="preserve">Controller ESP32</t>
  </si>
  <si>
    <t xml:space="preserve">Nema 17 stepper</t>
  </si>
  <si>
    <t xml:space="preserve">OLED Display</t>
  </si>
  <si>
    <t xml:space="preserve">Heater Pad</t>
  </si>
  <si>
    <t xml:space="preserve">Dosing pump 2x4 IDxOD diameter, 12 V, 71 ml/min
Used for PH dosage
Used for OD and sampling
Used for adding media
Used for bottom drainage (Optional)</t>
  </si>
  <si>
    <t xml:space="preserve">PH sensor</t>
  </si>
  <si>
    <t xml:space="preserve">http://ee-classes.usc.edu/ee459/library/datasheets/DS18B20.pdf
http://ee-classes.usc.edu/ee459/library/datasheets/DS18B20.pdfttps://www.adafruit.com/product/642</t>
  </si>
  <si>
    <t xml:space="preserve">DS18B20 Stainless steel package 1 meter digital temperature sensorhttps://www.aliexpress.com/item/32467815969.html?spm=a2g0o.productlist.0.0.4378204dqEr0Mg&amp;algo_pvid=fb06c967-e6ef-4cc6-b616-8018d60b2040&amp;algo_expid=fb06c967-e6ef-4cc6-b616-8018d60b2040-2&amp;btsid=0ab50f0815855400218424964e1857&amp;ws_ab_test=searchweb0_0,searchweb201602_,searchweb201603_</t>
  </si>
  <si>
    <t xml:space="preserve">NOTE: see sensor options and reasoning in the additional document on google drive bioreactor folder</t>
  </si>
  <si>
    <t xml:space="preserve">Temp Sensor Sleeve</t>
  </si>
  <si>
    <t xml:space="preserve">Silicone nut for temp sleeve</t>
  </si>
  <si>
    <t xml:space="preserve">OD sensor</t>
  </si>
  <si>
    <t xml:space="preserve">Wire silicone</t>
  </si>
  <si>
    <t xml:space="preserve">5v regulator</t>
  </si>
  <si>
    <t xml:space="preserve">on off switch</t>
  </si>
  <si>
    <t xml:space="preserve">USB cable</t>
  </si>
  <si>
    <t xml:space="preserve">Power jack</t>
  </si>
  <si>
    <t xml:space="preserve">Power Jack Socket</t>
  </si>
  <si>
    <t xml:space="preserve">MOSFET driver</t>
  </si>
  <si>
    <t xml:space="preserve">Regular Motor driver DRV8833 /TB6612FNG</t>
  </si>
  <si>
    <t xml:space="preserve">Stepper driver DRV8825</t>
  </si>
  <si>
    <t xml:space="preserve">liquid silicone</t>
  </si>
  <si>
    <t xml:space="preserve">silicone bags</t>
  </si>
  <si>
    <t xml:space="preserve">hose silicone 6mm OD and 4mm ID</t>
  </si>
  <si>
    <t xml:space="preserve">2x5m</t>
  </si>
  <si>
    <t xml:space="preserve">hose fittings silicone  fit 4mm ID of hose</t>
  </si>
  <si>
    <t xml:space="preserve">hose fittings silicone  fit 4mm ID of hose ELBOW</t>
  </si>
  <si>
    <t xml:space="preserve">2mm silicone sheet for gaskets etc.200 by 200 mm</t>
  </si>
  <si>
    <t xml:space="preserve">gaskets all sizes</t>
  </si>
  <si>
    <t xml:space="preserve">clamps</t>
  </si>
  <si>
    <t xml:space="preserve">dessicant  500g</t>
  </si>
  <si>
    <t xml:space="preserve">25mm 0.22um Hydrophilic millipore Sterile PTFE Syringe Filter</t>
  </si>
  <si>
    <t xml:space="preserve">ball bearings</t>
  </si>
  <si>
    <t xml:space="preserve">https://www.aliexpress.com/item/33019684033.html?spm=a2g0s.9042311.0.0.27424c4d9liA6M</t>
  </si>
  <si>
    <t xml:space="preserve">bearings lubrication oil</t>
  </si>
  <si>
    <t xml:space="preserve">air pump</t>
  </si>
  <si>
    <t xml:space="preserve">https://www.aliexpress.com/item/4000175515842.html?spm=a2g0o.productlist.0.0.413d175fJxgpp0&amp;algo_pvid=7ec2e2a7-283f-4a2e-92d2-468ee7bb49a7&amp;algo_expid=7ec2e2a7-283f-4a2e-92d2-468ee7bb49a7-16&amp;btsid=0ab6d69515885405938511490e6dde&amp;ws_ab_test=searchweb0_0,searchweb201602_,searchweb201603_</t>
  </si>
  <si>
    <t xml:space="preserve">Total C$</t>
  </si>
  <si>
    <t xml:space="preserve">https://www.aliexpress.com/item/32880892158.html?spm=a2g0s.9042311.0.0.13754c4dUH3CY6</t>
  </si>
  <si>
    <t xml:space="preserve">Total Euro</t>
  </si>
  <si>
    <t xml:space="preserve">https://www.servoflo.com/micropumps</t>
  </si>
  <si>
    <t xml:space="preserve">Optional</t>
  </si>
  <si>
    <t xml:space="preserve">https://www.aliexpress.com/item/32827920972.html?spm=a2g0o.productlist.0.0.413d175fC1A9cW&amp;algo_pvid=7edd87ab-b404-4104-a608-ec79ac000841&amp;algo_expid=7edd87ab-b404-4104-a608-ec79ac000841-50&amp;btsid=0ab50f6215885396303642750efc76&amp;ws_ab_test=searchweb0_0,searchweb201602_,searchweb201603_</t>
  </si>
  <si>
    <t xml:space="preserve">https://www.aliexpress.com/wholesale?catId=0&amp;initiative_id=SB_20200503125933&amp;SearchText=diaphram+air+pump</t>
  </si>
  <si>
    <t xml:space="preserve">85 used to be 18 in Jan</t>
  </si>
  <si>
    <t xml:space="preserve">UV lamp</t>
  </si>
  <si>
    <t xml:space="preserve">ALL BOARD ELECTRONIC COMPONENTS are in The board BOM!!!</t>
  </si>
  <si>
    <t xml:space="preserve">pH calibration buffer</t>
  </si>
  <si>
    <t xml:space="preserve">piezoelectric sonicator</t>
  </si>
  <si>
    <t xml:space="preserve">ali</t>
  </si>
  <si>
    <t xml:space="preserve">name</t>
  </si>
  <si>
    <t xml:space="preserve">comment</t>
  </si>
  <si>
    <t xml:space="preserve">provider one item</t>
  </si>
  <si>
    <t xml:space="preserve">Provider 1</t>
  </si>
  <si>
    <t xml:space="preserve">hole puncher</t>
  </si>
  <si>
    <t xml:space="preserve">used to punch holes for tubing connectors</t>
  </si>
  <si>
    <t xml:space="preserve">get the 8 or 10 pieces</t>
  </si>
  <si>
    <t xml:space="preserve">https://www.aliexpress.com/item/1005002381783862.html?spm=a2g0o.productlist.0.0.789b6d41MEwaFI&amp;algo_pvid=73b5de00-a539-4caf-92d3-29b12dc80367&amp;algo_exp_id=73b5de00-a539-4caf-92d3-29b12dc80367-2&amp;pdp_ext_f=%7B%22sku_id%22%3A%2212000020440335406%22%7D&amp;pdp_pi=-1%3B3.94%3B-1%3B-1%40salePrice%3BCAD%3Bsearch-mainSearch</t>
  </si>
  <si>
    <t xml:space="preserve">heating pad</t>
  </si>
  <si>
    <t xml:space="preserve">the heater</t>
  </si>
  <si>
    <t xml:space="preserve">10x10 either 24V or 12 v</t>
  </si>
  <si>
    <t xml:space="preserve">https://www.aliexpress.com/item/1005001775429452.html?spm=a2g0o.productlist.0.0.7bc44491HYQT27&amp;algo_pvid=6c5cf542-7ff7-4c32-bdc7-132fb4869936&amp;algo_exp_id=6c5cf542-7ff7-4c32-bdc7-132fb4869936-0&amp;pdp_ext_f=%7B%22sku_id%22%3A%2212000017523899805%22%7D&amp;pdp_pi=-1%3B4.42%3B-1%3B-1%40salePrice%3BCAD%3Bsearch-mainSearch</t>
  </si>
  <si>
    <t xml:space="preserve">silicone tubing</t>
  </si>
  <si>
    <t xml:space="preserve">Get 10 meters</t>
  </si>
  <si>
    <t xml:space="preserve">https://www.aliexpress.com/item/4000159962222.html?spm=a2g0o.cart.0.0.40663c00pN0GcB&amp;mp=1</t>
  </si>
  <si>
    <t xml:space="preserve">tube clamp</t>
  </si>
  <si>
    <t xml:space="preserve">Get 4 pieces in total</t>
  </si>
  <si>
    <t xml:space="preserve">https://www.aliexpress.com/item/32969397092.html?spm=a2g0o.order_list.0.0.21ef1802QmCDfJ</t>
  </si>
  <si>
    <t xml:space="preserve">tube connectors with nuts</t>
  </si>
  <si>
    <t xml:space="preserve">Get 20 pieces with nuts</t>
  </si>
  <si>
    <t xml:space="preserve">Color: 4-M6-4 </t>
  </si>
  <si>
    <t xml:space="preserve">https://www.aliexpress.com/item/32982214864.html?spm=a2g0o.order_list.0.0.21ef1802QmCDfJ</t>
  </si>
  <si>
    <t xml:space="preserve">tube plain connectors</t>
  </si>
  <si>
    <t xml:space="preserve">Get 5 pieces in total</t>
  </si>
  <si>
    <t xml:space="preserve">3.9mm</t>
  </si>
  <si>
    <t xml:space="preserve">https://www.aliexpress.com/item/32985936382.html?spm=a2g0o.order_detail.0.0.4805f19ce6FWrx</t>
  </si>
  <si>
    <t xml:space="preserve">cuvette</t>
  </si>
  <si>
    <t xml:space="preserve">https://www.aliexpress.com/item/32793994127.html?spm=a2g0o.order_list.0.0.21ef1802eHYD99</t>
  </si>
  <si>
    <t xml:space="preserve">silicone bag</t>
  </si>
  <si>
    <t xml:space="preserve">Get maybe 2 white or blue 500 ml and one smaller or bigger</t>
  </si>
  <si>
    <t xml:space="preserve">500 ml and 1000 ml</t>
  </si>
  <si>
    <t xml:space="preserve">https://www.aliexpress.com/item/4000270320648.html?spm=a2g0o.productlist.0.0.2f7d2491RLYb0l&amp;algo_pvid=e7db45a1-f7a5-4df5-b8d9-e65caa818409&amp;algo_exp_id=e7db45a1-f7a5-4df5-b8d9-e65caa818409-31&amp;pdp_ext_f=%7B%22sku_id%22%3A%2210000001101863234%22%7D&amp;pdp_pi=-1%3B7.85%3B-1%3B4.84%40salePrice%3BCAD%3Bsearch-mainSearch</t>
  </si>
  <si>
    <t xml:space="preserve">aeration stone</t>
  </si>
  <si>
    <t xml:space="preserve">you might be fine with either .5 micron or 2 micron</t>
  </si>
  <si>
    <t xml:space="preserve">2 micron</t>
  </si>
  <si>
    <t xml:space="preserve">https://www.aliexpress.com/item/32986483347.html?spm=a2g0o.order_list.0.0.21ef1802eHYD99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</si>
</sst>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£#,##0.00"/>
    <numFmt numFmtId="166" formatCode="[$$-409]#,##0.00;[RED]\-[$$-409]#,##0.00"/>
    <numFmt numFmtId="167" formatCode="\$#,##0"/>
  </numFmts>
  <fonts count="22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sz val="10"/>
      <color rgb="FF333333"/>
      <name val="Calibri"/>
      <family val="0"/>
    </font>
    <font>
      <i val="true"/>
      <sz val="10"/>
      <color rgb="FF808080"/>
      <name val="Calibri"/>
      <family val="0"/>
    </font>
    <font>
      <u val="single"/>
      <sz val="10"/>
      <color rgb="FF0000EE"/>
      <name val="Calibri"/>
      <family val="0"/>
    </font>
    <font>
      <sz val="10"/>
      <color rgb="FF006600"/>
      <name val="Calibri"/>
      <family val="0"/>
    </font>
    <font>
      <sz val="10"/>
      <color rgb="FF9966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FFFFFF"/>
      <name val="Calibri"/>
      <family val="0"/>
    </font>
    <font>
      <b val="true"/>
      <sz val="11"/>
      <color rgb="FF000000"/>
      <name val="Calibri"/>
      <family val="0"/>
    </font>
    <font>
      <u val="single"/>
      <sz val="11"/>
      <color rgb="FF000000"/>
      <name val="Calibri"/>
      <family val="0"/>
    </font>
    <font>
      <u val="single"/>
      <sz val="11"/>
      <color rgb="FF0000FF"/>
      <name val="Cambria"/>
      <family val="0"/>
    </font>
    <font>
      <u val="single"/>
      <sz val="11"/>
      <color rgb="FF0000FF"/>
      <name val="Calibri"/>
      <family val="0"/>
    </font>
    <font>
      <u val="single"/>
      <sz val="9"/>
      <color rgb="FF333333"/>
      <name val="Arial"/>
      <family val="0"/>
    </font>
    <font>
      <u val="single"/>
      <sz val="11"/>
      <color rgb="FF1155CC"/>
      <name val="Cambria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50-Pieces-lots-Lab-25mm-0-22um-Hydrophilic-millipore-Sterile-PTFE-Syringe-Filter/32999216814.html" TargetMode="External"/><Relationship Id="rId2" Type="http://schemas.openxmlformats.org/officeDocument/2006/relationships/hyperlink" Target="https://www.aliexpress.com/item/33019684033.html?spm=a2g0s.9042311.0.0.27424c4d9liA6M" TargetMode="External"/><Relationship Id="rId3" Type="http://schemas.openxmlformats.org/officeDocument/2006/relationships/hyperlink" Target="https://www.aliexpress.com/item/4000175515842.html?spm=a2g0o.productlist.0.0.413d175fJxgpp0&amp;algo_pvid=7ec2e2a7-283f-4a2e-92d2-468ee7bb49a7&amp;algo_expid=7ec2e2a7-283f-4a2e-92d2-468ee7bb49a7-16&amp;btsid=0ab6d69515885405938511490e6dde&amp;ws_ab_test=searchweb0_0,sear" TargetMode="External"/><Relationship Id="rId4" Type="http://schemas.openxmlformats.org/officeDocument/2006/relationships/hyperlink" Target="https://www.aliexpress.com/item/32880892158.html?spm=a2g0s.9042311.0.0.13754c4dUH3CY6" TargetMode="External"/><Relationship Id="rId5" Type="http://schemas.openxmlformats.org/officeDocument/2006/relationships/hyperlink" Target="https://www.servoflo.com/micropumps" TargetMode="External"/><Relationship Id="rId6" Type="http://schemas.openxmlformats.org/officeDocument/2006/relationships/hyperlink" Target="https://www.aliexpress.com/item/32827920972.html?spm=a2g0o.productlist.0.0.413d175fC1A9cW&amp;algo_pvid=7edd87ab-b404-4104-a608-ec79ac000841&amp;algo_expid=7edd87ab-b404-4104-a608-ec79ac000841-50&amp;btsid=0ab50f6215885396303642750efc76&amp;ws_ab_test=searchweb0_0,search" TargetMode="External"/><Relationship Id="rId7" Type="http://schemas.openxmlformats.org/officeDocument/2006/relationships/hyperlink" Target="https://www.aliexpress.com/wholesale?catId=0&amp;initiative_id=SB_20200503125933&amp;SearchText=diaphram+air+pump" TargetMode="External"/><Relationship Id="rId8" Type="http://schemas.openxmlformats.org/officeDocument/2006/relationships/hyperlink" Target="https://www.aliexpress.com/item/33010047972.html?spm=a2g0o.cart.0.0.6fc73c00bpiRoG&amp;mp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1005002381783862.html?spm=a2g0o.productlist.0.0.789b6d41MEwaFI&amp;algo_pvid=73b5de00-a539-4caf-92d3-29b12dc80367&amp;algo_exp_id=73b5de00-a539-4caf-92d3-29b12dc80367-2&amp;pdp_ext_f=%7B%22sku_id%22%3A%2212000020440335406%22%7D&amp;pdp_pi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" min="1" style="0" width="26.43"/>
    <col collapsed="false" customWidth="true" hidden="false" outlineLevel="0" max="2" min="2" style="0" width="25.43"/>
    <col collapsed="false" customWidth="true" hidden="false" outlineLevel="0" max="3" min="3" style="0" width="43.29"/>
    <col collapsed="false" customWidth="true" hidden="false" outlineLevel="0" max="4" min="4" style="0" width="4.86"/>
    <col collapsed="false" customWidth="true" hidden="false" outlineLevel="0" max="5" min="5" style="0" width="24"/>
    <col collapsed="false" customWidth="true" hidden="false" outlineLevel="0" max="6" min="6" style="0" width="21.29"/>
    <col collapsed="false" customWidth="true" hidden="false" outlineLevel="0" max="8" min="7" style="0" width="15.71"/>
    <col collapsed="false" customWidth="true" hidden="false" outlineLevel="0" max="9" min="9" style="0" width="27.86"/>
    <col collapsed="false" customWidth="true" hidden="false" outlineLevel="0" max="11" min="10" style="0" width="9.71"/>
    <col collapsed="false" customWidth="true" hidden="false" outlineLevel="0" max="24" min="12" style="0" width="8.71"/>
    <col collapsed="false" customWidth="true" hidden="false" outlineLevel="0" max="1025" min="25" style="0" width="14.43"/>
  </cols>
  <sheetData>
    <row r="1" customFormat="false" ht="13.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/>
      <c r="I1" s="4" t="s">
        <v>7</v>
      </c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3.5" hidden="false" customHeight="true" outlineLevel="0" collapsed="false">
      <c r="B2" s="8" t="n">
        <v>7</v>
      </c>
      <c r="C2" s="9" t="s">
        <v>8</v>
      </c>
      <c r="D2" s="10" t="n">
        <v>1</v>
      </c>
      <c r="E2" s="11" t="str">
        <f aca="false">HYPERLINK("https://www.amazon.com/WINGONEER-Esp32-Module-Bluetooth-Esp32-Wrover/dp/B07RW311YR","amazon com")</f>
        <v>amazon com</v>
      </c>
      <c r="F2" s="11" t="str">
        <f aca="false">HYPERLINK("https://www.amazon.ca/Electronic-Bluetooth-Lithium-Battery-Interface/dp/B07YMXZ925/ref=sr_1_fkmr0_2?keywords=WINGONEER+Esp32+4Mb+Psram+4Mb+Flash+WiFi+Module+Bluetooth+Esp32-Wrover&amp;qid=1585341814&amp;sr=8-2-fkmr0","amazon ca")</f>
        <v>amazon ca</v>
      </c>
      <c r="G2" s="11" t="str">
        <f aca="false">HYPERLINK("https://www.aliexpress.com/item/32864722159.html?spm=a2g0o.productlist.0.0.146810e2bJthnk&amp;algo_pvid=cc655138-4dc3-46c5-839a-026d493b8e79&amp;algo_expid=cc655138-4dc3-46c5-839a-026d493b8e79-0&amp;btsid=0be3743b15864695771558455e6cbc&amp;ws_ab_test=searchweb0_0,searchw"&amp;"eb201602_,searchweb201603_","ESP32")</f>
        <v>ESP32</v>
      </c>
      <c r="J2" s="12"/>
      <c r="K2" s="12"/>
    </row>
    <row r="3" customFormat="false" ht="13.5" hidden="false" customHeight="true" outlineLevel="0" collapsed="false">
      <c r="B3" s="8" t="n">
        <v>48.3</v>
      </c>
      <c r="C3" s="9" t="s">
        <v>9</v>
      </c>
      <c r="D3" s="10"/>
      <c r="E3" s="13" t="str">
        <f aca="false">HYPERLINK("https://www.aliexpress.com/item/Free-shipping-Nema17-Stepper-Motor-1-5A-Nema-17-step-motor-42BYGH-17HS4401-motor-4-lead/32376023464.html?spm=a2g0s.9042311.0.0.228a4c4dUqXBiX","ali")</f>
        <v>ali</v>
      </c>
      <c r="F3" s="8"/>
      <c r="H3" s="13" t="str">
        <f aca="false">HYPERLINK("https://www.aliexpress.com/item/4000130492082.html?spm=a2g0o.productlist.0.0.398944d057Y4ia&amp;s=p&amp;ad_pvid=202004270834575029870816044440003712899_1&amp;algo_pvid=82a8f152-cc48-45bd-a690-615cede7be23&amp;algo_expid=82a8f152-cc48-45bd-a690-615cede7be23-9&amp;btsid=0ab6f8"&amp;"2315880016973255075e2031&amp;ws_ab_test=searchweb0_0,searchweb201602_,searchweb201603_","one piece only for Rocker only")</f>
        <v>one piece only for Rocker only</v>
      </c>
      <c r="J3" s="12"/>
      <c r="K3" s="12"/>
    </row>
    <row r="4" customFormat="false" ht="13.5" hidden="false" customHeight="true" outlineLevel="0" collapsed="false">
      <c r="B4" s="8" t="n">
        <v>4</v>
      </c>
      <c r="C4" s="9" t="s">
        <v>10</v>
      </c>
      <c r="D4" s="10" t="n">
        <v>1</v>
      </c>
      <c r="E4" s="13" t="str">
        <f aca="false">HYPERLINK("https://www.aliexpress.com/item/0-96-inch-IIC-Serial-Yellow-Blue-OLED-Display-Module-128X64-I2C-SSD1306-12864-LCD-Screen/32902463963.html?spm=a2g0s.9042311.0.0.27424c4d7Pkegk","ali")</f>
        <v>ali</v>
      </c>
      <c r="F4" s="13" t="str">
        <f aca="false">HYPERLINK("https://www.amazon.ca/Kuman-Yellow-Display-Arduino-Raspberry/dp/B01N78FUH7/ref=sr_1_1?keywords=oled+display+arduino&amp;qid=1585944422&amp;sr=8-1","amazon ca")</f>
        <v>amazon ca</v>
      </c>
      <c r="J4" s="12"/>
      <c r="K4" s="12"/>
    </row>
    <row r="5" customFormat="false" ht="13.5" hidden="false" customHeight="true" outlineLevel="0" collapsed="false">
      <c r="B5" s="8" t="n">
        <v>8.8</v>
      </c>
      <c r="C5" s="9" t="s">
        <v>11</v>
      </c>
      <c r="D5" s="10" t="n">
        <v>2</v>
      </c>
      <c r="E5" s="13" t="str">
        <f aca="false">HYPERLINK("https://www.aliexpress.com/item/Mayitr-12V-DC-20W-Flexible-Waterproof-Silicon-Heater-Pad-Silicone-Heated-Electric-Heating-Pads-80x100mm/32990004646.html?spm=a2g0s.9042311.0.0.27424c4dmS0jOX","ali")</f>
        <v>ali</v>
      </c>
      <c r="F5" s="13" t="str">
        <f aca="false">HYPERLINK("https://www.amazon.ca/Peristaltic-Aquarium-Laboratory-Chemical-Automatic/dp/B07XXYJRFQ/ref=sr_1_3?keywords=micro+dosing+pump&amp;qid=1585944637&amp;sr=8-3","amazon ca")</f>
        <v>amazon ca</v>
      </c>
      <c r="J5" s="12"/>
      <c r="K5" s="12"/>
    </row>
    <row r="6" customFormat="false" ht="13.5" hidden="false" customHeight="true" outlineLevel="0" collapsed="false">
      <c r="B6" s="8" t="n">
        <v>36</v>
      </c>
      <c r="C6" s="14" t="s">
        <v>12</v>
      </c>
      <c r="D6" s="10" t="n">
        <v>3</v>
      </c>
      <c r="E6" s="13" t="str">
        <f aca="false">HYPERLINK("https://www.aliexpress.com/item/4000398227103.html?spm=a2g0o.productlist.0.0.14a6250epomZdJ&amp;algo_pvid=1e0df54e-ef23-41de-b79d-0ec019646499&amp;algo_expid=1e0df54e-ef23-41de-b79d-0ec019646499-8&amp;btsid=0ab6d69515854219820348871e571d&amp;ws_ab_test=searchweb0_0,searc","ali")</f>
        <v>ali</v>
      </c>
      <c r="F6" s="13" t="str">
        <f aca="false">HYPERLINK("https://www.amazon.ca/Yanmis-Peristaltic-Laboratory-Bioengineering-32x23mm/dp/B07XTHXM8R/ref=sr_1_20?dchild=1&amp;keywords=12V%2BDC%2BDosing%2BPump%2BPeristaltic%2BHead%2Bfor%2BLab%2BAnalytical%2BWater&amp;qid=1586401475&amp;sr=8-20&amp;th=1","amazonCa 1 month delivery")</f>
        <v>amazonCa 1 month delivery</v>
      </c>
      <c r="J6" s="12"/>
      <c r="K6" s="12"/>
    </row>
    <row r="7" customFormat="false" ht="13.5" hidden="false" customHeight="true" outlineLevel="0" collapsed="false">
      <c r="B7" s="15" t="n">
        <v>22.85</v>
      </c>
      <c r="C7" s="9" t="s">
        <v>13</v>
      </c>
      <c r="D7" s="10" t="n">
        <v>1</v>
      </c>
      <c r="E7" s="13" t="str">
        <f aca="false">HYPERLINK("https://www.aliexpress.com/item/33014998723.html?spm=a2g0o.productlist.0.0.6fe47e38o8YmkF&amp;algo_pvid=86699151-3fec-475f-ad31-abb21c77b26d&amp;algo_expid=86699151-3fec-475f-ad31-abb21c77b26d-0&amp;btsid=0ab6d69515854303960705888e5603&amp;ws_ab_test=searchweb0_0,searchw","ali")</f>
        <v>ali</v>
      </c>
      <c r="J7" s="12"/>
      <c r="K7" s="12"/>
    </row>
    <row r="8" customFormat="false" ht="39" hidden="false" customHeight="true" outlineLevel="0" collapsed="false">
      <c r="A8" s="16" t="s">
        <v>14</v>
      </c>
      <c r="B8" s="15" t="n">
        <v>3</v>
      </c>
      <c r="C8" s="17" t="s">
        <v>15</v>
      </c>
      <c r="D8" s="18" t="n">
        <v>1</v>
      </c>
      <c r="E8" s="19" t="str">
        <f aca="false">HYPERLINK("https://www.aliexpress.com/item/4000068914916.html?spm=a2g0o.productlist.0.0.225e3742MwZkd5&amp;algo_pvid=edec1d52-17f7-489f-92b6-9db65a3b5ed1&amp;algo_expid=edec1d52-17f7-489f-92b6-9db65a3b5ed1-0&amp;btsid=0ab6d67915854549715916900e020d&amp;ws_ab_test=searchweb0_0,searc","aliexpress")</f>
        <v>aliexpress</v>
      </c>
      <c r="F8" s="17"/>
      <c r="H8" s="16"/>
      <c r="I8" s="17"/>
      <c r="J8" s="20"/>
      <c r="K8" s="21"/>
    </row>
    <row r="9" customFormat="false" ht="13.5" hidden="false" customHeight="true" outlineLevel="0" collapsed="false">
      <c r="A9" s="8" t="s">
        <v>16</v>
      </c>
      <c r="B9" s="15" t="n">
        <v>3.75</v>
      </c>
      <c r="C9" s="9" t="s">
        <v>17</v>
      </c>
      <c r="D9" s="10" t="n">
        <v>1</v>
      </c>
      <c r="E9" s="13" t="str">
        <f aca="false">HYPERLINK("https://www.aliexpress.com/item/4000191329563.html?spm=a2g0o.detail.1000014.5.15783a59TCGdbY&amp;gps-id=pcDetailBottomMoreOtherSeller&amp;scm=1007.14976.158757.0&amp;scm_id=1007.14976.158757.0&amp;scm-url=1007.14976.158757.0&amp;pvid=81add97a-44ff-4bbc-acd8-bab8aa63d6bc&amp;_t=g","ali")</f>
        <v>ali</v>
      </c>
      <c r="J9" s="12"/>
      <c r="K9" s="12"/>
    </row>
    <row r="10" customFormat="false" ht="13.5" hidden="false" customHeight="true" outlineLevel="0" collapsed="false">
      <c r="B10" s="15" t="n">
        <v>2</v>
      </c>
      <c r="C10" s="9" t="s">
        <v>18</v>
      </c>
      <c r="D10" s="10" t="n">
        <v>1</v>
      </c>
      <c r="E10" s="13" t="str">
        <f aca="false">HYPERLINK("https://www.aliexpress.com/item/4000027435343.html?spm=a2g0o.cart.0.0.983a3c00MpKbJ6&amp;mp=1","ali")</f>
        <v>ali</v>
      </c>
      <c r="J10" s="12"/>
      <c r="K10" s="12"/>
    </row>
    <row r="11" customFormat="false" ht="13.5" hidden="false" customHeight="true" outlineLevel="0" collapsed="false">
      <c r="B11" s="15" t="n">
        <v>15</v>
      </c>
      <c r="C11" s="9" t="s">
        <v>19</v>
      </c>
      <c r="D11" s="10" t="n">
        <v>1</v>
      </c>
      <c r="E11" s="13" t="str">
        <f aca="false">HYPERLINK("https://www.aliexpress.com/item/32341715918.html?spm=a2g0s.9042311.0.0.27424c4dsbCzgJ","ali")</f>
        <v>ali</v>
      </c>
      <c r="J11" s="12"/>
      <c r="K11" s="12"/>
    </row>
    <row r="12" customFormat="false" ht="13.5" hidden="false" customHeight="true" outlineLevel="0" collapsed="false">
      <c r="B12" s="8" t="n">
        <v>9.8</v>
      </c>
      <c r="C12" s="9" t="s">
        <v>20</v>
      </c>
      <c r="D12" s="10" t="n">
        <v>1</v>
      </c>
      <c r="E12" s="13" t="str">
        <f aca="false">HYPERLINK("https://www.aliexpress.com/item/1881527180.html?spm=a2g0s.9042311.0.0.27424c4dNvemb9","ali")</f>
        <v>ali</v>
      </c>
      <c r="J12" s="12"/>
      <c r="K12" s="12"/>
    </row>
    <row r="13" customFormat="false" ht="13.5" hidden="false" customHeight="true" outlineLevel="0" collapsed="false">
      <c r="B13" s="8" t="n">
        <v>9.9</v>
      </c>
      <c r="C13" s="8" t="s">
        <v>21</v>
      </c>
      <c r="D13" s="8" t="n">
        <v>1</v>
      </c>
      <c r="E13" s="13" t="str">
        <f aca="false">HYPERLINK("https://www.aliexpress.com/item/LM2596-LED-Driver-DC-DC-Step-down-Adjustable-CC-CV-Power-Supply-Module-Battery-Charger-Adjustable/32580214850.html?spm=a2g0s.9042311.0.0.27424c4dDAOy4I","ali")</f>
        <v>ali</v>
      </c>
    </row>
    <row r="14" customFormat="false" ht="13.5" hidden="false" customHeight="true" outlineLevel="0" collapsed="false">
      <c r="B14" s="8" t="n">
        <v>4</v>
      </c>
      <c r="C14" s="8" t="s">
        <v>22</v>
      </c>
      <c r="D14" s="8" t="n">
        <v>1</v>
      </c>
      <c r="E14" s="13" t="str">
        <f aca="false">HYPERLINK("https://www.aliexpress.com/item/6A-120VAC-mini-2-Position-ON-ON-MTS-102-MTS-202-Toggle-Switch-3-Position-MTS/33050504547.html?spm=a2g0s.9042311.0.0.27424c4d4eWuH1","ali")</f>
        <v>ali</v>
      </c>
    </row>
    <row r="15" customFormat="false" ht="13.5" hidden="false" customHeight="true" outlineLevel="0" collapsed="false">
      <c r="B15" s="8" t="n">
        <v>2.1</v>
      </c>
      <c r="C15" s="9" t="s">
        <v>23</v>
      </c>
      <c r="D15" s="10" t="n">
        <v>1</v>
      </c>
      <c r="E15" s="13" t="str">
        <f aca="false">HYPERLINK("https://www.aliexpress.com/item/USLION-2m-3m-Micro-USB-Cable-3A-Fast-Charging-Data-Cable-for-Xiaomi-Redmi-4X-Samsung/4000292398339.html?spm=a2g0s.9042311.0.0.27424c4dvqjD9T","ali")</f>
        <v>ali</v>
      </c>
      <c r="J15" s="12"/>
      <c r="K15" s="12"/>
    </row>
    <row r="16" customFormat="false" ht="13.5" hidden="false" customHeight="true" outlineLevel="0" collapsed="false">
      <c r="B16" s="8" t="n">
        <v>2.2</v>
      </c>
      <c r="C16" s="9" t="s">
        <v>24</v>
      </c>
      <c r="D16" s="10" t="n">
        <v>1</v>
      </c>
      <c r="E16" s="13" t="str">
        <f aca="false">HYPERLINK("https://www.aliexpress.com/item/10pcs-DC-Power-Jack-Plugs-Male-Female-Socket-Adapter-Connectors-2-1mm-x-5-5mm-For/32949784101.html?spm=a2g0s.9042311.0.0.27424c4dvqjD9T","ali")</f>
        <v>ali</v>
      </c>
      <c r="J16" s="12"/>
      <c r="K16" s="12"/>
    </row>
    <row r="17" customFormat="false" ht="13.5" hidden="false" customHeight="true" outlineLevel="0" collapsed="false">
      <c r="B17" s="8" t="n">
        <v>2.5</v>
      </c>
      <c r="C17" s="9" t="s">
        <v>25</v>
      </c>
      <c r="D17" s="10" t="n">
        <v>1</v>
      </c>
      <c r="E17" s="13" t="str">
        <f aca="false">HYPERLINK("https://www.aliexpress.com/item/10-PCS-LOT-DC022B-3A-12v-DC-Power-Supply-Jack-Socket-Female-Panel-Mount-Connector-5/32825869674.html?spm=a2g0s.9042311.0.0.27424c4d3g5VLm","ali")</f>
        <v>ali</v>
      </c>
      <c r="J17" s="12"/>
      <c r="K17" s="12"/>
    </row>
    <row r="18" customFormat="false" ht="13.5" hidden="false" customHeight="true" outlineLevel="0" collapsed="false">
      <c r="B18" s="22" t="n">
        <v>5.2</v>
      </c>
      <c r="C18" s="8" t="s">
        <v>26</v>
      </c>
      <c r="D18" s="8"/>
      <c r="E18" s="13" t="str">
        <f aca="false">HYPERLINK("https://www.aliexpress.com/item/5PCS-MOSFET-Button-IRF520-MOSFET-Driver-Module-for-Arduino-For-Raspberry-pi-For-ARM-For-MCU/32858792855.html?spm=a2g0s.9042311.0.0.27424c4dXMT3Du","ali")</f>
        <v>ali</v>
      </c>
      <c r="J18" s="12"/>
      <c r="K18" s="12"/>
    </row>
    <row r="19" customFormat="false" ht="13.5" hidden="false" customHeight="true" outlineLevel="0" collapsed="false">
      <c r="B19" s="22" t="n">
        <v>9</v>
      </c>
      <c r="C19" s="9" t="s">
        <v>27</v>
      </c>
      <c r="D19" s="8" t="n">
        <v>3</v>
      </c>
      <c r="E19" s="23" t="str">
        <f aca="false">HYPERLINK("https://www.aliexpress.com/item/4000758777384.html?spm=a2g0o.cart.0.0.11873c00XOPVkz&amp;mp=1","ali")</f>
        <v>ali</v>
      </c>
      <c r="J19" s="12"/>
      <c r="K19" s="12"/>
    </row>
    <row r="20" customFormat="false" ht="13.5" hidden="false" customHeight="true" outlineLevel="0" collapsed="false">
      <c r="B20" s="22"/>
      <c r="C20" s="9" t="s">
        <v>28</v>
      </c>
      <c r="D20" s="8"/>
      <c r="E20" s="8"/>
      <c r="J20" s="12"/>
      <c r="K20" s="12"/>
    </row>
    <row r="21" customFormat="false" ht="13.5" hidden="false" customHeight="true" outlineLevel="0" collapsed="false">
      <c r="B21" s="22"/>
      <c r="C21" s="8"/>
      <c r="D21" s="8"/>
      <c r="E21" s="8"/>
      <c r="J21" s="12"/>
      <c r="K21" s="12"/>
    </row>
    <row r="22" customFormat="false" ht="13.5" hidden="false" customHeight="true" outlineLevel="0" collapsed="false">
      <c r="B22" s="22"/>
      <c r="C22" s="9" t="s">
        <v>29</v>
      </c>
      <c r="D22" s="8"/>
      <c r="E22" s="23" t="str">
        <f aca="false">HYPERLINK("https://www.amazon.ca/Alumilite-Corp-Amazing-Putty-0-66-Pound/dp/B0058VAG5A/ref=sr_1_7?keywords=silicone+mold+maker&amp;qid=1588372557&amp;sr=8-7","Alumilite")</f>
        <v>Alumilite</v>
      </c>
      <c r="J22" s="12"/>
      <c r="K22" s="12"/>
    </row>
    <row r="23" customFormat="false" ht="13.5" hidden="false" customHeight="true" outlineLevel="0" collapsed="false">
      <c r="B23" s="22" t="n">
        <v>5.72</v>
      </c>
      <c r="C23" s="8" t="s">
        <v>30</v>
      </c>
      <c r="D23" s="8" t="n">
        <v>3</v>
      </c>
      <c r="E23" s="13" t="str">
        <f aca="false">HYPERLINK("https://www.aliexpress.com/item/4000284324410.html?spm=a2g0s.9042311.0.0.308c4c4db4GAXj","silicone bags")</f>
        <v>silicone bags</v>
      </c>
      <c r="F23" s="13" t="str">
        <f aca="false">HYPERLINK("https://www.ebay.co.uk/itm/303513212751?ViewItem=&amp;item=303513212751","ebay broken bag")</f>
        <v>ebay broken bag</v>
      </c>
      <c r="G23" s="24" t="str">
        <f aca="false">HYPERLINK("https://www.amazon.ca/gp/product/B075TM3GVX/ref=ppx_yo_dt_b_asin_title_o02_s00?ie=UTF8&amp;psc=1","Amazon fast ship 2 liter 25$")</f>
        <v>Amazon fast ship 2 liter 25$</v>
      </c>
      <c r="J23" s="12"/>
      <c r="K23" s="12"/>
    </row>
    <row r="24" customFormat="false" ht="13.5" hidden="false" customHeight="true" outlineLevel="0" collapsed="false">
      <c r="B24" s="8" t="n">
        <v>15.4</v>
      </c>
      <c r="C24" s="9" t="s">
        <v>31</v>
      </c>
      <c r="D24" s="10" t="s">
        <v>32</v>
      </c>
      <c r="E24" s="13" t="str">
        <f aca="false">HYPERLINK("https://www.aliexpress.com/item/4000159962222.html?spm=a2g0o.cart.0.0.40663c00pN0GcB&amp;mp=1","ali")</f>
        <v>ali</v>
      </c>
      <c r="J24" s="12"/>
      <c r="K24" s="12"/>
    </row>
    <row r="25" customFormat="false" ht="13.5" hidden="false" customHeight="true" outlineLevel="0" collapsed="false">
      <c r="B25" s="8" t="n">
        <v>8</v>
      </c>
      <c r="C25" s="9" t="s">
        <v>33</v>
      </c>
      <c r="D25" s="8" t="n">
        <v>1</v>
      </c>
      <c r="E25" s="13" t="str">
        <f aca="false">HYPERLINK("https://www.aliexpress.com/item/32982214864.html?spm=a2g0o.cart.0.0.1c903c00ySrlZY&amp;mp=1","ali")</f>
        <v>ali</v>
      </c>
      <c r="F25" s="13" t="str">
        <f aca="false">HYPERLINK("https://www.ebay.ca/itm/50-pk-DC-048-M8-048P-Plastic-Connector-Barb-Equal-Straight-Male-M8-for-Tube-Hose/163420478292?ssPageName=STRK%3AMEBIDX%3AIT&amp;_trksid=p2057872.m2749.l2648","Ordered from ebay")</f>
        <v>Ordered from ebay</v>
      </c>
      <c r="J25" s="12"/>
      <c r="K25" s="12"/>
    </row>
    <row r="26" customFormat="false" ht="13.5" hidden="false" customHeight="true" outlineLevel="0" collapsed="false">
      <c r="B26" s="8" t="n">
        <v>8</v>
      </c>
      <c r="C26" s="9" t="s">
        <v>34</v>
      </c>
      <c r="D26" s="10" t="n">
        <v>1</v>
      </c>
      <c r="E26" s="13" t="str">
        <f aca="false">HYPERLINK("https://shoppingcart.aliexpress.com/order/confirm_order.htm?objectId=32985071550&amp;from=aliexpress&amp;countryCode=CA&amp;shippingCompany=YANWEN_ECONOMY&amp;provinceCode=&amp;cityCode=&amp;promiseId=&amp;aeOrderFrom=main_detail&amp;skuAttr=166%3A366002%23With+Nut%3B14%3A350853%233.9-M"&amp;"8-3.9&amp;skuId=66799213062&amp;skucustomAttr=null&amp;quantity=1","ali")</f>
        <v>ali</v>
      </c>
      <c r="J26" s="12"/>
      <c r="K26" s="12"/>
    </row>
    <row r="27" customFormat="false" ht="13.5" hidden="false" customHeight="true" outlineLevel="0" collapsed="false">
      <c r="B27" s="8" t="n">
        <v>11</v>
      </c>
      <c r="C27" s="9" t="s">
        <v>35</v>
      </c>
      <c r="D27" s="10" t="n">
        <v>1</v>
      </c>
      <c r="E27" s="13" t="str">
        <f aca="false">HYPERLINK("https://www.aliexpress.com/item/4000210894016.html?spm=a2g0o.productlist.0.0.5c902ebaVGR3jZ&amp;algo_pvid=2944f870-4c66-4a92-81b0-33c9477686c5&amp;algo_expid=2944f870-4c66-4a92-81b0-33c9477686c5-18&amp;btsid=0ab50f6115858525103038950e9535&amp;ws_ab_test=searchweb0_0,sear"&amp;"chweb201602_,searchweb201603_","ali")</f>
        <v>ali</v>
      </c>
      <c r="J27" s="12"/>
      <c r="K27" s="12"/>
    </row>
    <row r="28" customFormat="false" ht="13.5" hidden="false" customHeight="true" outlineLevel="0" collapsed="false">
      <c r="B28" s="8" t="n">
        <v>8.9</v>
      </c>
      <c r="C28" s="9" t="s">
        <v>36</v>
      </c>
      <c r="D28" s="10" t="n">
        <v>1</v>
      </c>
      <c r="E28" s="13" t="str">
        <f aca="false">HYPERLINK("https://www.aliexpress.com/item/10pcs-1-4-3-8-1-2-3-4-1-20-25-32-40-50mm-Silicon/4000027435343.html?spm=a2g0s.9042311.0.0.27424c4dcUYo30","ali")</f>
        <v>ali</v>
      </c>
      <c r="J28" s="12"/>
      <c r="K28" s="12"/>
    </row>
    <row r="29" customFormat="false" ht="13.5" hidden="false" customHeight="true" outlineLevel="0" collapsed="false">
      <c r="B29" s="8" t="n">
        <v>7.5</v>
      </c>
      <c r="C29" s="9" t="s">
        <v>37</v>
      </c>
      <c r="D29" s="10" t="n">
        <v>1</v>
      </c>
      <c r="E29" s="13" t="str">
        <f aca="false">HYPERLINK("https://www.aliexpress.com/item/Siphon-tube-clamp-Home-brew-Silicone-Tube-Clip-Flow-Control-Pipe-Valve-Wine-Beer-Making-Clamp/32969397092.html?spm=a2g0s.9042311.0.0.27424c4dcUYo30","ali")</f>
        <v>ali</v>
      </c>
      <c r="J29" s="12"/>
      <c r="K29" s="12"/>
    </row>
    <row r="30" customFormat="false" ht="13.5" hidden="false" customHeight="true" outlineLevel="0" collapsed="false">
      <c r="B30" s="8" t="n">
        <v>17.4</v>
      </c>
      <c r="C30" s="9" t="s">
        <v>38</v>
      </c>
      <c r="D30" s="10" t="n">
        <v>1</v>
      </c>
      <c r="E30" s="13" t="str">
        <f aca="false">HYPERLINK("https://www.aliexpress.com/item/500g-Waterproof-packaging-bule-orange-Reusable-Silica-Gel-Beads-Moisture-Absorber-Desiccant-Moisture-Absorber-Dehumidifier/33051786311.html?spm=a2g0s.9042311.0.0.228a4c4dUqXBiX","ali")</f>
        <v>ali</v>
      </c>
      <c r="J30" s="12"/>
      <c r="K30" s="12"/>
    </row>
    <row r="31" customFormat="false" ht="15" hidden="false" customHeight="false" outlineLevel="0" collapsed="false">
      <c r="B31" s="8" t="n">
        <v>42.6</v>
      </c>
      <c r="C31" s="25" t="s">
        <v>39</v>
      </c>
      <c r="E31" s="13" t="str">
        <f aca="false">HYPERLINK("https://www.aliexpress.com/snapshot/0.html?spm=a2g0s.9042311.0.0.6d6f4c4d4GBFZ0&amp;orderId=8012521694038507&amp;productId=32999216814","ali")</f>
        <v>ali</v>
      </c>
    </row>
    <row r="32" customFormat="false" ht="15" hidden="false" customHeight="false" outlineLevel="0" collapsed="false">
      <c r="B32" s="9" t="n">
        <v>5</v>
      </c>
      <c r="C32" s="9" t="s">
        <v>40</v>
      </c>
      <c r="E32" s="24" t="str">
        <f aca="false">HYPERLINK("https://www.aliexpress.com/item/33051895647.html?spm=a2g0s.9042311.0.0.27424c4d9liA6M","ali 10 pieces")</f>
        <v>ali 10 pieces</v>
      </c>
      <c r="F32" s="24" t="s">
        <v>41</v>
      </c>
    </row>
    <row r="33" customFormat="false" ht="15" hidden="false" customHeight="false" outlineLevel="0" collapsed="false">
      <c r="B33" s="9" t="n">
        <v>2.1</v>
      </c>
      <c r="C33" s="9" t="s">
        <v>42</v>
      </c>
      <c r="E33" s="13" t="str">
        <f aca="false">HYPERLINK("https://www.aliexpress.com/item/Hot-Sale-1-Bottle-Low-Viscosity-Lubricant-Bearing-Lubricating-Oil-For-Roller-Skate-Drift-Board-Skateboard/4000469090212.html?spm=a2g0s.9042311.0.0.1dea4c4dxYiwpJ","ali")</f>
        <v>ali</v>
      </c>
    </row>
    <row r="34" customFormat="false" ht="13.5" hidden="false" customHeight="true" outlineLevel="0" collapsed="false">
      <c r="B34" s="9" t="n">
        <v>27</v>
      </c>
      <c r="C34" s="9" t="s">
        <v>43</v>
      </c>
      <c r="D34" s="10"/>
      <c r="E34" s="13" t="str">
        <f aca="false">HYPERLINK("https://www.aliexpress.com/item/Super-aquarium-air-pump-cheap-pump-air-compressor-for-aquarium-increase-air-control-aquarium-fish-2/32880892158.html?spm=a2g0s.9042311.0.0.13754c4dUH3CY6","ali")</f>
        <v>ali</v>
      </c>
      <c r="F34" s="13" t="str">
        <f aca="false">HYPERLINK("https://www.aliexpress.com/item/4000175515842.html?spm=a2g0o.productlist.0.0.413d175fJxgpp0&amp;algo_pvid=7ec2e2a7-283f-4a2e-92d2-468ee7bb49a7&amp;algo_expid=7ec2e2a7-283f-4a2e-92d2-468ee7bb49a7-16&amp;btsid=0ab6d69515885405938511490e6dde&amp;ws_ab_test=searchweb0_0,sear"&amp;"chweb201602_,searchweb201603_","12 volts")</f>
        <v>12 volts</v>
      </c>
      <c r="G34" s="24" t="s">
        <v>44</v>
      </c>
      <c r="J34" s="12"/>
      <c r="K34" s="12"/>
    </row>
    <row r="35" customFormat="false" ht="13.5" hidden="false" customHeight="true" outlineLevel="0" collapsed="false">
      <c r="A35" s="8" t="s">
        <v>45</v>
      </c>
      <c r="B35" s="8" t="n">
        <f aca="false">SUM(B2:B34)</f>
        <v>354.02</v>
      </c>
      <c r="C35" s="9"/>
      <c r="D35" s="10"/>
      <c r="G35" s="24" t="s">
        <v>46</v>
      </c>
      <c r="J35" s="12"/>
      <c r="K35" s="12"/>
    </row>
    <row r="36" customFormat="false" ht="13.5" hidden="false" customHeight="true" outlineLevel="0" collapsed="false">
      <c r="A36" s="8" t="s">
        <v>47</v>
      </c>
      <c r="B36" s="8" t="n">
        <f aca="false">B35*0.65</f>
        <v>230.113</v>
      </c>
      <c r="C36" s="9"/>
      <c r="D36" s="10"/>
      <c r="G36" s="24" t="s">
        <v>48</v>
      </c>
      <c r="J36" s="12"/>
      <c r="K36" s="12"/>
    </row>
    <row r="37" customFormat="false" ht="13.5" hidden="false" customHeight="true" outlineLevel="0" collapsed="false">
      <c r="C37" s="9" t="s">
        <v>49</v>
      </c>
      <c r="D37" s="10"/>
      <c r="G37" s="24" t="s">
        <v>50</v>
      </c>
      <c r="J37" s="12"/>
      <c r="K37" s="12"/>
    </row>
    <row r="38" customFormat="false" ht="13.5" hidden="false" customHeight="true" outlineLevel="0" collapsed="false">
      <c r="C38" s="9"/>
      <c r="D38" s="10"/>
      <c r="G38" s="24" t="s">
        <v>51</v>
      </c>
      <c r="J38" s="12"/>
      <c r="K38" s="12"/>
    </row>
    <row r="39" customFormat="false" ht="13.5" hidden="false" customHeight="true" outlineLevel="0" collapsed="false">
      <c r="B39" s="8" t="s">
        <v>52</v>
      </c>
      <c r="C39" s="9" t="s">
        <v>53</v>
      </c>
      <c r="D39" s="10"/>
      <c r="E39" s="13" t="str">
        <f aca="false">HYPERLINK("https://www.aliexpress.com/item/E27-30W-UV-quartz-bactericidal-lamp-disinfection-ozone-sterilizer-light-home-kill-mite-sterilization-ultraviolet-tube/32969771050.html?spm=a2g0s.9042311.0.0.27424c4dtQYBtw","ali")</f>
        <v>ali</v>
      </c>
      <c r="J39" s="12"/>
      <c r="K39" s="12"/>
    </row>
    <row r="40" customFormat="false" ht="13.5" hidden="false" customHeight="true" outlineLevel="0" collapsed="false">
      <c r="C40" s="9"/>
      <c r="D40" s="10"/>
      <c r="J40" s="12"/>
      <c r="K40" s="12"/>
    </row>
    <row r="41" customFormat="false" ht="13.5" hidden="false" customHeight="true" outlineLevel="0" collapsed="false">
      <c r="B41" s="9" t="s">
        <v>54</v>
      </c>
      <c r="C41" s="9"/>
      <c r="D41" s="10"/>
      <c r="J41" s="12"/>
      <c r="K41" s="12"/>
    </row>
    <row r="42" customFormat="false" ht="13.5" hidden="false" customHeight="true" outlineLevel="0" collapsed="false">
      <c r="C42" s="9"/>
      <c r="D42" s="10"/>
      <c r="J42" s="12"/>
      <c r="K42" s="12"/>
    </row>
    <row r="43" customFormat="false" ht="13.5" hidden="false" customHeight="true" outlineLevel="0" collapsed="false">
      <c r="C43" s="9" t="s">
        <v>55</v>
      </c>
      <c r="D43" s="10"/>
      <c r="E43" s="13" t="str">
        <f aca="false">HYPERLINK("https://www.amazon.com/Hanna-Instruments-70007P-Buffer-Solution/dp/B002NX0W0U","amazon")</f>
        <v>amazon</v>
      </c>
      <c r="J43" s="12"/>
      <c r="K43" s="12"/>
    </row>
    <row r="44" customFormat="false" ht="13.5" hidden="false" customHeight="true" outlineLevel="0" collapsed="false">
      <c r="C44" s="9"/>
      <c r="D44" s="10"/>
      <c r="J44" s="12"/>
      <c r="K44" s="12"/>
    </row>
    <row r="45" customFormat="false" ht="13.5" hidden="false" customHeight="true" outlineLevel="0" collapsed="false">
      <c r="C45" s="9" t="s">
        <v>56</v>
      </c>
      <c r="D45" s="10"/>
      <c r="E45" s="26" t="s">
        <v>57</v>
      </c>
      <c r="J45" s="12"/>
      <c r="K45" s="12"/>
    </row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  <row r="1002" customFormat="false" ht="13.5" hidden="false" customHeight="true" outlineLevel="0" collapsed="false"/>
  </sheetData>
  <hyperlinks>
    <hyperlink ref="C31" r:id="rId1" display="25mm 0.22um Hydrophilic millipore Sterile PTFE Syringe Filter"/>
    <hyperlink ref="F32" r:id="rId2" display="https://www.aliexpress.com/item/33019684033.html?spm=a2g0s.9042311.0.0.27424c4d9liA6M"/>
    <hyperlink ref="G34" r:id="rId3" display="https://www.aliexpress.com/item/4000175515842.html?spm=a2g0o.productlist.0.0.413d175fJxgpp0&amp;algo_pvid=7ec2e2a7-283f-4a2e-92d2-468ee7bb49a7&amp;algo_expid=7ec2e2a7-283f-4a2e-92d2-468ee7bb49a7-16&amp;btsid=0ab6d69515885405938511490e6dde&amp;ws_ab_test=searchweb0_0,searchweb201602_,searchweb201603_"/>
    <hyperlink ref="G35" r:id="rId4" display="https://www.aliexpress.com/item/32880892158.html?spm=a2g0s.9042311.0.0.13754c4dUH3CY6"/>
    <hyperlink ref="G36" r:id="rId5" display="https://www.servoflo.com/micropumps"/>
    <hyperlink ref="G37" r:id="rId6" display="https://www.aliexpress.com/item/32827920972.html?spm=a2g0o.productlist.0.0.413d175fC1A9cW&amp;algo_pvid=7edd87ab-b404-4104-a608-ec79ac000841&amp;algo_expid=7edd87ab-b404-4104-a608-ec79ac000841-50&amp;btsid=0ab50f6215885396303642750efc76&amp;ws_ab_test=searchweb0_0,searchweb201602_,searchweb201603_"/>
    <hyperlink ref="G38" r:id="rId7" display="https://www.aliexpress.com/wholesale?catId=0&amp;initiative_id=SB_20200503125933&amp;SearchText=diaphram+air+pump"/>
    <hyperlink ref="E45" r:id="rId8" display="a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4" min="2" style="0" width="8.71"/>
    <col collapsed="false" customWidth="true" hidden="false" outlineLevel="0" max="5" min="5" style="0" width="50.4"/>
    <col collapsed="false" customWidth="true" hidden="false" outlineLevel="0" max="6" min="6" style="0" width="28.44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8" hidden="false" customHeight="true" outlineLevel="0" collapsed="false">
      <c r="A1" s="0" t="s">
        <v>58</v>
      </c>
      <c r="E1" s="0" t="s">
        <v>59</v>
      </c>
      <c r="F1" s="0" t="s">
        <v>60</v>
      </c>
      <c r="G1" s="0" t="s">
        <v>61</v>
      </c>
    </row>
    <row r="2" customFormat="false" ht="15" hidden="false" customHeight="true" outlineLevel="0" collapsed="false">
      <c r="A2" s="0" t="s">
        <v>62</v>
      </c>
      <c r="E2" s="0" t="s">
        <v>63</v>
      </c>
      <c r="F2" s="0" t="s">
        <v>64</v>
      </c>
      <c r="G2" s="0" t="s">
        <v>65</v>
      </c>
    </row>
    <row r="3" customFormat="false" ht="15" hidden="false" customHeight="true" outlineLevel="0" collapsed="false">
      <c r="A3" s="0" t="s">
        <v>66</v>
      </c>
      <c r="E3" s="0" t="s">
        <v>67</v>
      </c>
      <c r="F3" s="0" t="s">
        <v>68</v>
      </c>
      <c r="G3" s="0" t="s">
        <v>69</v>
      </c>
    </row>
    <row r="7" customFormat="false" ht="15" hidden="false" customHeight="true" outlineLevel="0" collapsed="false">
      <c r="A7" s="0" t="s">
        <v>70</v>
      </c>
      <c r="E7" s="0" t="s">
        <v>71</v>
      </c>
      <c r="F7" s="9" t="s">
        <v>31</v>
      </c>
      <c r="G7" s="0" t="s">
        <v>72</v>
      </c>
    </row>
    <row r="8" customFormat="false" ht="15" hidden="false" customHeight="true" outlineLevel="0" collapsed="false">
      <c r="A8" s="0" t="s">
        <v>73</v>
      </c>
      <c r="E8" s="0" t="s">
        <v>74</v>
      </c>
      <c r="G8" s="0" t="s">
        <v>75</v>
      </c>
    </row>
    <row r="9" customFormat="false" ht="15" hidden="false" customHeight="true" outlineLevel="0" collapsed="false">
      <c r="A9" s="0" t="s">
        <v>76</v>
      </c>
      <c r="E9" s="0" t="s">
        <v>77</v>
      </c>
      <c r="F9" s="14" t="s">
        <v>78</v>
      </c>
      <c r="G9" s="0" t="s">
        <v>79</v>
      </c>
    </row>
    <row r="10" customFormat="false" ht="15" hidden="false" customHeight="true" outlineLevel="0" collapsed="false">
      <c r="A10" s="0" t="s">
        <v>80</v>
      </c>
      <c r="E10" s="0" t="s">
        <v>81</v>
      </c>
      <c r="F10" s="14" t="s">
        <v>82</v>
      </c>
      <c r="G10" s="0" t="s">
        <v>83</v>
      </c>
    </row>
    <row r="11" customFormat="false" ht="15" hidden="false" customHeight="true" outlineLevel="0" collapsed="false">
      <c r="A11" s="0" t="s">
        <v>84</v>
      </c>
      <c r="G11" s="0" t="s">
        <v>85</v>
      </c>
    </row>
    <row r="12" customFormat="false" ht="15" hidden="false" customHeight="true" outlineLevel="0" collapsed="false">
      <c r="A12" s="0" t="s">
        <v>86</v>
      </c>
      <c r="E12" s="0" t="s">
        <v>87</v>
      </c>
      <c r="F12" s="0" t="s">
        <v>88</v>
      </c>
      <c r="G12" s="0" t="s">
        <v>89</v>
      </c>
    </row>
    <row r="13" customFormat="false" ht="15" hidden="false" customHeight="true" outlineLevel="0" collapsed="false">
      <c r="A13" s="0" t="s">
        <v>90</v>
      </c>
      <c r="E13" s="0" t="s">
        <v>91</v>
      </c>
      <c r="F13" s="0" t="s">
        <v>92</v>
      </c>
      <c r="G13" s="0" t="s">
        <v>93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hyperlinks>
    <hyperlink ref="G2" r:id="rId1" display="https://www.aliexpress.com/item/1005002381783862.html?spm=a2g0o.productlist.0.0.789b6d41MEwaFI&amp;algo_pvid=73b5de00-a539-4caf-92d3-29b12dc80367&amp;algo_exp_id=73b5de00-a539-4caf-92d3-29b12dc80367-2&amp;pdp_ext_f=%7B%22sku_id%22%3A%2212000020440335406%22%7D&amp;pdp_pi=-1%3B3.94%3B-1%3B-1%40salePrice%3BCAD%3Bsearch-mainSear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8.71"/>
    <col collapsed="false" customWidth="true" hidden="false" outlineLevel="0" max="1025" min="27" style="0" width="14.43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2019-12-05T17:19:34Z</dcterms:created>
  <dc:creator>Cad3</dc:creator>
  <dc:description/>
  <dc:language>en-US</dc:language>
  <cp:lastModifiedBy/>
  <dcterms:modified xsi:type="dcterms:W3CDTF">2022-03-23T18:15:41Z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