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ri\PycharmProjects\PythonProject\data_files\"/>
    </mc:Choice>
  </mc:AlternateContent>
  <xr:revisionPtr revIDLastSave="0" documentId="13_ncr:1_{55F1CACE-BC2D-49C3-B844-7B17D404015B}" xr6:coauthVersionLast="47" xr6:coauthVersionMax="47" xr10:uidLastSave="{00000000-0000-0000-0000-000000000000}"/>
  <bookViews>
    <workbookView xWindow="4410" yWindow="3850" windowWidth="19700" windowHeight="15460" xr2:uid="{0B3166E6-8F27-4372-B1C9-846F770B907A}"/>
  </bookViews>
  <sheets>
    <sheet name="CIE" sheetId="2" r:id="rId1"/>
    <sheet name="OPCIONES" sheetId="3" r:id="rId2"/>
    <sheet name="INSTRUCCIONES" sheetId="4" r:id="rId3"/>
    <sheet name="K" sheetId="1" state="hidden" r:id="rId4"/>
  </sheets>
  <definedNames>
    <definedName name="_xlnm.Print_Area" localSheetId="0">CIE!$A$2:$V$56</definedName>
    <definedName name="CATEGORIA">OPCIONES!$B$26:$B$27</definedName>
    <definedName name="DISTRIBUIDORA">OPCIONES!$D$17:$D$23</definedName>
    <definedName name="DOCUMENTACION">OPCIONES!$B$12:$B$15</definedName>
    <definedName name="ESQUEMA">OPCIONES!$B$7:$B$9</definedName>
    <definedName name="EXPEDIENTE">OPCIONES!$F$2:$F$5</definedName>
    <definedName name="PUNTO_CONEXIÓN">OPCIONES!$D$2:$D$4</definedName>
    <definedName name="RESPUESTA">OPCIONES!$D$7:$D$8</definedName>
    <definedName name="SUMINISTRO">OPCIONES!$B$22:$B$23</definedName>
    <definedName name="TIERRA">OPCIONES!$D$11:$D$15</definedName>
    <definedName name="Tipo">OPCIONES!$B$2:$B$3</definedName>
    <definedName name="Tipo_Via">OPCIONES!$A$2:$A$65</definedName>
    <definedName name="Tipos_Instalación">OPCIONES!$H$2:$H$80</definedName>
    <definedName name="UBICACIÓN">OPCIONES!$B$17:$B$19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2" l="1"/>
  <c r="B15" i="1"/>
  <c r="X20" i="2"/>
  <c r="M1" i="1"/>
  <c r="M4" i="1"/>
  <c r="W26" i="2"/>
  <c r="X38" i="2"/>
  <c r="W38" i="2"/>
  <c r="X40" i="2"/>
  <c r="W40" i="2"/>
  <c r="W52" i="2"/>
  <c r="W51" i="2"/>
  <c r="W42" i="2"/>
  <c r="W34" i="2"/>
  <c r="W33" i="2"/>
  <c r="W32" i="2"/>
  <c r="W31" i="2"/>
  <c r="W30" i="2"/>
  <c r="W25" i="2"/>
  <c r="W24" i="2"/>
  <c r="W23" i="2"/>
  <c r="W22" i="2"/>
  <c r="W21" i="2"/>
  <c r="W18" i="2"/>
  <c r="W17" i="2"/>
  <c r="W16" i="2"/>
  <c r="W10" i="2"/>
  <c r="W11" i="2"/>
  <c r="W9" i="2"/>
  <c r="X26" i="2"/>
  <c r="B14" i="1"/>
  <c r="B13" i="1"/>
  <c r="M3" i="1"/>
  <c r="F6" i="1"/>
  <c r="M6" i="1"/>
  <c r="N1" i="1"/>
  <c r="M19" i="2"/>
  <c r="W20" i="2"/>
  <c r="R4" i="2"/>
  <c r="B1" i="1" l="1"/>
  <c r="E6" i="1" s="1"/>
  <c r="C1" i="1" s="1"/>
  <c r="R6" i="2" s="1"/>
</calcChain>
</file>

<file path=xl/sharedStrings.xml><?xml version="1.0" encoding="utf-8"?>
<sst xmlns="http://schemas.openxmlformats.org/spreadsheetml/2006/main" count="408" uniqueCount="350">
  <si>
    <t>T</t>
  </si>
  <si>
    <t>R</t>
  </si>
  <si>
    <t>W</t>
  </si>
  <si>
    <t>A</t>
  </si>
  <si>
    <t>G</t>
  </si>
  <si>
    <t>M</t>
  </si>
  <si>
    <t>Y</t>
  </si>
  <si>
    <t>F</t>
  </si>
  <si>
    <t>P</t>
  </si>
  <si>
    <t>D</t>
  </si>
  <si>
    <t>X</t>
  </si>
  <si>
    <t>B</t>
  </si>
  <si>
    <t>N</t>
  </si>
  <si>
    <t>J</t>
  </si>
  <si>
    <t>Z</t>
  </si>
  <si>
    <t>S</t>
  </si>
  <si>
    <t>Q</t>
  </si>
  <si>
    <t>V</t>
  </si>
  <si>
    <t>H</t>
  </si>
  <si>
    <t>L</t>
  </si>
  <si>
    <t>C</t>
  </si>
  <si>
    <t>K</t>
  </si>
  <si>
    <t>E</t>
  </si>
  <si>
    <t>Referencia del CIE</t>
  </si>
  <si>
    <t>aleatorio</t>
  </si>
  <si>
    <t>fecha</t>
  </si>
  <si>
    <t>Referencia del CIE:</t>
  </si>
  <si>
    <t>NIF</t>
  </si>
  <si>
    <t>EMPRESA INSTALADORA</t>
  </si>
  <si>
    <t>VERIFICACIONES POR MEDIDAS Y ENSAYOS</t>
  </si>
  <si>
    <t>Ω</t>
  </si>
  <si>
    <t>MΩ</t>
  </si>
  <si>
    <t>TITULAR</t>
  </si>
  <si>
    <t>DATOS DE LA INSTALACIÓN</t>
  </si>
  <si>
    <t>Representante (si procede):</t>
  </si>
  <si>
    <t>v1.0</t>
  </si>
  <si>
    <t>Emplazamiento de la instalación</t>
  </si>
  <si>
    <t>kW</t>
  </si>
  <si>
    <t>CERTIFICACIÓN DE LA EMPRESA INSTALADORA</t>
  </si>
  <si>
    <t>3. Otras:</t>
  </si>
  <si>
    <t>1. Resistencia de puesta a tierra:</t>
  </si>
  <si>
    <t>2. Resistencia de aislamiento de los conductores:</t>
  </si>
  <si>
    <t>(*) Se cumplimentarán todos los campos de características técnicas de la instalación de este documento, independientemente de que se rellenen con "N/A", no aplica o una llamada al campo de observaciones o se elegirá entre las opciones que se propongan.</t>
  </si>
  <si>
    <t xml:space="preserve">En </t>
  </si>
  <si>
    <t>(5) Potencia máxima admisible de la instalación. En caso de A o M corresponde a la potencia final de la instalación.</t>
  </si>
  <si>
    <t>El presente certificado se expide exclusivamente a los efectos previstos en el Reglamento Electrotécnico para Baja Tensión y disposiciones complementarias, sin que ello implique el cumplimiento por parte del Titular de la instalación de todos los requisitos que pudiera imponer la normativa vigente para la puesta en servicio y suscripción de contrato de suministro eléctrico.</t>
  </si>
  <si>
    <t>NIF:</t>
  </si>
  <si>
    <t>Dirección:</t>
  </si>
  <si>
    <r>
      <t>Superficie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):</t>
    </r>
  </si>
  <si>
    <t xml:space="preserve">Tipo vía: </t>
  </si>
  <si>
    <t xml:space="preserve">Nombre vía: </t>
  </si>
  <si>
    <t xml:space="preserve">Provincia: </t>
  </si>
  <si>
    <t>CP:</t>
  </si>
  <si>
    <t xml:space="preserve">Bloque: </t>
  </si>
  <si>
    <t xml:space="preserve">Piso: </t>
  </si>
  <si>
    <t xml:space="preserve">Escalera: </t>
  </si>
  <si>
    <t xml:space="preserve">Puerta: </t>
  </si>
  <si>
    <t>Localidad:</t>
  </si>
  <si>
    <t>ACCESO</t>
  </si>
  <si>
    <t>ACUEDUCTO</t>
  </si>
  <si>
    <t>AERODROMO</t>
  </si>
  <si>
    <t>AEROPUERTO</t>
  </si>
  <si>
    <t>ALAMEDA</t>
  </si>
  <si>
    <t>ALMACEN</t>
  </si>
  <si>
    <t>ALTO</t>
  </si>
  <si>
    <t>APARTAMENTO</t>
  </si>
  <si>
    <t>ARROYO</t>
  </si>
  <si>
    <t>AUTOVIA</t>
  </si>
  <si>
    <t>AVENIDA</t>
  </si>
  <si>
    <t>BAJADA</t>
  </si>
  <si>
    <t>BARRANCO</t>
  </si>
  <si>
    <t>BARRIADA</t>
  </si>
  <si>
    <t>BARRIO</t>
  </si>
  <si>
    <t>BASILICA</t>
  </si>
  <si>
    <t>BLOQUE</t>
  </si>
  <si>
    <t>BULEVAR</t>
  </si>
  <si>
    <t>CALLE</t>
  </si>
  <si>
    <t>CALLEJA</t>
  </si>
  <si>
    <t>CALLEJON</t>
  </si>
  <si>
    <t>CAMINO</t>
  </si>
  <si>
    <t>CAMPAMENTO</t>
  </si>
  <si>
    <t>CANAL</t>
  </si>
  <si>
    <t>CANTON</t>
  </si>
  <si>
    <t>CAÑADA</t>
  </si>
  <si>
    <t>CARRERA</t>
  </si>
  <si>
    <t>CARRETERA</t>
  </si>
  <si>
    <t>CARRIL</t>
  </si>
  <si>
    <t>CERRO</t>
  </si>
  <si>
    <t>COLONIA</t>
  </si>
  <si>
    <t>COSTANILLA</t>
  </si>
  <si>
    <t>CUESTA</t>
  </si>
  <si>
    <t>DEHESA</t>
  </si>
  <si>
    <t>FINCA</t>
  </si>
  <si>
    <t>GLORIETA</t>
  </si>
  <si>
    <t>GRAN VIA</t>
  </si>
  <si>
    <t>PARAJE</t>
  </si>
  <si>
    <t>PARCELA</t>
  </si>
  <si>
    <t>PARQUE</t>
  </si>
  <si>
    <t>PASADIZO</t>
  </si>
  <si>
    <t>PASAJE</t>
  </si>
  <si>
    <t>PASEO</t>
  </si>
  <si>
    <t>PLAZA</t>
  </si>
  <si>
    <t>PLAZUELA</t>
  </si>
  <si>
    <t>POBLADO</t>
  </si>
  <si>
    <t>POLIGONO</t>
  </si>
  <si>
    <t>RINCON</t>
  </si>
  <si>
    <t>RINCONADA</t>
  </si>
  <si>
    <t>RONDA</t>
  </si>
  <si>
    <t>ROTONDA</t>
  </si>
  <si>
    <t>SECTOR</t>
  </si>
  <si>
    <t>SENDA</t>
  </si>
  <si>
    <t>TRASERA</t>
  </si>
  <si>
    <t>TRAVESIA</t>
  </si>
  <si>
    <t>URBANIZACION</t>
  </si>
  <si>
    <t>VEREDA</t>
  </si>
  <si>
    <t>VIA</t>
  </si>
  <si>
    <t>GENERACION SOLAR FOTOVOLTAICA</t>
  </si>
  <si>
    <t>CONDUCTORES AISLADOS PARA CALDEO -</t>
  </si>
  <si>
    <t>QUIROFANOS Y SALAS DE INTERVENCION -</t>
  </si>
  <si>
    <t>AUTOCONSUMO</t>
  </si>
  <si>
    <t>LOCALES CON RIESGO DE CORROSIÓN</t>
  </si>
  <si>
    <t>BOMBAS DE EXTRACCIÓN O ELEVACIÓN DE AGUA</t>
  </si>
  <si>
    <t>LOCALES POLVORIENTOS</t>
  </si>
  <si>
    <t>LOCAL MOJADO</t>
  </si>
  <si>
    <t>LOCALES HÚMEDOS</t>
  </si>
  <si>
    <t>GENERACION SOLAR TERMOELÉCTRICA</t>
  </si>
  <si>
    <t>GENERACION GRUPOS ELECTRÓGENOS FIJOS</t>
  </si>
  <si>
    <t>GRUPOS ELECTRÓGENOS PORTÁTILES</t>
  </si>
  <si>
    <t>COGENERACIÓN</t>
  </si>
  <si>
    <t>AEROGENERADORES</t>
  </si>
  <si>
    <t>CONVERTIDORES</t>
  </si>
  <si>
    <t>TEMP. EN LOCALES O EMPLAZAMIENTOS ABIERTOS</t>
  </si>
  <si>
    <t>VIVIENDA</t>
  </si>
  <si>
    <t>LOCAL/OFICINA (NO LPC)</t>
  </si>
  <si>
    <t xml:space="preserve">INSTALACIONES DE ENLACE </t>
  </si>
  <si>
    <t>INSTALACIONES COMUNES</t>
  </si>
  <si>
    <t xml:space="preserve">GARAJE VENTILACIÓN FORZADA </t>
  </si>
  <si>
    <t>LPC - CINES</t>
  </si>
  <si>
    <t xml:space="preserve">LPC- TEATROS </t>
  </si>
  <si>
    <t>LPC- AUDITORIOS</t>
  </si>
  <si>
    <t>LPC- PLAZAS DE TOROS</t>
  </si>
  <si>
    <t>LPC- HIPÓDROMOS</t>
  </si>
  <si>
    <t>LPC- PARQUES DE ATRACCIONES</t>
  </si>
  <si>
    <t>LPC- SALAS DE FIESTA</t>
  </si>
  <si>
    <t>LPC- DISCOTECAS</t>
  </si>
  <si>
    <t>LPC- SALAS DE JUEGOS DE AZAR</t>
  </si>
  <si>
    <t>LPC- ESTADIOS Y PABELLONES DEPORTIVOS</t>
  </si>
  <si>
    <t>LPC- CANODROMOS</t>
  </si>
  <si>
    <t>LPC- PARQUES ACUATICOS</t>
  </si>
  <si>
    <t>LPC- FERIAS FIJAS</t>
  </si>
  <si>
    <t>LPC- BINGOS</t>
  </si>
  <si>
    <t>LPC- CIRCOS</t>
  </si>
  <si>
    <t>LPC- OTROS</t>
  </si>
  <si>
    <t xml:space="preserve">LPC- MUSEOS </t>
  </si>
  <si>
    <t>LPC- SALAS DE CONFERENCIAS Y CONGRESOS</t>
  </si>
  <si>
    <t xml:space="preserve">LPC- CASINOS </t>
  </si>
  <si>
    <t>LPC- HOTELES</t>
  </si>
  <si>
    <t xml:space="preserve">LPC- HOSTALES </t>
  </si>
  <si>
    <t>LPC- BARES, RESTAURANTES O SIMILARES</t>
  </si>
  <si>
    <t>LPC- ASILOS</t>
  </si>
  <si>
    <t xml:space="preserve">LPC- GUARDERÍAS </t>
  </si>
  <si>
    <t>LPC- ESTACIONES DE VIAJEROS</t>
  </si>
  <si>
    <t>LPC- ESTACIONAMIENTOS SUBTERRÁNEOS</t>
  </si>
  <si>
    <t>LPC- ESTABLECIMIENTOS COMERCIALES</t>
  </si>
  <si>
    <t>LPC- AEROPUERTOS</t>
  </si>
  <si>
    <t xml:space="preserve">LPC- BIBLIOTECAS </t>
  </si>
  <si>
    <t>LPC- CLUBES SOCIALES Y DEPORTIVOS</t>
  </si>
  <si>
    <t xml:space="preserve">LPC- CENTROS DE ENSEÑANZA </t>
  </si>
  <si>
    <t xml:space="preserve">LPC- CONSULTORIOS MÉDICOS </t>
  </si>
  <si>
    <t>LPC- OFICINAS CON PRESENCIA DE PÚBLICO</t>
  </si>
  <si>
    <t>LPC- RESIDENCIAS DE ESTUDIANTES</t>
  </si>
  <si>
    <t>LPC- GIMNASIOS</t>
  </si>
  <si>
    <t>LPC- SALAS DE EXPOSICIONES</t>
  </si>
  <si>
    <t>LPC- CENTROS CULTURALES</t>
  </si>
  <si>
    <t>LPC- OTROS (OCUPACIÓN &gt; 100)</t>
  </si>
  <si>
    <t>LPC- TEMPLOS</t>
  </si>
  <si>
    <t>LPC-OTROS LOCALES BD2/BD3/BD4</t>
  </si>
  <si>
    <t>MÁQUINAS DE ELEVACIÓN Y TRANSPORTE</t>
  </si>
  <si>
    <t>INSTALACIONES QUE UTILICEN TENSIONES ESPECIALES</t>
  </si>
  <si>
    <t>CERCAS ELÉCTRICAS</t>
  </si>
  <si>
    <t>DESTINADAS A RÓTULOS LUMINOSOS</t>
  </si>
  <si>
    <t xml:space="preserve">ALUMBRADO EXTERIOR PÚBLICO </t>
  </si>
  <si>
    <t>ALUMBRADO EXTERIOR PRIVADO</t>
  </si>
  <si>
    <t>MOBILIARIO URBANO</t>
  </si>
  <si>
    <t>PISCINAS</t>
  </si>
  <si>
    <t>FUENTES</t>
  </si>
  <si>
    <t>INFRAESTRUCTURA DE RECARGA VEHICULO ELECTRICO</t>
  </si>
  <si>
    <t>OTRAS NO CONTEMPLADAS</t>
  </si>
  <si>
    <t>Características técnicas de la instalación (*)</t>
  </si>
  <si>
    <r>
      <t>Pot. Max. Adm.</t>
    </r>
    <r>
      <rPr>
        <vertAlign val="superscript"/>
        <sz val="10"/>
        <color indexed="8"/>
        <rFont val="Arial"/>
        <family val="2"/>
      </rPr>
      <t xml:space="preserve"> (5)</t>
    </r>
    <r>
      <rPr>
        <sz val="10"/>
        <color indexed="8"/>
        <rFont val="Arial"/>
        <family val="2"/>
      </rPr>
      <t>:</t>
    </r>
  </si>
  <si>
    <r>
      <t>Pot. Amp./mod.</t>
    </r>
    <r>
      <rPr>
        <vertAlign val="superscript"/>
        <sz val="10"/>
        <color indexed="8"/>
        <rFont val="Arial"/>
        <family val="2"/>
      </rPr>
      <t xml:space="preserve"> (6)</t>
    </r>
    <r>
      <rPr>
        <sz val="10"/>
        <color indexed="8"/>
        <rFont val="Arial"/>
        <family val="2"/>
      </rPr>
      <t>:</t>
    </r>
  </si>
  <si>
    <r>
      <t xml:space="preserve">Pot. Original </t>
    </r>
    <r>
      <rPr>
        <vertAlign val="superscript"/>
        <sz val="10"/>
        <color indexed="8"/>
        <rFont val="Arial"/>
        <family val="2"/>
      </rPr>
      <t>(7)</t>
    </r>
    <r>
      <rPr>
        <sz val="10"/>
        <color indexed="8"/>
        <rFont val="Arial"/>
        <family val="2"/>
      </rPr>
      <t>:</t>
    </r>
  </si>
  <si>
    <t>Tensión:</t>
  </si>
  <si>
    <t>CT</t>
  </si>
  <si>
    <t>RBT</t>
  </si>
  <si>
    <t>C.G.P. (esquema):</t>
  </si>
  <si>
    <t>BTV( nº salidas):</t>
  </si>
  <si>
    <t>Prot. contra sobretensiones:</t>
  </si>
  <si>
    <t>Empresa Distribuidora:</t>
  </si>
  <si>
    <t>Nombre/Razón Social:</t>
  </si>
  <si>
    <t>Categoría de la empresa instaladora:</t>
  </si>
  <si>
    <t>Nombre del instalador:</t>
  </si>
  <si>
    <t>Nombre vía:</t>
  </si>
  <si>
    <t>Provincia:</t>
  </si>
  <si>
    <t>Municipio:</t>
  </si>
  <si>
    <t>Teléf.:</t>
  </si>
  <si>
    <t>La empresa instaladora referenciada y en su nombre el titular del certificado de cualificación individual con nombre y número arriba indicados,</t>
  </si>
  <si>
    <t>de acuerdo al vigente R.E.B.T., sus I.T.C y las normas particulares de la empresa distribuidora y que ha realizado la verificación de las instalaciones, con resultado favorable, según consta en el presente certificado.</t>
  </si>
  <si>
    <t>Pot. Instalada luminarias y aux. RD 1890/2008:</t>
  </si>
  <si>
    <t>1134FO1</t>
  </si>
  <si>
    <t>Tipo_Via</t>
  </si>
  <si>
    <t>Tipos_Instalación</t>
  </si>
  <si>
    <t>Punto_conexión</t>
  </si>
  <si>
    <t>IDENTIFICADOR DEL CIE:</t>
  </si>
  <si>
    <t>En cumplimiento de lo establecido por el Reglamento (UE) 2016/679, de Protección de Datos Personales, sus datos serán tratados para las siguientes finalidades:
- RECABAR LOS DATOS DE LAS INSTALACIONES AFECTADAS POR REGLAMENTOS DE SEGURIDAD INDUSTRIAL CUYA TRAMITACIÓN ESTÁ EXTERNALIZADA, ASÍ COMO EL CONTROL Y SEGUIMIENTO DE LAS INSPECCIONES DE DICHAS INSTALACIONES</t>
  </si>
  <si>
    <t>GARAJE VENTILACIÓN NATURAL</t>
  </si>
  <si>
    <t>LPC- HOSPITALES, CLÍNICAS, AMBUL., CENTROS SALUD</t>
  </si>
  <si>
    <t>LPC- AGRUP. ESTAB. EN CENTROS COMERCIALES</t>
  </si>
  <si>
    <t>LOCAL CON RIESGO INCENDIO O EXPLOSIÓN, NO GARAJE</t>
  </si>
  <si>
    <t>TEMP.  ALIMENTA MAQUINA OBRAS CONSTRUCCIÓN</t>
  </si>
  <si>
    <t>Tipo de suministro:</t>
  </si>
  <si>
    <r>
      <t>mm</t>
    </r>
    <r>
      <rPr>
        <vertAlign val="superscript"/>
        <sz val="10"/>
        <color indexed="8"/>
        <rFont val="Arial"/>
        <family val="2"/>
      </rPr>
      <t>2</t>
    </r>
  </si>
  <si>
    <t>IA</t>
  </si>
  <si>
    <t>Sección alimentación:</t>
  </si>
  <si>
    <t>CUPS:</t>
  </si>
  <si>
    <t>MTD</t>
  </si>
  <si>
    <t>(1)  Armario o local.</t>
  </si>
  <si>
    <r>
      <t>Contador ubicado en</t>
    </r>
    <r>
      <rPr>
        <vertAlign val="superscript"/>
        <sz val="10"/>
        <color indexed="8"/>
        <rFont val="Arial"/>
        <family val="2"/>
      </rPr>
      <t>(1)</t>
    </r>
    <r>
      <rPr>
        <sz val="10"/>
        <color indexed="8"/>
        <rFont val="Arial"/>
        <family val="2"/>
      </rPr>
      <t>:</t>
    </r>
  </si>
  <si>
    <t>Armario</t>
  </si>
  <si>
    <t>Local</t>
  </si>
  <si>
    <t>Individual (CPM)</t>
  </si>
  <si>
    <t>(2)  Ubicación precisa, si es distinta de la de la instalación</t>
  </si>
  <si>
    <t>Monofásico</t>
  </si>
  <si>
    <t>Trifásico</t>
  </si>
  <si>
    <r>
      <t xml:space="preserve">Temporalidad </t>
    </r>
    <r>
      <rPr>
        <vertAlign val="superscript"/>
        <sz val="10"/>
        <color indexed="8"/>
        <rFont val="Arial"/>
        <family val="2"/>
      </rPr>
      <t>(4)</t>
    </r>
    <r>
      <rPr>
        <sz val="10"/>
        <color indexed="8"/>
        <rFont val="Arial"/>
        <family val="2"/>
      </rPr>
      <t xml:space="preserve">: </t>
    </r>
  </si>
  <si>
    <t>(4) Para instalaciones temporales d.2. (ferias…)</t>
  </si>
  <si>
    <r>
      <t xml:space="preserve">Aforo </t>
    </r>
    <r>
      <rPr>
        <vertAlign val="superscript"/>
        <sz val="10"/>
        <color indexed="8"/>
        <rFont val="Arial"/>
        <family val="2"/>
      </rPr>
      <t>(9)</t>
    </r>
    <r>
      <rPr>
        <sz val="10"/>
        <color indexed="8"/>
        <rFont val="Arial"/>
        <family val="2"/>
      </rPr>
      <t>:</t>
    </r>
  </si>
  <si>
    <t>(9) Para posibles LPC sean &gt; o &lt; 50 personas.</t>
  </si>
  <si>
    <t>Tipo</t>
  </si>
  <si>
    <t>Aérea</t>
  </si>
  <si>
    <t>Subterránea</t>
  </si>
  <si>
    <r>
      <t xml:space="preserve">CERTIFICA:      </t>
    </r>
    <r>
      <rPr>
        <sz val="10"/>
        <color indexed="8"/>
        <rFont val="Arial"/>
        <family val="2"/>
      </rPr>
      <t xml:space="preserve">que ha ejecutado la instalación referenciada documentada en </t>
    </r>
    <r>
      <rPr>
        <vertAlign val="superscript"/>
        <sz val="10"/>
        <color indexed="8"/>
        <rFont val="Arial"/>
        <family val="2"/>
      </rPr>
      <t>(14)</t>
    </r>
  </si>
  <si>
    <r>
      <t xml:space="preserve">Aplica ITC-BT 51 sobre instalación de sistemas de automatización, gestión técnica de la energía y seguridad para viviendas y edificios </t>
    </r>
    <r>
      <rPr>
        <vertAlign val="superscript"/>
        <sz val="9"/>
        <color indexed="8"/>
        <rFont val="Arial"/>
        <family val="2"/>
      </rPr>
      <t>(14).</t>
    </r>
  </si>
  <si>
    <t>(14) Seleccionar lo que aplica en cada caso</t>
  </si>
  <si>
    <t>SI</t>
  </si>
  <si>
    <t>NO</t>
  </si>
  <si>
    <t>TT</t>
  </si>
  <si>
    <t>IT</t>
  </si>
  <si>
    <t>TN-S</t>
  </si>
  <si>
    <t>TN-C</t>
  </si>
  <si>
    <t>TN-C-S</t>
  </si>
  <si>
    <t>Básica</t>
  </si>
  <si>
    <t>Especialista</t>
  </si>
  <si>
    <t>ESQUEMA</t>
  </si>
  <si>
    <t>EXPEDIENTE</t>
  </si>
  <si>
    <t>UBICACIÓN</t>
  </si>
  <si>
    <t>SUMINISTRO</t>
  </si>
  <si>
    <t>CATEGORIA</t>
  </si>
  <si>
    <t>TIERRA</t>
  </si>
  <si>
    <t>DISTRIBUIDORA</t>
  </si>
  <si>
    <t>DOCUMENTACION</t>
  </si>
  <si>
    <t>Seleccionar</t>
  </si>
  <si>
    <t>RESPUESTA</t>
  </si>
  <si>
    <t>N/A</t>
  </si>
  <si>
    <r>
      <t xml:space="preserve">Sistema de conexión del neutro y de las masas (esquema de distribución) </t>
    </r>
    <r>
      <rPr>
        <vertAlign val="superscript"/>
        <sz val="10"/>
        <color indexed="8"/>
        <rFont val="Arial"/>
        <family val="2"/>
      </rPr>
      <t xml:space="preserve"> (10)</t>
    </r>
    <r>
      <rPr>
        <sz val="10"/>
        <color indexed="8"/>
        <rFont val="Arial"/>
        <family val="2"/>
      </rPr>
      <t>:</t>
    </r>
  </si>
  <si>
    <r>
      <t xml:space="preserve">Tipo </t>
    </r>
    <r>
      <rPr>
        <vertAlign val="superscript"/>
        <sz val="10"/>
        <color indexed="8"/>
        <rFont val="Arial"/>
        <family val="2"/>
      </rPr>
      <t>(12)</t>
    </r>
    <r>
      <rPr>
        <sz val="10"/>
        <color indexed="8"/>
        <rFont val="Arial"/>
        <family val="2"/>
      </rPr>
      <t>:</t>
    </r>
  </si>
  <si>
    <t>(13)</t>
  </si>
  <si>
    <t>(11) CT (centro de transformación), RBT (red de baja tensión) ó IA (instalación aislada).</t>
  </si>
  <si>
    <t>(12) Aérea o subterránea.</t>
  </si>
  <si>
    <t xml:space="preserve">(13) Seleccionar si es CGP, BTV y completar la información, o indicar N/A. </t>
  </si>
  <si>
    <t>(6) En caso de A corresponde a lo ampliado (A). En caso de M corresponde a lo modificado (M). N/A si es nueva</t>
  </si>
  <si>
    <t>(7) Para A y M Pot. Original de la instalación. N/A si es nueva</t>
  </si>
  <si>
    <t>Primer Apellido:</t>
  </si>
  <si>
    <t>Segundo Apellido:</t>
  </si>
  <si>
    <t>Correo-e:</t>
  </si>
  <si>
    <t>Nº:</t>
  </si>
  <si>
    <t>Móvil:</t>
  </si>
  <si>
    <t>Telefono fijo:</t>
  </si>
  <si>
    <t>Nº :</t>
  </si>
  <si>
    <t>días.</t>
  </si>
  <si>
    <t>Dirección     Tipo vía:</t>
  </si>
  <si>
    <t>INDUSTRIAS Y OTROS ESTABLECIMIENTOS INDUSTRIALES</t>
  </si>
  <si>
    <t>0021 I-DE REDES ELÉCTRICAS INTELIGENTES</t>
  </si>
  <si>
    <t>0022 UFD DISTRIBUCIÓN ELECTRICIDAD</t>
  </si>
  <si>
    <t>0026 HIDROCANTÁBRICO DISTRIBUCIÓN ELÉCTRICA</t>
  </si>
  <si>
    <t>0483 DISTRIBUCIÓN ELÉCTRICA DEL TAJUÑA</t>
  </si>
  <si>
    <t>0494 DISTRIBUCIÓN ELÉCTRICA EL POZO DEL TIO RAIMUNDO, S.L.U</t>
  </si>
  <si>
    <t>0315 HIDROELÉCTRICA VEGA, S.A.</t>
  </si>
  <si>
    <t xml:space="preserve">      Sello y fecha EICI</t>
  </si>
  <si>
    <t>(10) TT, TN, IT</t>
  </si>
  <si>
    <r>
      <t>Dirección del punto de suministro</t>
    </r>
    <r>
      <rPr>
        <vertAlign val="superscript"/>
        <sz val="10"/>
        <color indexed="8"/>
        <rFont val="Arial"/>
        <family val="2"/>
      </rPr>
      <t xml:space="preserve"> (2)</t>
    </r>
    <r>
      <rPr>
        <sz val="10"/>
        <color indexed="8"/>
        <rFont val="Arial"/>
        <family val="2"/>
      </rPr>
      <t>:</t>
    </r>
  </si>
  <si>
    <r>
      <t>Tipo instalación</t>
    </r>
    <r>
      <rPr>
        <vertAlign val="superscript"/>
        <sz val="10"/>
        <color indexed="8"/>
        <rFont val="Arial"/>
        <family val="2"/>
      </rPr>
      <t xml:space="preserve"> (8)</t>
    </r>
    <r>
      <rPr>
        <sz val="10"/>
        <color indexed="8"/>
        <rFont val="Arial"/>
        <family val="2"/>
      </rPr>
      <t xml:space="preserve">: </t>
    </r>
  </si>
  <si>
    <r>
      <t xml:space="preserve">Información adicional. </t>
    </r>
    <r>
      <rPr>
        <sz val="10"/>
        <color indexed="8"/>
        <rFont val="Arial"/>
        <family val="2"/>
      </rPr>
      <t>Descripción de los trabajos realizados o del uso de la instalación según el tipo de instalación seleccionado</t>
    </r>
  </si>
  <si>
    <t>Nº Registro Integrado Industrial:</t>
  </si>
  <si>
    <t>NIF instalador:</t>
  </si>
  <si>
    <t>(8) Tipo, según apartado 3 de la ITC BT-04 del REBT</t>
  </si>
  <si>
    <t>Proyecto con decl. responsable de fecha</t>
  </si>
  <si>
    <t>Proyecto con nº de visado y fecha</t>
  </si>
  <si>
    <t>Nueva</t>
  </si>
  <si>
    <t>Modificación</t>
  </si>
  <si>
    <t>Firma del instalador y fecha</t>
  </si>
  <si>
    <r>
      <t xml:space="preserve">Actuación </t>
    </r>
    <r>
      <rPr>
        <vertAlign val="superscript"/>
        <sz val="10"/>
        <color indexed="8"/>
        <rFont val="Arial"/>
        <family val="2"/>
      </rPr>
      <t>(3)</t>
    </r>
    <r>
      <rPr>
        <sz val="10"/>
        <color indexed="8"/>
        <rFont val="Arial"/>
        <family val="2"/>
      </rPr>
      <t>:</t>
    </r>
  </si>
  <si>
    <t>(3) Instalación Nueva, Modificación o Ampliación con o sin modificación de la instalación existente.</t>
  </si>
  <si>
    <t>Ampliación con o sin modif.</t>
  </si>
  <si>
    <t>Int. Diferencial:</t>
  </si>
  <si>
    <r>
      <t xml:space="preserve">Acometida/alimentación:        </t>
    </r>
    <r>
      <rPr>
        <sz val="10"/>
        <color indexed="8"/>
        <rFont val="Arial"/>
        <family val="2"/>
      </rPr>
      <t xml:space="preserve">    Punto de conexión</t>
    </r>
    <r>
      <rPr>
        <vertAlign val="superscript"/>
        <sz val="10"/>
        <color indexed="8"/>
        <rFont val="Arial"/>
        <family val="2"/>
      </rPr>
      <t xml:space="preserve"> (11)</t>
    </r>
    <r>
      <rPr>
        <sz val="10"/>
        <color indexed="8"/>
        <rFont val="Arial"/>
        <family val="2"/>
      </rPr>
      <t>:</t>
    </r>
  </si>
  <si>
    <r>
      <t xml:space="preserve">Protecciones:                      </t>
    </r>
    <r>
      <rPr>
        <sz val="10"/>
        <color indexed="8"/>
        <rFont val="Arial"/>
        <family val="2"/>
      </rPr>
      <t xml:space="preserve"> Int. General Instalación/Fusibles (A):</t>
    </r>
  </si>
  <si>
    <t>0021</t>
  </si>
  <si>
    <t>0022</t>
  </si>
  <si>
    <t xml:space="preserve">Compañía: </t>
  </si>
  <si>
    <t>0026</t>
  </si>
  <si>
    <t>0483</t>
  </si>
  <si>
    <t>0494</t>
  </si>
  <si>
    <t xml:space="preserve">Caracteres de control: </t>
  </si>
  <si>
    <t>0315</t>
  </si>
  <si>
    <t>0314 HIDROELÉCTRICA VEGA, S.A.</t>
  </si>
  <si>
    <t>ES UNA INSTALACIÓN AISLADA</t>
  </si>
  <si>
    <r>
      <t>Aplica/se incluye certificación sobre cumplimiento del RD 1890/2008, REEAE</t>
    </r>
    <r>
      <rPr>
        <vertAlign val="superscript"/>
        <sz val="9"/>
        <color indexed="8"/>
        <rFont val="Arial"/>
        <family val="2"/>
      </rPr>
      <t>(14)</t>
    </r>
  </si>
  <si>
    <t>INSTRUCCIONES</t>
  </si>
  <si>
    <t>1.-</t>
  </si>
  <si>
    <t>Cumplimente el Certificado de Instalación Eléctrica (CIE) en todos sus campos necesarios. Tenga en cuenta que en el margen derecho aparece "FALTAN DATOS" si existe algún campo sin rellenar.</t>
  </si>
  <si>
    <t>2.-</t>
  </si>
  <si>
    <t>Tenga en cuenta que el contenido de alguno de los campos deberá seleccionarlo de entre las opciones que aparecen en el desplegable de ese campo.</t>
  </si>
  <si>
    <t>3.-</t>
  </si>
  <si>
    <t>4.-</t>
  </si>
  <si>
    <t>El campo "IDENTIFICADOR DEL CIE" es un valor alfanumérico único para el CIE que se ha completado y permite identificar de manera unívoca el CIE en el registro de la instalación.</t>
  </si>
  <si>
    <t>Algunos campos tienen habilitado el control de errores. Por ejemplo, no es posible indicar un CUPS no válido, ni de una empresa distribuidora distinta a la que pertenece el punto de suministro que identifica ese CUPS.</t>
  </si>
  <si>
    <t>5.-</t>
  </si>
  <si>
    <t>6.-</t>
  </si>
  <si>
    <t xml:space="preserve">Una vez completados todos los datos necesarios, y cuando aparece el valor "CIE COMPLETADO" en la parte superior derecha, deberá proceder a imprimir el CIE y firmarlo antes de presentarlo junto con la documentación necesaria para su registro. </t>
  </si>
  <si>
    <t>7.-</t>
  </si>
  <si>
    <t>Cuando se hayan completado todos los campos necesarios y en la columna del margen izquierdo ya no aparezca ninguna celda indicando que "FALTAN DATOS", en la parte superior del CIE el valor "CIE INCOMPLETO" quedará reemplazado por "COMPLETADO".</t>
  </si>
  <si>
    <t>Para su presentación telemática, el CIE, impreso en formato .pdf, deberá estar firmado electrónicamente.</t>
  </si>
  <si>
    <t>Madrid</t>
  </si>
  <si>
    <t>NA</t>
  </si>
  <si>
    <t>B67630517</t>
  </si>
  <si>
    <t>EIF Solar</t>
  </si>
  <si>
    <t>Jaime Sánchez Renedo</t>
  </si>
  <si>
    <t xml:space="preserve">Ronda hispano americana </t>
  </si>
  <si>
    <t>info@eifsolar.com</t>
  </si>
  <si>
    <t>Nuevo Baztán</t>
  </si>
  <si>
    <t>51093258T</t>
  </si>
  <si>
    <t>Del Val</t>
  </si>
  <si>
    <t>Cano</t>
  </si>
  <si>
    <t>La Habana</t>
  </si>
  <si>
    <t>C/La Habana,74,1ºA,Madrid</t>
  </si>
  <si>
    <t>es0021000004906149xq</t>
  </si>
  <si>
    <t>Infraestructura para punto de recarga de vehículo eléctrico en vivienda unifamiliar para uso privado. Cargador Woltio pro 7,4 kw</t>
  </si>
  <si>
    <t>50559513Q</t>
  </si>
  <si>
    <t>Pepita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</si>
</sst>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[$-409]d\-m\-yy\ h:mm\ AM/PM;@"/>
  </numFmts>
  <fonts count="34">
    <font>
      <sz val="11"/>
      <color theme="1"/>
      <name val="Calibri"/>
      <family val="2"/>
      <scheme val="minor"/>
    </font>
    <font>
      <sz val="11"/>
      <color indexed="56"/>
      <name val="Calibri"/>
      <family val="2"/>
    </font>
    <font>
      <sz val="10"/>
      <color indexed="8"/>
      <name val="Arial Unicode MS"/>
      <family val="2"/>
    </font>
    <font>
      <sz val="14"/>
      <color indexed="8"/>
      <name val="Calibri"/>
      <family val="2"/>
    </font>
    <font>
      <sz val="12"/>
      <color indexed="8"/>
      <name val="Times New Roman"/>
      <family val="1"/>
    </font>
    <font>
      <sz val="9"/>
      <color indexed="22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Times New Roman"/>
      <family val="1"/>
    </font>
    <font>
      <sz val="7"/>
      <color indexed="8"/>
      <name val="Arial"/>
      <family val="2"/>
    </font>
    <font>
      <sz val="11"/>
      <color indexed="23"/>
      <name val="Calibri"/>
      <family val="2"/>
    </font>
    <font>
      <i/>
      <sz val="9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22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4"/>
      <color indexed="8"/>
      <name val="Arial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vertAlign val="superscript"/>
      <sz val="9"/>
      <color indexed="8"/>
      <name val="Arial"/>
      <family val="2"/>
    </font>
    <font>
      <b/>
      <sz val="10"/>
      <color indexed="63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theme="4" tint="-0.499984740745262"/>
      </left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</borders>
  <cellStyleXfs count="2">
    <xf numFmtId="0" fontId="0" fillId="0" borderId="0"/>
    <xf numFmtId="0" fontId="22" fillId="0" borderId="0"/>
  </cellStyleXfs>
  <cellXfs count="1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3" fillId="0" borderId="2" xfId="0" applyFont="1" applyBorder="1" applyProtection="1">
      <protection locked="0"/>
    </xf>
    <xf numFmtId="0" fontId="0" fillId="0" borderId="0" xfId="0" applyAlignment="1">
      <alignment horizontal="center"/>
    </xf>
    <xf numFmtId="0" fontId="23" fillId="0" borderId="1" xfId="1" applyFont="1" applyBorder="1" applyAlignment="1">
      <alignment wrapText="1"/>
    </xf>
    <xf numFmtId="1" fontId="1" fillId="0" borderId="0" xfId="0" quotePrefix="1" applyNumberFormat="1" applyFont="1" applyAlignment="1">
      <alignment vertical="center"/>
    </xf>
    <xf numFmtId="2" fontId="3" fillId="0" borderId="3" xfId="0" applyNumberFormat="1" applyFont="1" applyBorder="1" applyProtection="1">
      <protection locked="0"/>
    </xf>
    <xf numFmtId="2" fontId="1" fillId="0" borderId="0" xfId="0" quotePrefix="1" applyNumberFormat="1" applyFont="1" applyAlignment="1">
      <alignment vertical="center"/>
    </xf>
    <xf numFmtId="0" fontId="27" fillId="0" borderId="0" xfId="0" applyFont="1"/>
    <xf numFmtId="0" fontId="13" fillId="0" borderId="4" xfId="0" applyFont="1" applyBorder="1"/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12" fillId="0" borderId="0" xfId="0" applyFont="1"/>
    <xf numFmtId="0" fontId="5" fillId="3" borderId="6" xfId="0" applyFont="1" applyFill="1" applyBorder="1" applyAlignment="1">
      <alignment vertical="center" wrapText="1"/>
    </xf>
    <xf numFmtId="0" fontId="15" fillId="0" borderId="0" xfId="0" applyFont="1"/>
    <xf numFmtId="0" fontId="16" fillId="3" borderId="0" xfId="0" applyFont="1" applyFill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0" fillId="0" borderId="0" xfId="0" applyProtection="1">
      <protection hidden="1"/>
    </xf>
    <xf numFmtId="0" fontId="13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29" fillId="0" borderId="9" xfId="0" applyFont="1" applyBorder="1" applyProtection="1">
      <protection locked="0"/>
    </xf>
    <xf numFmtId="0" fontId="29" fillId="0" borderId="9" xfId="0" quotePrefix="1" applyFont="1" applyBorder="1" applyAlignment="1">
      <alignment horizontal="center"/>
    </xf>
    <xf numFmtId="0" fontId="30" fillId="0" borderId="0" xfId="0" quotePrefix="1" applyFont="1" applyAlignment="1">
      <alignment vertical="center"/>
    </xf>
    <xf numFmtId="0" fontId="31" fillId="0" borderId="0" xfId="0" applyFont="1"/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0" fillId="0" borderId="11" xfId="0" applyFont="1" applyBorder="1" applyAlignment="1">
      <alignment horizontal="right"/>
    </xf>
    <xf numFmtId="0" fontId="14" fillId="0" borderId="6" xfId="0" applyFont="1" applyBorder="1" applyAlignment="1">
      <alignment vertical="center" wrapText="1"/>
    </xf>
    <xf numFmtId="0" fontId="13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4" fillId="0" borderId="6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2" borderId="6" xfId="0" applyFont="1" applyFill="1" applyBorder="1" applyAlignment="1" applyProtection="1">
      <alignment vertical="center" wrapText="1"/>
      <protection locked="0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wrapText="1"/>
    </xf>
    <xf numFmtId="0" fontId="18" fillId="0" borderId="6" xfId="0" quotePrefix="1" applyFont="1" applyBorder="1" applyAlignment="1">
      <alignment horizontal="left" vertical="center" wrapText="1"/>
    </xf>
    <xf numFmtId="0" fontId="8" fillId="0" borderId="12" xfId="0" applyFont="1" applyBorder="1" applyAlignment="1">
      <alignment horizontal="right" wrapText="1"/>
    </xf>
    <xf numFmtId="0" fontId="13" fillId="0" borderId="6" xfId="0" applyFont="1" applyBorder="1" applyAlignment="1">
      <alignment horizontal="right" wrapText="1"/>
    </xf>
    <xf numFmtId="0" fontId="13" fillId="2" borderId="6" xfId="0" quotePrefix="1" applyFont="1" applyFill="1" applyBorder="1" applyAlignment="1" applyProtection="1">
      <alignment horizontal="center" vertical="center" wrapText="1"/>
      <protection locked="0"/>
    </xf>
    <xf numFmtId="0" fontId="13" fillId="2" borderId="6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>
      <alignment horizontal="right" wrapText="1"/>
    </xf>
    <xf numFmtId="0" fontId="13" fillId="0" borderId="6" xfId="0" applyFont="1" applyBorder="1" applyAlignment="1">
      <alignment horizontal="right"/>
    </xf>
    <xf numFmtId="0" fontId="17" fillId="6" borderId="6" xfId="0" applyFont="1" applyFill="1" applyBorder="1" applyAlignment="1">
      <alignment horizontal="right" wrapText="1"/>
    </xf>
    <xf numFmtId="0" fontId="13" fillId="7" borderId="6" xfId="0" applyFont="1" applyFill="1" applyBorder="1" applyAlignment="1" applyProtection="1">
      <alignment horizontal="right" vertical="center" wrapText="1"/>
      <protection locked="0"/>
    </xf>
    <xf numFmtId="0" fontId="17" fillId="0" borderId="8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2" borderId="36" xfId="0" applyFont="1" applyFill="1" applyBorder="1" applyAlignment="1" applyProtection="1">
      <alignment horizontal="center" vertical="center" wrapText="1"/>
      <protection locked="0"/>
    </xf>
    <xf numFmtId="0" fontId="13" fillId="2" borderId="37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6" borderId="36" xfId="0" applyFont="1" applyFill="1" applyBorder="1" applyAlignment="1" applyProtection="1">
      <alignment horizontal="center" vertical="center" wrapText="1"/>
      <protection locked="0"/>
    </xf>
    <xf numFmtId="0" fontId="13" fillId="6" borderId="37" xfId="0" applyFont="1" applyFill="1" applyBorder="1" applyAlignment="1" applyProtection="1">
      <alignment horizontal="center" vertical="center" wrapText="1"/>
      <protection locked="0"/>
    </xf>
    <xf numFmtId="0" fontId="13" fillId="6" borderId="39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wrapText="1"/>
      <protection locked="0"/>
    </xf>
    <xf numFmtId="0" fontId="8" fillId="0" borderId="14" xfId="0" applyFont="1" applyBorder="1" applyAlignment="1" applyProtection="1">
      <alignment horizontal="center" wrapText="1"/>
      <protection locked="0"/>
    </xf>
    <xf numFmtId="0" fontId="8" fillId="0" borderId="8" xfId="0" applyFont="1" applyBorder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0" fontId="8" fillId="0" borderId="7" xfId="0" applyFont="1" applyBorder="1" applyAlignment="1" applyProtection="1">
      <alignment horizontal="center" wrapText="1"/>
      <protection locked="0"/>
    </xf>
    <xf numFmtId="0" fontId="8" fillId="0" borderId="12" xfId="0" applyFont="1" applyBorder="1" applyAlignment="1" applyProtection="1">
      <alignment horizontal="center" wrapText="1"/>
      <protection locked="0"/>
    </xf>
    <xf numFmtId="0" fontId="8" fillId="0" borderId="17" xfId="0" applyFont="1" applyBorder="1" applyAlignment="1" applyProtection="1">
      <alignment horizontal="center" wrapText="1"/>
      <protection locked="0"/>
    </xf>
    <xf numFmtId="0" fontId="8" fillId="0" borderId="18" xfId="0" applyFont="1" applyBorder="1" applyAlignment="1" applyProtection="1">
      <alignment horizontal="center" wrapText="1"/>
      <protection locked="0"/>
    </xf>
    <xf numFmtId="0" fontId="7" fillId="0" borderId="19" xfId="0" applyFont="1" applyBorder="1" applyAlignment="1">
      <alignment horizontal="right" vertical="center" wrapText="1"/>
    </xf>
    <xf numFmtId="0" fontId="7" fillId="0" borderId="20" xfId="0" applyFont="1" applyBorder="1" applyAlignment="1">
      <alignment horizontal="right" vertical="center" wrapText="1"/>
    </xf>
    <xf numFmtId="0" fontId="7" fillId="0" borderId="21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7" fillId="0" borderId="1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33" fillId="0" borderId="0" xfId="0" applyFont="1" applyAlignment="1">
      <alignment horizontal="center" wrapText="1"/>
    </xf>
    <xf numFmtId="0" fontId="14" fillId="0" borderId="6" xfId="0" applyFont="1" applyBorder="1" applyAlignment="1">
      <alignment horizontal="left" vertical="center" wrapText="1"/>
    </xf>
    <xf numFmtId="0" fontId="13" fillId="0" borderId="6" xfId="0" applyFont="1" applyBorder="1" applyAlignment="1" applyProtection="1">
      <alignment horizontal="right" wrapText="1"/>
      <protection locked="0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4" fillId="2" borderId="6" xfId="0" applyFont="1" applyFill="1" applyBorder="1" applyAlignment="1" applyProtection="1">
      <alignment horizontal="left" vertical="center" wrapText="1"/>
      <protection locked="0"/>
    </xf>
    <xf numFmtId="0" fontId="21" fillId="5" borderId="27" xfId="0" applyFont="1" applyFill="1" applyBorder="1" applyAlignment="1" applyProtection="1">
      <alignment horizontal="center" vertical="center"/>
      <protection hidden="1"/>
    </xf>
    <xf numFmtId="0" fontId="21" fillId="5" borderId="28" xfId="0" applyFont="1" applyFill="1" applyBorder="1" applyAlignment="1" applyProtection="1">
      <alignment horizontal="center" vertical="center"/>
      <protection hidden="1"/>
    </xf>
    <xf numFmtId="0" fontId="21" fillId="5" borderId="29" xfId="0" applyFont="1" applyFill="1" applyBorder="1" applyAlignment="1" applyProtection="1">
      <alignment horizontal="center" vertical="center"/>
      <protection hidden="1"/>
    </xf>
    <xf numFmtId="0" fontId="14" fillId="0" borderId="6" xfId="0" applyFont="1" applyBorder="1" applyAlignment="1">
      <alignment horizontal="right" vertical="center" wrapText="1"/>
    </xf>
    <xf numFmtId="0" fontId="13" fillId="2" borderId="6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2" borderId="30" xfId="0" applyFont="1" applyFill="1" applyBorder="1" applyAlignment="1" applyProtection="1">
      <alignment horizontal="center" vertical="center" wrapText="1"/>
      <protection locked="0"/>
    </xf>
    <xf numFmtId="0" fontId="13" fillId="2" borderId="31" xfId="0" applyFont="1" applyFill="1" applyBorder="1" applyAlignment="1" applyProtection="1">
      <alignment horizontal="center" vertical="center" wrapText="1"/>
      <protection locked="0"/>
    </xf>
    <xf numFmtId="0" fontId="13" fillId="8" borderId="6" xfId="0" applyFont="1" applyFill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17" xfId="0" applyFont="1" applyBorder="1" applyAlignment="1" applyProtection="1">
      <alignment horizontal="center" vertical="center" wrapText="1"/>
      <protection locked="0"/>
    </xf>
    <xf numFmtId="0" fontId="17" fillId="0" borderId="18" xfId="0" applyFont="1" applyBorder="1" applyAlignment="1" applyProtection="1">
      <alignment horizontal="center" vertical="center" wrapText="1"/>
      <protection locked="0"/>
    </xf>
    <xf numFmtId="0" fontId="10" fillId="0" borderId="32" xfId="0" applyFont="1" applyBorder="1" applyAlignment="1">
      <alignment horizontal="left" vertical="center" wrapText="1"/>
    </xf>
    <xf numFmtId="0" fontId="8" fillId="0" borderId="20" xfId="0" applyFont="1" applyBorder="1" applyAlignment="1" applyProtection="1">
      <alignment horizontal="center" wrapText="1"/>
      <protection locked="0"/>
    </xf>
    <xf numFmtId="0" fontId="8" fillId="0" borderId="21" xfId="0" applyFont="1" applyBorder="1" applyAlignment="1" applyProtection="1">
      <alignment horizontal="center" wrapText="1"/>
      <protection locked="0"/>
    </xf>
    <xf numFmtId="0" fontId="14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 applyProtection="1">
      <alignment horizontal="right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3" fillId="7" borderId="6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8" fillId="8" borderId="6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hidden="1"/>
    </xf>
    <xf numFmtId="0" fontId="19" fillId="0" borderId="1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3" fillId="7" borderId="6" xfId="0" applyFont="1" applyFill="1" applyBorder="1" applyAlignment="1">
      <alignment horizontal="right" vertical="center" wrapText="1"/>
    </xf>
    <xf numFmtId="0" fontId="28" fillId="0" borderId="8" xfId="0" applyFont="1" applyBorder="1" applyAlignment="1" applyProtection="1">
      <alignment horizontal="left" vertical="top" wrapText="1"/>
      <protection hidden="1"/>
    </xf>
    <xf numFmtId="0" fontId="8" fillId="0" borderId="20" xfId="0" applyFont="1" applyBorder="1" applyAlignment="1">
      <alignment horizontal="left" vertical="center" wrapText="1" indent="3"/>
    </xf>
    <xf numFmtId="0" fontId="8" fillId="0" borderId="21" xfId="0" applyFont="1" applyBorder="1" applyAlignment="1">
      <alignment horizontal="left" vertical="center" wrapText="1" indent="3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4" xfId="0" applyFont="1" applyFill="1" applyBorder="1" applyAlignment="1">
      <alignment horizontal="left" vertical="center" wrapText="1"/>
    </xf>
    <xf numFmtId="0" fontId="17" fillId="7" borderId="14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 applyProtection="1">
      <alignment horizontal="left" vertical="center" wrapText="1"/>
      <protection locked="0"/>
    </xf>
    <xf numFmtId="0" fontId="14" fillId="2" borderId="17" xfId="0" applyFont="1" applyFill="1" applyBorder="1" applyAlignment="1" applyProtection="1">
      <alignment horizontal="left" vertical="center" wrapText="1"/>
      <protection locked="0"/>
    </xf>
    <xf numFmtId="0" fontId="14" fillId="2" borderId="18" xfId="0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_OPCIONES" xfId="1" xr:uid="{17553D05-B158-4CAD-8FCD-CEE8DDED7C22}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31750</xdr:rowOff>
    </xdr:from>
    <xdr:to>
      <xdr:col>1</xdr:col>
      <xdr:colOff>412750</xdr:colOff>
      <xdr:row>4</xdr:row>
      <xdr:rowOff>0</xdr:rowOff>
    </xdr:to>
    <xdr:pic>
      <xdr:nvPicPr>
        <xdr:cNvPr id="1550" name="Imagen 1">
          <a:extLst>
            <a:ext uri="{FF2B5EF4-FFF2-40B4-BE49-F238E27FC236}">
              <a16:creationId xmlns:a16="http://schemas.microsoft.com/office/drawing/2014/main" id="{9A2C7964-C521-172D-0A45-F232DD0E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788" t="37109"/>
        <a:stretch>
          <a:fillRect/>
        </a:stretch>
      </xdr:blipFill>
      <xdr:spPr bwMode="auto">
        <a:xfrm>
          <a:off x="101600" y="31750"/>
          <a:ext cx="698500" cy="92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397733</xdr:colOff>
      <xdr:row>1</xdr:row>
      <xdr:rowOff>26986</xdr:rowOff>
    </xdr:from>
    <xdr:to>
      <xdr:col>14</xdr:col>
      <xdr:colOff>3969</xdr:colOff>
      <xdr:row>4</xdr:row>
      <xdr:rowOff>3556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9BE79A0B-4A1B-F96D-FB15-F4358C2BBBF1}"/>
            </a:ext>
          </a:extLst>
        </xdr:cNvPr>
        <xdr:cNvSpPr>
          <a:spLocks noChangeArrowheads="1"/>
        </xdr:cNvSpPr>
      </xdr:nvSpPr>
      <xdr:spPr bwMode="auto">
        <a:xfrm>
          <a:off x="1135652" y="146122"/>
          <a:ext cx="4859327" cy="797585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es-E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CERTIFICADO DE INSTALACIÓN ELÉCTRICA EN BAJA TENSIÓN </a:t>
          </a:r>
        </a:p>
      </xdr:txBody>
    </xdr:sp>
    <xdr:clientData/>
  </xdr:twoCellAnchor>
  <xdr:twoCellAnchor>
    <xdr:from>
      <xdr:col>14</xdr:col>
      <xdr:colOff>75174</xdr:colOff>
      <xdr:row>1</xdr:row>
      <xdr:rowOff>28092</xdr:rowOff>
    </xdr:from>
    <xdr:to>
      <xdr:col>22</xdr:col>
      <xdr:colOff>4151</xdr:colOff>
      <xdr:row>4</xdr:row>
      <xdr:rowOff>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41A7DF9-B3FE-0C52-555F-5C212837E7E8}"/>
            </a:ext>
          </a:extLst>
        </xdr:cNvPr>
        <xdr:cNvSpPr>
          <a:spLocks noChangeArrowheads="1"/>
        </xdr:cNvSpPr>
      </xdr:nvSpPr>
      <xdr:spPr bwMode="auto">
        <a:xfrm>
          <a:off x="6075484" y="141513"/>
          <a:ext cx="2704262" cy="819779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0" rIns="90000" bIns="0" anchor="t" upright="1"/>
        <a:lstStyle/>
        <a:p>
          <a:pPr algn="ctr" rtl="0">
            <a:defRPr sz="1000"/>
          </a:pPr>
          <a:endParaRPr lang="es-E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94B8-0860-417C-B463-6DD04653C565}">
  <sheetPr>
    <pageSetUpPr fitToPage="1"/>
  </sheetPr>
  <dimension ref="A1:X58"/>
  <sheetViews>
    <sheetView tabSelected="1" zoomScaleNormal="100" workbookViewId="0">
      <selection activeCell="R6" sqref="R6:V6"/>
    </sheetView>
  </sheetViews>
  <sheetFormatPr baseColWidth="10" defaultColWidth="11.54296875" defaultRowHeight="14.5"/>
  <cols>
    <col min="1" max="1" width="5.54296875" customWidth="1"/>
    <col min="2" max="2" width="6.36328125" customWidth="1"/>
    <col min="3" max="3" width="8" customWidth="1"/>
    <col min="4" max="4" width="5.453125" customWidth="1"/>
    <col min="5" max="5" width="5" customWidth="1"/>
    <col min="6" max="7" width="6.90625" customWidth="1"/>
    <col min="8" max="8" width="4.453125" customWidth="1"/>
    <col min="9" max="9" width="6.90625" customWidth="1"/>
    <col min="10" max="10" width="5" customWidth="1"/>
    <col min="11" max="11" width="6.90625" customWidth="1"/>
    <col min="12" max="12" width="8.453125" customWidth="1"/>
    <col min="13" max="13" width="7.54296875" customWidth="1"/>
    <col min="14" max="14" width="3.90625" customWidth="1"/>
    <col min="15" max="15" width="5.36328125" customWidth="1"/>
    <col min="16" max="16" width="5.6328125" customWidth="1"/>
    <col min="17" max="17" width="5.90625" customWidth="1"/>
    <col min="18" max="18" width="4.6328125" customWidth="1"/>
    <col min="19" max="19" width="5" customWidth="1"/>
    <col min="20" max="20" width="5.54296875" customWidth="1"/>
    <col min="21" max="21" width="4.36328125" customWidth="1"/>
    <col min="22" max="22" width="4.54296875" bestFit="1" customWidth="1"/>
    <col min="23" max="23" width="16.6328125" customWidth="1"/>
    <col min="24" max="24" width="3" hidden="1" customWidth="1"/>
  </cols>
  <sheetData>
    <row r="1" spans="1:24" ht="4.25" customHeight="1"/>
    <row r="2" spans="1:24" ht="24" customHeight="1">
      <c r="A2" s="20"/>
      <c r="B2" s="20"/>
      <c r="O2" s="37" t="s">
        <v>288</v>
      </c>
    </row>
    <row r="3" spans="1:24" ht="26.4" customHeight="1">
      <c r="A3" s="20"/>
      <c r="B3" s="20"/>
    </row>
    <row r="4" spans="1:24" ht="21.65" customHeight="1">
      <c r="A4" s="20"/>
      <c r="B4" s="20"/>
      <c r="C4" s="36" t="s">
        <v>35</v>
      </c>
      <c r="R4" s="110" t="str">
        <f>+IF(COUNTIFS(W7:W52,"FALTAN DATOS")&gt;0,"CIE INCOMPLETO","COMPLETADO")</f>
        <v>COMPLETADO</v>
      </c>
      <c r="S4" s="110"/>
      <c r="T4" s="110"/>
      <c r="U4" s="110"/>
      <c r="V4" s="110"/>
    </row>
    <row r="5" spans="1:24" ht="1.25" customHeight="1" thickBot="1">
      <c r="A5" s="20"/>
      <c r="B5" s="20"/>
      <c r="D5" s="35"/>
      <c r="M5" s="21"/>
      <c r="N5" s="21"/>
      <c r="O5" s="21"/>
    </row>
    <row r="6" spans="1:24" ht="17" customHeight="1">
      <c r="A6" s="47"/>
      <c r="B6" s="148" t="s">
        <v>32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48"/>
      <c r="N6" s="48"/>
      <c r="O6" s="48"/>
      <c r="P6" s="48"/>
      <c r="Q6" s="49" t="s">
        <v>213</v>
      </c>
      <c r="R6" s="116" t="str">
        <f ca="1">+CONCATENATE(K!B1,K!C1)</f>
        <v>1578567340354600ZC</v>
      </c>
      <c r="S6" s="117"/>
      <c r="T6" s="117"/>
      <c r="U6" s="117"/>
      <c r="V6" s="118"/>
    </row>
    <row r="7" spans="1:24" ht="16.25" customHeight="1">
      <c r="A7" s="50" t="s">
        <v>46</v>
      </c>
      <c r="B7" s="63" t="s">
        <v>341</v>
      </c>
      <c r="C7" s="63"/>
      <c r="D7" s="63"/>
      <c r="E7" s="80" t="s">
        <v>272</v>
      </c>
      <c r="F7" s="80"/>
      <c r="G7" s="80"/>
      <c r="H7" s="146" t="s">
        <v>342</v>
      </c>
      <c r="I7" s="146"/>
      <c r="J7" s="146"/>
      <c r="K7" s="146"/>
      <c r="L7" s="146"/>
      <c r="M7" s="80" t="s">
        <v>273</v>
      </c>
      <c r="N7" s="80"/>
      <c r="O7" s="80"/>
      <c r="P7" s="146" t="s">
        <v>343</v>
      </c>
      <c r="Q7" s="146"/>
      <c r="R7" s="146"/>
      <c r="S7" s="146"/>
      <c r="T7" s="146"/>
      <c r="U7" s="146"/>
      <c r="V7" s="146"/>
      <c r="W7" s="147" t="str">
        <f>+IF(COUNTA(A7:V8)-X7&gt;=0,"","FALTAN DATOS")</f>
        <v/>
      </c>
      <c r="X7" s="144">
        <v>8</v>
      </c>
    </row>
    <row r="8" spans="1:24" ht="16.25" customHeight="1">
      <c r="A8" s="80" t="s">
        <v>199</v>
      </c>
      <c r="B8" s="80"/>
      <c r="C8" s="80"/>
      <c r="D8" s="146" t="s">
        <v>349</v>
      </c>
      <c r="E8" s="146"/>
      <c r="F8" s="146"/>
      <c r="G8" s="146"/>
      <c r="H8" s="146"/>
      <c r="I8" s="146"/>
      <c r="J8" s="146"/>
      <c r="K8" s="146"/>
      <c r="L8" s="146"/>
      <c r="M8" s="80" t="s">
        <v>274</v>
      </c>
      <c r="N8" s="80"/>
      <c r="O8" s="146" t="s">
        <v>339</v>
      </c>
      <c r="P8" s="146"/>
      <c r="Q8" s="146"/>
      <c r="R8" s="146"/>
      <c r="S8" s="146"/>
      <c r="T8" s="146"/>
      <c r="U8" s="146"/>
      <c r="V8" s="146"/>
      <c r="W8" s="147"/>
      <c r="X8" s="144"/>
    </row>
    <row r="9" spans="1:24" ht="16.25" customHeight="1">
      <c r="A9" s="111" t="s">
        <v>47</v>
      </c>
      <c r="B9" s="111"/>
      <c r="C9" s="53" t="s">
        <v>49</v>
      </c>
      <c r="D9" s="120" t="s">
        <v>76</v>
      </c>
      <c r="E9" s="115"/>
      <c r="F9" s="119" t="s">
        <v>50</v>
      </c>
      <c r="G9" s="119"/>
      <c r="H9" s="120" t="s">
        <v>344</v>
      </c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54" t="s">
        <v>275</v>
      </c>
      <c r="U9" s="146">
        <v>74</v>
      </c>
      <c r="V9" s="146"/>
      <c r="W9" s="33" t="str">
        <f>+IF(COUNTA(A9:V9)-X9&gt;=0,"","FALTAN DATOS")</f>
        <v/>
      </c>
      <c r="X9">
        <v>7</v>
      </c>
    </row>
    <row r="10" spans="1:24" ht="16.25" customHeight="1">
      <c r="A10" s="119" t="s">
        <v>53</v>
      </c>
      <c r="B10" s="119"/>
      <c r="C10" s="43"/>
      <c r="D10" s="119" t="s">
        <v>55</v>
      </c>
      <c r="E10" s="119"/>
      <c r="F10" s="43"/>
      <c r="G10" s="53" t="s">
        <v>54</v>
      </c>
      <c r="H10" s="43">
        <v>1</v>
      </c>
      <c r="I10" s="53" t="s">
        <v>56</v>
      </c>
      <c r="J10" s="51" t="s">
        <v>3</v>
      </c>
      <c r="K10" s="119" t="s">
        <v>57</v>
      </c>
      <c r="L10" s="119"/>
      <c r="M10" s="63" t="s">
        <v>333</v>
      </c>
      <c r="N10" s="76"/>
      <c r="O10" s="76"/>
      <c r="P10" s="76"/>
      <c r="Q10" s="76"/>
      <c r="R10" s="76"/>
      <c r="S10" s="76"/>
      <c r="T10" s="76"/>
      <c r="U10" s="76"/>
      <c r="V10" s="76"/>
      <c r="W10" s="33" t="str">
        <f>+IF(COUNTA(A10:V10)-X10&gt;=0,"","FALTAN DATOS")</f>
        <v/>
      </c>
      <c r="X10">
        <v>6</v>
      </c>
    </row>
    <row r="11" spans="1:24" ht="16.25" customHeight="1">
      <c r="A11" s="119" t="s">
        <v>51</v>
      </c>
      <c r="B11" s="119"/>
      <c r="C11" s="63" t="s">
        <v>333</v>
      </c>
      <c r="D11" s="63"/>
      <c r="E11" s="63"/>
      <c r="F11" s="63"/>
      <c r="G11" s="63"/>
      <c r="H11" s="54" t="s">
        <v>52</v>
      </c>
      <c r="I11" s="63">
        <v>28036</v>
      </c>
      <c r="J11" s="76"/>
      <c r="K11" s="121" t="s">
        <v>277</v>
      </c>
      <c r="L11" s="119"/>
      <c r="M11" s="63"/>
      <c r="N11" s="63"/>
      <c r="O11" s="63"/>
      <c r="P11" s="63"/>
      <c r="Q11" s="121" t="s">
        <v>276</v>
      </c>
      <c r="R11" s="119"/>
      <c r="S11" s="63">
        <v>747442672</v>
      </c>
      <c r="T11" s="76"/>
      <c r="U11" s="76"/>
      <c r="V11" s="76"/>
      <c r="W11" s="33" t="str">
        <f>+IF(COUNTA(A11:V11)-X11&gt;=0,"","FALTAN DATOS")</f>
        <v/>
      </c>
      <c r="X11">
        <v>7</v>
      </c>
    </row>
    <row r="12" spans="1:24" ht="16.25" customHeight="1">
      <c r="A12" s="119" t="s">
        <v>34</v>
      </c>
      <c r="B12" s="119"/>
      <c r="C12" s="119"/>
      <c r="D12" s="119"/>
      <c r="E12" s="119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54" t="s">
        <v>46</v>
      </c>
      <c r="T12" s="76"/>
      <c r="U12" s="76"/>
      <c r="V12" s="76"/>
      <c r="W12" s="33"/>
    </row>
    <row r="13" spans="1:24" ht="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33"/>
    </row>
    <row r="14" spans="1:24" ht="18" customHeight="1">
      <c r="A14" s="22"/>
      <c r="B14" s="140" t="s">
        <v>33</v>
      </c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2"/>
      <c r="W14" s="33"/>
    </row>
    <row r="15" spans="1:24" ht="18" customHeight="1">
      <c r="A15" s="22"/>
      <c r="B15" s="140" t="s">
        <v>36</v>
      </c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2"/>
      <c r="W15" s="33"/>
    </row>
    <row r="16" spans="1:24" ht="17.399999999999999" customHeight="1">
      <c r="A16" s="119" t="s">
        <v>49</v>
      </c>
      <c r="B16" s="119"/>
      <c r="C16" s="120" t="s">
        <v>76</v>
      </c>
      <c r="D16" s="115"/>
      <c r="E16" s="134" t="s">
        <v>50</v>
      </c>
      <c r="F16" s="134"/>
      <c r="G16" s="120" t="s">
        <v>344</v>
      </c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54" t="s">
        <v>278</v>
      </c>
      <c r="S16" s="52">
        <v>74</v>
      </c>
      <c r="T16" s="53" t="s">
        <v>52</v>
      </c>
      <c r="U16" s="138">
        <v>28036</v>
      </c>
      <c r="V16" s="138"/>
      <c r="W16" s="33" t="str">
        <f>+IF(COUNTA(A16:V16)-X16&gt;=0,"","FALTAN DATOS")</f>
        <v/>
      </c>
      <c r="X16">
        <v>8</v>
      </c>
    </row>
    <row r="17" spans="1:24" ht="17.399999999999999" customHeight="1">
      <c r="A17" s="119" t="s">
        <v>53</v>
      </c>
      <c r="B17" s="119"/>
      <c r="C17" s="43"/>
      <c r="D17" s="119" t="s">
        <v>55</v>
      </c>
      <c r="E17" s="119"/>
      <c r="F17" s="43"/>
      <c r="G17" s="53" t="s">
        <v>54</v>
      </c>
      <c r="H17" s="43">
        <v>1</v>
      </c>
      <c r="I17" s="53" t="s">
        <v>56</v>
      </c>
      <c r="J17" s="51" t="s">
        <v>3</v>
      </c>
      <c r="K17" s="119" t="s">
        <v>57</v>
      </c>
      <c r="L17" s="119"/>
      <c r="M17" s="63" t="s">
        <v>333</v>
      </c>
      <c r="N17" s="76"/>
      <c r="O17" s="76"/>
      <c r="P17" s="76"/>
      <c r="Q17" s="76"/>
      <c r="R17" s="76"/>
      <c r="S17" s="76"/>
      <c r="T17" s="76"/>
      <c r="U17" s="76"/>
      <c r="V17" s="76"/>
      <c r="W17" s="33" t="str">
        <f t="shared" ref="W17:W25" si="0">+IF(COUNTA(A17:V17)-X17&gt;=0,"","FALTAN DATOS")</f>
        <v/>
      </c>
      <c r="X17">
        <v>6</v>
      </c>
    </row>
    <row r="18" spans="1:24" ht="17.399999999999999" customHeight="1">
      <c r="A18" s="61" t="s">
        <v>227</v>
      </c>
      <c r="B18" s="61"/>
      <c r="C18" s="61"/>
      <c r="D18" s="61"/>
      <c r="E18" s="76" t="s">
        <v>228</v>
      </c>
      <c r="F18" s="76"/>
      <c r="G18" s="76"/>
      <c r="H18" s="143" t="s">
        <v>290</v>
      </c>
      <c r="I18" s="143"/>
      <c r="J18" s="143"/>
      <c r="K18" s="143"/>
      <c r="L18" s="143"/>
      <c r="M18" s="63" t="s">
        <v>345</v>
      </c>
      <c r="N18" s="76"/>
      <c r="O18" s="76"/>
      <c r="P18" s="76"/>
      <c r="Q18" s="76"/>
      <c r="R18" s="76"/>
      <c r="S18" s="76"/>
      <c r="T18" s="76"/>
      <c r="U18" s="76"/>
      <c r="V18" s="76"/>
      <c r="W18" s="33" t="str">
        <f t="shared" si="0"/>
        <v/>
      </c>
      <c r="X18">
        <v>3</v>
      </c>
    </row>
    <row r="19" spans="1:24" ht="17.399999999999999" customHeight="1">
      <c r="A19" s="24"/>
      <c r="B19" s="140" t="s">
        <v>188</v>
      </c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52" t="str">
        <f>+K!N1</f>
        <v>CUPS CORRECTO</v>
      </c>
      <c r="N19" s="152"/>
      <c r="O19" s="152"/>
      <c r="P19" s="152"/>
      <c r="Q19" s="152"/>
      <c r="R19" s="152"/>
      <c r="S19" s="152"/>
      <c r="T19" s="152"/>
      <c r="U19" s="152"/>
      <c r="V19" s="153"/>
      <c r="W19" s="33"/>
    </row>
    <row r="20" spans="1:24" ht="17.399999999999999" customHeight="1">
      <c r="A20" s="137" t="s">
        <v>301</v>
      </c>
      <c r="B20" s="137"/>
      <c r="C20" s="139" t="s">
        <v>298</v>
      </c>
      <c r="D20" s="139"/>
      <c r="E20" s="139"/>
      <c r="F20" s="139"/>
      <c r="G20" s="121" t="s">
        <v>234</v>
      </c>
      <c r="H20" s="121"/>
      <c r="I20" s="121"/>
      <c r="J20" s="55"/>
      <c r="K20" s="56" t="s">
        <v>279</v>
      </c>
      <c r="L20" s="54" t="s">
        <v>224</v>
      </c>
      <c r="M20" s="145" t="s">
        <v>346</v>
      </c>
      <c r="N20" s="145"/>
      <c r="O20" s="145"/>
      <c r="P20" s="145"/>
      <c r="Q20" s="145"/>
      <c r="R20" s="121" t="s">
        <v>48</v>
      </c>
      <c r="S20" s="121"/>
      <c r="T20" s="121"/>
      <c r="U20" s="139"/>
      <c r="V20" s="139"/>
      <c r="W20" s="33" t="str">
        <f>+IF(COUNTA(A20:V20)-X20&gt;=0,K!N1,"FALTAN DATOS")</f>
        <v>CUPS CORRECTO</v>
      </c>
      <c r="X20">
        <f>+IF(C20="Nueva",6,7)</f>
        <v>6</v>
      </c>
    </row>
    <row r="21" spans="1:24" ht="17.399999999999999" customHeight="1">
      <c r="A21" s="121" t="s">
        <v>189</v>
      </c>
      <c r="B21" s="121"/>
      <c r="C21" s="121"/>
      <c r="D21" s="63">
        <v>7.4</v>
      </c>
      <c r="E21" s="63"/>
      <c r="F21" s="56" t="s">
        <v>37</v>
      </c>
      <c r="G21" s="150" t="s">
        <v>291</v>
      </c>
      <c r="H21" s="150"/>
      <c r="I21" s="150"/>
      <c r="J21" s="139" t="s">
        <v>186</v>
      </c>
      <c r="K21" s="139"/>
      <c r="L21" s="139"/>
      <c r="M21" s="139"/>
      <c r="N21" s="139"/>
      <c r="O21" s="139"/>
      <c r="P21" s="139"/>
      <c r="Q21" s="139"/>
      <c r="R21" s="139"/>
      <c r="S21" s="80" t="s">
        <v>236</v>
      </c>
      <c r="T21" s="80"/>
      <c r="U21" s="63" t="s">
        <v>263</v>
      </c>
      <c r="V21" s="63"/>
      <c r="W21" s="33" t="str">
        <f t="shared" si="0"/>
        <v/>
      </c>
      <c r="X21">
        <v>7</v>
      </c>
    </row>
    <row r="22" spans="1:24" ht="17.399999999999999" customHeight="1">
      <c r="A22" s="121" t="s">
        <v>190</v>
      </c>
      <c r="B22" s="121"/>
      <c r="C22" s="121"/>
      <c r="D22" s="63" t="s">
        <v>263</v>
      </c>
      <c r="E22" s="63"/>
      <c r="F22" s="56" t="s">
        <v>37</v>
      </c>
      <c r="G22" s="121" t="s">
        <v>220</v>
      </c>
      <c r="H22" s="121"/>
      <c r="I22" s="121"/>
      <c r="J22" s="63" t="s">
        <v>232</v>
      </c>
      <c r="K22" s="63"/>
      <c r="L22" s="54" t="s">
        <v>192</v>
      </c>
      <c r="M22" s="63">
        <v>230</v>
      </c>
      <c r="N22" s="63"/>
      <c r="O22" s="57" t="s">
        <v>17</v>
      </c>
      <c r="P22" s="61" t="s">
        <v>223</v>
      </c>
      <c r="Q22" s="61"/>
      <c r="R22" s="61"/>
      <c r="S22" s="61"/>
      <c r="T22" s="63">
        <v>10</v>
      </c>
      <c r="U22" s="63"/>
      <c r="V22" s="58" t="s">
        <v>221</v>
      </c>
      <c r="W22" s="33" t="str">
        <f t="shared" si="0"/>
        <v/>
      </c>
      <c r="X22">
        <v>11</v>
      </c>
    </row>
    <row r="23" spans="1:24" ht="17.399999999999999" customHeight="1">
      <c r="A23" s="121" t="s">
        <v>191</v>
      </c>
      <c r="B23" s="121"/>
      <c r="C23" s="121"/>
      <c r="D23" s="63" t="s">
        <v>263</v>
      </c>
      <c r="E23" s="63"/>
      <c r="F23" s="56" t="s">
        <v>37</v>
      </c>
      <c r="G23" s="121" t="s">
        <v>264</v>
      </c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63" t="s">
        <v>246</v>
      </c>
      <c r="U23" s="63"/>
      <c r="V23" s="63"/>
      <c r="W23" s="33" t="str">
        <f t="shared" si="0"/>
        <v/>
      </c>
      <c r="X23">
        <v>5</v>
      </c>
    </row>
    <row r="24" spans="1:24" ht="16.5" customHeight="1">
      <c r="A24" s="64" t="s">
        <v>305</v>
      </c>
      <c r="B24" s="64"/>
      <c r="C24" s="64"/>
      <c r="D24" s="64"/>
      <c r="E24" s="64"/>
      <c r="F24" s="64"/>
      <c r="G24" s="64"/>
      <c r="H24" s="64"/>
      <c r="I24" s="63" t="s">
        <v>194</v>
      </c>
      <c r="J24" s="63"/>
      <c r="K24" s="61" t="s">
        <v>265</v>
      </c>
      <c r="L24" s="61"/>
      <c r="M24" s="63" t="s">
        <v>240</v>
      </c>
      <c r="N24" s="63"/>
      <c r="O24" s="63"/>
      <c r="P24" s="112" t="s">
        <v>195</v>
      </c>
      <c r="Q24" s="112"/>
      <c r="R24" s="112"/>
      <c r="S24" s="59" t="s">
        <v>266</v>
      </c>
      <c r="T24" s="62" t="s">
        <v>334</v>
      </c>
      <c r="U24" s="63"/>
      <c r="V24" s="63"/>
      <c r="W24" s="33" t="str">
        <f t="shared" si="0"/>
        <v/>
      </c>
      <c r="X24">
        <v>7</v>
      </c>
    </row>
    <row r="25" spans="1:24" ht="17.399999999999999" customHeight="1">
      <c r="A25" s="66" t="s">
        <v>306</v>
      </c>
      <c r="B25" s="66"/>
      <c r="C25" s="66"/>
      <c r="D25" s="66"/>
      <c r="E25" s="66"/>
      <c r="F25" s="66"/>
      <c r="G25" s="66"/>
      <c r="H25" s="66"/>
      <c r="I25" s="66"/>
      <c r="J25" s="63">
        <v>32</v>
      </c>
      <c r="K25" s="63"/>
      <c r="L25" s="65" t="s">
        <v>197</v>
      </c>
      <c r="M25" s="65"/>
      <c r="N25" s="65"/>
      <c r="O25" s="65"/>
      <c r="P25" s="51" t="s">
        <v>244</v>
      </c>
      <c r="Q25" s="67" t="s">
        <v>304</v>
      </c>
      <c r="R25" s="67"/>
      <c r="S25" s="67"/>
      <c r="T25" s="67"/>
      <c r="U25" s="63" t="s">
        <v>244</v>
      </c>
      <c r="V25" s="63"/>
      <c r="W25" s="33" t="str">
        <f t="shared" si="0"/>
        <v/>
      </c>
      <c r="X25">
        <v>6</v>
      </c>
    </row>
    <row r="26" spans="1:24" ht="15" customHeight="1">
      <c r="A26" s="24"/>
      <c r="B26" s="154" t="s">
        <v>198</v>
      </c>
      <c r="C26" s="155"/>
      <c r="D26" s="155"/>
      <c r="E26" s="156"/>
      <c r="F26" s="160" t="s">
        <v>282</v>
      </c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2"/>
      <c r="W26" s="151" t="str">
        <f>+IF(COUNTA(A26:V26)-X26&gt;=0,K!M4,"FALTAN DATOS")</f>
        <v/>
      </c>
      <c r="X26">
        <f>+IF(I24="IA",1,2)</f>
        <v>2</v>
      </c>
    </row>
    <row r="27" spans="1:24" ht="15" customHeight="1">
      <c r="A27" s="24"/>
      <c r="B27" s="157" t="s">
        <v>292</v>
      </c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9"/>
      <c r="W27" s="151"/>
    </row>
    <row r="28" spans="1:24" ht="46.5" customHeight="1">
      <c r="A28" s="128" t="s">
        <v>347</v>
      </c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30"/>
      <c r="W28" s="33"/>
      <c r="X28">
        <v>0</v>
      </c>
    </row>
    <row r="29" spans="1:24" ht="15" customHeight="1">
      <c r="A29" s="24"/>
      <c r="B29" s="104" t="s">
        <v>28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6"/>
      <c r="W29" s="33"/>
    </row>
    <row r="30" spans="1:24" ht="15.65" customHeight="1">
      <c r="A30" s="56" t="s">
        <v>27</v>
      </c>
      <c r="B30" s="63" t="s">
        <v>335</v>
      </c>
      <c r="C30" s="63"/>
      <c r="D30" s="121" t="s">
        <v>199</v>
      </c>
      <c r="E30" s="121"/>
      <c r="F30" s="121"/>
      <c r="G30" s="121"/>
      <c r="H30" s="63" t="s">
        <v>336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33" t="str">
        <f>+IF(COUNTA(A30:V30)-X30&gt;=0,"","FALTAN DATOS")</f>
        <v/>
      </c>
      <c r="X30">
        <v>4</v>
      </c>
    </row>
    <row r="31" spans="1:24" ht="15" customHeight="1">
      <c r="A31" s="135" t="s">
        <v>200</v>
      </c>
      <c r="B31" s="135"/>
      <c r="C31" s="135"/>
      <c r="D31" s="135"/>
      <c r="E31" s="135"/>
      <c r="F31" s="135"/>
      <c r="G31" s="76" t="s">
        <v>251</v>
      </c>
      <c r="H31" s="76"/>
      <c r="I31" s="76"/>
      <c r="J31" s="121" t="s">
        <v>293</v>
      </c>
      <c r="K31" s="121"/>
      <c r="L31" s="121"/>
      <c r="M31" s="121"/>
      <c r="N31" s="121"/>
      <c r="O31" s="121"/>
      <c r="P31" s="121"/>
      <c r="Q31" s="121"/>
      <c r="R31" s="127">
        <v>205124</v>
      </c>
      <c r="S31" s="127"/>
      <c r="T31" s="127"/>
      <c r="U31" s="127"/>
      <c r="V31" s="127"/>
      <c r="W31" s="33" t="str">
        <f>+IF(COUNTA(A31:V31)-X31&gt;=0,"","FALTAN DATOS")</f>
        <v/>
      </c>
      <c r="X31">
        <v>4</v>
      </c>
    </row>
    <row r="32" spans="1:24" ht="15" customHeight="1">
      <c r="A32" s="135" t="s">
        <v>201</v>
      </c>
      <c r="B32" s="135"/>
      <c r="C32" s="135"/>
      <c r="D32" s="135"/>
      <c r="E32" s="63" t="s">
        <v>337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137" t="s">
        <v>294</v>
      </c>
      <c r="Q32" s="137"/>
      <c r="R32" s="137"/>
      <c r="S32" s="63" t="s">
        <v>348</v>
      </c>
      <c r="T32" s="76"/>
      <c r="U32" s="76"/>
      <c r="V32" s="76"/>
      <c r="W32" s="33" t="str">
        <f>+IF(COUNTA(A32:V32)-X32&gt;=0,"","FALTAN DATOS")</f>
        <v/>
      </c>
      <c r="X32">
        <v>4</v>
      </c>
    </row>
    <row r="33" spans="1:24" ht="17" customHeight="1">
      <c r="A33" s="80" t="s">
        <v>280</v>
      </c>
      <c r="B33" s="134"/>
      <c r="C33" s="134"/>
      <c r="D33" s="115" t="s">
        <v>76</v>
      </c>
      <c r="E33" s="115"/>
      <c r="F33" s="119" t="s">
        <v>202</v>
      </c>
      <c r="G33" s="119"/>
      <c r="H33" s="63" t="s">
        <v>338</v>
      </c>
      <c r="I33" s="76"/>
      <c r="J33" s="76"/>
      <c r="K33" s="76"/>
      <c r="L33" s="76"/>
      <c r="M33" s="76"/>
      <c r="N33" s="76"/>
      <c r="O33" s="76"/>
      <c r="P33" s="54" t="s">
        <v>275</v>
      </c>
      <c r="Q33" s="63">
        <v>153</v>
      </c>
      <c r="R33" s="76"/>
      <c r="S33" s="76"/>
      <c r="T33" s="54" t="s">
        <v>52</v>
      </c>
      <c r="U33" s="63">
        <v>28514</v>
      </c>
      <c r="V33" s="63"/>
      <c r="W33" s="33" t="str">
        <f>+IF(COUNTA(A33:V33)-X33&gt;=0,"","FALTAN DATOS")</f>
        <v/>
      </c>
      <c r="X33">
        <v>8</v>
      </c>
    </row>
    <row r="34" spans="1:24" ht="15" customHeight="1">
      <c r="A34" s="80" t="s">
        <v>204</v>
      </c>
      <c r="B34" s="80"/>
      <c r="C34" s="63" t="s">
        <v>340</v>
      </c>
      <c r="D34" s="63"/>
      <c r="E34" s="63"/>
      <c r="F34" s="63"/>
      <c r="G34" s="121" t="s">
        <v>203</v>
      </c>
      <c r="H34" s="121"/>
      <c r="I34" s="63" t="s">
        <v>333</v>
      </c>
      <c r="J34" s="63"/>
      <c r="K34" s="63"/>
      <c r="L34" s="56" t="s">
        <v>205</v>
      </c>
      <c r="M34" s="63">
        <v>747442672</v>
      </c>
      <c r="N34" s="76"/>
      <c r="O34" s="76"/>
      <c r="P34" s="80" t="s">
        <v>274</v>
      </c>
      <c r="Q34" s="80"/>
      <c r="R34" s="63" t="s">
        <v>339</v>
      </c>
      <c r="S34" s="76"/>
      <c r="T34" s="76"/>
      <c r="U34" s="76"/>
      <c r="V34" s="76"/>
      <c r="W34" s="33" t="str">
        <f>+IF(COUNTA(A34:V34)-X34&gt;=0,"","FALTAN DATOS")</f>
        <v/>
      </c>
      <c r="X34">
        <v>8</v>
      </c>
    </row>
    <row r="35" spans="1:2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33"/>
    </row>
    <row r="36" spans="1:24" ht="15.65" customHeight="1">
      <c r="A36" s="27"/>
      <c r="B36" s="104" t="s">
        <v>38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6"/>
      <c r="W36" s="33"/>
    </row>
    <row r="37" spans="1:24">
      <c r="A37" s="77" t="s">
        <v>206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9"/>
      <c r="W37" s="33"/>
    </row>
    <row r="38" spans="1:24" ht="14.4" customHeight="1">
      <c r="A38" s="68" t="s">
        <v>241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0" t="s">
        <v>225</v>
      </c>
      <c r="M38" s="71"/>
      <c r="N38" s="71"/>
      <c r="O38" s="71"/>
      <c r="P38" s="71"/>
      <c r="Q38" s="72"/>
      <c r="R38" s="73"/>
      <c r="S38" s="74"/>
      <c r="T38" s="74"/>
      <c r="U38" s="74"/>
      <c r="V38" s="75"/>
      <c r="W38" s="33" t="str">
        <f>+IF(COUNTA(A38:V38)-X38&gt;=0,"","FALTAN DATOS")</f>
        <v/>
      </c>
      <c r="X38">
        <f>2+IF(L38="Proyecto con nº de visado ó fecha",1,0)</f>
        <v>2</v>
      </c>
    </row>
    <row r="39" spans="1:24" ht="27.65" customHeight="1">
      <c r="A39" s="122" t="s">
        <v>207</v>
      </c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33"/>
    </row>
    <row r="40" spans="1:24">
      <c r="A40" s="19" t="s">
        <v>245</v>
      </c>
      <c r="B40" s="83" t="s">
        <v>317</v>
      </c>
      <c r="C40" s="83"/>
      <c r="D40" s="83"/>
      <c r="E40" s="83"/>
      <c r="F40" s="83"/>
      <c r="G40" s="83"/>
      <c r="H40" s="83"/>
      <c r="I40" s="83"/>
      <c r="J40" s="83"/>
      <c r="K40" s="83"/>
      <c r="L40" s="109" t="s">
        <v>208</v>
      </c>
      <c r="M40" s="109"/>
      <c r="N40" s="109"/>
      <c r="O40" s="109"/>
      <c r="P40" s="109"/>
      <c r="Q40" s="109"/>
      <c r="R40" s="109"/>
      <c r="S40" s="109"/>
      <c r="T40" s="125"/>
      <c r="U40" s="126"/>
      <c r="V40" s="25" t="s">
        <v>37</v>
      </c>
      <c r="W40" s="33" t="str">
        <f>+IF(COUNTA(A40:V40)-X40&gt;=0,"","FALTAN DATOS")</f>
        <v/>
      </c>
      <c r="X40">
        <f>4+IF(A40="si",1,0)</f>
        <v>4</v>
      </c>
    </row>
    <row r="41" spans="1:24" ht="5.25" customHeight="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0"/>
      <c r="W41" s="33"/>
    </row>
    <row r="42" spans="1:24">
      <c r="A42" s="19" t="s">
        <v>245</v>
      </c>
      <c r="B42" s="84" t="s">
        <v>242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5"/>
      <c r="W42" s="33" t="str">
        <f>+IF(COUNTA(A42:V42)-X42&gt;=0,"","FALTAN DATOS")</f>
        <v/>
      </c>
      <c r="X42">
        <v>2</v>
      </c>
    </row>
    <row r="43" spans="1:24" ht="18" customHeight="1">
      <c r="A43" s="60" t="s">
        <v>43</v>
      </c>
      <c r="B43" s="132"/>
      <c r="C43" s="132"/>
      <c r="D43" s="132"/>
      <c r="E43" s="132"/>
      <c r="F43" s="132"/>
      <c r="G43" s="132"/>
      <c r="H43" s="132"/>
      <c r="I43" s="133"/>
      <c r="J43" s="113" t="s">
        <v>226</v>
      </c>
      <c r="K43" s="114"/>
      <c r="L43" s="114"/>
      <c r="M43" s="114"/>
      <c r="N43" s="114"/>
      <c r="O43" s="114"/>
      <c r="P43" s="114" t="s">
        <v>231</v>
      </c>
      <c r="Q43" s="114"/>
      <c r="R43" s="114"/>
      <c r="S43" s="114"/>
      <c r="T43" s="114"/>
      <c r="U43" s="114"/>
      <c r="V43" s="136"/>
      <c r="W43" s="33"/>
    </row>
    <row r="44" spans="1:24" ht="21" customHeight="1">
      <c r="A44" s="89" t="s">
        <v>300</v>
      </c>
      <c r="B44" s="90"/>
      <c r="C44" s="90"/>
      <c r="D44" s="90"/>
      <c r="E44" s="90"/>
      <c r="F44" s="90"/>
      <c r="G44" s="90"/>
      <c r="H44" s="90"/>
      <c r="I44" s="91"/>
      <c r="J44" s="108" t="s">
        <v>302</v>
      </c>
      <c r="K44" s="101"/>
      <c r="L44" s="101"/>
      <c r="M44" s="101"/>
      <c r="N44" s="101"/>
      <c r="O44" s="101"/>
      <c r="P44" s="101" t="s">
        <v>235</v>
      </c>
      <c r="Q44" s="101"/>
      <c r="R44" s="101"/>
      <c r="S44" s="101"/>
      <c r="T44" s="101"/>
      <c r="U44" s="101"/>
      <c r="V44" s="102"/>
      <c r="W44" s="33"/>
    </row>
    <row r="45" spans="1:24" ht="18" customHeight="1">
      <c r="A45" s="92"/>
      <c r="B45" s="93"/>
      <c r="C45" s="93"/>
      <c r="D45" s="93"/>
      <c r="E45" s="93"/>
      <c r="F45" s="93"/>
      <c r="G45" s="93"/>
      <c r="H45" s="93"/>
      <c r="I45" s="94"/>
      <c r="J45" s="108" t="s">
        <v>44</v>
      </c>
      <c r="K45" s="101"/>
      <c r="L45" s="101"/>
      <c r="M45" s="101"/>
      <c r="N45" s="101"/>
      <c r="O45" s="101"/>
      <c r="P45" s="101" t="s">
        <v>270</v>
      </c>
      <c r="Q45" s="101"/>
      <c r="R45" s="101"/>
      <c r="S45" s="101"/>
      <c r="T45" s="101"/>
      <c r="U45" s="101"/>
      <c r="V45" s="102"/>
      <c r="W45" s="33"/>
    </row>
    <row r="46" spans="1:24" ht="12" customHeight="1">
      <c r="A46" s="92"/>
      <c r="B46" s="93"/>
      <c r="C46" s="93"/>
      <c r="D46" s="93"/>
      <c r="E46" s="93"/>
      <c r="F46" s="93"/>
      <c r="G46" s="93"/>
      <c r="H46" s="93"/>
      <c r="I46" s="94"/>
      <c r="J46" s="108" t="s">
        <v>271</v>
      </c>
      <c r="K46" s="101"/>
      <c r="L46" s="101"/>
      <c r="M46" s="101"/>
      <c r="N46" s="101"/>
      <c r="O46" s="101"/>
      <c r="P46" s="101" t="s">
        <v>295</v>
      </c>
      <c r="Q46" s="101"/>
      <c r="R46" s="101"/>
      <c r="S46" s="101"/>
      <c r="T46" s="101"/>
      <c r="U46" s="101"/>
      <c r="V46" s="102"/>
      <c r="W46" s="33"/>
    </row>
    <row r="47" spans="1:24" ht="12" customHeight="1">
      <c r="A47" s="92"/>
      <c r="B47" s="93"/>
      <c r="C47" s="93"/>
      <c r="D47" s="93"/>
      <c r="E47" s="93"/>
      <c r="F47" s="93"/>
      <c r="G47" s="93"/>
      <c r="H47" s="93"/>
      <c r="I47" s="94"/>
      <c r="J47" s="108" t="s">
        <v>237</v>
      </c>
      <c r="K47" s="101"/>
      <c r="L47" s="101"/>
      <c r="M47" s="101"/>
      <c r="N47" s="101"/>
      <c r="O47" s="101"/>
      <c r="P47" s="101" t="s">
        <v>289</v>
      </c>
      <c r="Q47" s="101"/>
      <c r="R47" s="101"/>
      <c r="S47" s="101"/>
      <c r="T47" s="101"/>
      <c r="U47" s="101"/>
      <c r="V47" s="102"/>
      <c r="W47" s="33"/>
    </row>
    <row r="48" spans="1:24" ht="19.25" customHeight="1">
      <c r="A48" s="92"/>
      <c r="B48" s="93"/>
      <c r="C48" s="93"/>
      <c r="D48" s="93"/>
      <c r="E48" s="93"/>
      <c r="F48" s="93"/>
      <c r="G48" s="93"/>
      <c r="H48" s="93"/>
      <c r="I48" s="94"/>
      <c r="J48" s="108" t="s">
        <v>267</v>
      </c>
      <c r="K48" s="101"/>
      <c r="L48" s="101"/>
      <c r="M48" s="101"/>
      <c r="N48" s="101"/>
      <c r="O48" s="101"/>
      <c r="P48" s="101" t="s">
        <v>268</v>
      </c>
      <c r="Q48" s="101"/>
      <c r="R48" s="101"/>
      <c r="S48" s="101"/>
      <c r="T48" s="101"/>
      <c r="U48" s="101"/>
      <c r="V48" s="102"/>
      <c r="W48" s="33"/>
    </row>
    <row r="49" spans="1:24" ht="19.25" customHeight="1">
      <c r="A49" s="92"/>
      <c r="B49" s="93"/>
      <c r="C49" s="93"/>
      <c r="D49" s="93"/>
      <c r="E49" s="93"/>
      <c r="F49" s="93"/>
      <c r="G49" s="93"/>
      <c r="H49" s="93"/>
      <c r="I49" s="94"/>
      <c r="J49" s="131" t="s">
        <v>269</v>
      </c>
      <c r="K49" s="81"/>
      <c r="L49" s="81"/>
      <c r="M49" s="81"/>
      <c r="N49" s="81"/>
      <c r="O49" s="81"/>
      <c r="P49" s="81" t="s">
        <v>243</v>
      </c>
      <c r="Q49" s="81"/>
      <c r="R49" s="81"/>
      <c r="S49" s="81"/>
      <c r="T49" s="81"/>
      <c r="U49" s="81"/>
      <c r="V49" s="82"/>
      <c r="W49" s="33"/>
    </row>
    <row r="50" spans="1:24" ht="15" customHeight="1">
      <c r="A50" s="92"/>
      <c r="B50" s="93"/>
      <c r="C50" s="93"/>
      <c r="D50" s="93"/>
      <c r="E50" s="93"/>
      <c r="F50" s="93"/>
      <c r="G50" s="93"/>
      <c r="H50" s="93"/>
      <c r="I50" s="94"/>
      <c r="J50" s="86" t="s">
        <v>29</v>
      </c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8"/>
      <c r="W50" s="33"/>
    </row>
    <row r="51" spans="1:24" ht="15" customHeight="1">
      <c r="A51" s="92"/>
      <c r="B51" s="93"/>
      <c r="C51" s="93"/>
      <c r="D51" s="93"/>
      <c r="E51" s="93"/>
      <c r="F51" s="93"/>
      <c r="G51" s="93"/>
      <c r="H51" s="93"/>
      <c r="I51" s="94"/>
      <c r="J51" s="98" t="s">
        <v>40</v>
      </c>
      <c r="K51" s="99"/>
      <c r="L51" s="99"/>
      <c r="M51" s="99"/>
      <c r="N51" s="99"/>
      <c r="O51" s="99"/>
      <c r="P51" s="99"/>
      <c r="Q51" s="99"/>
      <c r="R51" s="100"/>
      <c r="S51" s="76">
        <v>5</v>
      </c>
      <c r="T51" s="76"/>
      <c r="U51" s="76"/>
      <c r="V51" s="31" t="s">
        <v>30</v>
      </c>
      <c r="W51" s="33" t="str">
        <f>+IF(COUNTA(A51:V51)-X51&gt;=0,"","FALTAN DATOS")</f>
        <v/>
      </c>
      <c r="X51">
        <v>3</v>
      </c>
    </row>
    <row r="52" spans="1:24" ht="15" customHeight="1">
      <c r="A52" s="92"/>
      <c r="B52" s="93"/>
      <c r="C52" s="93"/>
      <c r="D52" s="93"/>
      <c r="E52" s="93"/>
      <c r="F52" s="93"/>
      <c r="G52" s="93"/>
      <c r="H52" s="93"/>
      <c r="I52" s="94"/>
      <c r="J52" s="98" t="s">
        <v>41</v>
      </c>
      <c r="K52" s="99"/>
      <c r="L52" s="99"/>
      <c r="M52" s="99"/>
      <c r="N52" s="99"/>
      <c r="O52" s="99"/>
      <c r="P52" s="99"/>
      <c r="Q52" s="99"/>
      <c r="R52" s="100"/>
      <c r="S52" s="76">
        <v>1000</v>
      </c>
      <c r="T52" s="76"/>
      <c r="U52" s="76"/>
      <c r="V52" s="31" t="s">
        <v>31</v>
      </c>
      <c r="W52" s="33" t="str">
        <f>+IF(COUNTA(A52:V52)-X52&gt;=0,"","FALTAN DATOS")</f>
        <v/>
      </c>
      <c r="X52">
        <v>3</v>
      </c>
    </row>
    <row r="53" spans="1:24">
      <c r="A53" s="95"/>
      <c r="B53" s="96"/>
      <c r="C53" s="96"/>
      <c r="D53" s="96"/>
      <c r="E53" s="96"/>
      <c r="F53" s="96"/>
      <c r="G53" s="96"/>
      <c r="H53" s="96"/>
      <c r="I53" s="97"/>
      <c r="J53" s="98" t="s">
        <v>39</v>
      </c>
      <c r="K53" s="99"/>
      <c r="L53" s="99"/>
      <c r="M53" s="99"/>
      <c r="N53" s="99"/>
      <c r="O53" s="99"/>
      <c r="P53" s="99"/>
      <c r="Q53" s="99"/>
      <c r="R53" s="100"/>
      <c r="S53" s="76"/>
      <c r="T53" s="76"/>
      <c r="U53" s="76"/>
      <c r="V53" s="31"/>
    </row>
    <row r="54" spans="1:24" ht="24.65" customHeight="1">
      <c r="A54" s="107" t="s">
        <v>42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4" ht="24.65" customHeight="1">
      <c r="A55" s="107" t="s">
        <v>45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4" ht="36" customHeight="1">
      <c r="A56" s="107" t="s">
        <v>214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 spans="1:24" ht="17.399999999999999" customHeight="1">
      <c r="U57" s="103" t="s">
        <v>209</v>
      </c>
      <c r="V57" s="103"/>
    </row>
    <row r="58" spans="1:24" ht="17.399999999999999" customHeight="1"/>
  </sheetData>
  <sheetProtection password="AEAF" sheet="1"/>
  <mergeCells count="151">
    <mergeCell ref="W26:W27"/>
    <mergeCell ref="B19:L19"/>
    <mergeCell ref="M19:V19"/>
    <mergeCell ref="S21:T21"/>
    <mergeCell ref="B26:E26"/>
    <mergeCell ref="B27:V27"/>
    <mergeCell ref="A21:C21"/>
    <mergeCell ref="J22:K22"/>
    <mergeCell ref="F26:V26"/>
    <mergeCell ref="J25:K25"/>
    <mergeCell ref="T23:V23"/>
    <mergeCell ref="G23:S23"/>
    <mergeCell ref="E7:G7"/>
    <mergeCell ref="M22:N22"/>
    <mergeCell ref="R20:T20"/>
    <mergeCell ref="M10:V10"/>
    <mergeCell ref="U21:V21"/>
    <mergeCell ref="A8:C8"/>
    <mergeCell ref="H7:L7"/>
    <mergeCell ref="M7:O7"/>
    <mergeCell ref="P7:V7"/>
    <mergeCell ref="D8:L8"/>
    <mergeCell ref="G21:I21"/>
    <mergeCell ref="D22:E22"/>
    <mergeCell ref="K10:L10"/>
    <mergeCell ref="K11:L11"/>
    <mergeCell ref="U9:V9"/>
    <mergeCell ref="D17:E17"/>
    <mergeCell ref="T22:U22"/>
    <mergeCell ref="M8:N8"/>
    <mergeCell ref="O8:V8"/>
    <mergeCell ref="P22:S22"/>
    <mergeCell ref="W7:W8"/>
    <mergeCell ref="U20:V20"/>
    <mergeCell ref="Q11:R11"/>
    <mergeCell ref="S11:V11"/>
    <mergeCell ref="B6:L6"/>
    <mergeCell ref="M11:P11"/>
    <mergeCell ref="M18:V18"/>
    <mergeCell ref="C11:G11"/>
    <mergeCell ref="I11:J11"/>
    <mergeCell ref="A11:B11"/>
    <mergeCell ref="A20:B20"/>
    <mergeCell ref="C20:F20"/>
    <mergeCell ref="A18:D18"/>
    <mergeCell ref="H18:L18"/>
    <mergeCell ref="X7:X8"/>
    <mergeCell ref="M20:Q20"/>
    <mergeCell ref="A31:F31"/>
    <mergeCell ref="S32:V32"/>
    <mergeCell ref="G31:I31"/>
    <mergeCell ref="B30:C30"/>
    <mergeCell ref="D30:G30"/>
    <mergeCell ref="P48:V48"/>
    <mergeCell ref="P43:V43"/>
    <mergeCell ref="P32:R32"/>
    <mergeCell ref="B7:D7"/>
    <mergeCell ref="D9:E9"/>
    <mergeCell ref="T12:V12"/>
    <mergeCell ref="C16:D16"/>
    <mergeCell ref="D10:E10"/>
    <mergeCell ref="M17:V17"/>
    <mergeCell ref="A10:B10"/>
    <mergeCell ref="U16:V16"/>
    <mergeCell ref="J21:R21"/>
    <mergeCell ref="E16:F16"/>
    <mergeCell ref="A12:E12"/>
    <mergeCell ref="F12:R12"/>
    <mergeCell ref="B14:V14"/>
    <mergeCell ref="B15:V15"/>
    <mergeCell ref="A22:C22"/>
    <mergeCell ref="G22:I22"/>
    <mergeCell ref="H33:O33"/>
    <mergeCell ref="F33:G33"/>
    <mergeCell ref="B43:I43"/>
    <mergeCell ref="P47:V47"/>
    <mergeCell ref="J48:O48"/>
    <mergeCell ref="A33:C33"/>
    <mergeCell ref="A34:B34"/>
    <mergeCell ref="A32:D32"/>
    <mergeCell ref="E32:O32"/>
    <mergeCell ref="R4:V4"/>
    <mergeCell ref="A9:B9"/>
    <mergeCell ref="J47:O47"/>
    <mergeCell ref="I24:J24"/>
    <mergeCell ref="P24:R24"/>
    <mergeCell ref="J43:O43"/>
    <mergeCell ref="J44:O44"/>
    <mergeCell ref="J45:O45"/>
    <mergeCell ref="B29:V29"/>
    <mergeCell ref="D33:E33"/>
    <mergeCell ref="R6:V6"/>
    <mergeCell ref="A16:B16"/>
    <mergeCell ref="G16:Q16"/>
    <mergeCell ref="A17:B17"/>
    <mergeCell ref="D21:E21"/>
    <mergeCell ref="D23:E23"/>
    <mergeCell ref="F9:G9"/>
    <mergeCell ref="H9:S9"/>
    <mergeCell ref="K17:L17"/>
    <mergeCell ref="A23:C23"/>
    <mergeCell ref="A39:V39"/>
    <mergeCell ref="T40:U40"/>
    <mergeCell ref="E18:G18"/>
    <mergeCell ref="G20:I20"/>
    <mergeCell ref="U57:V57"/>
    <mergeCell ref="B36:V36"/>
    <mergeCell ref="A55:V55"/>
    <mergeCell ref="S52:U52"/>
    <mergeCell ref="J51:R51"/>
    <mergeCell ref="A56:V56"/>
    <mergeCell ref="J46:O46"/>
    <mergeCell ref="L40:S40"/>
    <mergeCell ref="P45:V45"/>
    <mergeCell ref="J52:R52"/>
    <mergeCell ref="A54:V54"/>
    <mergeCell ref="J49:O49"/>
    <mergeCell ref="P46:V46"/>
    <mergeCell ref="S51:U51"/>
    <mergeCell ref="P49:V49"/>
    <mergeCell ref="B40:K40"/>
    <mergeCell ref="B42:V42"/>
    <mergeCell ref="J50:V50"/>
    <mergeCell ref="A44:I53"/>
    <mergeCell ref="S53:U53"/>
    <mergeCell ref="J53:R53"/>
    <mergeCell ref="P44:V44"/>
    <mergeCell ref="K24:L24"/>
    <mergeCell ref="T24:V24"/>
    <mergeCell ref="A24:H24"/>
    <mergeCell ref="M24:O24"/>
    <mergeCell ref="L25:O25"/>
    <mergeCell ref="A25:I25"/>
    <mergeCell ref="U25:V25"/>
    <mergeCell ref="Q25:T25"/>
    <mergeCell ref="A38:K38"/>
    <mergeCell ref="L38:Q38"/>
    <mergeCell ref="R38:V38"/>
    <mergeCell ref="M34:O34"/>
    <mergeCell ref="C34:F34"/>
    <mergeCell ref="A37:V37"/>
    <mergeCell ref="I34:K34"/>
    <mergeCell ref="P34:Q34"/>
    <mergeCell ref="U33:V33"/>
    <mergeCell ref="R31:V31"/>
    <mergeCell ref="R34:V34"/>
    <mergeCell ref="J31:Q31"/>
    <mergeCell ref="H30:V30"/>
    <mergeCell ref="A28:V28"/>
    <mergeCell ref="G34:H34"/>
    <mergeCell ref="Q33:S33"/>
  </mergeCells>
  <phoneticPr fontId="24" type="noConversion"/>
  <conditionalFormatting sqref="R38:V38">
    <cfRule type="expression" dxfId="0" priority="1" stopIfTrue="1">
      <formula>$L$38="Proyecto con nº de visado ó fecha"</formula>
    </cfRule>
  </conditionalFormatting>
  <dataValidations count="14">
    <dataValidation type="list" allowBlank="1" showInputMessage="1" showErrorMessage="1" sqref="D9:E9 C16:D16 D33:E33" xr:uid="{3E15F8C7-E8E3-41C2-9622-F1A4BAC780FD}">
      <formula1>Tipo_Via</formula1>
    </dataValidation>
    <dataValidation type="whole" allowBlank="1" showInputMessage="1" showErrorMessage="1" sqref="J20" xr:uid="{4B586CE2-AB8C-455F-A379-5E2236AE98DE}">
      <formula1>1</formula1>
      <formula2>365</formula2>
    </dataValidation>
    <dataValidation type="list" allowBlank="1" showInputMessage="1" showErrorMessage="1" sqref="E18:G18" xr:uid="{C6DD80EE-BDFF-4AB6-B1F8-9832D9DB12C5}">
      <formula1>UBICACIÓN</formula1>
    </dataValidation>
    <dataValidation type="list" allowBlank="1" showInputMessage="1" showErrorMessage="1" sqref="J21" xr:uid="{AAEDFE2B-B0F5-4570-8076-85C907C95428}">
      <formula1>Tipos_Instalación</formula1>
    </dataValidation>
    <dataValidation type="list" allowBlank="1" showInputMessage="1" showErrorMessage="1" sqref="I24:J24" xr:uid="{64CC0C9C-A769-417C-9827-01A32021A694}">
      <formula1>PUNTO_CONEXIÓN</formula1>
    </dataValidation>
    <dataValidation type="list" allowBlank="1" showInputMessage="1" showErrorMessage="1" sqref="M24:O24" xr:uid="{1BDD12CD-3E26-4092-A936-337820C6F3C8}">
      <formula1>Tipo</formula1>
    </dataValidation>
    <dataValidation type="list" allowBlank="1" showInputMessage="1" showErrorMessage="1" sqref="P24:R24" xr:uid="{25179638-1197-48C6-8DF2-E1261C6CAAAC}">
      <formula1>ESQUEMA</formula1>
    </dataValidation>
    <dataValidation type="list" allowBlank="1" showInputMessage="1" showErrorMessage="1" sqref="T23" xr:uid="{139F5481-9C82-42B8-BAF9-C189BE6A8BF4}">
      <formula1>TIERRA</formula1>
    </dataValidation>
    <dataValidation type="list" allowBlank="1" showInputMessage="1" showErrorMessage="1" sqref="F26:V26" xr:uid="{3317F2E2-5BDA-4472-AD5D-D0610908AA4D}">
      <formula1>DISTRIBUIDORA</formula1>
    </dataValidation>
    <dataValidation type="list" allowBlank="1" showInputMessage="1" showErrorMessage="1" sqref="G31:I31" xr:uid="{C45C445D-BD61-4FB3-8EE6-62E6E4771122}">
      <formula1>CATEGORIA</formula1>
    </dataValidation>
    <dataValidation type="list" allowBlank="1" showInputMessage="1" showErrorMessage="1" sqref="L38:Q38" xr:uid="{BB8EBE0A-7913-4678-820E-60AB6067B525}">
      <formula1>DOCUMENTACION</formula1>
    </dataValidation>
    <dataValidation type="list" allowBlank="1" showInputMessage="1" showErrorMessage="1" sqref="A40 A42 P25 U25:V25" xr:uid="{880AA0DA-A40F-4E38-8229-21295A605219}">
      <formula1>RESPUESTA</formula1>
    </dataValidation>
    <dataValidation type="list" allowBlank="1" showInputMessage="1" showErrorMessage="1" sqref="J22:K22" xr:uid="{54EA6DF0-EBC4-4C10-B07A-E712CBC90727}">
      <formula1>SUMINISTRO</formula1>
    </dataValidation>
    <dataValidation type="list" allowBlank="1" showInputMessage="1" showErrorMessage="1" sqref="C20" xr:uid="{65874451-9CC2-4E14-A423-45A7C0560DA1}">
      <formula1>EXPEDIENTE</formula1>
    </dataValidation>
  </dataValidations>
  <pageMargins left="0.25" right="0.25" top="0.75" bottom="0.75" header="0.3" footer="0.3"/>
  <pageSetup paperSize="9" scale="75" orientation="portrait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6AE6-049E-46D9-9820-A97D67D47B2D}">
  <dimension ref="A1:H80"/>
  <sheetViews>
    <sheetView workbookViewId="0">
      <selection activeCell="F4" sqref="F4"/>
    </sheetView>
  </sheetViews>
  <sheetFormatPr baseColWidth="10" defaultRowHeight="14.5"/>
  <cols>
    <col min="1" max="1" width="36.6328125" customWidth="1"/>
    <col min="3" max="3" width="55" customWidth="1"/>
    <col min="8" max="8" width="48.54296875" bestFit="1" customWidth="1"/>
  </cols>
  <sheetData>
    <row r="1" spans="1:8" ht="14.4" customHeight="1">
      <c r="A1" s="17" t="s">
        <v>210</v>
      </c>
      <c r="B1" s="17" t="s">
        <v>238</v>
      </c>
      <c r="D1" s="17" t="s">
        <v>212</v>
      </c>
      <c r="F1" s="17" t="s">
        <v>254</v>
      </c>
      <c r="H1" s="17" t="s">
        <v>211</v>
      </c>
    </row>
    <row r="2" spans="1:8">
      <c r="A2" s="13" t="s">
        <v>76</v>
      </c>
      <c r="B2" s="12" t="s">
        <v>239</v>
      </c>
      <c r="D2" t="s">
        <v>193</v>
      </c>
      <c r="F2" s="12" t="s">
        <v>298</v>
      </c>
      <c r="H2" t="s">
        <v>119</v>
      </c>
    </row>
    <row r="3" spans="1:8">
      <c r="A3" s="13" t="s">
        <v>58</v>
      </c>
      <c r="B3" s="12" t="s">
        <v>240</v>
      </c>
      <c r="D3" t="s">
        <v>194</v>
      </c>
      <c r="F3" s="12" t="s">
        <v>299</v>
      </c>
      <c r="H3" t="s">
        <v>124</v>
      </c>
    </row>
    <row r="4" spans="1:8">
      <c r="A4" s="13" t="s">
        <v>59</v>
      </c>
      <c r="B4" s="12"/>
      <c r="D4" t="s">
        <v>222</v>
      </c>
      <c r="F4" s="12" t="s">
        <v>303</v>
      </c>
      <c r="H4" t="s">
        <v>122</v>
      </c>
    </row>
    <row r="5" spans="1:8">
      <c r="A5" s="13" t="s">
        <v>60</v>
      </c>
      <c r="H5" t="s">
        <v>120</v>
      </c>
    </row>
    <row r="6" spans="1:8">
      <c r="A6" s="13" t="s">
        <v>61</v>
      </c>
      <c r="B6" s="32" t="s">
        <v>253</v>
      </c>
      <c r="D6" s="17" t="s">
        <v>262</v>
      </c>
      <c r="H6" t="s">
        <v>121</v>
      </c>
    </row>
    <row r="7" spans="1:8" ht="14.4" customHeight="1">
      <c r="A7" s="13" t="s">
        <v>62</v>
      </c>
      <c r="B7" s="12" t="s">
        <v>261</v>
      </c>
      <c r="D7" t="s">
        <v>244</v>
      </c>
      <c r="H7" t="s">
        <v>123</v>
      </c>
    </row>
    <row r="8" spans="1:8" ht="14.4" customHeight="1">
      <c r="A8" s="13" t="s">
        <v>63</v>
      </c>
      <c r="B8" t="s">
        <v>195</v>
      </c>
      <c r="D8" t="s">
        <v>245</v>
      </c>
      <c r="H8" t="s">
        <v>116</v>
      </c>
    </row>
    <row r="9" spans="1:8">
      <c r="A9" s="13" t="s">
        <v>64</v>
      </c>
      <c r="B9" s="18" t="s">
        <v>196</v>
      </c>
      <c r="H9" t="s">
        <v>125</v>
      </c>
    </row>
    <row r="10" spans="1:8">
      <c r="A10" s="13" t="s">
        <v>65</v>
      </c>
      <c r="B10" s="34" t="s">
        <v>263</v>
      </c>
      <c r="D10" s="17" t="s">
        <v>258</v>
      </c>
      <c r="H10" t="s">
        <v>129</v>
      </c>
    </row>
    <row r="11" spans="1:8">
      <c r="A11" s="13" t="s">
        <v>66</v>
      </c>
      <c r="B11" s="17" t="s">
        <v>260</v>
      </c>
      <c r="D11" t="s">
        <v>246</v>
      </c>
      <c r="H11" t="s">
        <v>126</v>
      </c>
    </row>
    <row r="12" spans="1:8">
      <c r="A12" s="13" t="s">
        <v>66</v>
      </c>
      <c r="D12" t="s">
        <v>247</v>
      </c>
      <c r="H12" t="s">
        <v>127</v>
      </c>
    </row>
    <row r="13" spans="1:8">
      <c r="A13" s="13" t="s">
        <v>67</v>
      </c>
      <c r="B13" t="s">
        <v>297</v>
      </c>
      <c r="D13" t="s">
        <v>248</v>
      </c>
      <c r="H13" t="s">
        <v>128</v>
      </c>
    </row>
    <row r="14" spans="1:8">
      <c r="A14" s="13" t="s">
        <v>68</v>
      </c>
      <c r="B14" t="s">
        <v>296</v>
      </c>
      <c r="D14" t="s">
        <v>249</v>
      </c>
      <c r="H14" t="s">
        <v>130</v>
      </c>
    </row>
    <row r="15" spans="1:8">
      <c r="A15" s="13" t="s">
        <v>69</v>
      </c>
      <c r="B15" t="s">
        <v>225</v>
      </c>
      <c r="D15" t="s">
        <v>250</v>
      </c>
      <c r="H15" t="s">
        <v>117</v>
      </c>
    </row>
    <row r="16" spans="1:8">
      <c r="A16" s="13" t="s">
        <v>70</v>
      </c>
      <c r="B16" s="17" t="s">
        <v>255</v>
      </c>
      <c r="D16" s="17" t="s">
        <v>259</v>
      </c>
      <c r="H16" t="s">
        <v>219</v>
      </c>
    </row>
    <row r="17" spans="1:8">
      <c r="A17" s="13" t="s">
        <v>70</v>
      </c>
      <c r="B17" t="s">
        <v>228</v>
      </c>
      <c r="D17" t="s">
        <v>282</v>
      </c>
      <c r="H17" t="s">
        <v>131</v>
      </c>
    </row>
    <row r="18" spans="1:8">
      <c r="A18" s="13" t="s">
        <v>71</v>
      </c>
      <c r="B18" t="s">
        <v>229</v>
      </c>
      <c r="D18" t="s">
        <v>283</v>
      </c>
      <c r="H18" t="s">
        <v>132</v>
      </c>
    </row>
    <row r="19" spans="1:8">
      <c r="A19" s="13" t="s">
        <v>71</v>
      </c>
      <c r="B19" t="s">
        <v>230</v>
      </c>
      <c r="D19" t="s">
        <v>284</v>
      </c>
      <c r="H19" t="s">
        <v>133</v>
      </c>
    </row>
    <row r="20" spans="1:8">
      <c r="A20" s="13" t="s">
        <v>72</v>
      </c>
      <c r="D20" t="s">
        <v>285</v>
      </c>
      <c r="H20" t="s">
        <v>134</v>
      </c>
    </row>
    <row r="21" spans="1:8">
      <c r="A21" s="13" t="s">
        <v>73</v>
      </c>
      <c r="B21" s="17" t="s">
        <v>256</v>
      </c>
      <c r="D21" t="s">
        <v>286</v>
      </c>
      <c r="H21" t="s">
        <v>135</v>
      </c>
    </row>
    <row r="22" spans="1:8">
      <c r="A22" s="13" t="s">
        <v>74</v>
      </c>
      <c r="B22" t="s">
        <v>232</v>
      </c>
      <c r="D22" s="4" t="s">
        <v>315</v>
      </c>
      <c r="H22" t="s">
        <v>136</v>
      </c>
    </row>
    <row r="23" spans="1:8">
      <c r="A23" s="13" t="s">
        <v>75</v>
      </c>
      <c r="B23" t="s">
        <v>233</v>
      </c>
      <c r="D23" t="s">
        <v>316</v>
      </c>
      <c r="H23" t="s">
        <v>215</v>
      </c>
    </row>
    <row r="24" spans="1:8">
      <c r="A24" s="13" t="s">
        <v>75</v>
      </c>
      <c r="H24" t="s">
        <v>137</v>
      </c>
    </row>
    <row r="25" spans="1:8">
      <c r="A25" s="13" t="s">
        <v>77</v>
      </c>
      <c r="B25" s="17" t="s">
        <v>257</v>
      </c>
      <c r="H25" t="s">
        <v>138</v>
      </c>
    </row>
    <row r="26" spans="1:8">
      <c r="A26" s="13" t="s">
        <v>78</v>
      </c>
      <c r="B26" t="s">
        <v>251</v>
      </c>
      <c r="H26" t="s">
        <v>139</v>
      </c>
    </row>
    <row r="27" spans="1:8">
      <c r="A27" s="13" t="s">
        <v>79</v>
      </c>
      <c r="B27" t="s">
        <v>252</v>
      </c>
      <c r="H27" t="s">
        <v>140</v>
      </c>
    </row>
    <row r="28" spans="1:8">
      <c r="A28" s="13" t="s">
        <v>80</v>
      </c>
      <c r="H28" t="s">
        <v>141</v>
      </c>
    </row>
    <row r="29" spans="1:8">
      <c r="A29" s="13" t="s">
        <v>81</v>
      </c>
      <c r="H29" t="s">
        <v>142</v>
      </c>
    </row>
    <row r="30" spans="1:8">
      <c r="A30" s="13" t="s">
        <v>82</v>
      </c>
      <c r="H30" t="s">
        <v>143</v>
      </c>
    </row>
    <row r="31" spans="1:8">
      <c r="A31" s="13" t="s">
        <v>83</v>
      </c>
      <c r="H31" t="s">
        <v>144</v>
      </c>
    </row>
    <row r="32" spans="1:8">
      <c r="A32" s="13" t="s">
        <v>84</v>
      </c>
      <c r="H32" t="s">
        <v>145</v>
      </c>
    </row>
    <row r="33" spans="1:8">
      <c r="A33" s="13" t="s">
        <v>85</v>
      </c>
      <c r="H33" t="s">
        <v>146</v>
      </c>
    </row>
    <row r="34" spans="1:8">
      <c r="A34" s="13" t="s">
        <v>86</v>
      </c>
      <c r="H34" t="s">
        <v>147</v>
      </c>
    </row>
    <row r="35" spans="1:8">
      <c r="A35" s="13" t="s">
        <v>87</v>
      </c>
      <c r="H35" t="s">
        <v>148</v>
      </c>
    </row>
    <row r="36" spans="1:8">
      <c r="A36" s="13" t="s">
        <v>88</v>
      </c>
      <c r="H36" t="s">
        <v>149</v>
      </c>
    </row>
    <row r="37" spans="1:8">
      <c r="A37" s="13" t="s">
        <v>89</v>
      </c>
      <c r="H37" t="s">
        <v>150</v>
      </c>
    </row>
    <row r="38" spans="1:8">
      <c r="A38" s="13" t="s">
        <v>90</v>
      </c>
      <c r="H38" t="s">
        <v>151</v>
      </c>
    </row>
    <row r="39" spans="1:8">
      <c r="A39" s="13" t="s">
        <v>91</v>
      </c>
      <c r="H39" t="s">
        <v>152</v>
      </c>
    </row>
    <row r="40" spans="1:8">
      <c r="A40" s="13" t="s">
        <v>92</v>
      </c>
      <c r="H40" t="s">
        <v>175</v>
      </c>
    </row>
    <row r="41" spans="1:8">
      <c r="A41" s="13" t="s">
        <v>93</v>
      </c>
      <c r="H41" t="s">
        <v>153</v>
      </c>
    </row>
    <row r="42" spans="1:8">
      <c r="A42" s="13" t="s">
        <v>94</v>
      </c>
      <c r="H42" t="s">
        <v>154</v>
      </c>
    </row>
    <row r="43" spans="1:8">
      <c r="A43" s="13" t="s">
        <v>95</v>
      </c>
      <c r="H43" t="s">
        <v>155</v>
      </c>
    </row>
    <row r="44" spans="1:8">
      <c r="A44" s="13" t="s">
        <v>96</v>
      </c>
      <c r="H44" t="s">
        <v>156</v>
      </c>
    </row>
    <row r="45" spans="1:8">
      <c r="A45" s="13" t="s">
        <v>97</v>
      </c>
      <c r="H45" t="s">
        <v>157</v>
      </c>
    </row>
    <row r="46" spans="1:8">
      <c r="A46" s="13" t="s">
        <v>98</v>
      </c>
      <c r="H46" t="s">
        <v>158</v>
      </c>
    </row>
    <row r="47" spans="1:8">
      <c r="A47" s="13" t="s">
        <v>99</v>
      </c>
      <c r="H47" t="s">
        <v>159</v>
      </c>
    </row>
    <row r="48" spans="1:8">
      <c r="A48" s="13" t="s">
        <v>100</v>
      </c>
      <c r="H48" t="s">
        <v>160</v>
      </c>
    </row>
    <row r="49" spans="1:8">
      <c r="A49" s="13" t="s">
        <v>101</v>
      </c>
      <c r="H49" t="s">
        <v>216</v>
      </c>
    </row>
    <row r="50" spans="1:8">
      <c r="A50" s="13" t="s">
        <v>102</v>
      </c>
      <c r="H50" t="s">
        <v>161</v>
      </c>
    </row>
    <row r="51" spans="1:8">
      <c r="A51" s="13" t="s">
        <v>103</v>
      </c>
      <c r="H51" t="s">
        <v>162</v>
      </c>
    </row>
    <row r="52" spans="1:8">
      <c r="A52" s="13" t="s">
        <v>104</v>
      </c>
      <c r="H52" t="s">
        <v>163</v>
      </c>
    </row>
    <row r="53" spans="1:8">
      <c r="A53" s="13" t="s">
        <v>105</v>
      </c>
      <c r="H53" t="s">
        <v>217</v>
      </c>
    </row>
    <row r="54" spans="1:8">
      <c r="A54" s="13" t="s">
        <v>106</v>
      </c>
      <c r="H54" t="s">
        <v>164</v>
      </c>
    </row>
    <row r="55" spans="1:8">
      <c r="A55" s="13" t="s">
        <v>107</v>
      </c>
      <c r="H55" t="s">
        <v>165</v>
      </c>
    </row>
    <row r="56" spans="1:8">
      <c r="A56" s="13" t="s">
        <v>108</v>
      </c>
      <c r="H56" t="s">
        <v>166</v>
      </c>
    </row>
    <row r="57" spans="1:8">
      <c r="A57" s="13" t="s">
        <v>109</v>
      </c>
      <c r="H57" t="s">
        <v>167</v>
      </c>
    </row>
    <row r="58" spans="1:8">
      <c r="A58" s="13" t="s">
        <v>110</v>
      </c>
      <c r="H58" t="s">
        <v>168</v>
      </c>
    </row>
    <row r="59" spans="1:8">
      <c r="A59" s="13" t="s">
        <v>111</v>
      </c>
      <c r="H59" t="s">
        <v>169</v>
      </c>
    </row>
    <row r="60" spans="1:8">
      <c r="A60" s="13" t="s">
        <v>112</v>
      </c>
      <c r="H60" t="s">
        <v>170</v>
      </c>
    </row>
    <row r="61" spans="1:8">
      <c r="A61" s="13" t="s">
        <v>113</v>
      </c>
      <c r="H61" t="s">
        <v>171</v>
      </c>
    </row>
    <row r="62" spans="1:8">
      <c r="A62" s="13" t="s">
        <v>114</v>
      </c>
      <c r="H62" t="s">
        <v>172</v>
      </c>
    </row>
    <row r="63" spans="1:8">
      <c r="A63" s="13" t="s">
        <v>115</v>
      </c>
      <c r="H63" t="s">
        <v>173</v>
      </c>
    </row>
    <row r="64" spans="1:8">
      <c r="A64" s="13" t="s">
        <v>76</v>
      </c>
      <c r="H64" t="s">
        <v>152</v>
      </c>
    </row>
    <row r="65" spans="8:8">
      <c r="H65" t="s">
        <v>176</v>
      </c>
    </row>
    <row r="66" spans="8:8">
      <c r="H66" t="s">
        <v>174</v>
      </c>
    </row>
    <row r="67" spans="8:8">
      <c r="H67" t="s">
        <v>177</v>
      </c>
    </row>
    <row r="68" spans="8:8">
      <c r="H68" t="s">
        <v>178</v>
      </c>
    </row>
    <row r="69" spans="8:8">
      <c r="H69" t="s">
        <v>180</v>
      </c>
    </row>
    <row r="70" spans="8:8">
      <c r="H70" t="s">
        <v>179</v>
      </c>
    </row>
    <row r="71" spans="8:8">
      <c r="H71" t="s">
        <v>181</v>
      </c>
    </row>
    <row r="72" spans="8:8">
      <c r="H72" t="s">
        <v>182</v>
      </c>
    </row>
    <row r="73" spans="8:8">
      <c r="H73" t="s">
        <v>183</v>
      </c>
    </row>
    <row r="74" spans="8:8">
      <c r="H74" t="s">
        <v>218</v>
      </c>
    </row>
    <row r="75" spans="8:8">
      <c r="H75" t="s">
        <v>118</v>
      </c>
    </row>
    <row r="76" spans="8:8">
      <c r="H76" t="s">
        <v>184</v>
      </c>
    </row>
    <row r="77" spans="8:8">
      <c r="H77" t="s">
        <v>185</v>
      </c>
    </row>
    <row r="78" spans="8:8">
      <c r="H78" t="s">
        <v>186</v>
      </c>
    </row>
    <row r="79" spans="8:8">
      <c r="H79" t="s">
        <v>281</v>
      </c>
    </row>
    <row r="80" spans="8:8">
      <c r="H80" t="s">
        <v>187</v>
      </c>
    </row>
  </sheetData>
  <sheetProtection password="AEAF" sheet="1"/>
  <phoneticPr fontId="2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7D7B-4FC6-4D60-BA83-1FA567017453}">
  <dimension ref="A1:B9"/>
  <sheetViews>
    <sheetView workbookViewId="0">
      <selection activeCell="B6" sqref="B6"/>
    </sheetView>
  </sheetViews>
  <sheetFormatPr baseColWidth="10" defaultRowHeight="14.5"/>
  <cols>
    <col min="1" max="1" width="5.453125" customWidth="1"/>
    <col min="2" max="2" width="141.36328125" customWidth="1"/>
  </cols>
  <sheetData>
    <row r="1" spans="1:2" ht="18.5">
      <c r="B1" s="46" t="s">
        <v>318</v>
      </c>
    </row>
    <row r="3" spans="1:2" ht="47.4" customHeight="1">
      <c r="A3" s="44" t="s">
        <v>319</v>
      </c>
      <c r="B3" s="45" t="s">
        <v>320</v>
      </c>
    </row>
    <row r="4" spans="1:2" ht="47.4" customHeight="1">
      <c r="A4" s="44" t="s">
        <v>321</v>
      </c>
      <c r="B4" s="45" t="s">
        <v>322</v>
      </c>
    </row>
    <row r="5" spans="1:2" ht="47.4" customHeight="1">
      <c r="A5" s="44" t="s">
        <v>323</v>
      </c>
      <c r="B5" s="45" t="s">
        <v>331</v>
      </c>
    </row>
    <row r="6" spans="1:2" ht="47.4" customHeight="1">
      <c r="A6" s="44" t="s">
        <v>324</v>
      </c>
      <c r="B6" s="45" t="s">
        <v>326</v>
      </c>
    </row>
    <row r="7" spans="1:2" ht="47.4" customHeight="1">
      <c r="A7" s="44" t="s">
        <v>327</v>
      </c>
      <c r="B7" s="45" t="s">
        <v>325</v>
      </c>
    </row>
    <row r="8" spans="1:2" ht="47.4" customHeight="1">
      <c r="A8" s="44" t="s">
        <v>328</v>
      </c>
      <c r="B8" s="45" t="s">
        <v>329</v>
      </c>
    </row>
    <row r="9" spans="1:2" ht="47.4" customHeight="1">
      <c r="A9" s="44" t="s">
        <v>330</v>
      </c>
      <c r="B9" s="45" t="s">
        <v>332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66F6-345A-4533-8C88-1CD2E2BED70C}">
  <dimension ref="A1:N29"/>
  <sheetViews>
    <sheetView workbookViewId="0">
      <selection activeCell="H3" sqref="H3"/>
    </sheetView>
  </sheetViews>
  <sheetFormatPr baseColWidth="10" defaultRowHeight="14.5"/>
  <cols>
    <col min="1" max="1" width="20.08984375" style="6" bestFit="1" customWidth="1"/>
    <col min="2" max="2" width="25.90625" hidden="1" customWidth="1"/>
    <col min="3" max="3" width="7.6328125" customWidth="1"/>
    <col min="4" max="4" width="12.54296875" hidden="1" customWidth="1"/>
    <col min="5" max="5" width="4" hidden="1" customWidth="1"/>
    <col min="6" max="6" width="8.90625" hidden="1" customWidth="1"/>
    <col min="7" max="7" width="5" hidden="1" customWidth="1"/>
    <col min="8" max="8" width="57.36328125" bestFit="1" customWidth="1"/>
    <col min="9" max="9" width="17.08984375" hidden="1" customWidth="1"/>
    <col min="10" max="10" width="22.36328125" hidden="1" customWidth="1"/>
    <col min="11" max="11" width="11.54296875" hidden="1" customWidth="1"/>
    <col min="12" max="12" width="24.54296875" customWidth="1"/>
    <col min="13" max="13" width="10.6328125" hidden="1" customWidth="1"/>
    <col min="14" max="14" width="29.36328125" hidden="1" customWidth="1"/>
  </cols>
  <sheetData>
    <row r="1" spans="1:14" ht="19" thickBot="1">
      <c r="A1" s="5" t="s">
        <v>26</v>
      </c>
      <c r="B1" s="15">
        <f ca="1">+B13+B14+B15</f>
        <v>1578567340354596</v>
      </c>
      <c r="C1" s="11" t="str">
        <f ca="1">+CONCATENATE(VLOOKUP(INT(E6/23),E7:F29,2,FALSE),VLOOKUP(MOD(E6,23),E7:F29,2,FALSE))</f>
        <v>ZC</v>
      </c>
      <c r="E1" s="14"/>
      <c r="L1" s="38" t="s">
        <v>224</v>
      </c>
      <c r="M1" s="39" t="str">
        <f>+CIE!M20</f>
        <v>es0021000004906149xq</v>
      </c>
      <c r="N1" s="40" t="str">
        <f>+IF(MID(M1,1,2)="ES",IF((MID(M1,19,2)=M6),"CUPS CORRECTO","ERROR: CUPS NO VÁLIDO"),"")</f>
        <v>CUPS CORRECTO</v>
      </c>
    </row>
    <row r="2" spans="1:14" ht="19" thickBot="1">
      <c r="E2" s="2"/>
      <c r="L2" s="6"/>
      <c r="N2" s="40"/>
    </row>
    <row r="3" spans="1:14" ht="18.5">
      <c r="A3" s="5"/>
      <c r="E3" s="2"/>
      <c r="L3" s="38" t="s">
        <v>309</v>
      </c>
      <c r="M3" t="str">
        <f>IFERROR(VLOOKUP(MID(M1,3,4),G7:H11,2,FALSE)," ")</f>
        <v>0021 I-DE REDES ELÉCTRICAS INTELIGENTES</v>
      </c>
    </row>
    <row r="4" spans="1:14" ht="15" thickBot="1">
      <c r="E4" s="2"/>
      <c r="L4" s="6"/>
      <c r="M4" t="str">
        <f>+IF(MID(M1,1,2)="ES",IF(M3&lt;&gt;CIE!F26,"CUPS NO ES DE ESA CÍA. DISTRIBUIDORA",""),"")</f>
        <v/>
      </c>
    </row>
    <row r="5" spans="1:14" ht="19" thickBot="1">
      <c r="B5" s="15"/>
      <c r="E5" s="16"/>
      <c r="L5" s="6"/>
    </row>
    <row r="6" spans="1:14" ht="19" thickBot="1">
      <c r="A6" s="5"/>
      <c r="E6" s="10">
        <f ca="1">+ROUND(ABS(((B1/529)-INT(B1/529)))*529,0)</f>
        <v>342</v>
      </c>
      <c r="F6" s="10">
        <f>+ROUND(((MID(M1,3,16)/529)-INT(MID(M1,3,16)/529))*529,0)</f>
        <v>246</v>
      </c>
      <c r="L6" s="38" t="s">
        <v>313</v>
      </c>
      <c r="M6" s="39" t="str">
        <f>+CONCATENATE(VLOOKUP(QUOTIENT(F6,23),E7:F29,2,FALSE),VLOOKUP(MOD(F6,23),E7:F29,2,FALSE))</f>
        <v>XQ</v>
      </c>
    </row>
    <row r="7" spans="1:14">
      <c r="E7">
        <v>0</v>
      </c>
      <c r="F7" s="1" t="s">
        <v>0</v>
      </c>
      <c r="G7" s="41" t="s">
        <v>307</v>
      </c>
      <c r="H7" t="s">
        <v>282</v>
      </c>
      <c r="L7" s="6"/>
    </row>
    <row r="8" spans="1:14">
      <c r="B8" s="4"/>
      <c r="E8">
        <v>1</v>
      </c>
      <c r="F8" s="1" t="s">
        <v>1</v>
      </c>
      <c r="G8" s="41" t="s">
        <v>308</v>
      </c>
      <c r="H8" t="s">
        <v>283</v>
      </c>
      <c r="L8" s="6"/>
    </row>
    <row r="9" spans="1:14">
      <c r="E9">
        <v>2</v>
      </c>
      <c r="F9" t="s">
        <v>2</v>
      </c>
      <c r="G9" s="41" t="s">
        <v>310</v>
      </c>
      <c r="H9" t="s">
        <v>284</v>
      </c>
      <c r="L9" s="6"/>
    </row>
    <row r="10" spans="1:14">
      <c r="E10">
        <v>3</v>
      </c>
      <c r="F10" t="s">
        <v>3</v>
      </c>
      <c r="G10" s="41" t="s">
        <v>311</v>
      </c>
      <c r="H10" t="s">
        <v>285</v>
      </c>
      <c r="L10" s="6"/>
      <c r="M10" s="8"/>
    </row>
    <row r="11" spans="1:14">
      <c r="A11" s="6" t="s">
        <v>23</v>
      </c>
      <c r="E11">
        <v>4</v>
      </c>
      <c r="F11" t="s">
        <v>4</v>
      </c>
      <c r="G11" s="41" t="s">
        <v>312</v>
      </c>
      <c r="H11" t="s">
        <v>286</v>
      </c>
      <c r="L11" s="6"/>
    </row>
    <row r="12" spans="1:14">
      <c r="B12" s="3"/>
      <c r="E12">
        <v>5</v>
      </c>
      <c r="F12" t="s">
        <v>5</v>
      </c>
      <c r="G12" s="41" t="s">
        <v>314</v>
      </c>
      <c r="H12" t="s">
        <v>287</v>
      </c>
      <c r="L12" s="6"/>
      <c r="M12" s="42"/>
    </row>
    <row r="13" spans="1:14">
      <c r="A13" s="6" t="s">
        <v>24</v>
      </c>
      <c r="B13" s="7">
        <f ca="1">+(ROUND(RAND()*5,0)+1)*1000000000000000</f>
        <v>1000000000000000</v>
      </c>
      <c r="E13">
        <v>6</v>
      </c>
      <c r="F13" t="s">
        <v>6</v>
      </c>
      <c r="L13" s="6"/>
    </row>
    <row r="14" spans="1:14">
      <c r="A14" s="6" t="s">
        <v>25</v>
      </c>
      <c r="B14" s="7">
        <f ca="1">+ROUND((NOW()-40000)*10000,0)*10000000</f>
        <v>578567340000000</v>
      </c>
      <c r="E14">
        <v>7</v>
      </c>
      <c r="F14" t="s">
        <v>7</v>
      </c>
      <c r="L14" s="6"/>
    </row>
    <row r="15" spans="1:14">
      <c r="A15" s="6" t="s">
        <v>24</v>
      </c>
      <c r="B15" s="7">
        <f ca="1">+ROUND(RAND()*10000000,0)</f>
        <v>354596</v>
      </c>
      <c r="E15">
        <v>8</v>
      </c>
      <c r="F15" t="s">
        <v>8</v>
      </c>
      <c r="L15" s="6"/>
    </row>
    <row r="16" spans="1:14">
      <c r="B16" s="10"/>
      <c r="E16">
        <v>9</v>
      </c>
      <c r="F16" t="s">
        <v>9</v>
      </c>
      <c r="L16" s="6"/>
    </row>
    <row r="17" spans="2:12">
      <c r="B17" s="8"/>
      <c r="E17">
        <v>10</v>
      </c>
      <c r="F17" t="s">
        <v>10</v>
      </c>
      <c r="L17" s="6"/>
    </row>
    <row r="18" spans="2:12">
      <c r="E18">
        <v>11</v>
      </c>
      <c r="F18" t="s">
        <v>11</v>
      </c>
      <c r="L18" s="6"/>
    </row>
    <row r="19" spans="2:12">
      <c r="B19" s="9"/>
      <c r="E19">
        <v>12</v>
      </c>
      <c r="F19" t="s">
        <v>12</v>
      </c>
      <c r="L19" s="6"/>
    </row>
    <row r="20" spans="2:12">
      <c r="B20" s="7"/>
      <c r="E20">
        <v>13</v>
      </c>
      <c r="F20" t="s">
        <v>13</v>
      </c>
      <c r="L20" s="6"/>
    </row>
    <row r="21" spans="2:12">
      <c r="B21" s="7"/>
      <c r="E21">
        <v>14</v>
      </c>
      <c r="F21" t="s">
        <v>14</v>
      </c>
      <c r="L21" s="6"/>
    </row>
    <row r="22" spans="2:12">
      <c r="E22">
        <v>15</v>
      </c>
      <c r="F22" t="s">
        <v>15</v>
      </c>
      <c r="L22" s="6"/>
    </row>
    <row r="23" spans="2:12">
      <c r="E23">
        <v>16</v>
      </c>
      <c r="F23" t="s">
        <v>16</v>
      </c>
      <c r="L23" s="6"/>
    </row>
    <row r="24" spans="2:12">
      <c r="E24">
        <v>17</v>
      </c>
      <c r="F24" t="s">
        <v>17</v>
      </c>
      <c r="L24" s="6"/>
    </row>
    <row r="25" spans="2:12">
      <c r="E25">
        <v>18</v>
      </c>
      <c r="F25" t="s">
        <v>18</v>
      </c>
      <c r="L25" s="6"/>
    </row>
    <row r="26" spans="2:12">
      <c r="E26">
        <v>19</v>
      </c>
      <c r="F26" t="s">
        <v>19</v>
      </c>
      <c r="L26" s="6"/>
    </row>
    <row r="27" spans="2:12">
      <c r="E27">
        <v>20</v>
      </c>
      <c r="F27" t="s">
        <v>20</v>
      </c>
      <c r="L27" s="6"/>
    </row>
    <row r="28" spans="2:12">
      <c r="E28">
        <v>21</v>
      </c>
      <c r="F28" t="s">
        <v>21</v>
      </c>
      <c r="L28" s="6"/>
    </row>
    <row r="29" spans="2:12">
      <c r="E29">
        <v>22</v>
      </c>
      <c r="F29" t="s">
        <v>22</v>
      </c>
      <c r="L29" s="6"/>
    </row>
  </sheetData>
  <sheetProtection password="AEAF" sheet="1"/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1647ce-1c6a-4b84-9b52-23546dae2e16">
      <Terms xmlns="http://schemas.microsoft.com/office/infopath/2007/PartnerControls"/>
    </lcf76f155ced4ddcb4097134ff3c332f>
    <TaxCatchAll xmlns="cf25d56b-5b51-4fd1-80e1-df3832a6e2a9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6F4D3A4F3EC499E67AD859B0ADC96" ma:contentTypeVersion="15" ma:contentTypeDescription="Crear nuevo documento." ma:contentTypeScope="" ma:versionID="f0368413a2aa283e5bd05b90468f865f">
  <xsd:schema xmlns:xsd="http://www.w3.org/2001/XMLSchema" xmlns:xs="http://www.w3.org/2001/XMLSchema" xmlns:p="http://schemas.microsoft.com/office/2006/metadata/properties" xmlns:ns2="501647ce-1c6a-4b84-9b52-23546dae2e16" xmlns:ns3="cf25d56b-5b51-4fd1-80e1-df3832a6e2a9" targetNamespace="http://schemas.microsoft.com/office/2006/metadata/properties" ma:root="true" ma:fieldsID="3654185cdae8bc7b4bbbdf59dcb71084" ns2:_="" ns3:_="">
    <xsd:import namespace="501647ce-1c6a-4b84-9b52-23546dae2e16"/>
    <xsd:import namespace="cf25d56b-5b51-4fd1-80e1-df3832a6e2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647ce-1c6a-4b84-9b52-23546dae2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361553a-545e-4908-a369-89d4b7d37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5d56b-5b51-4fd1-80e1-df3832a6e2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fd2c4e-7153-49b9-a98c-8e20cc57732d}" ma:internalName="TaxCatchAll" ma:showField="CatchAllData" ma:web="cf25d56b-5b51-4fd1-80e1-df3832a6e2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22C29-7626-4F17-8CC4-CAC1BC44C617}">
  <ds:schemaRefs>
    <ds:schemaRef ds:uri="http://schemas.microsoft.com/office/2006/metadata/properties"/>
    <ds:schemaRef ds:uri="http://schemas.microsoft.com/office/infopath/2007/PartnerControls"/>
    <ds:schemaRef ds:uri="501647ce-1c6a-4b84-9b52-23546dae2e16"/>
    <ds:schemaRef ds:uri="cf25d56b-5b51-4fd1-80e1-df3832a6e2a9"/>
  </ds:schemaRefs>
</ds:datastoreItem>
</file>

<file path=customXml/itemProps2.xml><?xml version="1.0" encoding="utf-8"?>
<ds:datastoreItem xmlns:ds="http://schemas.openxmlformats.org/officeDocument/2006/customXml" ds:itemID="{EF8AC4E6-659B-40F7-953B-3101728C1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0B040-5049-4DE8-998B-BD1FF4CE7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647ce-1c6a-4b84-9b52-23546dae2e16"/>
    <ds:schemaRef ds:uri="cf25d56b-5b51-4fd1-80e1-df3832a6e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14</vt:i4>
      </vt:variant>
    </vt:vector>
  </HeadingPairs>
  <TitlesOfParts>
    <vt:vector size="18" baseType="lpstr">
      <vt:lpstr>CIE</vt:lpstr>
      <vt:lpstr>OPCIONES</vt:lpstr>
      <vt:lpstr>INSTRUCCIONES</vt:lpstr>
      <vt:lpstr>K</vt:lpstr>
      <vt:lpstr>CIE!Área_de_impresión</vt:lpstr>
      <vt:lpstr>CATEGORIA</vt:lpstr>
      <vt:lpstr>DISTRIBUIDORA</vt:lpstr>
      <vt:lpstr>DOCUMENTACION</vt:lpstr>
      <vt:lpstr>ESQUEMA</vt:lpstr>
      <vt:lpstr>EXPEDIENTE</vt:lpstr>
      <vt:lpstr>PUNTO_CONEXIÓN</vt:lpstr>
      <vt:lpstr>RESPUESTA</vt:lpstr>
      <vt:lpstr>SUMINISTRO</vt:lpstr>
      <vt:lpstr>TIERRA</vt:lpstr>
      <vt:lpstr>Tipo</vt:lpstr>
      <vt:lpstr>Tipo_Via</vt:lpstr>
      <vt:lpstr>Tipos_Instalación</vt:lpstr>
      <vt:lpstr>UBICACIÓN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CIE</dc:title>
  <dc:creator>AA</dc:creator>
  <cp:keywords>v 1.0 28-06-2022</cp:keywords>
  <cp:lastModifiedBy>PEDRO ADRIAN PEDRERO MIRO</cp:lastModifiedBy>
  <cp:lastPrinted>2022-05-10T07:39:23Z</cp:lastPrinted>
  <dcterms:created xsi:type="dcterms:W3CDTF">2020-02-26T12:25:18Z</dcterms:created>
  <dcterms:modified xsi:type="dcterms:W3CDTF">2025-05-08T14:10:08Z</dcterms:modified>
</cp:coreProperties>
</file>