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10" yWindow="2690" windowWidth="19700" windowHeight="15460" tabRatio="600" firstSheet="0" activeTab="0" autoFilterDateGrouping="1"/>
  </bookViews>
  <sheets>
    <sheet xmlns:r="http://schemas.openxmlformats.org/officeDocument/2006/relationships" name="CIE" sheetId="1" state="visible" r:id="rId1"/>
    <sheet xmlns:r="http://schemas.openxmlformats.org/officeDocument/2006/relationships" name="OPCIONES" sheetId="2" state="visible" r:id="rId2"/>
    <sheet xmlns:r="http://schemas.openxmlformats.org/officeDocument/2006/relationships" name="INSTRUCCIONES" sheetId="3" state="visible" r:id="rId3"/>
    <sheet xmlns:r="http://schemas.openxmlformats.org/officeDocument/2006/relationships" name="K" sheetId="4" state="hidden" r:id="rId4"/>
  </sheets>
  <definedNames>
    <definedName name="CATEGORIA">OPCIONES!$B$26:$B$27</definedName>
    <definedName name="DISTRIBUIDORA">OPCIONES!$D$17:$D$23</definedName>
    <definedName name="DOCUMENTACION">OPCIONES!$B$12:$B$15</definedName>
    <definedName name="ESQUEMA">OPCIONES!$B$7:$B$9</definedName>
    <definedName name="EXPEDIENTE">OPCIONES!$F$2:$F$5</definedName>
    <definedName name="PUNTO_CONEXIÓN">OPCIONES!$D$2:$D$4</definedName>
    <definedName name="RESPUESTA">OPCIONES!$D$7:$D$8</definedName>
    <definedName name="SUMINISTRO">OPCIONES!$B$22:$B$23</definedName>
    <definedName name="TIERRA">OPCIONES!$D$11:$D$15</definedName>
    <definedName name="Tipo">OPCIONES!$B$2:$B$3</definedName>
    <definedName name="Tipo_Via">OPCIONES!$A$2:$A$65</definedName>
    <definedName name="Tipos_Instalación">OPCIONES!$H$2:$H$80</definedName>
    <definedName name="UBICACIÓN">OPCIONES!$B$17:$B$19</definedName>
    <definedName name="_xlnm.Print_Area" localSheetId="0">'CIE'!$A$2:$V$56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0000"/>
    <numFmt numFmtId="165" formatCode="[$-409]d\-m\-yy\ h:mm\ AM/PM;@"/>
  </numFmts>
  <fonts count="34">
    <font>
      <name val="Calibri"/>
      <family val="2"/>
      <color theme="1"/>
      <sz val="11"/>
      <scheme val="minor"/>
    </font>
    <font>
      <name val="Calibri"/>
      <family val="2"/>
      <color indexed="56"/>
      <sz val="11"/>
    </font>
    <font>
      <name val="Arial Unicode MS"/>
      <family val="2"/>
      <color indexed="8"/>
      <sz val="10"/>
    </font>
    <font>
      <name val="Calibri"/>
      <family val="2"/>
      <color indexed="8"/>
      <sz val="14"/>
    </font>
    <font>
      <name val="Times New Roman"/>
      <family val="1"/>
      <color indexed="8"/>
      <sz val="12"/>
    </font>
    <font>
      <name val="Arial"/>
      <family val="2"/>
      <color indexed="22"/>
      <sz val="9"/>
    </font>
    <font>
      <name val="Arial"/>
      <family val="2"/>
      <b val="1"/>
      <color indexed="8"/>
      <sz val="9"/>
    </font>
    <font>
      <name val="Arial"/>
      <family val="2"/>
      <color indexed="8"/>
      <sz val="8"/>
    </font>
    <font>
      <name val="Arial"/>
      <family val="2"/>
      <color indexed="8"/>
      <sz val="9"/>
    </font>
    <font>
      <name val="Times New Roman"/>
      <family val="1"/>
      <color indexed="8"/>
      <sz val="10"/>
    </font>
    <font>
      <name val="Arial"/>
      <family val="2"/>
      <color indexed="8"/>
      <sz val="7"/>
    </font>
    <font>
      <name val="Calibri"/>
      <family val="2"/>
      <color indexed="23"/>
      <sz val="11"/>
    </font>
    <font>
      <name val="Calibri"/>
      <family val="2"/>
      <i val="1"/>
      <color indexed="8"/>
      <sz val="9"/>
    </font>
    <font>
      <name val="Arial"/>
      <family val="2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0"/>
    </font>
    <font>
      <name val="Arial"/>
      <family val="2"/>
      <color indexed="22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  <vertAlign val="superscript"/>
    </font>
    <font>
      <name val="Arial"/>
      <family val="2"/>
      <b val="1"/>
      <color indexed="8"/>
      <sz val="14"/>
    </font>
    <font>
      <name val="Calibri"/>
      <family val="2"/>
      <i val="1"/>
      <color indexed="8"/>
      <sz val="12"/>
    </font>
    <font>
      <name val="Calibri"/>
      <family val="2"/>
      <color indexed="8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sz val="8"/>
    </font>
    <font>
      <name val="Arial"/>
      <family val="2"/>
      <color indexed="8"/>
      <sz val="9"/>
      <vertAlign val="superscript"/>
    </font>
    <font>
      <name val="Calibri"/>
      <family val="2"/>
      <b val="1"/>
      <color indexed="63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14"/>
      <scheme val="minor"/>
    </font>
    <font>
      <name val="Calibri"/>
      <family val="2"/>
      <color rgb="FF1F497D"/>
      <sz val="11"/>
    </font>
    <font>
      <name val="Arial Unicode MS"/>
      <family val="2"/>
      <color theme="1"/>
      <sz val="10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</fonts>
  <fills count="9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theme="4" tint="-0.499984740745262"/>
      </left>
      <right/>
      <top style="dotted">
        <color theme="4" tint="-0.499984740745262"/>
      </top>
      <bottom style="dotted">
        <color theme="4" tint="-0.499984740745262"/>
      </bottom>
      <diagonal/>
    </border>
    <border>
      <left/>
      <right/>
      <top style="dotted">
        <color theme="4" tint="-0.499984740745262"/>
      </top>
      <bottom style="dotted">
        <color theme="4" tint="-0.499984740745262"/>
      </bottom>
      <diagonal/>
    </border>
    <border>
      <left/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/>
      <right style="thin">
        <color indexed="64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/>
      <right/>
      <top style="dotted">
        <color theme="4" tint="-0.499984740745262"/>
      </top>
      <bottom/>
      <diagonal/>
    </border>
    <border>
      <left/>
      <right style="dotted">
        <color theme="4" tint="-0.499984740745262"/>
      </right>
      <top style="dotted">
        <color theme="4" tint="-0.499984740745262"/>
      </top>
      <bottom/>
      <diagonal/>
    </border>
    <border>
      <left style="dotted">
        <color theme="4" tint="-0.499984740745262"/>
      </left>
      <right style="thin">
        <color indexed="64"/>
      </right>
      <top style="dotted">
        <color theme="4" tint="-0.499984740745262"/>
      </top>
      <bottom style="dotted">
        <color theme="4" tint="-0.499984740745262"/>
      </bottom>
      <diagonal/>
    </border>
    <border>
      <left/>
      <right style="thin">
        <color indexed="64"/>
      </right>
      <top style="dotted">
        <color theme="4" tint="-0.499984740745262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21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1" xfId="0">
      <alignment vertical="center"/>
    </xf>
    <xf numFmtId="0" fontId="2" fillId="0" borderId="0" pivotButton="0" quotePrefix="0" xfId="0"/>
    <xf numFmtId="0" fontId="0" fillId="0" borderId="0" pivotButton="0" quotePrefix="1" xfId="0"/>
    <xf numFmtId="0" fontId="3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0" fontId="3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0" borderId="1" applyAlignment="1" pivotButton="0" quotePrefix="0" xfId="1">
      <alignment wrapText="1"/>
    </xf>
    <xf numFmtId="1" fontId="1" fillId="0" borderId="0" applyAlignment="1" pivotButton="0" quotePrefix="1" xfId="0">
      <alignment vertical="center"/>
    </xf>
    <xf numFmtId="2" fontId="3" fillId="0" borderId="3" applyProtection="1" pivotButton="0" quotePrefix="0" xfId="0">
      <protection locked="0" hidden="0"/>
    </xf>
    <xf numFmtId="2" fontId="1" fillId="0" borderId="0" applyAlignment="1" pivotButton="0" quotePrefix="1" xfId="0">
      <alignment vertical="center"/>
    </xf>
    <xf numFmtId="0" fontId="27" fillId="0" borderId="0" pivotButton="0" quotePrefix="0" xfId="0"/>
    <xf numFmtId="0" fontId="13" fillId="0" borderId="4" pivotButton="0" quotePrefix="0" xfId="0"/>
    <xf numFmtId="0" fontId="17" fillId="2" borderId="5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vertical="center"/>
    </xf>
    <xf numFmtId="0" fontId="0" fillId="0" borderId="0" pivotButton="0" quotePrefix="0" xfId="0"/>
    <xf numFmtId="0" fontId="12" fillId="0" borderId="0" pivotButton="0" quotePrefix="0" xfId="0"/>
    <xf numFmtId="0" fontId="5" fillId="3" borderId="6" applyAlignment="1" pivotButton="0" quotePrefix="0" xfId="0">
      <alignment vertical="center" wrapText="1"/>
    </xf>
    <xf numFmtId="0" fontId="15" fillId="0" borderId="0" pivotButton="0" quotePrefix="0" xfId="0"/>
    <xf numFmtId="0" fontId="16" fillId="3" borderId="0" applyAlignment="1" pivotButton="0" quotePrefix="0" xfId="0">
      <alignment vertical="center" wrapText="1"/>
    </xf>
    <xf numFmtId="0" fontId="0" fillId="0" borderId="0" pivotButton="0" quotePrefix="0" xfId="0"/>
    <xf numFmtId="0" fontId="13" fillId="0" borderId="7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/>
    </xf>
    <xf numFmtId="0" fontId="16" fillId="4" borderId="0" applyAlignment="1" pivotButton="0" quotePrefix="0" xfId="0">
      <alignment vertical="center" wrapText="1"/>
    </xf>
    <xf numFmtId="0" fontId="8" fillId="0" borderId="8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center"/>
    </xf>
    <xf numFmtId="0" fontId="0" fillId="0" borderId="0" applyProtection="1" pivotButton="0" quotePrefix="0" xfId="0">
      <protection locked="1" hidden="1"/>
    </xf>
    <xf numFmtId="0" fontId="13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horizontal="right"/>
    </xf>
    <xf numFmtId="0" fontId="29" fillId="0" borderId="9" applyProtection="1" pivotButton="0" quotePrefix="0" xfId="0">
      <protection locked="0" hidden="0"/>
    </xf>
    <xf numFmtId="0" fontId="29" fillId="0" borderId="9" applyAlignment="1" pivotButton="0" quotePrefix="1" xfId="0">
      <alignment horizontal="center"/>
    </xf>
    <xf numFmtId="0" fontId="30" fillId="0" borderId="0" applyAlignment="1" pivotButton="0" quotePrefix="1" xfId="0">
      <alignment vertical="center"/>
    </xf>
    <xf numFmtId="0" fontId="31" fillId="0" borderId="0" pivotButton="0" quotePrefix="0" xfId="0"/>
    <xf numFmtId="0" fontId="14" fillId="2" borderId="6" applyAlignment="1" applyProtection="1" pivotButton="0" quotePrefix="0" xfId="0">
      <alignment horizontal="center" vertical="center" wrapText="1"/>
      <protection locked="0" hidden="0"/>
    </xf>
    <xf numFmtId="0" fontId="29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 wrapText="1"/>
    </xf>
    <xf numFmtId="0" fontId="32" fillId="0" borderId="0" applyAlignment="1" pivotButton="0" quotePrefix="0" xfId="0">
      <alignment vertical="center" wrapText="1"/>
    </xf>
    <xf numFmtId="0" fontId="5" fillId="3" borderId="10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0" fontId="20" fillId="0" borderId="11" applyAlignment="1" pivotButton="0" quotePrefix="0" xfId="0">
      <alignment horizontal="right"/>
    </xf>
    <xf numFmtId="0" fontId="14" fillId="0" borderId="6" applyAlignment="1" pivotButton="0" quotePrefix="0" xfId="0">
      <alignment vertical="center" wrapText="1"/>
    </xf>
    <xf numFmtId="0" fontId="13" fillId="2" borderId="6" applyAlignment="1" applyProtection="1" pivotButton="0" quotePrefix="0" xfId="0">
      <alignment horizontal="center" vertical="center" wrapText="1"/>
      <protection locked="0" hidden="0"/>
    </xf>
    <xf numFmtId="0" fontId="15" fillId="2" borderId="6" applyAlignment="1" applyProtection="1" pivotButton="0" quotePrefix="0" xfId="0">
      <alignment horizontal="center"/>
      <protection locked="0" hidden="0"/>
    </xf>
    <xf numFmtId="0" fontId="14" fillId="0" borderId="6" applyAlignment="1" pivotButton="0" quotePrefix="0" xfId="0">
      <alignment horizontal="right" vertical="center" wrapText="1"/>
    </xf>
    <xf numFmtId="0" fontId="13" fillId="0" borderId="6" applyAlignment="1" pivotButton="0" quotePrefix="0" xfId="0">
      <alignment horizontal="right" vertical="center" wrapText="1"/>
    </xf>
    <xf numFmtId="0" fontId="13" fillId="2" borderId="6" applyAlignment="1" applyProtection="1" pivotButton="0" quotePrefix="0" xfId="0">
      <alignment vertical="center" wrapText="1"/>
      <protection locked="0" hidden="0"/>
    </xf>
    <xf numFmtId="0" fontId="13" fillId="0" borderId="6" applyAlignment="1" pivotButton="0" quotePrefix="0" xfId="0">
      <alignment vertical="center" wrapText="1"/>
    </xf>
    <xf numFmtId="0" fontId="13" fillId="0" borderId="6" applyAlignment="1" pivotButton="0" quotePrefix="0" xfId="0">
      <alignment horizontal="left" vertical="center" wrapText="1"/>
    </xf>
    <xf numFmtId="0" fontId="13" fillId="0" borderId="6" applyAlignment="1" pivotButton="0" quotePrefix="0" xfId="0">
      <alignment wrapText="1"/>
    </xf>
    <xf numFmtId="0" fontId="18" fillId="0" borderId="6" applyAlignment="1" pivotButton="0" quotePrefix="1" xfId="0">
      <alignment horizontal="left" vertical="center" wrapText="1"/>
    </xf>
    <xf numFmtId="0" fontId="8" fillId="0" borderId="12" applyAlignment="1" pivotButton="0" quotePrefix="0" xfId="0">
      <alignment horizontal="right" wrapText="1"/>
    </xf>
    <xf numFmtId="0" fontId="28" fillId="0" borderId="8" applyAlignment="1" applyProtection="1" pivotButton="0" quotePrefix="0" xfId="0">
      <alignment horizontal="left" vertical="top" wrapText="1"/>
      <protection locked="1" hidden="1"/>
    </xf>
    <xf numFmtId="0" fontId="19" fillId="0" borderId="19" applyAlignment="1" pivotButton="0" quotePrefix="0" xfId="0">
      <alignment horizontal="left" vertical="center" wrapText="1"/>
    </xf>
    <xf numFmtId="0" fontId="19" fillId="0" borderId="20" applyAlignment="1" pivotButton="0" quotePrefix="0" xfId="0">
      <alignment horizontal="left" vertical="center" wrapText="1"/>
    </xf>
    <xf numFmtId="0" fontId="8" fillId="0" borderId="20" applyAlignment="1" pivotButton="0" quotePrefix="0" xfId="0">
      <alignment horizontal="left" vertical="center" wrapText="1" indent="3"/>
    </xf>
    <xf numFmtId="0" fontId="8" fillId="0" borderId="21" applyAlignment="1" pivotButton="0" quotePrefix="0" xfId="0">
      <alignment horizontal="left" vertical="center" wrapText="1" indent="3"/>
    </xf>
    <xf numFmtId="0" fontId="13" fillId="0" borderId="6" applyAlignment="1" pivotButton="0" quotePrefix="0" xfId="0">
      <alignment horizontal="center" vertical="center" wrapText="1"/>
    </xf>
    <xf numFmtId="0" fontId="17" fillId="6" borderId="12" applyAlignment="1" pivotButton="0" quotePrefix="0" xfId="0">
      <alignment horizontal="center" vertical="center" wrapText="1"/>
    </xf>
    <xf numFmtId="0" fontId="17" fillId="6" borderId="17" applyAlignment="1" pivotButton="0" quotePrefix="0" xfId="0">
      <alignment horizontal="center" vertical="center" wrapText="1"/>
    </xf>
    <xf numFmtId="0" fontId="17" fillId="6" borderId="34" applyAlignment="1" pivotButton="0" quotePrefix="0" xfId="0">
      <alignment horizontal="center" vertical="center" wrapText="1"/>
    </xf>
    <xf numFmtId="0" fontId="17" fillId="7" borderId="13" applyAlignment="1" pivotButton="0" quotePrefix="0" xfId="0">
      <alignment horizontal="left" vertical="center" wrapText="1"/>
    </xf>
    <xf numFmtId="0" fontId="17" fillId="7" borderId="4" applyAlignment="1" pivotButton="0" quotePrefix="0" xfId="0">
      <alignment horizontal="left" vertical="center" wrapText="1"/>
    </xf>
    <xf numFmtId="0" fontId="17" fillId="7" borderId="14" applyAlignment="1" pivotButton="0" quotePrefix="0" xfId="0">
      <alignment horizontal="left" vertical="center" wrapText="1"/>
    </xf>
    <xf numFmtId="0" fontId="13" fillId="0" borderId="6" applyAlignment="1" pivotButton="0" quotePrefix="0" xfId="0">
      <alignment horizontal="right" vertical="center" wrapText="1"/>
    </xf>
    <xf numFmtId="0" fontId="13" fillId="2" borderId="6" applyAlignment="1" applyProtection="1" pivotButton="0" quotePrefix="0" xfId="0">
      <alignment horizontal="center" vertical="center" wrapText="1"/>
      <protection locked="0" hidden="0"/>
    </xf>
    <xf numFmtId="0" fontId="14" fillId="2" borderId="35" applyAlignment="1" applyProtection="1" pivotButton="0" quotePrefix="0" xfId="0">
      <alignment horizontal="left" vertical="center" wrapText="1"/>
      <protection locked="0" hidden="0"/>
    </xf>
    <xf numFmtId="0" fontId="14" fillId="2" borderId="17" applyAlignment="1" applyProtection="1" pivotButton="0" quotePrefix="0" xfId="0">
      <alignment horizontal="left" vertical="center" wrapText="1"/>
      <protection locked="0" hidden="0"/>
    </xf>
    <xf numFmtId="0" fontId="14" fillId="2" borderId="18" applyAlignment="1" applyProtection="1" pivotButton="0" quotePrefix="0" xfId="0">
      <alignment horizontal="left" vertical="center" wrapText="1"/>
      <protection locked="0" hidden="0"/>
    </xf>
    <xf numFmtId="0" fontId="15" fillId="2" borderId="6" applyAlignment="1" applyProtection="1" pivotButton="0" quotePrefix="0" xfId="0">
      <alignment horizontal="center"/>
      <protection locked="0" hidden="0"/>
    </xf>
    <xf numFmtId="0" fontId="13" fillId="7" borderId="6" applyAlignment="1" pivotButton="0" quotePrefix="0" xfId="0">
      <alignment horizontal="right" vertical="center" wrapText="1"/>
    </xf>
    <xf numFmtId="0" fontId="14" fillId="0" borderId="6" applyAlignment="1" pivotButton="0" quotePrefix="0" xfId="0">
      <alignment horizontal="right" vertical="center" wrapText="1"/>
    </xf>
    <xf numFmtId="0" fontId="19" fillId="0" borderId="13" applyAlignment="1" pivotButton="0" quotePrefix="0" xfId="0">
      <alignment horizontal="left" vertical="center" wrapText="1"/>
    </xf>
    <xf numFmtId="0" fontId="19" fillId="0" borderId="4" applyAlignment="1" pivotButton="0" quotePrefix="0" xfId="0">
      <alignment horizontal="left" vertical="center" wrapText="1"/>
    </xf>
    <xf numFmtId="0" fontId="14" fillId="2" borderId="6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/>
    </xf>
    <xf numFmtId="0" fontId="8" fillId="8" borderId="6" applyAlignment="1" applyProtection="1" pivotButton="0" quotePrefix="0" xfId="0">
      <alignment horizontal="center" vertical="center" wrapText="1"/>
      <protection locked="0" hidden="0"/>
    </xf>
    <xf numFmtId="0" fontId="13" fillId="0" borderId="6" applyAlignment="1" pivotButton="0" quotePrefix="0" xfId="0">
      <alignment horizontal="right" wrapText="1"/>
    </xf>
    <xf numFmtId="0" fontId="0" fillId="0" borderId="8" applyAlignment="1" applyProtection="1" pivotButton="0" quotePrefix="0" xfId="0">
      <alignment horizontal="left"/>
      <protection locked="1" hidden="1"/>
    </xf>
    <xf numFmtId="0" fontId="8" fillId="2" borderId="6" applyAlignment="1" applyProtection="1" pivotButton="0" quotePrefix="0" xfId="0">
      <alignment horizontal="center" vertical="center" wrapText="1"/>
      <protection locked="0" hidden="0"/>
    </xf>
    <xf numFmtId="0" fontId="13" fillId="7" borderId="6" applyAlignment="1" pivotButton="0" quotePrefix="0" xfId="0">
      <alignment horizontal="center" vertical="center" wrapText="1"/>
    </xf>
    <xf numFmtId="0" fontId="13" fillId="7" borderId="6" applyAlignment="1" pivotButton="0" quotePrefix="0" xfId="0">
      <alignment horizontal="right" wrapText="1"/>
    </xf>
    <xf numFmtId="0" fontId="15" fillId="2" borderId="6" applyAlignment="1" applyProtection="1" pivotButton="0" quotePrefix="0" xfId="0">
      <alignment horizontal="right"/>
      <protection locked="0" hidden="0"/>
    </xf>
    <xf numFmtId="0" fontId="14" fillId="0" borderId="6" applyAlignment="1" pivotButton="0" quotePrefix="0" xfId="0">
      <alignment horizontal="center" vertical="center" wrapText="1"/>
    </xf>
    <xf numFmtId="0" fontId="19" fillId="0" borderId="21" applyAlignment="1" pivotButton="0" quotePrefix="0" xfId="0">
      <alignment horizontal="left" vertical="center" wrapText="1"/>
    </xf>
    <xf numFmtId="0" fontId="10" fillId="0" borderId="22" applyAlignment="1" pivotButton="0" quotePrefix="0" xfId="0">
      <alignment horizontal="left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6" applyAlignment="1" pivotButton="0" quotePrefix="0" xfId="0">
      <alignment horizontal="left" vertical="center" wrapText="1"/>
    </xf>
    <xf numFmtId="0" fontId="10" fillId="0" borderId="33" applyAlignment="1" pivotButton="0" quotePrefix="0" xfId="0">
      <alignment horizontal="left" vertical="center" wrapText="1"/>
    </xf>
    <xf numFmtId="0" fontId="13" fillId="2" borderId="6" applyAlignment="1" applyProtection="1" pivotButton="0" quotePrefix="0" xfId="0">
      <alignment horizontal="left" vertical="center" wrapText="1"/>
      <protection locked="0" hidden="0"/>
    </xf>
    <xf numFmtId="0" fontId="14" fillId="2" borderId="6" applyAlignment="1" applyProtection="1" pivotButton="0" quotePrefix="0" xfId="0">
      <alignment horizontal="left" vertical="center" wrapText="1"/>
      <protection locked="0" hidden="0"/>
    </xf>
    <xf numFmtId="0" fontId="13" fillId="0" borderId="6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10" fillId="0" borderId="32" applyAlignment="1" pivotButton="0" quotePrefix="0" xfId="0">
      <alignment horizontal="left" vertical="center" wrapText="1"/>
    </xf>
    <xf numFmtId="0" fontId="10" fillId="0" borderId="15" applyAlignment="1" pivotButton="0" quotePrefix="0" xfId="0">
      <alignment horizontal="left" vertical="center" wrapText="1"/>
    </xf>
    <xf numFmtId="0" fontId="8" fillId="0" borderId="20" applyAlignment="1" applyProtection="1" pivotButton="0" quotePrefix="0" xfId="0">
      <alignment horizontal="center" wrapText="1"/>
      <protection locked="0" hidden="0"/>
    </xf>
    <xf numFmtId="0" fontId="8" fillId="0" borderId="21" applyAlignment="1" applyProtection="1" pivotButton="0" quotePrefix="0" xfId="0">
      <alignment horizontal="center" wrapText="1"/>
      <protection locked="0" hidden="0"/>
    </xf>
    <xf numFmtId="0" fontId="10" fillId="0" borderId="24" applyAlignment="1" pivotButton="0" quotePrefix="0" xfId="0">
      <alignment horizontal="left" vertical="center" wrapText="1"/>
    </xf>
    <xf numFmtId="0" fontId="13" fillId="0" borderId="8" applyAlignment="1" pivotButton="0" quotePrefix="0" xfId="0">
      <alignment horizontal="left" vertical="center" wrapText="1"/>
    </xf>
    <xf numFmtId="0" fontId="13" fillId="0" borderId="0" applyAlignment="1" pivotButton="0" quotePrefix="0" xfId="0">
      <alignment horizontal="left" vertical="center" wrapText="1"/>
    </xf>
    <xf numFmtId="0" fontId="13" fillId="0" borderId="7" applyAlignment="1" pivotButton="0" quotePrefix="0" xfId="0">
      <alignment horizontal="left" vertical="center" wrapText="1"/>
    </xf>
    <xf numFmtId="0" fontId="13" fillId="2" borderId="30" applyAlignment="1" applyProtection="1" pivotButton="0" quotePrefix="0" xfId="0">
      <alignment horizontal="center" vertical="center" wrapText="1"/>
      <protection locked="0" hidden="0"/>
    </xf>
    <xf numFmtId="0" fontId="13" fillId="2" borderId="31" applyAlignment="1" applyProtection="1" pivotButton="0" quotePrefix="0" xfId="0">
      <alignment horizontal="center" vertical="center" wrapText="1"/>
      <protection locked="0" hidden="0"/>
    </xf>
    <xf numFmtId="0" fontId="13" fillId="8" borderId="6" applyAlignment="1" applyProtection="1" pivotButton="0" quotePrefix="0" xfId="0">
      <alignment horizontal="center" vertical="center" wrapText="1"/>
      <protection locked="0" hidden="0"/>
    </xf>
    <xf numFmtId="0" fontId="17" fillId="0" borderId="12" applyAlignment="1" applyProtection="1" pivotButton="0" quotePrefix="0" xfId="0">
      <alignment horizontal="center" vertical="center" wrapText="1"/>
      <protection locked="0" hidden="0"/>
    </xf>
    <xf numFmtId="0" fontId="17" fillId="0" borderId="17" applyAlignment="1" applyProtection="1" pivotButton="0" quotePrefix="0" xfId="0">
      <alignment horizontal="center" vertical="center" wrapText="1"/>
      <protection locked="0" hidden="0"/>
    </xf>
    <xf numFmtId="0" fontId="17" fillId="0" borderId="18" applyAlignment="1" applyProtection="1" pivotButton="0" quotePrefix="0" xfId="0">
      <alignment horizontal="center" vertical="center" wrapText="1"/>
      <protection locked="0" hidden="0"/>
    </xf>
    <xf numFmtId="0" fontId="21" fillId="5" borderId="27" applyAlignment="1" applyProtection="1" pivotButton="0" quotePrefix="0" xfId="0">
      <alignment horizontal="center" vertical="center"/>
      <protection locked="1" hidden="1"/>
    </xf>
    <xf numFmtId="0" fontId="21" fillId="5" borderId="28" applyAlignment="1" applyProtection="1" pivotButton="0" quotePrefix="0" xfId="0">
      <alignment horizontal="center" vertical="center"/>
      <protection locked="1" hidden="1"/>
    </xf>
    <xf numFmtId="0" fontId="21" fillId="5" borderId="29" applyAlignment="1" applyProtection="1" pivotButton="0" quotePrefix="0" xfId="0">
      <alignment horizontal="center" vertical="center"/>
      <protection locked="1" hidden="1"/>
    </xf>
    <xf numFmtId="0" fontId="33" fillId="0" borderId="0" applyAlignment="1" pivotButton="0" quotePrefix="0" xfId="0">
      <alignment horizontal="center" wrapText="1"/>
    </xf>
    <xf numFmtId="0" fontId="14" fillId="0" borderId="6" applyAlignment="1" pivotButton="0" quotePrefix="0" xfId="0">
      <alignment horizontal="left" vertical="center" wrapText="1"/>
    </xf>
    <xf numFmtId="0" fontId="13" fillId="0" borderId="6" applyAlignment="1" applyProtection="1" pivotButton="0" quotePrefix="0" xfId="0">
      <alignment horizontal="right" wrapText="1"/>
      <protection locked="0" hidden="0"/>
    </xf>
    <xf numFmtId="0" fontId="10" fillId="0" borderId="25" applyAlignment="1" pivotButton="0" quotePrefix="0" xfId="0">
      <alignment horizontal="left" vertical="center" wrapText="1"/>
    </xf>
    <xf numFmtId="0" fontId="17" fillId="0" borderId="13" applyAlignment="1" pivotButton="0" quotePrefix="0" xfId="0">
      <alignment horizontal="left" vertical="center" wrapText="1"/>
    </xf>
    <xf numFmtId="0" fontId="17" fillId="0" borderId="4" applyAlignment="1" pivotButton="0" quotePrefix="0" xfId="0">
      <alignment horizontal="left" vertical="center" wrapText="1"/>
    </xf>
    <xf numFmtId="0" fontId="17" fillId="0" borderId="14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/>
    </xf>
    <xf numFmtId="0" fontId="7" fillId="0" borderId="19" applyAlignment="1" pivotButton="0" quotePrefix="0" xfId="0">
      <alignment horizontal="right" vertical="center" wrapText="1"/>
    </xf>
    <xf numFmtId="0" fontId="7" fillId="0" borderId="20" applyAlignment="1" pivotButton="0" quotePrefix="0" xfId="0">
      <alignment horizontal="right" vertical="center" wrapText="1"/>
    </xf>
    <xf numFmtId="0" fontId="7" fillId="0" borderId="2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 vertical="center" wrapText="1"/>
    </xf>
    <xf numFmtId="0" fontId="10" fillId="0" borderId="16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left" vertical="center" wrapText="1"/>
    </xf>
    <xf numFmtId="0" fontId="8" fillId="0" borderId="17" applyAlignment="1" pivotButton="0" quotePrefix="0" xfId="0">
      <alignment horizontal="left" vertical="center" wrapText="1"/>
    </xf>
    <xf numFmtId="0" fontId="8" fillId="0" borderId="18" applyAlignment="1" pivotButton="0" quotePrefix="0" xfId="0">
      <alignment horizontal="left" vertical="center" wrapText="1"/>
    </xf>
    <xf numFmtId="0" fontId="6" fillId="0" borderId="19" applyAlignment="1" pivotButton="0" quotePrefix="0" xfId="0">
      <alignment horizontal="center" vertical="center" wrapText="1"/>
    </xf>
    <xf numFmtId="0" fontId="6" fillId="0" borderId="20" applyAlignment="1" pivotButton="0" quotePrefix="0" xfId="0">
      <alignment horizontal="center" vertical="center" wrapText="1"/>
    </xf>
    <xf numFmtId="0" fontId="6" fillId="0" borderId="21" applyAlignment="1" pivotButton="0" quotePrefix="0" xfId="0">
      <alignment horizontal="center" vertical="center" wrapText="1"/>
    </xf>
    <xf numFmtId="0" fontId="8" fillId="0" borderId="13" applyAlignment="1" applyProtection="1" pivotButton="0" quotePrefix="0" xfId="0">
      <alignment horizontal="center" wrapText="1"/>
      <protection locked="0" hidden="0"/>
    </xf>
    <xf numFmtId="0" fontId="8" fillId="0" borderId="4" applyAlignment="1" applyProtection="1" pivotButton="0" quotePrefix="0" xfId="0">
      <alignment horizontal="center" wrapText="1"/>
      <protection locked="0" hidden="0"/>
    </xf>
    <xf numFmtId="0" fontId="8" fillId="0" borderId="14" applyAlignment="1" applyProtection="1" pivotButton="0" quotePrefix="0" xfId="0">
      <alignment horizontal="center" wrapText="1"/>
      <protection locked="0" hidden="0"/>
    </xf>
    <xf numFmtId="0" fontId="8" fillId="0" borderId="8" applyAlignment="1" applyProtection="1" pivotButton="0" quotePrefix="0" xfId="0">
      <alignment horizontal="center" wrapText="1"/>
      <protection locked="0" hidden="0"/>
    </xf>
    <xf numFmtId="0" fontId="8" fillId="0" borderId="0" applyAlignment="1" applyProtection="1" pivotButton="0" quotePrefix="0" xfId="0">
      <alignment horizontal="center" wrapText="1"/>
      <protection locked="0" hidden="0"/>
    </xf>
    <xf numFmtId="0" fontId="8" fillId="0" borderId="7" applyAlignment="1" applyProtection="1" pivotButton="0" quotePrefix="0" xfId="0">
      <alignment horizontal="center" wrapText="1"/>
      <protection locked="0" hidden="0"/>
    </xf>
    <xf numFmtId="0" fontId="8" fillId="0" borderId="12" applyAlignment="1" applyProtection="1" pivotButton="0" quotePrefix="0" xfId="0">
      <alignment horizontal="center" wrapText="1"/>
      <protection locked="0" hidden="0"/>
    </xf>
    <xf numFmtId="0" fontId="8" fillId="0" borderId="17" applyAlignment="1" applyProtection="1" pivotButton="0" quotePrefix="0" xfId="0">
      <alignment horizontal="center" wrapText="1"/>
      <protection locked="0" hidden="0"/>
    </xf>
    <xf numFmtId="0" fontId="8" fillId="0" borderId="18" applyAlignment="1" applyProtection="1" pivotButton="0" quotePrefix="0" xfId="0">
      <alignment horizontal="center" wrapText="1"/>
      <protection locked="0" hidden="0"/>
    </xf>
    <xf numFmtId="0" fontId="17" fillId="0" borderId="8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 wrapText="1"/>
    </xf>
    <xf numFmtId="0" fontId="13" fillId="2" borderId="36" applyAlignment="1" applyProtection="1" pivotButton="0" quotePrefix="0" xfId="0">
      <alignment horizontal="center" vertical="center" wrapText="1"/>
      <protection locked="0" hidden="0"/>
    </xf>
    <xf numFmtId="0" fontId="13" fillId="2" borderId="37" applyAlignment="1" applyProtection="1" pivotButton="0" quotePrefix="0" xfId="0">
      <alignment horizontal="center" vertical="center" wrapText="1"/>
      <protection locked="0" hidden="0"/>
    </xf>
    <xf numFmtId="0" fontId="13" fillId="2" borderId="38" applyAlignment="1" applyProtection="1" pivotButton="0" quotePrefix="0" xfId="0">
      <alignment horizontal="center" vertical="center" wrapText="1"/>
      <protection locked="0" hidden="0"/>
    </xf>
    <xf numFmtId="0" fontId="13" fillId="6" borderId="36" applyAlignment="1" applyProtection="1" pivotButton="0" quotePrefix="0" xfId="0">
      <alignment horizontal="center" vertical="center" wrapText="1"/>
      <protection locked="0" hidden="0"/>
    </xf>
    <xf numFmtId="0" fontId="13" fillId="6" borderId="37" applyAlignment="1" applyProtection="1" pivotButton="0" quotePrefix="0" xfId="0">
      <alignment horizontal="center" vertical="center" wrapText="1"/>
      <protection locked="0" hidden="0"/>
    </xf>
    <xf numFmtId="0" fontId="13" fillId="6" borderId="39" applyAlignment="1" applyProtection="1" pivotButton="0" quotePrefix="0" xfId="0">
      <alignment horizontal="center" vertical="center" wrapText="1"/>
      <protection locked="0" hidden="0"/>
    </xf>
    <xf numFmtId="0" fontId="13" fillId="0" borderId="13" applyAlignment="1" pivotButton="0" quotePrefix="0" xfId="0">
      <alignment horizontal="left" vertical="center" wrapText="1"/>
    </xf>
    <xf numFmtId="0" fontId="13" fillId="0" borderId="4" applyAlignment="1" pivotButton="0" quotePrefix="0" xfId="0">
      <alignment horizontal="left" vertical="center" wrapText="1"/>
    </xf>
    <xf numFmtId="0" fontId="13" fillId="0" borderId="14" applyAlignment="1" pivotButton="0" quotePrefix="0" xfId="0">
      <alignment horizontal="left" vertical="center" wrapText="1"/>
    </xf>
    <xf numFmtId="0" fontId="13" fillId="2" borderId="6" applyAlignment="1" applyProtection="1" pivotButton="0" quotePrefix="1" xfId="0">
      <alignment horizontal="center" vertical="center" wrapText="1"/>
      <protection locked="0" hidden="0"/>
    </xf>
    <xf numFmtId="0" fontId="17" fillId="0" borderId="6" applyAlignment="1" pivotButton="0" quotePrefix="0" xfId="0">
      <alignment horizontal="right" wrapText="1"/>
    </xf>
    <xf numFmtId="0" fontId="13" fillId="0" borderId="6" applyAlignment="1" pivotButton="0" quotePrefix="0" xfId="0">
      <alignment horizontal="right"/>
    </xf>
    <xf numFmtId="0" fontId="17" fillId="6" borderId="6" applyAlignment="1" pivotButton="0" quotePrefix="0" xfId="0">
      <alignment horizontal="right" wrapText="1"/>
    </xf>
    <xf numFmtId="0" fontId="13" fillId="7" borderId="6" applyAlignment="1" applyProtection="1" pivotButton="0" quotePrefix="0" xfId="0">
      <alignment horizontal="right" vertical="center" wrapText="1"/>
      <protection locked="0" hidden="0"/>
    </xf>
    <xf numFmtId="0" fontId="0" fillId="0" borderId="4" pivotButton="0" quotePrefix="0" xfId="0"/>
    <xf numFmtId="0" fontId="21" fillId="5" borderId="54" applyAlignment="1" applyProtection="1" pivotButton="0" quotePrefix="0" xfId="0">
      <alignment horizontal="center" vertical="center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8" applyProtection="1" pivotButton="0" quotePrefix="0" xfId="0">
      <protection locked="1" hidden="1"/>
    </xf>
    <xf numFmtId="0" fontId="19" fillId="0" borderId="6" applyAlignment="1" pivotButton="0" quotePrefix="0" xfId="0">
      <alignment horizontal="left" vertical="center" wrapText="1"/>
    </xf>
    <xf numFmtId="0" fontId="17" fillId="6" borderId="57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34" pivotButton="0" quotePrefix="0" xfId="0"/>
    <xf numFmtId="0" fontId="14" fillId="2" borderId="59" applyAlignment="1" applyProtection="1" pivotButton="0" quotePrefix="0" xfId="0">
      <alignment horizontal="left" vertical="center" wrapText="1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7" fillId="7" borderId="10" applyAlignment="1" pivotButton="0" quotePrefix="0" xfId="0">
      <alignment horizontal="left" vertical="center" wrapText="1"/>
    </xf>
    <xf numFmtId="0" fontId="0" fillId="0" borderId="14" pivotButton="0" quotePrefix="0" xfId="0"/>
    <xf numFmtId="0" fontId="17" fillId="0" borderId="56" applyAlignment="1" applyProtection="1" pivotButton="0" quotePrefix="0" xfId="0">
      <alignment horizontal="center" vertical="center" wrapText="1"/>
      <protection locked="0" hidden="0"/>
    </xf>
    <xf numFmtId="0" fontId="17" fillId="0" borderId="10" applyAlignment="1" pivotButton="0" quotePrefix="0" xfId="0">
      <alignment horizontal="left" vertical="center" wrapText="1"/>
    </xf>
    <xf numFmtId="0" fontId="13" fillId="0" borderId="10" applyAlignment="1" pivotButton="0" quotePrefix="0" xfId="0">
      <alignment horizontal="left" vertical="center" wrapText="1"/>
    </xf>
    <xf numFmtId="0" fontId="13" fillId="2" borderId="40" applyAlignment="1" applyProtection="1" pivotButton="0" quotePrefix="0" xfId="0">
      <alignment horizontal="center" vertical="center" wrapText="1"/>
      <protection locked="0" hidden="0"/>
    </xf>
    <xf numFmtId="0" fontId="0" fillId="0" borderId="37" applyProtection="1" pivotButton="0" quotePrefix="0" xfId="0">
      <protection locked="0" hidden="0"/>
    </xf>
    <xf numFmtId="0" fontId="0" fillId="0" borderId="38" applyProtection="1" pivotButton="0" quotePrefix="0" xfId="0">
      <protection locked="0" hidden="0"/>
    </xf>
    <xf numFmtId="0" fontId="13" fillId="6" borderId="43" applyAlignment="1" applyProtection="1" pivotButton="0" quotePrefix="0" xfId="0">
      <alignment horizontal="center" vertical="center" wrapText="1"/>
      <protection locked="0" hidden="0"/>
    </xf>
    <xf numFmtId="0" fontId="0" fillId="0" borderId="39" applyProtection="1" pivotButton="0" quotePrefix="0" xfId="0">
      <protection locked="0" hidden="0"/>
    </xf>
    <xf numFmtId="0" fontId="13" fillId="0" borderId="55" applyAlignment="1" pivotButton="0" quotePrefix="0" xfId="0">
      <alignment horizontal="left" vertical="center" wrapText="1"/>
    </xf>
    <xf numFmtId="0" fontId="0" fillId="0" borderId="7" pivotButton="0" quotePrefix="0" xfId="0"/>
    <xf numFmtId="0" fontId="13" fillId="2" borderId="22" applyAlignment="1" applyProtection="1" pivotButton="0" quotePrefix="0" xfId="0">
      <alignment horizontal="center" vertical="center" wrapText="1"/>
      <protection locked="0" hidden="0"/>
    </xf>
    <xf numFmtId="0" fontId="0" fillId="0" borderId="50" applyProtection="1" pivotButton="0" quotePrefix="0" xfId="0">
      <protection locked="0" hidden="0"/>
    </xf>
    <xf numFmtId="0" fontId="0" fillId="0" borderId="18" pivotButton="0" quotePrefix="0" xfId="0"/>
    <xf numFmtId="0" fontId="0" fillId="0" borderId="52" pivotButton="0" quotePrefix="0" xfId="0"/>
    <xf numFmtId="0" fontId="0" fillId="0" borderId="53" pivotButton="0" quotePrefix="0" xfId="0"/>
    <xf numFmtId="0" fontId="8" fillId="0" borderId="6" applyAlignment="1" applyProtection="1" pivotButton="0" quotePrefix="0" xfId="0">
      <alignment horizont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0" fillId="0" borderId="49" pivotButton="0" quotePrefix="0" xfId="0"/>
    <xf numFmtId="0" fontId="0" fillId="0" borderId="50" pivotButton="0" quotePrefix="0" xfId="0"/>
    <xf numFmtId="0" fontId="0" fillId="0" borderId="8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47" pivotButton="0" quotePrefix="0" xfId="0"/>
    <xf numFmtId="0" fontId="0" fillId="0" borderId="48" pivotButton="0" quotePrefix="0" xfId="0"/>
    <xf numFmtId="0" fontId="6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right" vertical="center" wrapText="1"/>
    </xf>
    <xf numFmtId="0" fontId="0" fillId="0" borderId="12" applyProtection="1" pivotButton="0" quotePrefix="0" xfId="0">
      <protection locked="0" hidden="0"/>
    </xf>
    <xf numFmtId="164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ormal_OPCIONES" xfId="1"/>
  </cellStyles>
  <dxfs count="1">
    <dxf>
      <fill>
        <patternFill>
          <bgColor theme="0" tint="-0.149967955565050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0</col>
      <colOff>101600</colOff>
      <row>0</row>
      <rowOff>31750</rowOff>
    </from>
    <to>
      <col>1</col>
      <colOff>412750</colOff>
      <row>4</row>
      <rowOff>0</rowOff>
    </to>
    <pic>
      <nvPicPr>
        <cNvPr id="1550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l="44788" t="37109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600" y="31750"/>
          <a:ext cx="698500" cy="927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X57"/>
  <sheetViews>
    <sheetView tabSelected="1" zoomScaleNormal="100" workbookViewId="0">
      <selection activeCell="Y9" sqref="Y9"/>
    </sheetView>
  </sheetViews>
  <sheetFormatPr baseColWidth="10" defaultColWidth="11.54296875" defaultRowHeight="14.5"/>
  <cols>
    <col width="5.54296875" customWidth="1" style="26" min="1" max="1"/>
    <col width="6.36328125" customWidth="1" style="26" min="2" max="2"/>
    <col width="8" customWidth="1" style="26" min="3" max="3"/>
    <col width="5.453125" customWidth="1" style="26" min="4" max="4"/>
    <col width="5" customWidth="1" style="26" min="5" max="5"/>
    <col width="6.90625" customWidth="1" style="26" min="6" max="7"/>
    <col width="4.453125" customWidth="1" style="26" min="8" max="8"/>
    <col width="6.90625" customWidth="1" style="26" min="9" max="9"/>
    <col width="5" customWidth="1" style="26" min="10" max="10"/>
    <col width="6.90625" customWidth="1" style="26" min="11" max="11"/>
    <col width="8.453125" customWidth="1" style="26" min="12" max="12"/>
    <col width="7.54296875" customWidth="1" style="26" min="13" max="13"/>
    <col width="3.90625" customWidth="1" style="26" min="14" max="14"/>
    <col width="5.36328125" customWidth="1" style="26" min="15" max="15"/>
    <col width="5.6328125" customWidth="1" style="26" min="16" max="16"/>
    <col width="5.90625" customWidth="1" style="26" min="17" max="17"/>
    <col width="4.6328125" customWidth="1" style="26" min="18" max="18"/>
    <col width="5" customWidth="1" style="26" min="19" max="19"/>
    <col width="5.54296875" customWidth="1" style="26" min="20" max="20"/>
    <col width="4.36328125" customWidth="1" style="26" min="21" max="21"/>
    <col width="4.54296875" bestFit="1" customWidth="1" style="26" min="22" max="22"/>
    <col width="16.6328125" customWidth="1" style="26" min="23" max="23"/>
    <col hidden="1" width="3" customWidth="1" style="26" min="24" max="24"/>
    <col width="11.54296875" customWidth="1" style="26" min="25" max="16384"/>
  </cols>
  <sheetData>
    <row r="1" ht="4.25" customHeight="1" s="26"/>
    <row r="2" ht="24" customHeight="1" s="26">
      <c r="A2" s="20" t="n"/>
      <c r="B2" s="20" t="n"/>
      <c r="O2" s="39" t="inlineStr">
        <is>
          <t xml:space="preserve">      Sello y fecha EICI</t>
        </is>
      </c>
    </row>
    <row r="3" ht="26.4" customHeight="1" s="26">
      <c r="A3" s="20" t="n"/>
      <c r="B3" s="20" t="n"/>
    </row>
    <row r="4" ht="21.65" customHeight="1" s="26">
      <c r="A4" s="20" t="n"/>
      <c r="B4" s="20" t="n"/>
      <c r="C4" s="38" t="inlineStr">
        <is>
          <t>v1.0</t>
        </is>
      </c>
      <c r="R4" s="121">
        <f>+IF(COUNTIFS(W7:W52,"FALTAN DATOS")&gt;0,"CIE INCOMPLETO","COMPLETADO")</f>
        <v/>
      </c>
    </row>
    <row r="5" ht="1.25" customHeight="1" s="26" thickBot="1">
      <c r="A5" s="20" t="n"/>
      <c r="B5" s="20" t="n"/>
      <c r="D5" s="37" t="n"/>
      <c r="M5" s="22" t="n"/>
      <c r="N5" s="22" t="n"/>
      <c r="O5" s="22" t="n"/>
    </row>
    <row r="6" ht="17" customHeight="1" s="26">
      <c r="A6" s="49" t="n"/>
      <c r="B6" s="83" t="inlineStr">
        <is>
          <t>TITULAR</t>
        </is>
      </c>
      <c r="C6" s="165" t="n"/>
      <c r="D6" s="165" t="n"/>
      <c r="E6" s="165" t="n"/>
      <c r="F6" s="165" t="n"/>
      <c r="G6" s="165" t="n"/>
      <c r="H6" s="165" t="n"/>
      <c r="I6" s="165" t="n"/>
      <c r="J6" s="165" t="n"/>
      <c r="K6" s="165" t="n"/>
      <c r="L6" s="165" t="n"/>
      <c r="M6" s="50" t="n"/>
      <c r="N6" s="50" t="n"/>
      <c r="O6" s="50" t="n"/>
      <c r="P6" s="50" t="n"/>
      <c r="Q6" s="51" t="inlineStr">
        <is>
          <t>IDENTIFICADOR DEL CIE:</t>
        </is>
      </c>
      <c r="R6" s="166">
        <f>+CONCATENATE(K!B1,K!C1)</f>
        <v/>
      </c>
      <c r="S6" s="167" t="n"/>
      <c r="T6" s="167" t="n"/>
      <c r="U6" s="167" t="n"/>
      <c r="V6" s="168" t="n"/>
    </row>
    <row r="7" ht="16.25" customHeight="1" s="26">
      <c r="A7" s="52" t="inlineStr">
        <is>
          <t>NIF:</t>
        </is>
      </c>
      <c r="B7" s="76" t="inlineStr">
        <is>
          <t>123123123G</t>
        </is>
      </c>
      <c r="C7" s="169" t="n"/>
      <c r="D7" s="170" t="n"/>
      <c r="E7" s="68" t="inlineStr">
        <is>
          <t>Primer Apellido:</t>
        </is>
      </c>
      <c r="F7" s="171" t="n"/>
      <c r="G7" s="172" t="n"/>
      <c r="H7" s="80" t="inlineStr">
        <is>
          <t>Del Val</t>
        </is>
      </c>
      <c r="I7" s="169" t="n"/>
      <c r="J7" s="169" t="n"/>
      <c r="K7" s="169" t="n"/>
      <c r="L7" s="170" t="n"/>
      <c r="M7" s="68" t="inlineStr">
        <is>
          <t>Segundo Apellido:</t>
        </is>
      </c>
      <c r="N7" s="171" t="n"/>
      <c r="O7" s="172" t="n"/>
      <c r="P7" s="80" t="inlineStr">
        <is>
          <t>Cano</t>
        </is>
      </c>
      <c r="Q7" s="169" t="n"/>
      <c r="R7" s="169" t="n"/>
      <c r="S7" s="169" t="n"/>
      <c r="T7" s="169" t="n"/>
      <c r="U7" s="169" t="n"/>
      <c r="V7" s="170" t="n"/>
      <c r="W7" s="89">
        <f>+IF(COUNTA(A7:V8)-X7&gt;=0,"","FALTAN DATOS")</f>
        <v/>
      </c>
      <c r="X7" s="86" t="n">
        <v>8</v>
      </c>
    </row>
    <row r="8" ht="16.25" customHeight="1" s="26">
      <c r="A8" s="68" t="inlineStr">
        <is>
          <t>Nombre/Razón Social:</t>
        </is>
      </c>
      <c r="B8" s="171" t="n"/>
      <c r="C8" s="172" t="n"/>
      <c r="D8" s="80" t="inlineStr">
        <is>
          <t>María</t>
        </is>
      </c>
      <c r="E8" s="169" t="n"/>
      <c r="F8" s="169" t="n"/>
      <c r="G8" s="169" t="n"/>
      <c r="H8" s="169" t="n"/>
      <c r="I8" s="169" t="n"/>
      <c r="J8" s="169" t="n"/>
      <c r="K8" s="169" t="n"/>
      <c r="L8" s="170" t="n"/>
      <c r="M8" s="68" t="inlineStr">
        <is>
          <t>Correo-e:</t>
        </is>
      </c>
      <c r="N8" s="172" t="n"/>
      <c r="O8" s="80" t="inlineStr">
        <is>
          <t>info@eifsolar.com</t>
        </is>
      </c>
      <c r="P8" s="169" t="n"/>
      <c r="Q8" s="169" t="n"/>
      <c r="R8" s="169" t="n"/>
      <c r="S8" s="169" t="n"/>
      <c r="T8" s="169" t="n"/>
      <c r="U8" s="169" t="n"/>
      <c r="V8" s="170" t="n"/>
      <c r="W8" s="173" t="n"/>
    </row>
    <row r="9" ht="16.25" customHeight="1" s="26">
      <c r="A9" s="122" t="inlineStr">
        <is>
          <t>Dirección:</t>
        </is>
      </c>
      <c r="B9" s="172" t="n"/>
      <c r="C9" s="82" t="inlineStr">
        <is>
          <t xml:space="preserve">Tipo vía: </t>
        </is>
      </c>
      <c r="D9" s="100" t="inlineStr">
        <is>
          <t>calle</t>
        </is>
      </c>
      <c r="E9" s="170" t="n"/>
      <c r="F9" s="82" t="inlineStr">
        <is>
          <t xml:space="preserve">Nombre vía: </t>
        </is>
      </c>
      <c r="G9" s="172" t="n"/>
      <c r="H9" s="100" t="inlineStr">
        <is>
          <t>La Habana</t>
        </is>
      </c>
      <c r="I9" s="169" t="n"/>
      <c r="J9" s="169" t="n"/>
      <c r="K9" s="169" t="n"/>
      <c r="L9" s="169" t="n"/>
      <c r="M9" s="169" t="n"/>
      <c r="N9" s="169" t="n"/>
      <c r="O9" s="169" t="n"/>
      <c r="P9" s="169" t="n"/>
      <c r="Q9" s="169" t="n"/>
      <c r="R9" s="169" t="n"/>
      <c r="S9" s="170" t="n"/>
      <c r="T9" s="75" t="inlineStr">
        <is>
          <t>Nº:</t>
        </is>
      </c>
      <c r="U9" s="80" t="n">
        <v>74</v>
      </c>
      <c r="V9" s="170" t="n"/>
      <c r="W9" s="35">
        <f>+IF(COUNTA(A9:V9)-X9&gt;=0,"","FALTAN DATOS")</f>
        <v/>
      </c>
      <c r="X9" t="n">
        <v>7</v>
      </c>
    </row>
    <row r="10" ht="16.25" customHeight="1" s="26">
      <c r="A10" s="82" t="inlineStr">
        <is>
          <t xml:space="preserve">Bloque: </t>
        </is>
      </c>
      <c r="B10" s="172" t="n"/>
      <c r="C10" s="85" t="n"/>
      <c r="D10" s="82" t="inlineStr">
        <is>
          <t xml:space="preserve">Escalera: </t>
        </is>
      </c>
      <c r="E10" s="172" t="n"/>
      <c r="F10" s="85" t="n"/>
      <c r="G10" s="82" t="inlineStr">
        <is>
          <t xml:space="preserve">Piso: </t>
        </is>
      </c>
      <c r="H10" s="85" t="n">
        <v>1</v>
      </c>
      <c r="I10" s="82" t="inlineStr">
        <is>
          <t xml:space="preserve">Puerta: </t>
        </is>
      </c>
      <c r="J10" s="76" t="inlineStr">
        <is>
          <t>A</t>
        </is>
      </c>
      <c r="K10" s="82" t="inlineStr">
        <is>
          <t>Localidad:</t>
        </is>
      </c>
      <c r="L10" s="172" t="n"/>
      <c r="M10" s="76" t="inlineStr">
        <is>
          <t>Madrid</t>
        </is>
      </c>
      <c r="N10" s="169" t="n"/>
      <c r="O10" s="169" t="n"/>
      <c r="P10" s="169" t="n"/>
      <c r="Q10" s="169" t="n"/>
      <c r="R10" s="169" t="n"/>
      <c r="S10" s="169" t="n"/>
      <c r="T10" s="169" t="n"/>
      <c r="U10" s="169" t="n"/>
      <c r="V10" s="170" t="n"/>
      <c r="W10" s="35">
        <f>+IF(COUNTA(A10:V10)-X10&gt;=0,"","FALTAN DATOS")</f>
        <v/>
      </c>
      <c r="X10" t="n">
        <v>6</v>
      </c>
    </row>
    <row r="11" ht="16.25" customHeight="1" s="26">
      <c r="A11" s="82" t="inlineStr">
        <is>
          <t xml:space="preserve">Provincia: </t>
        </is>
      </c>
      <c r="B11" s="172" t="n"/>
      <c r="C11" s="76" t="inlineStr">
        <is>
          <t>Madrid</t>
        </is>
      </c>
      <c r="D11" s="169" t="n"/>
      <c r="E11" s="169" t="n"/>
      <c r="F11" s="169" t="n"/>
      <c r="G11" s="170" t="n"/>
      <c r="H11" s="75" t="inlineStr">
        <is>
          <t>CP:</t>
        </is>
      </c>
      <c r="I11" s="76" t="inlineStr">
        <is>
          <t>28691</t>
        </is>
      </c>
      <c r="J11" s="170" t="n"/>
      <c r="K11" s="75" t="inlineStr">
        <is>
          <t>Telefono fijo:</t>
        </is>
      </c>
      <c r="L11" s="172" t="n"/>
      <c r="M11" s="76" t="n"/>
      <c r="N11" s="169" t="n"/>
      <c r="O11" s="169" t="n"/>
      <c r="P11" s="170" t="n"/>
      <c r="Q11" s="75" t="inlineStr">
        <is>
          <t>Móvil:</t>
        </is>
      </c>
      <c r="R11" s="172" t="n"/>
      <c r="S11" s="76" t="n">
        <v>747442672</v>
      </c>
      <c r="T11" s="169" t="n"/>
      <c r="U11" s="169" t="n"/>
      <c r="V11" s="170" t="n"/>
      <c r="W11" s="35">
        <f>+IF(COUNTA(A11:V11)-X11&gt;=0,"","FALTAN DATOS")</f>
        <v/>
      </c>
      <c r="X11" t="n">
        <v>7</v>
      </c>
    </row>
    <row r="12" ht="16.25" customHeight="1" s="26">
      <c r="A12" s="82" t="inlineStr">
        <is>
          <t>Representante (si procede):</t>
        </is>
      </c>
      <c r="B12" s="171" t="n"/>
      <c r="C12" s="171" t="n"/>
      <c r="D12" s="171" t="n"/>
      <c r="E12" s="172" t="n"/>
      <c r="F12" s="85" t="n"/>
      <c r="G12" s="169" t="n"/>
      <c r="H12" s="169" t="n"/>
      <c r="I12" s="169" t="n"/>
      <c r="J12" s="169" t="n"/>
      <c r="K12" s="169" t="n"/>
      <c r="L12" s="169" t="n"/>
      <c r="M12" s="169" t="n"/>
      <c r="N12" s="169" t="n"/>
      <c r="O12" s="169" t="n"/>
      <c r="P12" s="169" t="n"/>
      <c r="Q12" s="169" t="n"/>
      <c r="R12" s="170" t="n"/>
      <c r="S12" s="75" t="inlineStr">
        <is>
          <t>NIF:</t>
        </is>
      </c>
      <c r="T12" s="85" t="n"/>
      <c r="U12" s="169" t="n"/>
      <c r="V12" s="170" t="n"/>
      <c r="W12" s="35" t="n"/>
    </row>
    <row r="13" ht="5" customHeight="1" s="26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35" t="n"/>
    </row>
    <row r="14" ht="18" customHeight="1" s="26">
      <c r="A14" s="23" t="n"/>
      <c r="B14" s="174" t="inlineStr">
        <is>
          <t>DATOS DE LA INSTALACIÓN</t>
        </is>
      </c>
      <c r="C14" s="171" t="n"/>
      <c r="D14" s="171" t="n"/>
      <c r="E14" s="171" t="n"/>
      <c r="F14" s="171" t="n"/>
      <c r="G14" s="171" t="n"/>
      <c r="H14" s="171" t="n"/>
      <c r="I14" s="171" t="n"/>
      <c r="J14" s="171" t="n"/>
      <c r="K14" s="171" t="n"/>
      <c r="L14" s="171" t="n"/>
      <c r="M14" s="171" t="n"/>
      <c r="N14" s="171" t="n"/>
      <c r="O14" s="171" t="n"/>
      <c r="P14" s="171" t="n"/>
      <c r="Q14" s="171" t="n"/>
      <c r="R14" s="171" t="n"/>
      <c r="S14" s="171" t="n"/>
      <c r="T14" s="171" t="n"/>
      <c r="U14" s="171" t="n"/>
      <c r="V14" s="172" t="n"/>
      <c r="W14" s="35" t="n"/>
    </row>
    <row r="15" ht="18" customHeight="1" s="26">
      <c r="A15" s="23" t="n"/>
      <c r="B15" s="174" t="inlineStr">
        <is>
          <t>Emplazamiento de la instalación</t>
        </is>
      </c>
      <c r="C15" s="171" t="n"/>
      <c r="D15" s="171" t="n"/>
      <c r="E15" s="171" t="n"/>
      <c r="F15" s="171" t="n"/>
      <c r="G15" s="171" t="n"/>
      <c r="H15" s="171" t="n"/>
      <c r="I15" s="171" t="n"/>
      <c r="J15" s="171" t="n"/>
      <c r="K15" s="171" t="n"/>
      <c r="L15" s="171" t="n"/>
      <c r="M15" s="171" t="n"/>
      <c r="N15" s="171" t="n"/>
      <c r="O15" s="171" t="n"/>
      <c r="P15" s="171" t="n"/>
      <c r="Q15" s="171" t="n"/>
      <c r="R15" s="171" t="n"/>
      <c r="S15" s="171" t="n"/>
      <c r="T15" s="171" t="n"/>
      <c r="U15" s="171" t="n"/>
      <c r="V15" s="172" t="n"/>
      <c r="W15" s="35" t="n"/>
    </row>
    <row r="16" ht="17.4" customHeight="1" s="26">
      <c r="A16" s="82" t="inlineStr">
        <is>
          <t xml:space="preserve">Tipo vía: </t>
        </is>
      </c>
      <c r="B16" s="172" t="n"/>
      <c r="C16" s="100" t="inlineStr">
        <is>
          <t>CALLE</t>
        </is>
      </c>
      <c r="D16" s="170" t="n"/>
      <c r="E16" s="94" t="inlineStr">
        <is>
          <t xml:space="preserve">Nombre vía: </t>
        </is>
      </c>
      <c r="F16" s="172" t="n"/>
      <c r="G16" s="100" t="inlineStr">
        <is>
          <t>La Habana</t>
        </is>
      </c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70" t="n"/>
      <c r="R16" s="75" t="inlineStr">
        <is>
          <t>Nº :</t>
        </is>
      </c>
      <c r="S16" s="80" t="n">
        <v>74</v>
      </c>
      <c r="T16" s="82" t="inlineStr">
        <is>
          <t>CP:</t>
        </is>
      </c>
      <c r="U16" s="93" t="n">
        <v>28036</v>
      </c>
      <c r="V16" s="170" t="n"/>
      <c r="W16" s="35">
        <f>+IF(COUNTA(A16:V16)-X16&gt;=0,"","FALTAN DATOS")</f>
        <v/>
      </c>
      <c r="X16" t="n">
        <v>8</v>
      </c>
    </row>
    <row r="17" ht="17.4" customHeight="1" s="26">
      <c r="A17" s="82" t="inlineStr">
        <is>
          <t xml:space="preserve">Bloque: </t>
        </is>
      </c>
      <c r="B17" s="172" t="n"/>
      <c r="C17" s="85" t="n"/>
      <c r="D17" s="82" t="inlineStr">
        <is>
          <t xml:space="preserve">Escalera: </t>
        </is>
      </c>
      <c r="E17" s="172" t="n"/>
      <c r="F17" s="85" t="n"/>
      <c r="G17" s="82" t="inlineStr">
        <is>
          <t xml:space="preserve">Piso: </t>
        </is>
      </c>
      <c r="H17" s="85" t="n">
        <v>1</v>
      </c>
      <c r="I17" s="82" t="inlineStr">
        <is>
          <t xml:space="preserve">Puerta: </t>
        </is>
      </c>
      <c r="J17" s="76" t="inlineStr">
        <is>
          <t>A</t>
        </is>
      </c>
      <c r="K17" s="82" t="inlineStr">
        <is>
          <t>Localidad:</t>
        </is>
      </c>
      <c r="L17" s="172" t="n"/>
      <c r="M17" s="76" t="inlineStr">
        <is>
          <t>Madrid</t>
        </is>
      </c>
      <c r="N17" s="169" t="n"/>
      <c r="O17" s="169" t="n"/>
      <c r="P17" s="169" t="n"/>
      <c r="Q17" s="169" t="n"/>
      <c r="R17" s="169" t="n"/>
      <c r="S17" s="169" t="n"/>
      <c r="T17" s="169" t="n"/>
      <c r="U17" s="169" t="n"/>
      <c r="V17" s="170" t="n"/>
      <c r="W17" s="35">
        <f>+IF(COUNTA(A17:V17)-X17&gt;=0,"","FALTAN DATOS")</f>
        <v/>
      </c>
      <c r="X17" t="n">
        <v>6</v>
      </c>
    </row>
    <row r="18" ht="17.4" customHeight="1" s="26">
      <c r="A18" s="88" t="inlineStr">
        <is>
          <t>Contador ubicado en(1):</t>
        </is>
      </c>
      <c r="B18" s="171" t="n"/>
      <c r="C18" s="171" t="n"/>
      <c r="D18" s="172" t="n"/>
      <c r="E18" s="85" t="inlineStr">
        <is>
          <t>Armario</t>
        </is>
      </c>
      <c r="F18" s="169" t="n"/>
      <c r="G18" s="170" t="n"/>
      <c r="H18" s="92" t="inlineStr">
        <is>
          <t>Dirección del punto de suministro (2):</t>
        </is>
      </c>
      <c r="I18" s="171" t="n"/>
      <c r="J18" s="171" t="n"/>
      <c r="K18" s="171" t="n"/>
      <c r="L18" s="172" t="n"/>
      <c r="M18" s="76" t="inlineStr">
        <is>
          <t>C/La Habana,74,1ºA,Madrid</t>
        </is>
      </c>
      <c r="N18" s="169" t="n"/>
      <c r="O18" s="169" t="n"/>
      <c r="P18" s="169" t="n"/>
      <c r="Q18" s="169" t="n"/>
      <c r="R18" s="169" t="n"/>
      <c r="S18" s="169" t="n"/>
      <c r="T18" s="169" t="n"/>
      <c r="U18" s="169" t="n"/>
      <c r="V18" s="170" t="n"/>
      <c r="W18" s="35">
        <f>+IF(COUNTA(A18:V18)-X18&gt;=0,"","FALTAN DATOS")</f>
        <v/>
      </c>
      <c r="X18" t="n">
        <v>3</v>
      </c>
    </row>
    <row r="19" ht="17.4" customHeight="1" s="26">
      <c r="A19" s="25" t="n"/>
      <c r="B19" s="64" t="inlineStr">
        <is>
          <t>Características técnicas de la instalación (*)</t>
        </is>
      </c>
      <c r="C19" s="171" t="n"/>
      <c r="D19" s="171" t="n"/>
      <c r="E19" s="171" t="n"/>
      <c r="F19" s="171" t="n"/>
      <c r="G19" s="171" t="n"/>
      <c r="H19" s="171" t="n"/>
      <c r="I19" s="171" t="n"/>
      <c r="J19" s="171" t="n"/>
      <c r="K19" s="171" t="n"/>
      <c r="L19" s="171" t="n"/>
      <c r="M19" s="67">
        <f>+K!N1</f>
        <v/>
      </c>
      <c r="N19" s="171" t="n"/>
      <c r="O19" s="171" t="n"/>
      <c r="P19" s="171" t="n"/>
      <c r="Q19" s="171" t="n"/>
      <c r="R19" s="171" t="n"/>
      <c r="S19" s="171" t="n"/>
      <c r="T19" s="171" t="n"/>
      <c r="U19" s="171" t="n"/>
      <c r="V19" s="172" t="n"/>
      <c r="W19" s="35" t="n"/>
    </row>
    <row r="20" ht="17.4" customHeight="1" s="26">
      <c r="A20" s="91" t="inlineStr">
        <is>
          <t>Actuación (3):</t>
        </is>
      </c>
      <c r="B20" s="172" t="n"/>
      <c r="C20" s="90" t="inlineStr">
        <is>
          <t>Nueva</t>
        </is>
      </c>
      <c r="D20" s="169" t="n"/>
      <c r="E20" s="169" t="n"/>
      <c r="F20" s="170" t="n"/>
      <c r="G20" s="75" t="inlineStr">
        <is>
          <t xml:space="preserve">Temporalidad (4): </t>
        </is>
      </c>
      <c r="H20" s="171" t="n"/>
      <c r="I20" s="172" t="n"/>
      <c r="J20" s="57" t="n"/>
      <c r="K20" s="58" t="inlineStr">
        <is>
          <t>días.</t>
        </is>
      </c>
      <c r="L20" s="75" t="inlineStr">
        <is>
          <t>CUPS:</t>
        </is>
      </c>
      <c r="M20" s="87" t="inlineStr">
        <is>
          <t>es0021000004906149xq</t>
        </is>
      </c>
      <c r="N20" s="169" t="n"/>
      <c r="O20" s="169" t="n"/>
      <c r="P20" s="169" t="n"/>
      <c r="Q20" s="170" t="n"/>
      <c r="R20" s="75" t="inlineStr">
        <is>
          <t>Superficie (m2):</t>
        </is>
      </c>
      <c r="S20" s="171" t="n"/>
      <c r="T20" s="172" t="n"/>
      <c r="U20" s="90" t="n"/>
      <c r="V20" s="170" t="n"/>
      <c r="W20" s="35">
        <f>+IF(COUNTA(A20:V20)-X20&gt;=0,K!N1,"FALTAN DATOS")</f>
        <v/>
      </c>
      <c r="X20">
        <f>+IF(C20="Nueva",6,7)</f>
        <v/>
      </c>
    </row>
    <row r="21" ht="17.4" customHeight="1" s="26">
      <c r="A21" s="75" t="inlineStr">
        <is>
          <t>Pot. Max. Adm. (5):</t>
        </is>
      </c>
      <c r="B21" s="171" t="n"/>
      <c r="C21" s="172" t="n"/>
      <c r="D21" s="76" t="n">
        <v>7.4</v>
      </c>
      <c r="E21" s="170" t="n"/>
      <c r="F21" s="58" t="inlineStr">
        <is>
          <t>kW</t>
        </is>
      </c>
      <c r="G21" s="81" t="inlineStr">
        <is>
          <t xml:space="preserve">Tipo instalación (8): </t>
        </is>
      </c>
      <c r="H21" s="171" t="n"/>
      <c r="I21" s="172" t="n"/>
      <c r="J21" s="90" t="inlineStr">
        <is>
          <t>INFRAESTRUCTURA DE RECARGA VEHICULO ELECTRICO</t>
        </is>
      </c>
      <c r="K21" s="169" t="n"/>
      <c r="L21" s="169" t="n"/>
      <c r="M21" s="169" t="n"/>
      <c r="N21" s="169" t="n"/>
      <c r="O21" s="169" t="n"/>
      <c r="P21" s="169" t="n"/>
      <c r="Q21" s="169" t="n"/>
      <c r="R21" s="170" t="n"/>
      <c r="S21" s="68" t="inlineStr">
        <is>
          <t>Aforo (9):</t>
        </is>
      </c>
      <c r="T21" s="172" t="n"/>
      <c r="U21" s="76" t="inlineStr">
        <is>
          <t>N/A</t>
        </is>
      </c>
      <c r="V21" s="170" t="n"/>
      <c r="W21" s="35">
        <f>+IF(COUNTA(A21:V21)-X21&gt;=0,"","FALTAN DATOS")</f>
        <v/>
      </c>
      <c r="X21" t="n">
        <v>7</v>
      </c>
    </row>
    <row r="22" ht="17.4" customHeight="1" s="26">
      <c r="A22" s="75" t="inlineStr">
        <is>
          <t>Pot. Amp./mod. (6):</t>
        </is>
      </c>
      <c r="B22" s="171" t="n"/>
      <c r="C22" s="172" t="n"/>
      <c r="D22" s="76" t="inlineStr">
        <is>
          <t>N/A</t>
        </is>
      </c>
      <c r="E22" s="170" t="n"/>
      <c r="F22" s="58" t="inlineStr">
        <is>
          <t>kW</t>
        </is>
      </c>
      <c r="G22" s="75" t="inlineStr">
        <is>
          <t>Tipo de suministro:</t>
        </is>
      </c>
      <c r="H22" s="171" t="n"/>
      <c r="I22" s="172" t="n"/>
      <c r="J22" s="76" t="inlineStr">
        <is>
          <t>Monofásico</t>
        </is>
      </c>
      <c r="K22" s="170" t="n"/>
      <c r="L22" s="75" t="inlineStr">
        <is>
          <t>Tensión:</t>
        </is>
      </c>
      <c r="M22" s="76" t="n">
        <v>230</v>
      </c>
      <c r="N22" s="170" t="n"/>
      <c r="O22" s="102" t="inlineStr">
        <is>
          <t>V</t>
        </is>
      </c>
      <c r="P22" s="88" t="inlineStr">
        <is>
          <t>Sección alimentación:</t>
        </is>
      </c>
      <c r="Q22" s="171" t="n"/>
      <c r="R22" s="171" t="n"/>
      <c r="S22" s="172" t="n"/>
      <c r="T22" s="76" t="n">
        <v>10</v>
      </c>
      <c r="U22" s="170" t="n"/>
      <c r="V22" s="60" t="inlineStr">
        <is>
          <t>mm2</t>
        </is>
      </c>
      <c r="W22" s="35">
        <f>+IF(COUNTA(A22:V22)-X22&gt;=0,"","FALTAN DATOS")</f>
        <v/>
      </c>
      <c r="X22" t="n">
        <v>11</v>
      </c>
    </row>
    <row r="23" ht="17.4" customHeight="1" s="26">
      <c r="A23" s="75" t="inlineStr">
        <is>
          <t>Pot. Original (7):</t>
        </is>
      </c>
      <c r="B23" s="171" t="n"/>
      <c r="C23" s="172" t="n"/>
      <c r="D23" s="76" t="inlineStr">
        <is>
          <t>N/A</t>
        </is>
      </c>
      <c r="E23" s="170" t="n"/>
      <c r="F23" s="58" t="inlineStr">
        <is>
          <t>kW</t>
        </is>
      </c>
      <c r="G23" s="75" t="inlineStr">
        <is>
          <t>Sistema de conexión del neutro y de las masas (esquema de distribución)  (10):</t>
        </is>
      </c>
      <c r="H23" s="171" t="n"/>
      <c r="I23" s="171" t="n"/>
      <c r="J23" s="171" t="n"/>
      <c r="K23" s="171" t="n"/>
      <c r="L23" s="171" t="n"/>
      <c r="M23" s="171" t="n"/>
      <c r="N23" s="171" t="n"/>
      <c r="O23" s="171" t="n"/>
      <c r="P23" s="171" t="n"/>
      <c r="Q23" s="171" t="n"/>
      <c r="R23" s="171" t="n"/>
      <c r="S23" s="172" t="n"/>
      <c r="T23" s="76" t="inlineStr">
        <is>
          <t>TT</t>
        </is>
      </c>
      <c r="U23" s="169" t="n"/>
      <c r="V23" s="170" t="n"/>
      <c r="W23" s="35">
        <f>+IF(COUNTA(A23:V23)-X23&gt;=0,"","FALTAN DATOS")</f>
        <v/>
      </c>
      <c r="X23" t="n">
        <v>5</v>
      </c>
    </row>
    <row r="24" ht="16.5" customHeight="1" s="26">
      <c r="A24" s="161" t="inlineStr">
        <is>
          <t>Acometida/alimentación:            Punto de conexión (11):</t>
        </is>
      </c>
      <c r="B24" s="171" t="n"/>
      <c r="C24" s="171" t="n"/>
      <c r="D24" s="171" t="n"/>
      <c r="E24" s="171" t="n"/>
      <c r="F24" s="171" t="n"/>
      <c r="G24" s="171" t="n"/>
      <c r="H24" s="172" t="n"/>
      <c r="I24" s="76" t="inlineStr">
        <is>
          <t>RBT</t>
        </is>
      </c>
      <c r="J24" s="170" t="n"/>
      <c r="K24" s="88" t="inlineStr">
        <is>
          <t>Tipo (12):</t>
        </is>
      </c>
      <c r="L24" s="172" t="n"/>
      <c r="M24" s="76" t="inlineStr">
        <is>
          <t>Subterránea</t>
        </is>
      </c>
      <c r="N24" s="169" t="n"/>
      <c r="O24" s="170" t="n"/>
      <c r="P24" s="123" t="inlineStr">
        <is>
          <t>C.G.P. (esquema):</t>
        </is>
      </c>
      <c r="Q24" s="169" t="n"/>
      <c r="R24" s="170" t="n"/>
      <c r="S24" s="61" t="inlineStr">
        <is>
          <t>(13)</t>
        </is>
      </c>
      <c r="T24" s="160" t="inlineStr">
        <is>
          <t>NA</t>
        </is>
      </c>
      <c r="U24" s="169" t="n"/>
      <c r="V24" s="170" t="n"/>
      <c r="W24" s="35">
        <f>+IF(COUNTA(A24:V24)-X24&gt;=0,"","FALTAN DATOS")</f>
        <v/>
      </c>
      <c r="X24" t="n">
        <v>7</v>
      </c>
    </row>
    <row r="25" ht="17.4" customHeight="1" s="26">
      <c r="A25" s="163" t="inlineStr">
        <is>
          <t>Protecciones:                       Int. General Instalación/Fusibles (A):</t>
        </is>
      </c>
      <c r="B25" s="171" t="n"/>
      <c r="C25" s="171" t="n"/>
      <c r="D25" s="171" t="n"/>
      <c r="E25" s="171" t="n"/>
      <c r="F25" s="171" t="n"/>
      <c r="G25" s="171" t="n"/>
      <c r="H25" s="171" t="n"/>
      <c r="I25" s="172" t="n"/>
      <c r="J25" s="76" t="n">
        <v>32</v>
      </c>
      <c r="K25" s="170" t="n"/>
      <c r="L25" s="162" t="inlineStr">
        <is>
          <t>Prot. contra sobretensiones:</t>
        </is>
      </c>
      <c r="M25" s="171" t="n"/>
      <c r="N25" s="171" t="n"/>
      <c r="O25" s="172" t="n"/>
      <c r="P25" s="76" t="inlineStr">
        <is>
          <t>SI</t>
        </is>
      </c>
      <c r="Q25" s="164" t="inlineStr">
        <is>
          <t>Int. Diferencial:</t>
        </is>
      </c>
      <c r="R25" s="169" t="n"/>
      <c r="S25" s="169" t="n"/>
      <c r="T25" s="170" t="n"/>
      <c r="U25" s="76" t="inlineStr">
        <is>
          <t>SI</t>
        </is>
      </c>
      <c r="V25" s="170" t="n"/>
      <c r="W25" s="35">
        <f>+IF(COUNTA(A25:V25)-X25&gt;=0,"","FALTAN DATOS")</f>
        <v/>
      </c>
      <c r="X25" t="n">
        <v>6</v>
      </c>
    </row>
    <row r="26" ht="15" customHeight="1" s="26">
      <c r="A26" s="25" t="n"/>
      <c r="B26" s="175" t="inlineStr">
        <is>
          <t>Empresa Distribuidora:</t>
        </is>
      </c>
      <c r="C26" s="176" t="n"/>
      <c r="D26" s="176" t="n"/>
      <c r="E26" s="177" t="n"/>
      <c r="F26" s="178" t="inlineStr">
        <is>
          <t>0021 I-DE REDES ELÉCTRICAS INTELIGENTES</t>
        </is>
      </c>
      <c r="G26" s="179" t="n"/>
      <c r="H26" s="179" t="n"/>
      <c r="I26" s="179" t="n"/>
      <c r="J26" s="179" t="n"/>
      <c r="K26" s="179" t="n"/>
      <c r="L26" s="179" t="n"/>
      <c r="M26" s="179" t="n"/>
      <c r="N26" s="179" t="n"/>
      <c r="O26" s="179" t="n"/>
      <c r="P26" s="179" t="n"/>
      <c r="Q26" s="179" t="n"/>
      <c r="R26" s="179" t="n"/>
      <c r="S26" s="179" t="n"/>
      <c r="T26" s="179" t="n"/>
      <c r="U26" s="179" t="n"/>
      <c r="V26" s="180" t="n"/>
      <c r="W26" s="63">
        <f>+IF(COUNTA(A26:V26)-X26&gt;=0,K!M4,"FALTAN DATOS")</f>
        <v/>
      </c>
      <c r="X26">
        <f>+IF(I24="IA",1,2)</f>
        <v/>
      </c>
    </row>
    <row r="27" ht="15" customHeight="1" s="26">
      <c r="A27" s="25" t="n"/>
      <c r="B27" s="181" t="inlineStr">
        <is>
          <t>Información adicional. Descripción de los trabajos realizados o del uso de la instalación según el tipo de instalación seleccionado</t>
        </is>
      </c>
      <c r="C27" s="165" t="n"/>
      <c r="D27" s="165" t="n"/>
      <c r="E27" s="165" t="n"/>
      <c r="F27" s="165" t="n"/>
      <c r="G27" s="165" t="n"/>
      <c r="H27" s="165" t="n"/>
      <c r="I27" s="165" t="n"/>
      <c r="J27" s="165" t="n"/>
      <c r="K27" s="165" t="n"/>
      <c r="L27" s="165" t="n"/>
      <c r="M27" s="165" t="n"/>
      <c r="N27" s="165" t="n"/>
      <c r="O27" s="165" t="n"/>
      <c r="P27" s="165" t="n"/>
      <c r="Q27" s="165" t="n"/>
      <c r="R27" s="165" t="n"/>
      <c r="S27" s="165" t="n"/>
      <c r="T27" s="165" t="n"/>
      <c r="U27" s="165" t="n"/>
      <c r="V27" s="182" t="n"/>
      <c r="W27" s="173" t="n"/>
    </row>
    <row r="28" ht="46.5" customHeight="1" s="26">
      <c r="A28" s="183" t="inlineStr">
        <is>
          <t>Infraestructura para punto de recarga de vehículo eléctrico en vivienda unifamiliar para uso privado. Cargador Woltio pro 7,4 kw</t>
        </is>
      </c>
      <c r="B28" s="179" t="n"/>
      <c r="C28" s="179" t="n"/>
      <c r="D28" s="179" t="n"/>
      <c r="E28" s="179" t="n"/>
      <c r="F28" s="179" t="n"/>
      <c r="G28" s="179" t="n"/>
      <c r="H28" s="179" t="n"/>
      <c r="I28" s="179" t="n"/>
      <c r="J28" s="179" t="n"/>
      <c r="K28" s="179" t="n"/>
      <c r="L28" s="179" t="n"/>
      <c r="M28" s="179" t="n"/>
      <c r="N28" s="179" t="n"/>
      <c r="O28" s="179" t="n"/>
      <c r="P28" s="179" t="n"/>
      <c r="Q28" s="179" t="n"/>
      <c r="R28" s="179" t="n"/>
      <c r="S28" s="179" t="n"/>
      <c r="T28" s="179" t="n"/>
      <c r="U28" s="179" t="n"/>
      <c r="V28" s="180" t="n"/>
      <c r="W28" s="35" t="n"/>
      <c r="X28" t="n">
        <v>0</v>
      </c>
    </row>
    <row r="29" ht="15" customHeight="1" s="26">
      <c r="A29" s="25" t="n"/>
      <c r="B29" s="184" t="inlineStr">
        <is>
          <t>EMPRESA INSTALADORA</t>
        </is>
      </c>
      <c r="C29" s="165" t="n"/>
      <c r="D29" s="165" t="n"/>
      <c r="E29" s="165" t="n"/>
      <c r="F29" s="165" t="n"/>
      <c r="G29" s="165" t="n"/>
      <c r="H29" s="165" t="n"/>
      <c r="I29" s="165" t="n"/>
      <c r="J29" s="165" t="n"/>
      <c r="K29" s="165" t="n"/>
      <c r="L29" s="165" t="n"/>
      <c r="M29" s="165" t="n"/>
      <c r="N29" s="165" t="n"/>
      <c r="O29" s="165" t="n"/>
      <c r="P29" s="165" t="n"/>
      <c r="Q29" s="165" t="n"/>
      <c r="R29" s="165" t="n"/>
      <c r="S29" s="165" t="n"/>
      <c r="T29" s="165" t="n"/>
      <c r="U29" s="165" t="n"/>
      <c r="V29" s="182" t="n"/>
      <c r="W29" s="35" t="n"/>
    </row>
    <row r="30" ht="15.65" customHeight="1" s="26">
      <c r="A30" s="58" t="inlineStr">
        <is>
          <t>NIF</t>
        </is>
      </c>
      <c r="B30" s="76" t="inlineStr">
        <is>
          <t>B67630517</t>
        </is>
      </c>
      <c r="C30" s="170" t="n"/>
      <c r="D30" s="75" t="inlineStr">
        <is>
          <t>Nombre/Razón Social:</t>
        </is>
      </c>
      <c r="E30" s="171" t="n"/>
      <c r="F30" s="171" t="n"/>
      <c r="G30" s="172" t="n"/>
      <c r="H30" s="76" t="inlineStr">
        <is>
          <t>EIF Solar</t>
        </is>
      </c>
      <c r="I30" s="169" t="n"/>
      <c r="J30" s="169" t="n"/>
      <c r="K30" s="169" t="n"/>
      <c r="L30" s="169" t="n"/>
      <c r="M30" s="169" t="n"/>
      <c r="N30" s="169" t="n"/>
      <c r="O30" s="169" t="n"/>
      <c r="P30" s="169" t="n"/>
      <c r="Q30" s="169" t="n"/>
      <c r="R30" s="169" t="n"/>
      <c r="S30" s="169" t="n"/>
      <c r="T30" s="169" t="n"/>
      <c r="U30" s="169" t="n"/>
      <c r="V30" s="170" t="n"/>
      <c r="W30" s="35">
        <f>+IF(COUNTA(A30:V30)-X30&gt;=0,"","FALTAN DATOS")</f>
        <v/>
      </c>
      <c r="X30" t="n">
        <v>4</v>
      </c>
    </row>
    <row r="31" ht="15" customHeight="1" s="26">
      <c r="A31" s="102" t="inlineStr">
        <is>
          <t>Categoría de la empresa instaladora:</t>
        </is>
      </c>
      <c r="B31" s="171" t="n"/>
      <c r="C31" s="171" t="n"/>
      <c r="D31" s="171" t="n"/>
      <c r="E31" s="171" t="n"/>
      <c r="F31" s="172" t="n"/>
      <c r="G31" s="85" t="inlineStr">
        <is>
          <t>Básica</t>
        </is>
      </c>
      <c r="H31" s="169" t="n"/>
      <c r="I31" s="170" t="n"/>
      <c r="J31" s="75" t="inlineStr">
        <is>
          <t>Nº Registro Integrado Industrial:</t>
        </is>
      </c>
      <c r="K31" s="171" t="n"/>
      <c r="L31" s="171" t="n"/>
      <c r="M31" s="171" t="n"/>
      <c r="N31" s="171" t="n"/>
      <c r="O31" s="171" t="n"/>
      <c r="P31" s="171" t="n"/>
      <c r="Q31" s="172" t="n"/>
      <c r="R31" s="114" t="n">
        <v>205124</v>
      </c>
      <c r="S31" s="169" t="n"/>
      <c r="T31" s="169" t="n"/>
      <c r="U31" s="169" t="n"/>
      <c r="V31" s="170" t="n"/>
      <c r="W31" s="35">
        <f>+IF(COUNTA(A31:V31)-X31&gt;=0,"","FALTAN DATOS")</f>
        <v/>
      </c>
      <c r="X31" t="n">
        <v>4</v>
      </c>
    </row>
    <row r="32" ht="15" customHeight="1" s="26">
      <c r="A32" s="102" t="inlineStr">
        <is>
          <t>Nombre del instalador:</t>
        </is>
      </c>
      <c r="B32" s="171" t="n"/>
      <c r="C32" s="171" t="n"/>
      <c r="D32" s="172" t="n"/>
      <c r="E32" s="76" t="inlineStr">
        <is>
          <t>Jaime Sánchez Renedo</t>
        </is>
      </c>
      <c r="F32" s="169" t="n"/>
      <c r="G32" s="169" t="n"/>
      <c r="H32" s="169" t="n"/>
      <c r="I32" s="169" t="n"/>
      <c r="J32" s="169" t="n"/>
      <c r="K32" s="169" t="n"/>
      <c r="L32" s="169" t="n"/>
      <c r="M32" s="169" t="n"/>
      <c r="N32" s="169" t="n"/>
      <c r="O32" s="170" t="n"/>
      <c r="P32" s="91" t="inlineStr">
        <is>
          <t>NIF instalador:</t>
        </is>
      </c>
      <c r="Q32" s="171" t="n"/>
      <c r="R32" s="172" t="n"/>
      <c r="S32" s="76" t="inlineStr">
        <is>
          <t>50559513Q</t>
        </is>
      </c>
      <c r="T32" s="169" t="n"/>
      <c r="U32" s="169" t="n"/>
      <c r="V32" s="170" t="n"/>
      <c r="W32" s="35">
        <f>+IF(COUNTA(A32:V32)-X32&gt;=0,"","FALTAN DATOS")</f>
        <v/>
      </c>
      <c r="X32" t="n">
        <v>4</v>
      </c>
    </row>
    <row r="33" ht="17" customHeight="1" s="26">
      <c r="A33" s="68" t="inlineStr">
        <is>
          <t>Dirección     Tipo vía:</t>
        </is>
      </c>
      <c r="B33" s="171" t="n"/>
      <c r="C33" s="172" t="n"/>
      <c r="D33" s="101" t="inlineStr">
        <is>
          <t>CALLE</t>
        </is>
      </c>
      <c r="E33" s="170" t="n"/>
      <c r="F33" s="82" t="inlineStr">
        <is>
          <t>Nombre vía:</t>
        </is>
      </c>
      <c r="G33" s="172" t="n"/>
      <c r="H33" s="76" t="inlineStr">
        <is>
          <t xml:space="preserve">Ronda hispano americana </t>
        </is>
      </c>
      <c r="I33" s="169" t="n"/>
      <c r="J33" s="169" t="n"/>
      <c r="K33" s="169" t="n"/>
      <c r="L33" s="169" t="n"/>
      <c r="M33" s="169" t="n"/>
      <c r="N33" s="169" t="n"/>
      <c r="O33" s="170" t="n"/>
      <c r="P33" s="75" t="inlineStr">
        <is>
          <t>Nº:</t>
        </is>
      </c>
      <c r="Q33" s="76" t="n">
        <v>153</v>
      </c>
      <c r="R33" s="169" t="n"/>
      <c r="S33" s="170" t="n"/>
      <c r="T33" s="75" t="inlineStr">
        <is>
          <t>CP:</t>
        </is>
      </c>
      <c r="U33" s="76" t="n">
        <v>28514</v>
      </c>
      <c r="V33" s="170" t="n"/>
      <c r="W33" s="35">
        <f>+IF(COUNTA(A33:V33)-X33&gt;=0,"","FALTAN DATOS")</f>
        <v/>
      </c>
      <c r="X33" t="n">
        <v>8</v>
      </c>
    </row>
    <row r="34" ht="15" customHeight="1" s="26">
      <c r="A34" s="68" t="inlineStr">
        <is>
          <t>Municipio:</t>
        </is>
      </c>
      <c r="B34" s="172" t="n"/>
      <c r="C34" s="76" t="inlineStr">
        <is>
          <t>Nuevo Baztán</t>
        </is>
      </c>
      <c r="D34" s="169" t="n"/>
      <c r="E34" s="169" t="n"/>
      <c r="F34" s="170" t="n"/>
      <c r="G34" s="75" t="inlineStr">
        <is>
          <t>Provincia:</t>
        </is>
      </c>
      <c r="H34" s="172" t="n"/>
      <c r="I34" s="76" t="inlineStr">
        <is>
          <t>Madrid</t>
        </is>
      </c>
      <c r="J34" s="169" t="n"/>
      <c r="K34" s="170" t="n"/>
      <c r="L34" s="58" t="inlineStr">
        <is>
          <t>Teléf.:</t>
        </is>
      </c>
      <c r="M34" s="76" t="n">
        <v>747442672</v>
      </c>
      <c r="N34" s="169" t="n"/>
      <c r="O34" s="170" t="n"/>
      <c r="P34" s="68" t="inlineStr">
        <is>
          <t>Correo-e:</t>
        </is>
      </c>
      <c r="Q34" s="172" t="n"/>
      <c r="R34" s="76" t="inlineStr">
        <is>
          <t>info@eifsolar.com</t>
        </is>
      </c>
      <c r="S34" s="169" t="n"/>
      <c r="T34" s="169" t="n"/>
      <c r="U34" s="169" t="n"/>
      <c r="V34" s="170" t="n"/>
      <c r="W34" s="35">
        <f>+IF(COUNTA(A34:V34)-X34&gt;=0,"","FALTAN DATOS")</f>
        <v/>
      </c>
      <c r="X34" t="n">
        <v>8</v>
      </c>
    </row>
    <row r="35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35" t="n"/>
    </row>
    <row r="36" ht="15.65" customHeight="1" s="26">
      <c r="A36" s="29" t="n"/>
      <c r="B36" s="184" t="inlineStr">
        <is>
          <t>CERTIFICACIÓN DE LA EMPRESA INSTALADORA</t>
        </is>
      </c>
      <c r="C36" s="165" t="n"/>
      <c r="D36" s="165" t="n"/>
      <c r="E36" s="165" t="n"/>
      <c r="F36" s="165" t="n"/>
      <c r="G36" s="165" t="n"/>
      <c r="H36" s="165" t="n"/>
      <c r="I36" s="165" t="n"/>
      <c r="J36" s="165" t="n"/>
      <c r="K36" s="165" t="n"/>
      <c r="L36" s="165" t="n"/>
      <c r="M36" s="165" t="n"/>
      <c r="N36" s="165" t="n"/>
      <c r="O36" s="165" t="n"/>
      <c r="P36" s="165" t="n"/>
      <c r="Q36" s="165" t="n"/>
      <c r="R36" s="165" t="n"/>
      <c r="S36" s="165" t="n"/>
      <c r="T36" s="165" t="n"/>
      <c r="U36" s="165" t="n"/>
      <c r="V36" s="182" t="n"/>
      <c r="W36" s="35" t="n"/>
    </row>
    <row r="37">
      <c r="A37" s="185" t="inlineStr">
        <is>
          <t>La empresa instaladora referenciada y en su nombre el titular del certificado de cualificación individual con nombre y número arriba indicados,</t>
        </is>
      </c>
      <c r="B37" s="165" t="n"/>
      <c r="C37" s="165" t="n"/>
      <c r="D37" s="165" t="n"/>
      <c r="E37" s="165" t="n"/>
      <c r="F37" s="165" t="n"/>
      <c r="G37" s="165" t="n"/>
      <c r="H37" s="165" t="n"/>
      <c r="I37" s="165" t="n"/>
      <c r="J37" s="165" t="n"/>
      <c r="K37" s="165" t="n"/>
      <c r="L37" s="165" t="n"/>
      <c r="M37" s="165" t="n"/>
      <c r="N37" s="165" t="n"/>
      <c r="O37" s="165" t="n"/>
      <c r="P37" s="165" t="n"/>
      <c r="Q37" s="165" t="n"/>
      <c r="R37" s="165" t="n"/>
      <c r="S37" s="165" t="n"/>
      <c r="T37" s="165" t="n"/>
      <c r="U37" s="165" t="n"/>
      <c r="V37" s="182" t="n"/>
      <c r="W37" s="35" t="n"/>
    </row>
    <row r="38" ht="14.4" customHeight="1" s="26">
      <c r="A38" s="149" t="inlineStr">
        <is>
          <t>CERTIFICA:      que ha ejecutado la instalación referenciada documentada en (14)</t>
        </is>
      </c>
      <c r="L38" s="186" t="inlineStr">
        <is>
          <t>MTD</t>
        </is>
      </c>
      <c r="M38" s="187" t="n"/>
      <c r="N38" s="187" t="n"/>
      <c r="O38" s="187" t="n"/>
      <c r="P38" s="187" t="n"/>
      <c r="Q38" s="188" t="n"/>
      <c r="R38" s="189" t="n"/>
      <c r="S38" s="187" t="n"/>
      <c r="T38" s="187" t="n"/>
      <c r="U38" s="187" t="n"/>
      <c r="V38" s="190" t="n"/>
      <c r="W38" s="35">
        <f>+IF(COUNTA(A38:V38)-X38&gt;=0,"","FALTAN DATOS")</f>
        <v/>
      </c>
      <c r="X38">
        <f>2+IF(L38="Proyecto con nº de visado ó fecha",1,0)</f>
        <v/>
      </c>
    </row>
    <row r="39" ht="27.65" customHeight="1" s="26">
      <c r="A39" s="191" t="inlineStr">
        <is>
          <t>de acuerdo al vigente R.E.B.T., sus I.T.C y las normas particulares de la empresa distribuidora y que ha realizado la verificación de las instalaciones, con resultado favorable, según consta en el presente certificado.</t>
        </is>
      </c>
      <c r="V39" s="192" t="n"/>
      <c r="W39" s="35" t="n"/>
    </row>
    <row r="40">
      <c r="A40" s="19" t="inlineStr">
        <is>
          <t>NO</t>
        </is>
      </c>
      <c r="B40" s="134" t="inlineStr">
        <is>
          <t>Aplica/se incluye certificación sobre cumplimiento del RD 1890/2008, REEAE(14)</t>
        </is>
      </c>
      <c r="L40" s="132" t="inlineStr">
        <is>
          <t>Pot. Instalada luminarias y aux. RD 1890/2008:</t>
        </is>
      </c>
      <c r="T40" s="193" t="n"/>
      <c r="U40" s="194" t="n"/>
      <c r="V40" s="27" t="inlineStr">
        <is>
          <t>kW</t>
        </is>
      </c>
      <c r="W40" s="35">
        <f>+IF(COUNTA(A40:V40)-X40&gt;=0,"","FALTAN DATOS")</f>
        <v/>
      </c>
      <c r="X40">
        <f>4+IF(A40="si",1,0)</f>
        <v/>
      </c>
    </row>
    <row r="41" ht="5.25" customHeight="1" s="26">
      <c r="A41" s="30" t="n"/>
      <c r="B41" s="31" t="n"/>
      <c r="C41" s="31" t="n"/>
      <c r="D41" s="31" t="n"/>
      <c r="E41" s="31" t="n"/>
      <c r="F41" s="31" t="n"/>
      <c r="G41" s="31" t="n"/>
      <c r="H41" s="31" t="n"/>
      <c r="I41" s="31" t="n"/>
      <c r="J41" s="31" t="n"/>
      <c r="K41" s="31" t="n"/>
      <c r="L41" s="31" t="n"/>
      <c r="M41" s="31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2" t="n"/>
      <c r="W41" s="35" t="n"/>
    </row>
    <row r="42">
      <c r="A42" s="19" t="inlineStr">
        <is>
          <t>NO</t>
        </is>
      </c>
      <c r="B42" s="136" t="inlineStr">
        <is>
          <t>Aplica ITC-BT 51 sobre instalación de sistemas de automatización, gestión técnica de la energía y seguridad para viviendas y edificios (14).</t>
        </is>
      </c>
      <c r="C42" s="176" t="n"/>
      <c r="D42" s="176" t="n"/>
      <c r="E42" s="176" t="n"/>
      <c r="F42" s="176" t="n"/>
      <c r="G42" s="176" t="n"/>
      <c r="H42" s="176" t="n"/>
      <c r="I42" s="176" t="n"/>
      <c r="J42" s="176" t="n"/>
      <c r="K42" s="176" t="n"/>
      <c r="L42" s="176" t="n"/>
      <c r="M42" s="176" t="n"/>
      <c r="N42" s="176" t="n"/>
      <c r="O42" s="176" t="n"/>
      <c r="P42" s="176" t="n"/>
      <c r="Q42" s="176" t="n"/>
      <c r="R42" s="176" t="n"/>
      <c r="S42" s="176" t="n"/>
      <c r="T42" s="176" t="n"/>
      <c r="U42" s="176" t="n"/>
      <c r="V42" s="195" t="n"/>
      <c r="W42" s="35">
        <f>+IF(COUNTA(A42:V42)-X42&gt;=0,"","FALTAN DATOS")</f>
        <v/>
      </c>
      <c r="X42" t="n">
        <v>2</v>
      </c>
    </row>
    <row r="43" ht="18" customHeight="1" s="26">
      <c r="A43" s="62" t="inlineStr">
        <is>
          <t xml:space="preserve">En </t>
        </is>
      </c>
      <c r="B43" s="107" t="n"/>
      <c r="C43" s="169" t="n"/>
      <c r="D43" s="169" t="n"/>
      <c r="E43" s="169" t="n"/>
      <c r="F43" s="169" t="n"/>
      <c r="G43" s="169" t="n"/>
      <c r="H43" s="169" t="n"/>
      <c r="I43" s="170" t="n"/>
      <c r="J43" s="124" t="inlineStr">
        <is>
          <t>(1)  Armario o local.</t>
        </is>
      </c>
      <c r="K43" s="196" t="n"/>
      <c r="L43" s="196" t="n"/>
      <c r="M43" s="196" t="n"/>
      <c r="N43" s="196" t="n"/>
      <c r="O43" s="197" t="n"/>
      <c r="P43" s="98" t="inlineStr">
        <is>
          <t>(2)  Ubicación precisa, si es distinta de la de la instalación</t>
        </is>
      </c>
      <c r="Q43" s="196" t="n"/>
      <c r="R43" s="196" t="n"/>
      <c r="S43" s="196" t="n"/>
      <c r="T43" s="196" t="n"/>
      <c r="U43" s="196" t="n"/>
      <c r="V43" s="197" t="n"/>
      <c r="W43" s="35" t="n"/>
    </row>
    <row r="44" ht="21" customHeight="1" s="26">
      <c r="A44" s="198" t="inlineStr">
        <is>
          <t>Firma del instalador y fecha</t>
        </is>
      </c>
      <c r="B44" s="199" t="n"/>
      <c r="C44" s="199" t="n"/>
      <c r="D44" s="199" t="n"/>
      <c r="E44" s="199" t="n"/>
      <c r="F44" s="199" t="n"/>
      <c r="G44" s="199" t="n"/>
      <c r="H44" s="199" t="n"/>
      <c r="I44" s="200" t="n"/>
      <c r="J44" s="108" t="inlineStr">
        <is>
          <t>(3) Instalación Nueva, Modificación o Ampliación con o sin modificación de la instalación existente.</t>
        </is>
      </c>
      <c r="K44" s="201" t="n"/>
      <c r="L44" s="201" t="n"/>
      <c r="M44" s="201" t="n"/>
      <c r="N44" s="201" t="n"/>
      <c r="O44" s="202" t="n"/>
      <c r="P44" s="96" t="inlineStr">
        <is>
          <t>(4) Para instalaciones temporales d.2. (ferias…)</t>
        </is>
      </c>
      <c r="Q44" s="201" t="n"/>
      <c r="R44" s="201" t="n"/>
      <c r="S44" s="201" t="n"/>
      <c r="T44" s="201" t="n"/>
      <c r="U44" s="201" t="n"/>
      <c r="V44" s="202" t="n"/>
      <c r="W44" s="35" t="n"/>
    </row>
    <row r="45" ht="18" customHeight="1" s="26">
      <c r="A45" s="203" t="n"/>
      <c r="B45" s="204" t="n"/>
      <c r="C45" s="204" t="n"/>
      <c r="D45" s="204" t="n"/>
      <c r="E45" s="204" t="n"/>
      <c r="F45" s="204" t="n"/>
      <c r="G45" s="204" t="n"/>
      <c r="H45" s="204" t="n"/>
      <c r="I45" s="205" t="n"/>
      <c r="J45" s="108" t="inlineStr">
        <is>
          <t>(5) Potencia máxima admisible de la instalación. En caso de A o M corresponde a la potencia final de la instalación.</t>
        </is>
      </c>
      <c r="K45" s="201" t="n"/>
      <c r="L45" s="201" t="n"/>
      <c r="M45" s="201" t="n"/>
      <c r="N45" s="201" t="n"/>
      <c r="O45" s="202" t="n"/>
      <c r="P45" s="96" t="inlineStr">
        <is>
          <t>(6) En caso de A corresponde a lo ampliado (A). En caso de M corresponde a lo modificado (M). N/A si es nueva</t>
        </is>
      </c>
      <c r="Q45" s="201" t="n"/>
      <c r="R45" s="201" t="n"/>
      <c r="S45" s="201" t="n"/>
      <c r="T45" s="201" t="n"/>
      <c r="U45" s="201" t="n"/>
      <c r="V45" s="202" t="n"/>
      <c r="W45" s="35" t="n"/>
    </row>
    <row r="46" ht="12" customHeight="1" s="26">
      <c r="A46" s="203" t="n"/>
      <c r="B46" s="204" t="n"/>
      <c r="C46" s="204" t="n"/>
      <c r="D46" s="204" t="n"/>
      <c r="E46" s="204" t="n"/>
      <c r="F46" s="204" t="n"/>
      <c r="G46" s="204" t="n"/>
      <c r="H46" s="204" t="n"/>
      <c r="I46" s="205" t="n"/>
      <c r="J46" s="108" t="inlineStr">
        <is>
          <t>(7) Para A y M Pot. Original de la instalación. N/A si es nueva</t>
        </is>
      </c>
      <c r="K46" s="201" t="n"/>
      <c r="L46" s="201" t="n"/>
      <c r="M46" s="201" t="n"/>
      <c r="N46" s="201" t="n"/>
      <c r="O46" s="202" t="n"/>
      <c r="P46" s="96" t="inlineStr">
        <is>
          <t>(8) Tipo, según apartado 3 de la ITC BT-04 del REBT</t>
        </is>
      </c>
      <c r="Q46" s="201" t="n"/>
      <c r="R46" s="201" t="n"/>
      <c r="S46" s="201" t="n"/>
      <c r="T46" s="201" t="n"/>
      <c r="U46" s="201" t="n"/>
      <c r="V46" s="202" t="n"/>
      <c r="W46" s="35" t="n"/>
    </row>
    <row r="47" ht="12" customHeight="1" s="26">
      <c r="A47" s="203" t="n"/>
      <c r="B47" s="204" t="n"/>
      <c r="C47" s="204" t="n"/>
      <c r="D47" s="204" t="n"/>
      <c r="E47" s="204" t="n"/>
      <c r="F47" s="204" t="n"/>
      <c r="G47" s="204" t="n"/>
      <c r="H47" s="204" t="n"/>
      <c r="I47" s="205" t="n"/>
      <c r="J47" s="108" t="inlineStr">
        <is>
          <t>(9) Para posibles LPC sean &gt; o &lt; 50 personas.</t>
        </is>
      </c>
      <c r="K47" s="201" t="n"/>
      <c r="L47" s="201" t="n"/>
      <c r="M47" s="201" t="n"/>
      <c r="N47" s="201" t="n"/>
      <c r="O47" s="202" t="n"/>
      <c r="P47" s="96" t="inlineStr">
        <is>
          <t>(10) TT, TN, IT</t>
        </is>
      </c>
      <c r="Q47" s="201" t="n"/>
      <c r="R47" s="201" t="n"/>
      <c r="S47" s="201" t="n"/>
      <c r="T47" s="201" t="n"/>
      <c r="U47" s="201" t="n"/>
      <c r="V47" s="202" t="n"/>
      <c r="W47" s="35" t="n"/>
    </row>
    <row r="48" ht="19.25" customHeight="1" s="26">
      <c r="A48" s="203" t="n"/>
      <c r="B48" s="204" t="n"/>
      <c r="C48" s="204" t="n"/>
      <c r="D48" s="204" t="n"/>
      <c r="E48" s="204" t="n"/>
      <c r="F48" s="204" t="n"/>
      <c r="G48" s="204" t="n"/>
      <c r="H48" s="204" t="n"/>
      <c r="I48" s="205" t="n"/>
      <c r="J48" s="108" t="inlineStr">
        <is>
          <t>(11) CT (centro de transformación), RBT (red de baja tensión) ó IA (instalación aislada).</t>
        </is>
      </c>
      <c r="K48" s="201" t="n"/>
      <c r="L48" s="201" t="n"/>
      <c r="M48" s="201" t="n"/>
      <c r="N48" s="201" t="n"/>
      <c r="O48" s="202" t="n"/>
      <c r="P48" s="96" t="inlineStr">
        <is>
          <t>(12) Aérea o subterránea.</t>
        </is>
      </c>
      <c r="Q48" s="201" t="n"/>
      <c r="R48" s="201" t="n"/>
      <c r="S48" s="201" t="n"/>
      <c r="T48" s="201" t="n"/>
      <c r="U48" s="201" t="n"/>
      <c r="V48" s="202" t="n"/>
      <c r="W48" s="35" t="n"/>
    </row>
    <row r="49" ht="19.25" customHeight="1" s="26">
      <c r="A49" s="203" t="n"/>
      <c r="B49" s="204" t="n"/>
      <c r="C49" s="204" t="n"/>
      <c r="D49" s="204" t="n"/>
      <c r="E49" s="204" t="n"/>
      <c r="F49" s="204" t="n"/>
      <c r="G49" s="204" t="n"/>
      <c r="H49" s="204" t="n"/>
      <c r="I49" s="205" t="n"/>
      <c r="J49" s="104" t="inlineStr">
        <is>
          <t xml:space="preserve">(13) Seleccionar si es CGP, BTV y completar la información, o indicar N/A. </t>
        </is>
      </c>
      <c r="K49" s="206" t="n"/>
      <c r="L49" s="206" t="n"/>
      <c r="M49" s="206" t="n"/>
      <c r="N49" s="206" t="n"/>
      <c r="O49" s="207" t="n"/>
      <c r="P49" s="105" t="inlineStr">
        <is>
          <t>(14) Seleccionar lo que aplica en cada caso</t>
        </is>
      </c>
      <c r="Q49" s="206" t="n"/>
      <c r="R49" s="206" t="n"/>
      <c r="S49" s="206" t="n"/>
      <c r="T49" s="206" t="n"/>
      <c r="U49" s="206" t="n"/>
      <c r="V49" s="207" t="n"/>
      <c r="W49" s="35" t="n"/>
    </row>
    <row r="50" ht="15" customHeight="1" s="26">
      <c r="A50" s="203" t="n"/>
      <c r="B50" s="204" t="n"/>
      <c r="C50" s="204" t="n"/>
      <c r="D50" s="204" t="n"/>
      <c r="E50" s="204" t="n"/>
      <c r="F50" s="204" t="n"/>
      <c r="G50" s="204" t="n"/>
      <c r="H50" s="204" t="n"/>
      <c r="I50" s="205" t="n"/>
      <c r="J50" s="208" t="inlineStr">
        <is>
          <t>VERIFICACIONES POR MEDIDAS Y ENSAYOS</t>
        </is>
      </c>
      <c r="K50" s="171" t="n"/>
      <c r="L50" s="171" t="n"/>
      <c r="M50" s="171" t="n"/>
      <c r="N50" s="171" t="n"/>
      <c r="O50" s="171" t="n"/>
      <c r="P50" s="171" t="n"/>
      <c r="Q50" s="171" t="n"/>
      <c r="R50" s="171" t="n"/>
      <c r="S50" s="171" t="n"/>
      <c r="T50" s="171" t="n"/>
      <c r="U50" s="171" t="n"/>
      <c r="V50" s="172" t="n"/>
      <c r="W50" s="35" t="n"/>
    </row>
    <row r="51" ht="15" customHeight="1" s="26">
      <c r="A51" s="203" t="n"/>
      <c r="B51" s="204" t="n"/>
      <c r="C51" s="204" t="n"/>
      <c r="D51" s="204" t="n"/>
      <c r="E51" s="204" t="n"/>
      <c r="F51" s="204" t="n"/>
      <c r="G51" s="204" t="n"/>
      <c r="H51" s="204" t="n"/>
      <c r="I51" s="205" t="n"/>
      <c r="J51" s="209" t="inlineStr">
        <is>
          <t>1. Resistencia de puesta a tierra:</t>
        </is>
      </c>
      <c r="K51" s="171" t="n"/>
      <c r="L51" s="171" t="n"/>
      <c r="M51" s="171" t="n"/>
      <c r="N51" s="171" t="n"/>
      <c r="O51" s="171" t="n"/>
      <c r="P51" s="171" t="n"/>
      <c r="Q51" s="171" t="n"/>
      <c r="R51" s="172" t="n"/>
      <c r="S51" s="85" t="n">
        <v>5</v>
      </c>
      <c r="T51" s="169" t="n"/>
      <c r="U51" s="170" t="n"/>
      <c r="V51" s="33" t="inlineStr">
        <is>
          <t>Ω</t>
        </is>
      </c>
      <c r="W51" s="35">
        <f>+IF(COUNTA(A51:V51)-X51&gt;=0,"","FALTAN DATOS")</f>
        <v/>
      </c>
      <c r="X51" t="n">
        <v>3</v>
      </c>
    </row>
    <row r="52" ht="15" customHeight="1" s="26">
      <c r="A52" s="203" t="n"/>
      <c r="B52" s="204" t="n"/>
      <c r="C52" s="204" t="n"/>
      <c r="D52" s="204" t="n"/>
      <c r="E52" s="204" t="n"/>
      <c r="F52" s="204" t="n"/>
      <c r="G52" s="204" t="n"/>
      <c r="H52" s="204" t="n"/>
      <c r="I52" s="205" t="n"/>
      <c r="J52" s="209" t="inlineStr">
        <is>
          <t>2. Resistencia de aislamiento de los conductores:</t>
        </is>
      </c>
      <c r="K52" s="171" t="n"/>
      <c r="L52" s="171" t="n"/>
      <c r="M52" s="171" t="n"/>
      <c r="N52" s="171" t="n"/>
      <c r="O52" s="171" t="n"/>
      <c r="P52" s="171" t="n"/>
      <c r="Q52" s="171" t="n"/>
      <c r="R52" s="172" t="n"/>
      <c r="S52" s="85" t="n">
        <v>1000</v>
      </c>
      <c r="T52" s="169" t="n"/>
      <c r="U52" s="170" t="n"/>
      <c r="V52" s="33" t="inlineStr">
        <is>
          <t>MΩ</t>
        </is>
      </c>
      <c r="W52" s="35">
        <f>+IF(COUNTA(A52:V52)-X52&gt;=0,"","FALTAN DATOS")</f>
        <v/>
      </c>
      <c r="X52" t="n">
        <v>3</v>
      </c>
    </row>
    <row r="53">
      <c r="A53" s="210" t="n"/>
      <c r="B53" s="179" t="n"/>
      <c r="C53" s="179" t="n"/>
      <c r="D53" s="179" t="n"/>
      <c r="E53" s="179" t="n"/>
      <c r="F53" s="179" t="n"/>
      <c r="G53" s="179" t="n"/>
      <c r="H53" s="179" t="n"/>
      <c r="I53" s="180" t="n"/>
      <c r="J53" s="209" t="inlineStr">
        <is>
          <t>3. Otras:</t>
        </is>
      </c>
      <c r="K53" s="171" t="n"/>
      <c r="L53" s="171" t="n"/>
      <c r="M53" s="171" t="n"/>
      <c r="N53" s="171" t="n"/>
      <c r="O53" s="171" t="n"/>
      <c r="P53" s="171" t="n"/>
      <c r="Q53" s="171" t="n"/>
      <c r="R53" s="172" t="n"/>
      <c r="S53" s="85" t="n"/>
      <c r="T53" s="169" t="n"/>
      <c r="U53" s="170" t="n"/>
      <c r="V53" s="33" t="n"/>
    </row>
    <row r="54" ht="24.65" customHeight="1" s="26">
      <c r="A54" s="103" t="inlineStr">
        <is>
          <t>(*) Se cumplimentarán todos los campos de características técnicas de la instalación de este documento, independientemente de que se rellenen con "N/A", no aplica o una llamada al campo de observaciones o se elegirá entre las opciones que se propongan.</t>
        </is>
      </c>
    </row>
    <row r="55" ht="24.65" customHeight="1" s="26">
      <c r="A55" s="103" t="inlineStr">
        <is>
          <t>El presente certificado se expide exclusivamente a los efectos previstos en el Reglamento Electrotécnico para Baja Tensión y disposiciones complementarias, sin que ello implique el cumplimiento por parte del Titular de la instalación de todos los requisitos que pudiera imponer la normativa vigente para la puesta en servicio y suscripción de contrato de suministro eléctrico.</t>
        </is>
      </c>
    </row>
    <row r="56" ht="36" customHeight="1" s="26">
      <c r="A56" s="103" t="inlineStr">
        <is>
          <t>En cumplimiento de lo establecido por el Reglamento (UE) 2016/679, de Protección de Datos Personales, sus datos serán tratados para las siguientes finalidades:
- RECABAR LOS DATOS DE LAS INSTALACIONES AFECTADAS POR REGLAMENTOS DE SEGURIDAD INDUSTRIAL CUYA TRAMITACIÓN ESTÁ EXTERNALIZADA, ASÍ COMO EL CONTROL Y SEGUIMIENTO DE LAS INSPECCIONES DE DICHAS INSTALACIONES</t>
        </is>
      </c>
    </row>
    <row r="57" ht="17.4" customHeight="1" s="26">
      <c r="U57" s="128" t="inlineStr">
        <is>
          <t>1134FO1</t>
        </is>
      </c>
    </row>
    <row r="58" ht="17.4" customHeight="1" s="26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EAF"/>
  <mergeCells count="151">
    <mergeCell ref="J53:R53"/>
    <mergeCell ref="S21:T21"/>
    <mergeCell ref="K24:L24"/>
    <mergeCell ref="P47:V47"/>
    <mergeCell ref="D22:E22"/>
    <mergeCell ref="A21:C21"/>
    <mergeCell ref="R20:T20"/>
    <mergeCell ref="R34:V34"/>
    <mergeCell ref="B29:V29"/>
    <mergeCell ref="A23:C23"/>
    <mergeCell ref="U16:V16"/>
    <mergeCell ref="J43:O43"/>
    <mergeCell ref="E7:G7"/>
    <mergeCell ref="M24:O24"/>
    <mergeCell ref="U57:V57"/>
    <mergeCell ref="J21:R21"/>
    <mergeCell ref="G34:H34"/>
    <mergeCell ref="B15:V15"/>
    <mergeCell ref="P22:S22"/>
    <mergeCell ref="A31:F31"/>
    <mergeCell ref="U33:V33"/>
    <mergeCell ref="E18:G18"/>
    <mergeCell ref="I34:K34"/>
    <mergeCell ref="A17:B17"/>
    <mergeCell ref="P49:V49"/>
    <mergeCell ref="M8:N8"/>
    <mergeCell ref="J44:O44"/>
    <mergeCell ref="Q33:S33"/>
    <mergeCell ref="Q11:R11"/>
    <mergeCell ref="D33:E33"/>
    <mergeCell ref="U20:V20"/>
    <mergeCell ref="H33:O33"/>
    <mergeCell ref="A9:B9"/>
    <mergeCell ref="D10:E10"/>
    <mergeCell ref="A24:H24"/>
    <mergeCell ref="A11:B11"/>
    <mergeCell ref="B42:V42"/>
    <mergeCell ref="R4:V4"/>
    <mergeCell ref="L38:Q38"/>
    <mergeCell ref="P34:Q34"/>
    <mergeCell ref="W7:W8"/>
    <mergeCell ref="B26:E26"/>
    <mergeCell ref="A28:V28"/>
    <mergeCell ref="M20:Q20"/>
    <mergeCell ref="S53:U53"/>
    <mergeCell ref="F33:G33"/>
    <mergeCell ref="A44:I53"/>
    <mergeCell ref="J47:O47"/>
    <mergeCell ref="A12:E12"/>
    <mergeCell ref="F26:V26"/>
    <mergeCell ref="H7:L7"/>
    <mergeCell ref="J51:R51"/>
    <mergeCell ref="I24:J24"/>
    <mergeCell ref="G23:S23"/>
    <mergeCell ref="T22:U22"/>
    <mergeCell ref="D9:E9"/>
    <mergeCell ref="J22:K22"/>
    <mergeCell ref="F9:G9"/>
    <mergeCell ref="L40:S40"/>
    <mergeCell ref="K17:L17"/>
    <mergeCell ref="A54:V54"/>
    <mergeCell ref="E16:F16"/>
    <mergeCell ref="B6:L6"/>
    <mergeCell ref="G16:Q16"/>
    <mergeCell ref="D23:E23"/>
    <mergeCell ref="A10:B10"/>
    <mergeCell ref="K10:L10"/>
    <mergeCell ref="A56:V56"/>
    <mergeCell ref="A34:B34"/>
    <mergeCell ref="U9:V9"/>
    <mergeCell ref="J49:O49"/>
    <mergeCell ref="I11:J11"/>
    <mergeCell ref="R38:V38"/>
    <mergeCell ref="J45:O45"/>
    <mergeCell ref="T12:V12"/>
    <mergeCell ref="M19:V19"/>
    <mergeCell ref="R31:V31"/>
    <mergeCell ref="K11:L11"/>
    <mergeCell ref="P45:V45"/>
    <mergeCell ref="R6:V6"/>
    <mergeCell ref="C34:F34"/>
    <mergeCell ref="T23:V23"/>
    <mergeCell ref="A22:C22"/>
    <mergeCell ref="G20:I20"/>
    <mergeCell ref="A39:V39"/>
    <mergeCell ref="D17:E17"/>
    <mergeCell ref="J46:O46"/>
    <mergeCell ref="P44:V44"/>
    <mergeCell ref="T40:U40"/>
    <mergeCell ref="G22:I22"/>
    <mergeCell ref="U21:V21"/>
    <mergeCell ref="C20:F20"/>
    <mergeCell ref="G31:I31"/>
    <mergeCell ref="C11:G11"/>
    <mergeCell ref="B19:L19"/>
    <mergeCell ref="J25:K25"/>
    <mergeCell ref="M11:P11"/>
    <mergeCell ref="J48:O48"/>
    <mergeCell ref="J52:R52"/>
    <mergeCell ref="B36:V36"/>
    <mergeCell ref="G21:I21"/>
    <mergeCell ref="J31:Q31"/>
    <mergeCell ref="M10:V10"/>
    <mergeCell ref="B30:C30"/>
    <mergeCell ref="O8:V8"/>
    <mergeCell ref="A37:V37"/>
    <mergeCell ref="H18:L18"/>
    <mergeCell ref="P7:V7"/>
    <mergeCell ref="H9:S9"/>
    <mergeCell ref="A32:D32"/>
    <mergeCell ref="L25:O25"/>
    <mergeCell ref="A25:I25"/>
    <mergeCell ref="M18:V18"/>
    <mergeCell ref="B40:K40"/>
    <mergeCell ref="P43:V43"/>
    <mergeCell ref="D30:G30"/>
    <mergeCell ref="X7:X8"/>
    <mergeCell ref="M17:V17"/>
    <mergeCell ref="M7:O7"/>
    <mergeCell ref="J50:V50"/>
    <mergeCell ref="B14:V14"/>
    <mergeCell ref="D21:E21"/>
    <mergeCell ref="B43:I43"/>
    <mergeCell ref="S32:V32"/>
    <mergeCell ref="W26:W27"/>
    <mergeCell ref="A16:B16"/>
    <mergeCell ref="A33:C33"/>
    <mergeCell ref="P32:R32"/>
    <mergeCell ref="C16:D16"/>
    <mergeCell ref="A8:C8"/>
    <mergeCell ref="U25:V25"/>
    <mergeCell ref="Q25:T25"/>
    <mergeCell ref="D8:L8"/>
    <mergeCell ref="M22:N22"/>
    <mergeCell ref="P24:R24"/>
    <mergeCell ref="S51:U51"/>
    <mergeCell ref="S11:V11"/>
    <mergeCell ref="F12:R12"/>
    <mergeCell ref="H30:V30"/>
    <mergeCell ref="M34:O34"/>
    <mergeCell ref="B7:D7"/>
    <mergeCell ref="P46:V46"/>
    <mergeCell ref="T24:V24"/>
    <mergeCell ref="A20:B20"/>
    <mergeCell ref="A18:D18"/>
    <mergeCell ref="A38:K38"/>
    <mergeCell ref="P48:V48"/>
    <mergeCell ref="S52:U52"/>
    <mergeCell ref="E32:O32"/>
    <mergeCell ref="A55:V55"/>
    <mergeCell ref="B27:V27"/>
  </mergeCells>
  <conditionalFormatting sqref="R38:V38">
    <cfRule type="expression" priority="1" dxfId="0" stopIfTrue="1">
      <formula>$L$38="Proyecto con nº de visado ó fecha"</formula>
    </cfRule>
  </conditionalFormatting>
  <dataValidations count="14">
    <dataValidation sqref="C16:D16 D9:E9 D33:E33" showDropDown="0" showInputMessage="1" showErrorMessage="1" allowBlank="1" type="list">
      <formula1>Tipo_Via</formula1>
    </dataValidation>
    <dataValidation sqref="J20" showDropDown="0" showInputMessage="1" showErrorMessage="1" allowBlank="1" type="whole">
      <formula1>1</formula1>
      <formula2>365</formula2>
    </dataValidation>
    <dataValidation sqref="E18:G18" showDropDown="0" showInputMessage="1" showErrorMessage="1" allowBlank="1" type="list">
      <formula1>UBICACIÓN</formula1>
    </dataValidation>
    <dataValidation sqref="J21" showDropDown="0" showInputMessage="1" showErrorMessage="1" allowBlank="1" type="list">
      <formula1>Tipos_Instalación</formula1>
    </dataValidation>
    <dataValidation sqref="I24:J24" showDropDown="0" showInputMessage="1" showErrorMessage="1" allowBlank="1" type="list">
      <formula1>PUNTO_CONEXIÓN</formula1>
    </dataValidation>
    <dataValidation sqref="M24:O24" showDropDown="0" showInputMessage="1" showErrorMessage="1" allowBlank="1" type="list">
      <formula1>Tipo</formula1>
    </dataValidation>
    <dataValidation sqref="P24:R24" showDropDown="0" showInputMessage="1" showErrorMessage="1" allowBlank="1" type="list">
      <formula1>ESQUEMA</formula1>
    </dataValidation>
    <dataValidation sqref="T23" showDropDown="0" showInputMessage="1" showErrorMessage="1" allowBlank="1" type="list">
      <formula1>TIERRA</formula1>
    </dataValidation>
    <dataValidation sqref="F26:V26" showDropDown="0" showInputMessage="1" showErrorMessage="1" allowBlank="1" type="list">
      <formula1>DISTRIBUIDORA</formula1>
    </dataValidation>
    <dataValidation sqref="G31:I31" showDropDown="0" showInputMessage="1" showErrorMessage="1" allowBlank="1" type="list">
      <formula1>CATEGORIA</formula1>
    </dataValidation>
    <dataValidation sqref="L38:Q38" showDropDown="0" showInputMessage="1" showErrorMessage="1" allowBlank="1" type="list">
      <formula1>DOCUMENTACION</formula1>
    </dataValidation>
    <dataValidation sqref="A40 A42 P25 U25:V25" showDropDown="0" showInputMessage="1" showErrorMessage="1" allowBlank="1" type="list">
      <formula1>RESPUESTA</formula1>
    </dataValidation>
    <dataValidation sqref="J22:K22" showDropDown="0" showInputMessage="1" showErrorMessage="1" allowBlank="1" type="list">
      <formula1>SUMINISTRO</formula1>
    </dataValidation>
    <dataValidation sqref="C20" showDropDown="0" showInputMessage="1" showErrorMessage="1" allowBlank="1" type="list">
      <formula1>EXPEDIENTE</formula1>
    </dataValidation>
  </dataValidations>
  <pageMargins left="0.25" right="0.25" top="0.75" bottom="0.75" header="0.3" footer="0.3"/>
  <pageSetup orientation="portrait" paperSize="9" scale="75" verticalDpi="15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0"/>
  <sheetViews>
    <sheetView workbookViewId="0">
      <selection activeCell="F4" sqref="F4"/>
    </sheetView>
  </sheetViews>
  <sheetFormatPr baseColWidth="10" defaultRowHeight="14.5"/>
  <cols>
    <col width="36.6328125" customWidth="1" style="26" min="1" max="1"/>
    <col width="55" customWidth="1" style="26" min="3" max="3"/>
    <col width="48.54296875" bestFit="1" customWidth="1" style="26" min="8" max="8"/>
  </cols>
  <sheetData>
    <row r="1" ht="14.4" customHeight="1" s="26">
      <c r="A1" s="17" t="inlineStr">
        <is>
          <t>Tipo_Via</t>
        </is>
      </c>
      <c r="B1" s="17" t="inlineStr">
        <is>
          <t>Tipo</t>
        </is>
      </c>
      <c r="D1" s="17" t="inlineStr">
        <is>
          <t>Punto_conexión</t>
        </is>
      </c>
      <c r="F1" s="17" t="inlineStr">
        <is>
          <t>EXPEDIENTE</t>
        </is>
      </c>
      <c r="H1" s="17" t="inlineStr">
        <is>
          <t>Tipos_Instalación</t>
        </is>
      </c>
    </row>
    <row r="2">
      <c r="A2" s="13" t="inlineStr">
        <is>
          <t>CALLE</t>
        </is>
      </c>
      <c r="B2" s="86" t="inlineStr">
        <is>
          <t>Aérea</t>
        </is>
      </c>
      <c r="D2" t="inlineStr">
        <is>
          <t>CT</t>
        </is>
      </c>
      <c r="F2" s="86" t="inlineStr">
        <is>
          <t>Nueva</t>
        </is>
      </c>
      <c r="H2" t="inlineStr">
        <is>
          <t>AUTOCONSUMO</t>
        </is>
      </c>
    </row>
    <row r="3">
      <c r="A3" s="13" t="inlineStr">
        <is>
          <t>ACCESO</t>
        </is>
      </c>
      <c r="B3" s="86" t="inlineStr">
        <is>
          <t>Subterránea</t>
        </is>
      </c>
      <c r="D3" t="inlineStr">
        <is>
          <t>RBT</t>
        </is>
      </c>
      <c r="F3" s="86" t="inlineStr">
        <is>
          <t>Modificación</t>
        </is>
      </c>
      <c r="H3" t="inlineStr">
        <is>
          <t>LOCALES HÚMEDOS</t>
        </is>
      </c>
    </row>
    <row r="4">
      <c r="A4" s="13" t="inlineStr">
        <is>
          <t>ACUEDUCTO</t>
        </is>
      </c>
      <c r="B4" s="86" t="n"/>
      <c r="D4" t="inlineStr">
        <is>
          <t>IA</t>
        </is>
      </c>
      <c r="F4" s="86" t="inlineStr">
        <is>
          <t>Ampliación con o sin modif.</t>
        </is>
      </c>
      <c r="H4" t="inlineStr">
        <is>
          <t>LOCALES POLVORIENTOS</t>
        </is>
      </c>
    </row>
    <row r="5">
      <c r="A5" s="13" t="inlineStr">
        <is>
          <t>AERODROMO</t>
        </is>
      </c>
      <c r="H5" t="inlineStr">
        <is>
          <t>LOCALES CON RIESGO DE CORROSIÓN</t>
        </is>
      </c>
    </row>
    <row r="6">
      <c r="A6" s="13" t="inlineStr">
        <is>
          <t>AEROPUERTO</t>
        </is>
      </c>
      <c r="B6" s="34" t="inlineStr">
        <is>
          <t>ESQUEMA</t>
        </is>
      </c>
      <c r="D6" s="17" t="inlineStr">
        <is>
          <t>RESPUESTA</t>
        </is>
      </c>
      <c r="H6" t="inlineStr">
        <is>
          <t>BOMBAS DE EXTRACCIÓN O ELEVACIÓN DE AGUA</t>
        </is>
      </c>
    </row>
    <row r="7" ht="14.4" customHeight="1" s="26">
      <c r="A7" s="13" t="inlineStr">
        <is>
          <t>ALAMEDA</t>
        </is>
      </c>
      <c r="B7" s="86" t="inlineStr">
        <is>
          <t>Seleccionar</t>
        </is>
      </c>
      <c r="D7" t="inlineStr">
        <is>
          <t>SI</t>
        </is>
      </c>
      <c r="H7" t="inlineStr">
        <is>
          <t>LOCAL MOJADO</t>
        </is>
      </c>
    </row>
    <row r="8" ht="14.4" customHeight="1" s="26">
      <c r="A8" s="13" t="inlineStr">
        <is>
          <t>ALMACEN</t>
        </is>
      </c>
      <c r="B8" t="inlineStr">
        <is>
          <t>C.G.P. (esquema):</t>
        </is>
      </c>
      <c r="D8" t="inlineStr">
        <is>
          <t>NO</t>
        </is>
      </c>
      <c r="H8" t="inlineStr">
        <is>
          <t>GENERACION SOLAR FOTOVOLTAICA</t>
        </is>
      </c>
    </row>
    <row r="9">
      <c r="A9" s="13" t="inlineStr">
        <is>
          <t>ALTO</t>
        </is>
      </c>
      <c r="B9" s="18" t="inlineStr">
        <is>
          <t>BTV( nº salidas):</t>
        </is>
      </c>
      <c r="H9" t="inlineStr">
        <is>
          <t>GENERACION SOLAR TERMOELÉCTRICA</t>
        </is>
      </c>
    </row>
    <row r="10">
      <c r="A10" s="13" t="inlineStr">
        <is>
          <t>APARTAMENTO</t>
        </is>
      </c>
      <c r="B10" s="36" t="inlineStr">
        <is>
          <t>N/A</t>
        </is>
      </c>
      <c r="D10" s="17" t="inlineStr">
        <is>
          <t>TIERRA</t>
        </is>
      </c>
      <c r="H10" t="inlineStr">
        <is>
          <t>AEROGENERADORES</t>
        </is>
      </c>
    </row>
    <row r="11">
      <c r="A11" s="13" t="inlineStr">
        <is>
          <t>ARROYO</t>
        </is>
      </c>
      <c r="B11" s="17" t="inlineStr">
        <is>
          <t>DOCUMENTACION</t>
        </is>
      </c>
      <c r="D11" t="inlineStr">
        <is>
          <t>TT</t>
        </is>
      </c>
      <c r="H11" t="inlineStr">
        <is>
          <t>GENERACION GRUPOS ELECTRÓGENOS FIJOS</t>
        </is>
      </c>
    </row>
    <row r="12">
      <c r="A12" s="13" t="inlineStr">
        <is>
          <t>ARROYO</t>
        </is>
      </c>
      <c r="D12" t="inlineStr">
        <is>
          <t>IT</t>
        </is>
      </c>
      <c r="H12" t="inlineStr">
        <is>
          <t>GRUPOS ELECTRÓGENOS PORTÁTILES</t>
        </is>
      </c>
    </row>
    <row r="13">
      <c r="A13" s="13" t="inlineStr">
        <is>
          <t>AUTOVIA</t>
        </is>
      </c>
      <c r="B13" t="inlineStr">
        <is>
          <t>Proyecto con nº de visado y fecha</t>
        </is>
      </c>
      <c r="D13" t="inlineStr">
        <is>
          <t>TN-S</t>
        </is>
      </c>
      <c r="H13" t="inlineStr">
        <is>
          <t>COGENERACIÓN</t>
        </is>
      </c>
    </row>
    <row r="14">
      <c r="A14" s="13" t="inlineStr">
        <is>
          <t>AVENIDA</t>
        </is>
      </c>
      <c r="B14" t="inlineStr">
        <is>
          <t>Proyecto con decl. responsable de fecha</t>
        </is>
      </c>
      <c r="D14" t="inlineStr">
        <is>
          <t>TN-C</t>
        </is>
      </c>
      <c r="H14" t="inlineStr">
        <is>
          <t>CONVERTIDORES</t>
        </is>
      </c>
    </row>
    <row r="15">
      <c r="A15" s="13" t="inlineStr">
        <is>
          <t>BAJADA</t>
        </is>
      </c>
      <c r="B15" t="inlineStr">
        <is>
          <t>MTD</t>
        </is>
      </c>
      <c r="D15" t="inlineStr">
        <is>
          <t>TN-C-S</t>
        </is>
      </c>
      <c r="H15" t="inlineStr">
        <is>
          <t>CONDUCTORES AISLADOS PARA CALDEO -</t>
        </is>
      </c>
    </row>
    <row r="16">
      <c r="A16" s="13" t="inlineStr">
        <is>
          <t>BARRANCO</t>
        </is>
      </c>
      <c r="B16" s="17" t="inlineStr">
        <is>
          <t>UBICACIÓN</t>
        </is>
      </c>
      <c r="D16" s="17" t="inlineStr">
        <is>
          <t>DISTRIBUIDORA</t>
        </is>
      </c>
      <c r="H16" t="inlineStr">
        <is>
          <t>TEMP.  ALIMENTA MAQUINA OBRAS CONSTRUCCIÓN</t>
        </is>
      </c>
    </row>
    <row r="17">
      <c r="A17" s="13" t="inlineStr">
        <is>
          <t>BARRANCO</t>
        </is>
      </c>
      <c r="B17" t="inlineStr">
        <is>
          <t>Armario</t>
        </is>
      </c>
      <c r="D17" t="inlineStr">
        <is>
          <t>0021 I-DE REDES ELÉCTRICAS INTELIGENTES</t>
        </is>
      </c>
      <c r="H17" t="inlineStr">
        <is>
          <t>TEMP. EN LOCALES O EMPLAZAMIENTOS ABIERTOS</t>
        </is>
      </c>
    </row>
    <row r="18">
      <c r="A18" s="13" t="inlineStr">
        <is>
          <t>BARRIADA</t>
        </is>
      </c>
      <c r="B18" t="inlineStr">
        <is>
          <t>Local</t>
        </is>
      </c>
      <c r="D18" t="inlineStr">
        <is>
          <t>0022 UFD DISTRIBUCIÓN ELECTRICIDAD</t>
        </is>
      </c>
      <c r="H18" t="inlineStr">
        <is>
          <t>VIVIENDA</t>
        </is>
      </c>
    </row>
    <row r="19">
      <c r="A19" s="13" t="inlineStr">
        <is>
          <t>BARRIADA</t>
        </is>
      </c>
      <c r="B19" t="inlineStr">
        <is>
          <t>Individual (CPM)</t>
        </is>
      </c>
      <c r="D19" t="inlineStr">
        <is>
          <t>0026 HIDROCANTÁBRICO DISTRIBUCIÓN ELÉCTRICA</t>
        </is>
      </c>
      <c r="H19" t="inlineStr">
        <is>
          <t>LOCAL/OFICINA (NO LPC)</t>
        </is>
      </c>
    </row>
    <row r="20">
      <c r="A20" s="13" t="inlineStr">
        <is>
          <t>BARRIO</t>
        </is>
      </c>
      <c r="D20" t="inlineStr">
        <is>
          <t>0483 DISTRIBUCIÓN ELÉCTRICA DEL TAJUÑA</t>
        </is>
      </c>
      <c r="H20" t="inlineStr">
        <is>
          <t xml:space="preserve">INSTALACIONES DE ENLACE </t>
        </is>
      </c>
    </row>
    <row r="21">
      <c r="A21" s="13" t="inlineStr">
        <is>
          <t>BASILICA</t>
        </is>
      </c>
      <c r="B21" s="17" t="inlineStr">
        <is>
          <t>SUMINISTRO</t>
        </is>
      </c>
      <c r="D21" t="inlineStr">
        <is>
          <t>0494 DISTRIBUCIÓN ELÉCTRICA EL POZO DEL TIO RAIMUNDO, S.L.U</t>
        </is>
      </c>
      <c r="H21" t="inlineStr">
        <is>
          <t>INSTALACIONES COMUNES</t>
        </is>
      </c>
    </row>
    <row r="22">
      <c r="A22" s="13" t="inlineStr">
        <is>
          <t>BLOQUE</t>
        </is>
      </c>
      <c r="B22" t="inlineStr">
        <is>
          <t>Monofásico</t>
        </is>
      </c>
      <c r="D22" s="4" t="inlineStr">
        <is>
          <t>0314 HIDROELÉCTRICA VEGA, S.A.</t>
        </is>
      </c>
      <c r="H22" t="inlineStr">
        <is>
          <t xml:space="preserve">GARAJE VENTILACIÓN FORZADA </t>
        </is>
      </c>
    </row>
    <row r="23">
      <c r="A23" s="13" t="inlineStr">
        <is>
          <t>BULEVAR</t>
        </is>
      </c>
      <c r="B23" t="inlineStr">
        <is>
          <t>Trifásico</t>
        </is>
      </c>
      <c r="D23" t="inlineStr">
        <is>
          <t>ES UNA INSTALACIÓN AISLADA</t>
        </is>
      </c>
      <c r="H23" t="inlineStr">
        <is>
          <t>GARAJE VENTILACIÓN NATURAL</t>
        </is>
      </c>
    </row>
    <row r="24">
      <c r="A24" s="13" t="inlineStr">
        <is>
          <t>BULEVAR</t>
        </is>
      </c>
      <c r="H24" t="inlineStr">
        <is>
          <t>LPC - CINES</t>
        </is>
      </c>
    </row>
    <row r="25">
      <c r="A25" s="13" t="inlineStr">
        <is>
          <t>CALLEJA</t>
        </is>
      </c>
      <c r="B25" s="17" t="inlineStr">
        <is>
          <t>CATEGORIA</t>
        </is>
      </c>
      <c r="H25" t="inlineStr">
        <is>
          <t xml:space="preserve">LPC- TEATROS </t>
        </is>
      </c>
    </row>
    <row r="26">
      <c r="A26" s="13" t="inlineStr">
        <is>
          <t>CALLEJON</t>
        </is>
      </c>
      <c r="B26" t="inlineStr">
        <is>
          <t>Básica</t>
        </is>
      </c>
      <c r="H26" t="inlineStr">
        <is>
          <t>LPC- AUDITORIOS</t>
        </is>
      </c>
    </row>
    <row r="27">
      <c r="A27" s="13" t="inlineStr">
        <is>
          <t>CAMINO</t>
        </is>
      </c>
      <c r="B27" t="inlineStr">
        <is>
          <t>Especialista</t>
        </is>
      </c>
      <c r="H27" t="inlineStr">
        <is>
          <t>LPC- PLAZAS DE TOROS</t>
        </is>
      </c>
    </row>
    <row r="28">
      <c r="A28" s="13" t="inlineStr">
        <is>
          <t>CAMPAMENTO</t>
        </is>
      </c>
      <c r="H28" t="inlineStr">
        <is>
          <t>LPC- HIPÓDROMOS</t>
        </is>
      </c>
    </row>
    <row r="29">
      <c r="A29" s="13" t="inlineStr">
        <is>
          <t>CANAL</t>
        </is>
      </c>
      <c r="H29" t="inlineStr">
        <is>
          <t>LPC- PARQUES DE ATRACCIONES</t>
        </is>
      </c>
    </row>
    <row r="30">
      <c r="A30" s="13" t="inlineStr">
        <is>
          <t>CANTON</t>
        </is>
      </c>
      <c r="H30" t="inlineStr">
        <is>
          <t>LPC- SALAS DE FIESTA</t>
        </is>
      </c>
    </row>
    <row r="31">
      <c r="A31" s="13" t="inlineStr">
        <is>
          <t>CAÑADA</t>
        </is>
      </c>
      <c r="H31" t="inlineStr">
        <is>
          <t>LPC- DISCOTECAS</t>
        </is>
      </c>
    </row>
    <row r="32">
      <c r="A32" s="13" t="inlineStr">
        <is>
          <t>CARRERA</t>
        </is>
      </c>
      <c r="H32" t="inlineStr">
        <is>
          <t>LPC- SALAS DE JUEGOS DE AZAR</t>
        </is>
      </c>
    </row>
    <row r="33">
      <c r="A33" s="13" t="inlineStr">
        <is>
          <t>CARRETERA</t>
        </is>
      </c>
      <c r="H33" t="inlineStr">
        <is>
          <t>LPC- ESTADIOS Y PABELLONES DEPORTIVOS</t>
        </is>
      </c>
    </row>
    <row r="34">
      <c r="A34" s="13" t="inlineStr">
        <is>
          <t>CARRIL</t>
        </is>
      </c>
      <c r="H34" t="inlineStr">
        <is>
          <t>LPC- CANODROMOS</t>
        </is>
      </c>
    </row>
    <row r="35">
      <c r="A35" s="13" t="inlineStr">
        <is>
          <t>CERRO</t>
        </is>
      </c>
      <c r="H35" t="inlineStr">
        <is>
          <t>LPC- PARQUES ACUATICOS</t>
        </is>
      </c>
    </row>
    <row r="36">
      <c r="A36" s="13" t="inlineStr">
        <is>
          <t>COLONIA</t>
        </is>
      </c>
      <c r="H36" t="inlineStr">
        <is>
          <t>LPC- FERIAS FIJAS</t>
        </is>
      </c>
    </row>
    <row r="37">
      <c r="A37" s="13" t="inlineStr">
        <is>
          <t>COSTANILLA</t>
        </is>
      </c>
      <c r="H37" t="inlineStr">
        <is>
          <t>LPC- BINGOS</t>
        </is>
      </c>
    </row>
    <row r="38">
      <c r="A38" s="13" t="inlineStr">
        <is>
          <t>CUESTA</t>
        </is>
      </c>
      <c r="H38" t="inlineStr">
        <is>
          <t>LPC- CIRCOS</t>
        </is>
      </c>
    </row>
    <row r="39">
      <c r="A39" s="13" t="inlineStr">
        <is>
          <t>DEHESA</t>
        </is>
      </c>
      <c r="H39" t="inlineStr">
        <is>
          <t>LPC- OTROS</t>
        </is>
      </c>
    </row>
    <row r="40">
      <c r="A40" s="13" t="inlineStr">
        <is>
          <t>FINCA</t>
        </is>
      </c>
      <c r="H40" t="inlineStr">
        <is>
          <t>LPC- TEMPLOS</t>
        </is>
      </c>
    </row>
    <row r="41">
      <c r="A41" s="13" t="inlineStr">
        <is>
          <t>GLORIETA</t>
        </is>
      </c>
      <c r="H41" t="inlineStr">
        <is>
          <t xml:space="preserve">LPC- MUSEOS </t>
        </is>
      </c>
    </row>
    <row r="42">
      <c r="A42" s="13" t="inlineStr">
        <is>
          <t>GRAN VIA</t>
        </is>
      </c>
      <c r="H42" t="inlineStr">
        <is>
          <t>LPC- SALAS DE CONFERENCIAS Y CONGRESOS</t>
        </is>
      </c>
    </row>
    <row r="43">
      <c r="A43" s="13" t="inlineStr">
        <is>
          <t>PARAJE</t>
        </is>
      </c>
      <c r="H43" t="inlineStr">
        <is>
          <t xml:space="preserve">LPC- CASINOS </t>
        </is>
      </c>
    </row>
    <row r="44">
      <c r="A44" s="13" t="inlineStr">
        <is>
          <t>PARCELA</t>
        </is>
      </c>
      <c r="H44" t="inlineStr">
        <is>
          <t>LPC- HOTELES</t>
        </is>
      </c>
    </row>
    <row r="45">
      <c r="A45" s="13" t="inlineStr">
        <is>
          <t>PARQUE</t>
        </is>
      </c>
      <c r="H45" t="inlineStr">
        <is>
          <t xml:space="preserve">LPC- HOSTALES </t>
        </is>
      </c>
    </row>
    <row r="46">
      <c r="A46" s="13" t="inlineStr">
        <is>
          <t>PASADIZO</t>
        </is>
      </c>
      <c r="H46" t="inlineStr">
        <is>
          <t>LPC- BARES, RESTAURANTES O SIMILARES</t>
        </is>
      </c>
    </row>
    <row r="47">
      <c r="A47" s="13" t="inlineStr">
        <is>
          <t>PASAJE</t>
        </is>
      </c>
      <c r="H47" t="inlineStr">
        <is>
          <t>LPC- ASILOS</t>
        </is>
      </c>
    </row>
    <row r="48">
      <c r="A48" s="13" t="inlineStr">
        <is>
          <t>PASEO</t>
        </is>
      </c>
      <c r="H48" t="inlineStr">
        <is>
          <t xml:space="preserve">LPC- GUARDERÍAS </t>
        </is>
      </c>
    </row>
    <row r="49">
      <c r="A49" s="13" t="inlineStr">
        <is>
          <t>PLAZA</t>
        </is>
      </c>
      <c r="H49" t="inlineStr">
        <is>
          <t>LPC- HOSPITALES, CLÍNICAS, AMBUL., CENTROS SALUD</t>
        </is>
      </c>
    </row>
    <row r="50">
      <c r="A50" s="13" t="inlineStr">
        <is>
          <t>PLAZUELA</t>
        </is>
      </c>
      <c r="H50" t="inlineStr">
        <is>
          <t>LPC- ESTACIONES DE VIAJEROS</t>
        </is>
      </c>
    </row>
    <row r="51">
      <c r="A51" s="13" t="inlineStr">
        <is>
          <t>POBLADO</t>
        </is>
      </c>
      <c r="H51" t="inlineStr">
        <is>
          <t>LPC- ESTACIONAMIENTOS SUBTERRÁNEOS</t>
        </is>
      </c>
    </row>
    <row r="52">
      <c r="A52" s="13" t="inlineStr">
        <is>
          <t>POLIGONO</t>
        </is>
      </c>
      <c r="H52" t="inlineStr">
        <is>
          <t>LPC- ESTABLECIMIENTOS COMERCIALES</t>
        </is>
      </c>
    </row>
    <row r="53">
      <c r="A53" s="13" t="inlineStr">
        <is>
          <t>RINCON</t>
        </is>
      </c>
      <c r="H53" t="inlineStr">
        <is>
          <t>LPC- AGRUP. ESTAB. EN CENTROS COMERCIALES</t>
        </is>
      </c>
    </row>
    <row r="54">
      <c r="A54" s="13" t="inlineStr">
        <is>
          <t>RINCONADA</t>
        </is>
      </c>
      <c r="H54" t="inlineStr">
        <is>
          <t>LPC- AEROPUERTOS</t>
        </is>
      </c>
    </row>
    <row r="55">
      <c r="A55" s="13" t="inlineStr">
        <is>
          <t>RONDA</t>
        </is>
      </c>
      <c r="H55" t="inlineStr">
        <is>
          <t xml:space="preserve">LPC- BIBLIOTECAS </t>
        </is>
      </c>
    </row>
    <row r="56">
      <c r="A56" s="13" t="inlineStr">
        <is>
          <t>ROTONDA</t>
        </is>
      </c>
      <c r="H56" t="inlineStr">
        <is>
          <t>LPC- CLUBES SOCIALES Y DEPORTIVOS</t>
        </is>
      </c>
    </row>
    <row r="57">
      <c r="A57" s="13" t="inlineStr">
        <is>
          <t>SECTOR</t>
        </is>
      </c>
      <c r="H57" t="inlineStr">
        <is>
          <t xml:space="preserve">LPC- CENTROS DE ENSEÑANZA </t>
        </is>
      </c>
    </row>
    <row r="58">
      <c r="A58" s="13" t="inlineStr">
        <is>
          <t>SENDA</t>
        </is>
      </c>
      <c r="H58" t="inlineStr">
        <is>
          <t xml:space="preserve">LPC- CONSULTORIOS MÉDICOS </t>
        </is>
      </c>
    </row>
    <row r="59">
      <c r="A59" s="13" t="inlineStr">
        <is>
          <t>TRASERA</t>
        </is>
      </c>
      <c r="H59" t="inlineStr">
        <is>
          <t>LPC- OFICINAS CON PRESENCIA DE PÚBLICO</t>
        </is>
      </c>
    </row>
    <row r="60">
      <c r="A60" s="13" t="inlineStr">
        <is>
          <t>TRAVESIA</t>
        </is>
      </c>
      <c r="H60" t="inlineStr">
        <is>
          <t>LPC- RESIDENCIAS DE ESTUDIANTES</t>
        </is>
      </c>
    </row>
    <row r="61">
      <c r="A61" s="13" t="inlineStr">
        <is>
          <t>URBANIZACION</t>
        </is>
      </c>
      <c r="H61" t="inlineStr">
        <is>
          <t>LPC- GIMNASIOS</t>
        </is>
      </c>
    </row>
    <row r="62">
      <c r="A62" s="13" t="inlineStr">
        <is>
          <t>VEREDA</t>
        </is>
      </c>
      <c r="H62" t="inlineStr">
        <is>
          <t>LPC- SALAS DE EXPOSICIONES</t>
        </is>
      </c>
    </row>
    <row r="63">
      <c r="A63" s="13" t="inlineStr">
        <is>
          <t>VIA</t>
        </is>
      </c>
      <c r="H63" t="inlineStr">
        <is>
          <t>LPC- CENTROS CULTURALES</t>
        </is>
      </c>
    </row>
    <row r="64">
      <c r="A64" s="13" t="inlineStr">
        <is>
          <t>CALLE</t>
        </is>
      </c>
      <c r="H64" t="inlineStr">
        <is>
          <t>LPC- OTROS</t>
        </is>
      </c>
    </row>
    <row r="65">
      <c r="H65" t="inlineStr">
        <is>
          <t>LPC-OTROS LOCALES BD2/BD3/BD4</t>
        </is>
      </c>
    </row>
    <row r="66">
      <c r="H66" t="inlineStr">
        <is>
          <t>LPC- OTROS (OCUPACIÓN &gt; 100)</t>
        </is>
      </c>
    </row>
    <row r="67">
      <c r="H67" t="inlineStr">
        <is>
          <t>MÁQUINAS DE ELEVACIÓN Y TRANSPORTE</t>
        </is>
      </c>
    </row>
    <row r="68">
      <c r="H68" t="inlineStr">
        <is>
          <t>INSTALACIONES QUE UTILICEN TENSIONES ESPECIALES</t>
        </is>
      </c>
    </row>
    <row r="69">
      <c r="H69" t="inlineStr">
        <is>
          <t>DESTINADAS A RÓTULOS LUMINOSOS</t>
        </is>
      </c>
    </row>
    <row r="70">
      <c r="H70" t="inlineStr">
        <is>
          <t>CERCAS ELÉCTRICAS</t>
        </is>
      </c>
    </row>
    <row r="71">
      <c r="H71" t="inlineStr">
        <is>
          <t xml:space="preserve">ALUMBRADO EXTERIOR PÚBLICO </t>
        </is>
      </c>
    </row>
    <row r="72">
      <c r="H72" t="inlineStr">
        <is>
          <t>ALUMBRADO EXTERIOR PRIVADO</t>
        </is>
      </c>
    </row>
    <row r="73">
      <c r="H73" t="inlineStr">
        <is>
          <t>MOBILIARIO URBANO</t>
        </is>
      </c>
    </row>
    <row r="74">
      <c r="H74" t="inlineStr">
        <is>
          <t>LOCAL CON RIESGO INCENDIO O EXPLOSIÓN, NO GARAJE</t>
        </is>
      </c>
    </row>
    <row r="75">
      <c r="H75" t="inlineStr">
        <is>
          <t>QUIROFANOS Y SALAS DE INTERVENCION -</t>
        </is>
      </c>
    </row>
    <row r="76">
      <c r="H76" t="inlineStr">
        <is>
          <t>PISCINAS</t>
        </is>
      </c>
    </row>
    <row r="77">
      <c r="H77" t="inlineStr">
        <is>
          <t>FUENTES</t>
        </is>
      </c>
    </row>
    <row r="78">
      <c r="H78" t="inlineStr">
        <is>
          <t>INFRAESTRUCTURA DE RECARGA VEHICULO ELECTRICO</t>
        </is>
      </c>
    </row>
    <row r="79">
      <c r="H79" t="inlineStr">
        <is>
          <t>INDUSTRIAS Y OTROS ESTABLECIMIENTOS INDUSTRIALES</t>
        </is>
      </c>
    </row>
    <row r="80">
      <c r="H80" t="inlineStr">
        <is>
          <t>OTRAS NO CONTEMPLADAS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EAF"/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B6" sqref="B6"/>
    </sheetView>
  </sheetViews>
  <sheetFormatPr baseColWidth="10" defaultRowHeight="14.5"/>
  <cols>
    <col width="5.453125" customWidth="1" style="26" min="1" max="1"/>
    <col width="141.36328125" customWidth="1" style="26" min="2" max="2"/>
  </cols>
  <sheetData>
    <row r="1" ht="18.5" customHeight="1" s="26">
      <c r="B1" s="48" t="inlineStr">
        <is>
          <t>INSTRUCCIONES</t>
        </is>
      </c>
    </row>
    <row r="3" ht="47.4" customHeight="1" s="26">
      <c r="A3" s="46" t="inlineStr">
        <is>
          <t>1.-</t>
        </is>
      </c>
      <c r="B3" s="47" t="inlineStr">
        <is>
          <t>Cumplimente el Certificado de Instalación Eléctrica (CIE) en todos sus campos necesarios. Tenga en cuenta que en el margen derecho aparece "FALTAN DATOS" si existe algún campo sin rellenar.</t>
        </is>
      </c>
    </row>
    <row r="4" ht="47.4" customHeight="1" s="26">
      <c r="A4" s="46" t="inlineStr">
        <is>
          <t>2.-</t>
        </is>
      </c>
      <c r="B4" s="47" t="inlineStr">
        <is>
          <t>Tenga en cuenta que el contenido de alguno de los campos deberá seleccionarlo de entre las opciones que aparecen en el desplegable de ese campo.</t>
        </is>
      </c>
    </row>
    <row r="5" ht="47.4" customHeight="1" s="26">
      <c r="A5" s="46" t="inlineStr">
        <is>
          <t>3.-</t>
        </is>
      </c>
      <c r="B5" s="47" t="inlineStr">
        <is>
          <t>Cuando se hayan completado todos los campos necesarios y en la columna del margen izquierdo ya no aparezca ninguna celda indicando que "FALTAN DATOS", en la parte superior del CIE el valor "CIE INCOMPLETO" quedará reemplazado por "COMPLETADO".</t>
        </is>
      </c>
    </row>
    <row r="6" ht="47.4" customHeight="1" s="26">
      <c r="A6" s="46" t="inlineStr">
        <is>
          <t>4.-</t>
        </is>
      </c>
      <c r="B6" s="47" t="inlineStr">
        <is>
          <t>Algunos campos tienen habilitado el control de errores. Por ejemplo, no es posible indicar un CUPS no válido, ni de una empresa distribuidora distinta a la que pertenece el punto de suministro que identifica ese CUPS.</t>
        </is>
      </c>
    </row>
    <row r="7" ht="47.4" customHeight="1" s="26">
      <c r="A7" s="46" t="inlineStr">
        <is>
          <t>5.-</t>
        </is>
      </c>
      <c r="B7" s="47" t="inlineStr">
        <is>
          <t>El campo "IDENTIFICADOR DEL CIE" es un valor alfanumérico único para el CIE que se ha completado y permite identificar de manera unívoca el CIE en el registro de la instalación.</t>
        </is>
      </c>
    </row>
    <row r="8" ht="47.4" customHeight="1" s="26">
      <c r="A8" s="46" t="inlineStr">
        <is>
          <t>6.-</t>
        </is>
      </c>
      <c r="B8" s="47" t="inlineStr">
        <is>
          <t xml:space="preserve">Una vez completados todos los datos necesarios, y cuando aparece el valor "CIE COMPLETADO" en la parte superior derecha, deberá proceder a imprimir el CIE y firmarlo antes de presentarlo junto con la documentación necesaria para su registro. </t>
        </is>
      </c>
    </row>
    <row r="9" ht="47.4" customHeight="1" s="26">
      <c r="A9" s="46" t="inlineStr">
        <is>
          <t>7.-</t>
        </is>
      </c>
      <c r="B9" s="47" t="inlineStr">
        <is>
          <t>Para su presentación telemática, el CIE, impreso en formato .pdf, deberá estar firmado electrónicamente.</t>
        </is>
      </c>
    </row>
  </sheetData>
  <pageMargins left="0.7" right="0.7" top="0.75" bottom="0.75" header="0.3" footer="0.3"/>
  <pageSetup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9"/>
  <sheetViews>
    <sheetView workbookViewId="0">
      <selection activeCell="H3" sqref="H3"/>
    </sheetView>
  </sheetViews>
  <sheetFormatPr baseColWidth="10" defaultRowHeight="14.5"/>
  <cols>
    <col width="20.08984375" bestFit="1" customWidth="1" style="6" min="1" max="1"/>
    <col hidden="1" width="25.90625" customWidth="1" style="26" min="2" max="2"/>
    <col width="7.6328125" customWidth="1" style="26" min="3" max="3"/>
    <col hidden="1" width="12.54296875" customWidth="1" style="26" min="4" max="4"/>
    <col hidden="1" width="4" customWidth="1" style="26" min="5" max="5"/>
    <col hidden="1" width="8.90625" customWidth="1" style="26" min="6" max="6"/>
    <col hidden="1" width="5" customWidth="1" style="26" min="7" max="7"/>
    <col width="57.36328125" bestFit="1" customWidth="1" style="26" min="8" max="8"/>
    <col hidden="1" width="17.08984375" customWidth="1" style="26" min="9" max="9"/>
    <col hidden="1" width="22.36328125" customWidth="1" style="26" min="10" max="10"/>
    <col hidden="1" width="11.54296875" customWidth="1" style="26" min="11" max="11"/>
    <col width="24.54296875" customWidth="1" style="26" min="12" max="12"/>
    <col hidden="1" width="10.6328125" customWidth="1" style="26" min="13" max="13"/>
    <col hidden="1" width="29.36328125" customWidth="1" style="26" min="14" max="14"/>
  </cols>
  <sheetData>
    <row r="1" ht="19" customHeight="1" s="26" thickBot="1">
      <c r="A1" s="5" t="inlineStr">
        <is>
          <t>Referencia del CIE:</t>
        </is>
      </c>
      <c r="B1" s="15">
        <f>+B13+B14+B15</f>
        <v/>
      </c>
      <c r="C1" s="11">
        <f>+CONCATENATE(VLOOKUP(INT(E6/23),E7:F29,2,FALSE),VLOOKUP(MOD(E6,23),E7:F29,2,FALSE))</f>
        <v/>
      </c>
      <c r="E1" s="14" t="n"/>
      <c r="L1" s="40" t="inlineStr">
        <is>
          <t>CUPS:</t>
        </is>
      </c>
      <c r="M1" s="41">
        <f>+CIE!M20</f>
        <v/>
      </c>
      <c r="N1" s="42">
        <f>+IF(MID(M1,1,2)="ES",IF((MID(M1,19,2)=M6),"CUPS CORRECTO","ERROR: CUPS NO VÁLIDO"),"")</f>
        <v/>
      </c>
    </row>
    <row r="2" ht="19" customHeight="1" s="26" thickBot="1">
      <c r="E2" s="2" t="n"/>
      <c r="L2" s="6" t="n"/>
      <c r="N2" s="42" t="n"/>
    </row>
    <row r="3" ht="18.5" customHeight="1" s="26">
      <c r="A3" s="5" t="n"/>
      <c r="E3" s="2" t="n"/>
      <c r="L3" s="40" t="inlineStr">
        <is>
          <t xml:space="preserve">Compañía: </t>
        </is>
      </c>
      <c r="M3">
        <f>IFERROR(VLOOKUP(MID(M1,3,4),G7:H11,2,FALSE)," ")</f>
        <v/>
      </c>
    </row>
    <row r="4" ht="15" customHeight="1" s="26" thickBot="1">
      <c r="E4" s="2" t="n"/>
      <c r="L4" s="6" t="n"/>
      <c r="M4">
        <f>+IF(MID(M1,1,2)="ES",IF(M3&lt;&gt;CIE!F26,"CUPS NO ES DE ESA CÍA. DISTRIBUIDORA",""),"")</f>
        <v/>
      </c>
    </row>
    <row r="5" ht="19" customHeight="1" s="26" thickBot="1">
      <c r="B5" s="15" t="n"/>
      <c r="E5" s="16" t="n"/>
      <c r="L5" s="6" t="n"/>
    </row>
    <row r="6" ht="19" customHeight="1" s="26" thickBot="1">
      <c r="A6" s="5" t="n"/>
      <c r="E6" s="10">
        <f>+ROUND(ABS(((B1/529)-INT(B1/529)))*529,0)</f>
        <v/>
      </c>
      <c r="F6" s="10">
        <f>+ROUND(((MID(M1,3,16)/529)-INT(MID(M1,3,16)/529))*529,0)</f>
        <v/>
      </c>
      <c r="L6" s="40" t="inlineStr">
        <is>
          <t xml:space="preserve">Caracteres de control: </t>
        </is>
      </c>
      <c r="M6" s="41">
        <f>+CONCATENATE(VLOOKUP(QUOTIENT(F6,23),E7:F29,2,FALSE),VLOOKUP(MOD(F6,23),E7:F29,2,FALSE))</f>
        <v/>
      </c>
    </row>
    <row r="7">
      <c r="E7" t="n">
        <v>0</v>
      </c>
      <c r="F7" s="1" t="inlineStr">
        <is>
          <t>T</t>
        </is>
      </c>
      <c r="G7" s="43" t="inlineStr">
        <is>
          <t>0021</t>
        </is>
      </c>
      <c r="H7" t="inlineStr">
        <is>
          <t>0021 I-DE REDES ELÉCTRICAS INTELIGENTES</t>
        </is>
      </c>
      <c r="L7" s="6" t="n"/>
    </row>
    <row r="8">
      <c r="B8" s="4" t="n"/>
      <c r="E8" t="n">
        <v>1</v>
      </c>
      <c r="F8" s="1" t="inlineStr">
        <is>
          <t>R</t>
        </is>
      </c>
      <c r="G8" s="43" t="inlineStr">
        <is>
          <t>0022</t>
        </is>
      </c>
      <c r="H8" t="inlineStr">
        <is>
          <t>0022 UFD DISTRIBUCIÓN ELECTRICIDAD</t>
        </is>
      </c>
      <c r="L8" s="6" t="n"/>
    </row>
    <row r="9">
      <c r="E9" t="n">
        <v>2</v>
      </c>
      <c r="F9" t="inlineStr">
        <is>
          <t>W</t>
        </is>
      </c>
      <c r="G9" s="43" t="inlineStr">
        <is>
          <t>0026</t>
        </is>
      </c>
      <c r="H9" t="inlineStr">
        <is>
          <t>0026 HIDROCANTÁBRICO DISTRIBUCIÓN ELÉCTRICA</t>
        </is>
      </c>
      <c r="L9" s="6" t="n"/>
    </row>
    <row r="10">
      <c r="E10" t="n">
        <v>3</v>
      </c>
      <c r="F10" t="inlineStr">
        <is>
          <t>A</t>
        </is>
      </c>
      <c r="G10" s="43" t="inlineStr">
        <is>
          <t>0483</t>
        </is>
      </c>
      <c r="H10" t="inlineStr">
        <is>
          <t>0483 DISTRIBUCIÓN ELÉCTRICA DEL TAJUÑA</t>
        </is>
      </c>
      <c r="L10" s="6" t="n"/>
      <c r="M10" s="211" t="n"/>
    </row>
    <row r="11">
      <c r="A11" s="6" t="inlineStr">
        <is>
          <t>Referencia del CIE</t>
        </is>
      </c>
      <c r="E11" t="n">
        <v>4</v>
      </c>
      <c r="F11" t="inlineStr">
        <is>
          <t>G</t>
        </is>
      </c>
      <c r="G11" s="43" t="inlineStr">
        <is>
          <t>0494</t>
        </is>
      </c>
      <c r="H11" t="inlineStr">
        <is>
          <t>0494 DISTRIBUCIÓN ELÉCTRICA EL POZO DEL TIO RAIMUNDO, S.L.U</t>
        </is>
      </c>
      <c r="L11" s="6" t="n"/>
    </row>
    <row r="12">
      <c r="B12" s="3" t="n"/>
      <c r="E12" t="n">
        <v>5</v>
      </c>
      <c r="F12" t="inlineStr">
        <is>
          <t>M</t>
        </is>
      </c>
      <c r="G12" s="43" t="inlineStr">
        <is>
          <t>0315</t>
        </is>
      </c>
      <c r="H12" t="inlineStr">
        <is>
          <t>0315 HIDROELÉCTRICA VEGA, S.A.</t>
        </is>
      </c>
      <c r="L12" s="6" t="n"/>
      <c r="M12" s="44" t="n"/>
    </row>
    <row r="13">
      <c r="A13" s="6" t="inlineStr">
        <is>
          <t>aleatorio</t>
        </is>
      </c>
      <c r="B13" s="7">
        <f>+(ROUND(RAND()*5,0)+1)*1000000000000000</f>
        <v/>
      </c>
      <c r="E13" t="n">
        <v>6</v>
      </c>
      <c r="F13" t="inlineStr">
        <is>
          <t>Y</t>
        </is>
      </c>
      <c r="L13" s="6" t="n"/>
    </row>
    <row r="14">
      <c r="A14" s="6" t="inlineStr">
        <is>
          <t>fecha</t>
        </is>
      </c>
      <c r="B14" s="7">
        <f>+ROUND((NOW()-40000)*10000,0)*10000000</f>
        <v/>
      </c>
      <c r="E14" t="n">
        <v>7</v>
      </c>
      <c r="F14" t="inlineStr">
        <is>
          <t>F</t>
        </is>
      </c>
      <c r="L14" s="6" t="n"/>
    </row>
    <row r="15">
      <c r="A15" s="6" t="inlineStr">
        <is>
          <t>aleatorio</t>
        </is>
      </c>
      <c r="B15" s="7">
        <f>+ROUND(RAND()*10000000,0)</f>
        <v/>
      </c>
      <c r="E15" t="n">
        <v>8</v>
      </c>
      <c r="F15" t="inlineStr">
        <is>
          <t>P</t>
        </is>
      </c>
      <c r="L15" s="6" t="n"/>
    </row>
    <row r="16">
      <c r="B16" s="10" t="n"/>
      <c r="E16" t="n">
        <v>9</v>
      </c>
      <c r="F16" t="inlineStr">
        <is>
          <t>D</t>
        </is>
      </c>
      <c r="L16" s="6" t="n"/>
    </row>
    <row r="17">
      <c r="B17" s="211" t="n"/>
      <c r="E17" t="n">
        <v>10</v>
      </c>
      <c r="F17" t="inlineStr">
        <is>
          <t>X</t>
        </is>
      </c>
      <c r="L17" s="6" t="n"/>
    </row>
    <row r="18">
      <c r="E18" t="n">
        <v>11</v>
      </c>
      <c r="F18" t="inlineStr">
        <is>
          <t>B</t>
        </is>
      </c>
      <c r="L18" s="6" t="n"/>
    </row>
    <row r="19">
      <c r="B19" s="212" t="n"/>
      <c r="E19" t="n">
        <v>12</v>
      </c>
      <c r="F19" t="inlineStr">
        <is>
          <t>N</t>
        </is>
      </c>
      <c r="L19" s="6" t="n"/>
    </row>
    <row r="20">
      <c r="B20" s="7" t="n"/>
      <c r="E20" t="n">
        <v>13</v>
      </c>
      <c r="F20" t="inlineStr">
        <is>
          <t>J</t>
        </is>
      </c>
      <c r="L20" s="6" t="n"/>
    </row>
    <row r="21">
      <c r="B21" s="7" t="n"/>
      <c r="E21" t="n">
        <v>14</v>
      </c>
      <c r="F21" t="inlineStr">
        <is>
          <t>Z</t>
        </is>
      </c>
      <c r="L21" s="6" t="n"/>
    </row>
    <row r="22">
      <c r="E22" t="n">
        <v>15</v>
      </c>
      <c r="F22" t="inlineStr">
        <is>
          <t>S</t>
        </is>
      </c>
      <c r="L22" s="6" t="n"/>
    </row>
    <row r="23">
      <c r="E23" t="n">
        <v>16</v>
      </c>
      <c r="F23" t="inlineStr">
        <is>
          <t>Q</t>
        </is>
      </c>
      <c r="L23" s="6" t="n"/>
    </row>
    <row r="24">
      <c r="E24" t="n">
        <v>17</v>
      </c>
      <c r="F24" t="inlineStr">
        <is>
          <t>V</t>
        </is>
      </c>
      <c r="L24" s="6" t="n"/>
    </row>
    <row r="25">
      <c r="E25" t="n">
        <v>18</v>
      </c>
      <c r="F25" t="inlineStr">
        <is>
          <t>H</t>
        </is>
      </c>
      <c r="L25" s="6" t="n"/>
    </row>
    <row r="26">
      <c r="E26" t="n">
        <v>19</v>
      </c>
      <c r="F26" t="inlineStr">
        <is>
          <t>L</t>
        </is>
      </c>
      <c r="L26" s="6" t="n"/>
    </row>
    <row r="27">
      <c r="E27" t="n">
        <v>20</v>
      </c>
      <c r="F27" t="inlineStr">
        <is>
          <t>C</t>
        </is>
      </c>
      <c r="L27" s="6" t="n"/>
    </row>
    <row r="28">
      <c r="E28" t="n">
        <v>21</v>
      </c>
      <c r="F28" t="inlineStr">
        <is>
          <t>K</t>
        </is>
      </c>
      <c r="L28" s="6" t="n"/>
    </row>
    <row r="29">
      <c r="E29" t="n">
        <v>22</v>
      </c>
      <c r="F29" t="inlineStr">
        <is>
          <t>E</t>
        </is>
      </c>
      <c r="L29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EAF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AA</dc:creator>
  <dc:title xmlns:dc="http://purl.org/dc/elements/1.1/">CIE</dc:title>
  <dcterms:created xmlns:dcterms="http://purl.org/dc/terms/" xmlns:xsi="http://www.w3.org/2001/XMLSchema-instance" xsi:type="dcterms:W3CDTF">2020-02-26T12:25:18Z</dcterms:created>
  <dcterms:modified xmlns:dcterms="http://purl.org/dc/terms/" xmlns:xsi="http://www.w3.org/2001/XMLSchema-instance" xsi:type="dcterms:W3CDTF">2025-05-08T14:26:49Z</dcterms:modified>
  <cp:lastModifiedBy>PEDRO ADRIAN PEDRERO MIRO</cp:lastModifiedBy>
  <cp:keywords>v 1.0 28-06-2022</cp:keywords>
  <cp:lastPrinted>2022-05-10T07:39:23Z</cp:lastPrinted>
</cp:coreProperties>
</file>