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\Dokumente\_Eigene Dateien\Uni\Masterarbeit\results\"/>
    </mc:Choice>
  </mc:AlternateContent>
  <xr:revisionPtr revIDLastSave="0" documentId="13_ncr:1_{578F09A9-E560-4003-8176-E21F091F8C3E}" xr6:coauthVersionLast="33" xr6:coauthVersionMax="33" xr10:uidLastSave="{00000000-0000-0000-0000-000000000000}"/>
  <bookViews>
    <workbookView xWindow="0" yWindow="0" windowWidth="28800" windowHeight="12810" activeTab="4" xr2:uid="{BDD89423-E9B4-4253-B913-26C6340011FD}"/>
  </bookViews>
  <sheets>
    <sheet name="8_20" sheetId="5" r:id="rId1"/>
    <sheet name="4_20" sheetId="4" r:id="rId2"/>
    <sheet name="2_20" sheetId="3" r:id="rId3"/>
    <sheet name="1_20" sheetId="2" r:id="rId4"/>
    <sheet name="Tabelle1" sheetId="1" r:id="rId5"/>
  </sheets>
  <definedNames>
    <definedName name="ExterneDaten_1" localSheetId="3" hidden="1">'1_20'!$A$1:$K$11</definedName>
    <definedName name="ExterneDaten_2" localSheetId="2" hidden="1">'2_20'!$A$1:$K$11</definedName>
    <definedName name="ExterneDaten_3" localSheetId="1" hidden="1">'4_20'!$A$1:$K$11</definedName>
    <definedName name="ExterneDaten_4" localSheetId="0" hidden="1">'8_20'!$A$1:$K$11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3" i="1"/>
  <c r="F4" i="1"/>
  <c r="F5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  <c r="B12" i="2"/>
  <c r="D12" i="2"/>
  <c r="G12" i="2"/>
  <c r="J12" i="2"/>
  <c r="B12" i="3"/>
  <c r="D12" i="3"/>
  <c r="G12" i="3"/>
  <c r="J12" i="3"/>
  <c r="B12" i="4"/>
  <c r="D12" i="4"/>
  <c r="G12" i="4"/>
  <c r="J12" i="4"/>
  <c r="B12" i="5"/>
  <c r="D12" i="5"/>
  <c r="G12" i="5"/>
  <c r="J1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A03674-E649-47EB-A680-FD18193CB13A}" keepAlive="1" name="Abfrage - _grav_32_1_20" description="Verbindung mit der Abfrage '_grav_32_1_20' in der Arbeitsmappe." type="5" refreshedVersion="6" background="1" saveData="1">
    <dbPr connection="Provider=Microsoft.Mashup.OleDb.1;Data Source=$Workbook$;Location=_grav_32_1_20;Extended Properties=&quot;&quot;" command="SELECT * FROM [_grav_32_1_20]"/>
  </connection>
  <connection id="2" xr16:uid="{DFD7B242-D54A-47D8-B797-B9E62A41DBC6}" keepAlive="1" name="Abfrage - _grav_32_2_20" description="Verbindung mit der Abfrage '_grav_32_2_20' in der Arbeitsmappe." type="5" refreshedVersion="6" background="1" saveData="1">
    <dbPr connection="Provider=Microsoft.Mashup.OleDb.1;Data Source=$Workbook$;Location=_grav_32_2_20;Extended Properties=&quot;&quot;" command="SELECT * FROM [_grav_32_2_20]"/>
  </connection>
  <connection id="3" xr16:uid="{02B933BE-0499-4FE6-9B7E-9FFC545D72CE}" keepAlive="1" name="Abfrage - _grav_32_4_20" description="Verbindung mit der Abfrage '_grav_32_4_20' in der Arbeitsmappe." type="5" refreshedVersion="6" background="1" saveData="1">
    <dbPr connection="Provider=Microsoft.Mashup.OleDb.1;Data Source=$Workbook$;Location=_grav_32_4_20;Extended Properties=&quot;&quot;" command="SELECT * FROM [_grav_32_4_20]"/>
  </connection>
  <connection id="4" xr16:uid="{17219591-D6CD-41B1-BC44-1980EFCD6BDB}" keepAlive="1" name="Abfrage - _grav_32_8_20" description="Verbindung mit der Abfrage '_grav_32_8_20' in der Arbeitsmappe." type="5" refreshedVersion="6" background="1" saveData="1">
    <dbPr connection="Provider=Microsoft.Mashup.OleDb.1;Data Source=$Workbook$;Location=_grav_32_8_20;Extended Properties=&quot;&quot;" command="SELECT * FROM [_grav_32_8_20]"/>
  </connection>
</connections>
</file>

<file path=xl/sharedStrings.xml><?xml version="1.0" encoding="utf-8"?>
<sst xmlns="http://schemas.openxmlformats.org/spreadsheetml/2006/main" count="55" uniqueCount="14">
  <si>
    <t>step</t>
  </si>
  <si>
    <t>total_time</t>
  </si>
  <si>
    <t>work_time_min</t>
  </si>
  <si>
    <t>work_time_avg</t>
  </si>
  <si>
    <t>work_time_max</t>
  </si>
  <si>
    <t>prep_time_min</t>
  </si>
  <si>
    <t>prep_time_avg</t>
  </si>
  <si>
    <t>prep_time_max</t>
  </si>
  <si>
    <t>comm_time_min</t>
  </si>
  <si>
    <t>comm_time_avg</t>
  </si>
  <si>
    <t>comm_time_max</t>
  </si>
  <si>
    <t>growth</t>
  </si>
  <si>
    <t>Ergebnis</t>
  </si>
  <si>
    <t>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</si>
</sst>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Tabelle1!$C$1</c:f>
              <c:strCache>
                <c:ptCount val="1"/>
                <c:pt idx="0">
                  <c:v>work_time_avg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cat>
            <c:numRef>
              <c:f>Tabelle1!$A$2:$A$5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Tabelle1!$C$2:$C$5</c:f>
              <c:numCache>
                <c:formatCode>General</c:formatCode>
                <c:ptCount val="4"/>
                <c:pt idx="0">
                  <c:v>47.33</c:v>
                </c:pt>
                <c:pt idx="1">
                  <c:v>46.260000000000005</c:v>
                </c:pt>
                <c:pt idx="2">
                  <c:v>67.510000000000005</c:v>
                </c:pt>
                <c:pt idx="3">
                  <c:v>74.810000000000016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C-403E-946B-B912EA480859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prep_time_avg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numRef>
              <c:f>Tabelle1!$A$2:$A$5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Tabelle1!$D$2:$D$5</c:f>
              <c:numCache>
                <c:formatCode>General</c:formatCode>
                <c:ptCount val="4"/>
                <c:pt idx="0">
                  <c:v>2.1061E-5</c:v>
                </c:pt>
                <c:pt idx="1">
                  <c:v>3.8489999999999996E-2</c:v>
                </c:pt>
                <c:pt idx="2">
                  <c:v>5.7409999999999996E-2</c:v>
                </c:pt>
                <c:pt idx="3">
                  <c:v>30.16517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C-403E-946B-B912EA480859}"/>
            </c:ext>
          </c:extLst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comm_time_avg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cat>
            <c:numRef>
              <c:f>Tabelle1!$A$2:$A$5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Tabelle1!$E$2:$E$5</c:f>
              <c:numCache>
                <c:formatCode>General</c:formatCode>
                <c:ptCount val="4"/>
                <c:pt idx="0">
                  <c:v>2.9110000000000006E-6</c:v>
                </c:pt>
                <c:pt idx="1">
                  <c:v>1.2337000000000001E-3</c:v>
                </c:pt>
                <c:pt idx="2">
                  <c:v>2.6559999999999999E-3</c:v>
                </c:pt>
                <c:pt idx="3">
                  <c:v>5.0049999999999999E-3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C-403E-946B-B912EA480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868184"/>
        <c:axId val="919867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</c15:sqref>
                        </c15:formulaRef>
                      </c:ext>
                    </c:extLst>
                    <c:strCache>
                      <c:ptCount val="1"/>
                      <c:pt idx="0">
                        <c:v>Processes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885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88500"/>
                      </a:schemeClr>
                    </a:solidFill>
                    <a:ln w="9525">
                      <a:solidFill>
                        <a:schemeClr val="dk1">
                          <a:tint val="885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Tabelle1!$A$2:$A$5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FC-403E-946B-B912EA48085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Tabelle1!$B$1</c15:sqref>
                        </c15:formulaRef>
                      </c:ext>
                    </c:extLst>
                    <c:strCache>
                      <c:ptCount val="1"/>
                      <c:pt idx="0">
                        <c:v>total_time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5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55000"/>
                      </a:schemeClr>
                    </a:solidFill>
                    <a:ln w="9525">
                      <a:solidFill>
                        <a:schemeClr val="dk1">
                          <a:tint val="5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46.63000000000001</c:v>
                      </c:pt>
                      <c:pt idx="1">
                        <c:v>27.74</c:v>
                      </c:pt>
                      <c:pt idx="2">
                        <c:v>37.03</c:v>
                      </c:pt>
                      <c:pt idx="3">
                        <c:v>51.939999999999984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FC-403E-946B-B912EA480859}"/>
                  </c:ext>
                </c:extLst>
              </c15:ser>
            </c15:filteredLineSeries>
          </c:ext>
        </c:extLst>
      </c:lineChart>
      <c:catAx>
        <c:axId val="9198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9867200"/>
        <c:crosses val="autoZero"/>
        <c:auto val="1"/>
        <c:lblAlgn val="ctr"/>
        <c:lblOffset val="100"/>
        <c:noMultiLvlLbl val="0"/>
      </c:catAx>
      <c:valAx>
        <c:axId val="91986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986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0</xdr:row>
      <xdr:rowOff>104775</xdr:rowOff>
    </xdr:from>
    <xdr:to>
      <xdr:col>16</xdr:col>
      <xdr:colOff>581024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76E3F48-099B-498D-9311-4CDF9D64E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4" xr16:uid="{9E029D83-71A6-4C1C-A822-8723D045B26B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" xr16:uid="{A11438F8-B118-4E86-8569-BDF98621D8E9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E525DBD7-E10A-4E46-8587-2754A825F20C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90D4D67-67B3-462F-8302-E1400EAF3DA4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C91FCF-A27B-41F7-93D1-C4006D5FDF25}" name="_grav_32_8_20" displayName="_grav_32_8_20" ref="A1:K12" tableType="queryTable" totalsRowCount="1">
  <autoFilter ref="A1:K11" xr:uid="{D37A75AE-8589-4BB9-AE21-05F84CF23D75}"/>
  <tableColumns count="11">
    <tableColumn id="1" xr3:uid="{B255CCF1-FD69-490B-A748-BA32BA7CFBC2}" uniqueName="1" name="step" totalsRowLabel="Ergebnis" queryTableFieldId="1"/>
    <tableColumn id="2" xr3:uid="{3D6104E5-A2CD-4208-952E-43D89C55F9C9}" uniqueName="2" name="total_time" totalsRowFunction="average" queryTableFieldId="2"/>
    <tableColumn id="3" xr3:uid="{0DECDC20-54BF-4DE4-A8EC-77C344222D8B}" uniqueName="3" name="work_time_min" queryTableFieldId="3"/>
    <tableColumn id="4" xr3:uid="{7BB5BEDF-7C11-4C0F-B6A3-049D123596B3}" uniqueName="4" name="work_time_avg" totalsRowFunction="average" queryTableFieldId="4"/>
    <tableColumn id="5" xr3:uid="{08B8B462-B8C1-466C-B817-A35725DF0FE0}" uniqueName="5" name="work_time_max" queryTableFieldId="5"/>
    <tableColumn id="6" xr3:uid="{982E8526-6626-4738-A6EA-AFDA98D2537E}" uniqueName="6" name="prep_time_min" queryTableFieldId="6"/>
    <tableColumn id="7" xr3:uid="{0926D838-5298-4698-B975-12A81E719666}" uniqueName="7" name="prep_time_avg" totalsRowFunction="average" queryTableFieldId="7"/>
    <tableColumn id="8" xr3:uid="{8B6D6905-545A-4E0B-B50C-B8CABF2B6846}" uniqueName="8" name="prep_time_max" queryTableFieldId="8"/>
    <tableColumn id="9" xr3:uid="{216213E1-667A-4C9A-8B56-4CB1DFE32E12}" uniqueName="9" name="comm_time_min" queryTableFieldId="9"/>
    <tableColumn id="10" xr3:uid="{C53D287F-A6F6-4EF6-B92A-A7478C438759}" uniqueName="10" name="comm_time_avg" totalsRowFunction="average" queryTableFieldId="10"/>
    <tableColumn id="11" xr3:uid="{5726C272-57BD-42E9-9902-A9470BF706C0}" uniqueName="11" name="comm_time_max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A49DFE-038A-4EFE-B50F-B9AD766F70F2}" name="_grav_32_4_20" displayName="_grav_32_4_20" ref="A1:K12" tableType="queryTable" totalsRowCount="1">
  <autoFilter ref="A1:K11" xr:uid="{E0A837DE-88B8-4BD1-BB06-D7B4C2F69037}"/>
  <tableColumns count="11">
    <tableColumn id="1" xr3:uid="{C441F3C1-E6DD-4475-97F7-BE6797487EC2}" uniqueName="1" name="step" totalsRowLabel="Ergebnis" queryTableFieldId="1"/>
    <tableColumn id="2" xr3:uid="{3DC4E673-D8EE-4582-AEB2-ACFFA359535B}" uniqueName="2" name="total_time" totalsRowFunction="average" queryTableFieldId="2"/>
    <tableColumn id="3" xr3:uid="{0B18F686-7C6C-4AE1-A9A2-BF23E505B560}" uniqueName="3" name="work_time_min" queryTableFieldId="3"/>
    <tableColumn id="4" xr3:uid="{02B2075F-8B5C-4806-83CA-DEAA4A84F744}" uniqueName="4" name="work_time_avg" totalsRowFunction="average" queryTableFieldId="4"/>
    <tableColumn id="5" xr3:uid="{6DA07916-C133-4B49-8CAF-230E4F7DEAB4}" uniqueName="5" name="work_time_max" queryTableFieldId="5"/>
    <tableColumn id="6" xr3:uid="{A8F980F2-7AA2-4015-823D-01BA0DDCF0A8}" uniqueName="6" name="prep_time_min" queryTableFieldId="6"/>
    <tableColumn id="7" xr3:uid="{CCABA269-E598-4A7D-9C03-F85E0641BFFA}" uniqueName="7" name="prep_time_avg" totalsRowFunction="average" queryTableFieldId="7"/>
    <tableColumn id="8" xr3:uid="{868E2837-21E2-43BD-A1BD-053FBE5BD3F4}" uniqueName="8" name="prep_time_max" queryTableFieldId="8"/>
    <tableColumn id="9" xr3:uid="{96DDDAD6-B509-4B95-A3D1-841B6CF86CE7}" uniqueName="9" name="comm_time_min" queryTableFieldId="9"/>
    <tableColumn id="10" xr3:uid="{91001454-C70D-4BDE-B8FB-2F4929287CDB}" uniqueName="10" name="comm_time_avg" totalsRowFunction="average" queryTableFieldId="10"/>
    <tableColumn id="11" xr3:uid="{6ED55BB1-7FAE-40E2-8424-449C80CF58C9}" uniqueName="11" name="comm_time_max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F4C959-1964-4197-A6DB-16B90C63E507}" name="_grav_32_2_20" displayName="_grav_32_2_20" ref="A1:K12" tableType="queryTable" totalsRowCount="1">
  <autoFilter ref="A1:K11" xr:uid="{07B1718D-C3D1-4C49-86A9-3B756976E78A}"/>
  <tableColumns count="11">
    <tableColumn id="1" xr3:uid="{243EAD76-98F7-4426-956B-E50251FE24D1}" uniqueName="1" name="step" totalsRowLabel="Ergebnis" queryTableFieldId="1"/>
    <tableColumn id="2" xr3:uid="{8498EFD0-756E-4E08-846B-62EFD6FF9CF3}" uniqueName="2" name="total_time" totalsRowFunction="average" queryTableFieldId="2"/>
    <tableColumn id="3" xr3:uid="{6DD30F4F-748E-4DF5-8004-79BE819A4AC1}" uniqueName="3" name="work_time_min" queryTableFieldId="3"/>
    <tableColumn id="4" xr3:uid="{DBED0F07-9A4B-4FF6-BE92-23B375A43691}" uniqueName="4" name="work_time_avg" totalsRowFunction="average" queryTableFieldId="4"/>
    <tableColumn id="5" xr3:uid="{DED84D4E-738A-46BD-BD9D-2E231188D581}" uniqueName="5" name="work_time_max" queryTableFieldId="5"/>
    <tableColumn id="6" xr3:uid="{49BCDF8A-379C-4981-809F-3E21C10BC786}" uniqueName="6" name="prep_time_min" queryTableFieldId="6"/>
    <tableColumn id="7" xr3:uid="{5D6411C0-D85A-40A3-9E24-99DD0CBC937F}" uniqueName="7" name="prep_time_avg" totalsRowFunction="average" queryTableFieldId="7"/>
    <tableColumn id="8" xr3:uid="{C56EEC83-44FE-4DD2-AF6B-0DB859B9CD42}" uniqueName="8" name="prep_time_max" queryTableFieldId="8"/>
    <tableColumn id="9" xr3:uid="{5296DCBA-CF0A-4E65-91F2-0972CA0FAF2D}" uniqueName="9" name="comm_time_min" queryTableFieldId="9"/>
    <tableColumn id="10" xr3:uid="{4B42F71F-AF84-4B9D-8ECB-9AF85F2714D0}" uniqueName="10" name="comm_time_avg" totalsRowFunction="average" queryTableFieldId="10"/>
    <tableColumn id="11" xr3:uid="{735617C3-EA8D-462E-A4DB-AFF7FA1EEBCF}" uniqueName="11" name="comm_time_max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EDC024-4F31-48AE-90E7-F861EC0755E6}" name="_grav_32_1_20" displayName="_grav_32_1_20" ref="A1:K12" tableType="queryTable" totalsRowCount="1">
  <autoFilter ref="A1:K11" xr:uid="{8E8C2CFB-30F3-4530-9F0E-0AE4FBF0B8D7}"/>
  <tableColumns count="11">
    <tableColumn id="1" xr3:uid="{D3DD60FF-604A-4DC2-9292-1F2B3DB5499A}" uniqueName="1" name="step" totalsRowLabel="Ergebnis" queryTableFieldId="1"/>
    <tableColumn id="2" xr3:uid="{24274DD0-7BAC-403D-81B1-52F41F4968BA}" uniqueName="2" name="total_time" totalsRowFunction="average" queryTableFieldId="2"/>
    <tableColumn id="3" xr3:uid="{5BBDE6B5-7880-4982-8CF4-8A96B08A03B6}" uniqueName="3" name="work_time_min" queryTableFieldId="3"/>
    <tableColumn id="4" xr3:uid="{09701E30-0CD4-431C-9CC1-89090E1B33C1}" uniqueName="4" name="work_time_avg" totalsRowFunction="average" queryTableFieldId="4"/>
    <tableColumn id="5" xr3:uid="{8FAA5EBB-7DF9-4310-B179-8D9FE2E076AC}" uniqueName="5" name="work_time_max" queryTableFieldId="5"/>
    <tableColumn id="6" xr3:uid="{BABF3A20-5069-4AA3-AA75-774CD9281594}" uniqueName="6" name="prep_time_min" queryTableFieldId="6"/>
    <tableColumn id="7" xr3:uid="{BE60857F-EB16-4689-AA4F-747B8FDFE8DA}" uniqueName="7" name="prep_time_avg" totalsRowFunction="average" queryTableFieldId="7"/>
    <tableColumn id="8" xr3:uid="{894D989B-1EA5-4412-94E1-85D436828DFE}" uniqueName="8" name="prep_time_max" queryTableFieldId="8"/>
    <tableColumn id="9" xr3:uid="{C707245C-3F89-46D8-91B5-B2CE6143FD86}" uniqueName="9" name="comm_time_min" queryTableFieldId="9"/>
    <tableColumn id="10" xr3:uid="{82DCE903-9557-4CEE-A70E-9C4225F4B271}" uniqueName="10" name="comm_time_avg" totalsRowFunction="average" queryTableFieldId="10"/>
    <tableColumn id="11" xr3:uid="{095942A3-9D44-47E2-A2A0-E5F9F9B0D1D2}" uniqueName="11" name="comm_time_max" queryTableField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A90479-6152-467D-80A8-8CE2B85CD47C}" name="Tabelle5" displayName="Tabelle5" ref="A1:F16" totalsRowCount="1">
  <autoFilter ref="A1:F15" xr:uid="{10C9661D-100A-4C75-908E-B201E7B35FE7}"/>
  <tableColumns count="6">
    <tableColumn id="1" xr3:uid="{74CD4410-EB0A-4B5D-B9FF-D8B48704172F}" name="Processes" totalsRowLabel="Ergebnis"/>
    <tableColumn id="2" xr3:uid="{CC17AC27-6DFE-49C9-9CB2-ABAC3F3C4BB4}" name="total_time"/>
    <tableColumn id="3" xr3:uid="{E69136E2-D4D1-48B2-8F72-B512E4297BFE}" name="work_time_avg"/>
    <tableColumn id="4" xr3:uid="{86968598-15E2-49EA-AE76-147A9FD44736}" name="prep_time_avg"/>
    <tableColumn id="5" xr3:uid="{D08F0E47-8109-44C2-933E-9FFB9D9A222C}" name="comm_time_avg"/>
    <tableColumn id="6" xr3:uid="{D311DF68-0A21-436E-B91E-7E293260BDD0}" name="growth" totalsRowFunction="average" dataDxfId="0">
      <calculatedColumnFormula>Tabelle5[[#This Row],[total_time]]/B1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BB92-457E-479C-BB6C-AFB93CDBE53B}">
  <dimension ref="A1:K12"/>
  <sheetViews>
    <sheetView workbookViewId="0">
      <selection activeCell="H13" sqref="H13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51.9</v>
      </c>
      <c r="C2">
        <v>52.4</v>
      </c>
      <c r="D2">
        <v>74.599999999999994</v>
      </c>
      <c r="E2">
        <v>141</v>
      </c>
      <c r="F2">
        <v>3.9600000000000003E-2</v>
      </c>
      <c r="G2">
        <v>5.1700000000000003E-2</v>
      </c>
      <c r="H2">
        <v>5.7599999999999998E-2</v>
      </c>
      <c r="I2">
        <v>5.4099999999999999E-3</v>
      </c>
      <c r="J2">
        <v>5.4599999999999996E-3</v>
      </c>
      <c r="K2">
        <v>5.4999999999999997E-3</v>
      </c>
    </row>
    <row r="3" spans="1:11" x14ac:dyDescent="0.25">
      <c r="A3">
        <v>2</v>
      </c>
      <c r="B3">
        <v>51.9</v>
      </c>
      <c r="C3">
        <v>52.4</v>
      </c>
      <c r="D3">
        <v>74.599999999999994</v>
      </c>
      <c r="E3">
        <v>141</v>
      </c>
      <c r="F3">
        <v>3.7499999999999999E-2</v>
      </c>
      <c r="G3">
        <v>33.299999999999997</v>
      </c>
      <c r="H3">
        <v>88.5</v>
      </c>
      <c r="I3">
        <v>4.0600000000000002E-3</v>
      </c>
      <c r="J3">
        <v>4.7600000000000003E-3</v>
      </c>
      <c r="K3">
        <v>5.1900000000000002E-3</v>
      </c>
    </row>
    <row r="4" spans="1:11" x14ac:dyDescent="0.25">
      <c r="A4">
        <v>3</v>
      </c>
      <c r="B4">
        <v>51.9</v>
      </c>
      <c r="C4">
        <v>52.4</v>
      </c>
      <c r="D4">
        <v>74.599999999999994</v>
      </c>
      <c r="E4">
        <v>141</v>
      </c>
      <c r="F4">
        <v>3.7600000000000001E-2</v>
      </c>
      <c r="G4">
        <v>33.299999999999997</v>
      </c>
      <c r="H4">
        <v>88.5</v>
      </c>
      <c r="I4">
        <v>4.0899999999999999E-3</v>
      </c>
      <c r="J4">
        <v>4.8500000000000001E-3</v>
      </c>
      <c r="K4">
        <v>5.9100000000000003E-3</v>
      </c>
    </row>
    <row r="5" spans="1:11" x14ac:dyDescent="0.25">
      <c r="A5">
        <v>4</v>
      </c>
      <c r="B5">
        <v>51.9</v>
      </c>
      <c r="C5">
        <v>52.4</v>
      </c>
      <c r="D5">
        <v>74.599999999999994</v>
      </c>
      <c r="E5">
        <v>141</v>
      </c>
      <c r="F5">
        <v>3.8399999999999997E-2</v>
      </c>
      <c r="G5">
        <v>33.299999999999997</v>
      </c>
      <c r="H5">
        <v>88.5</v>
      </c>
      <c r="I5">
        <v>4.7200000000000002E-3</v>
      </c>
      <c r="J5">
        <v>5.4599999999999996E-3</v>
      </c>
      <c r="K5">
        <v>6.4200000000000004E-3</v>
      </c>
    </row>
    <row r="6" spans="1:11" x14ac:dyDescent="0.25">
      <c r="A6">
        <v>5</v>
      </c>
      <c r="B6">
        <v>51.9</v>
      </c>
      <c r="C6">
        <v>52.4</v>
      </c>
      <c r="D6">
        <v>74.599999999999994</v>
      </c>
      <c r="E6">
        <v>141</v>
      </c>
      <c r="F6">
        <v>3.7900000000000003E-2</v>
      </c>
      <c r="G6">
        <v>33.299999999999997</v>
      </c>
      <c r="H6">
        <v>88.5</v>
      </c>
      <c r="I6">
        <v>3.96E-3</v>
      </c>
      <c r="J6">
        <v>4.9300000000000004E-3</v>
      </c>
      <c r="K6">
        <v>5.7200000000000003E-3</v>
      </c>
    </row>
    <row r="7" spans="1:11" x14ac:dyDescent="0.25">
      <c r="A7">
        <v>6</v>
      </c>
      <c r="B7">
        <v>51.9</v>
      </c>
      <c r="C7">
        <v>52.4</v>
      </c>
      <c r="D7">
        <v>74.599999999999994</v>
      </c>
      <c r="E7">
        <v>141</v>
      </c>
      <c r="F7">
        <v>3.7600000000000001E-2</v>
      </c>
      <c r="G7">
        <v>33.299999999999997</v>
      </c>
      <c r="H7">
        <v>88.5</v>
      </c>
      <c r="I7">
        <v>4.0600000000000002E-3</v>
      </c>
      <c r="J7">
        <v>5.11E-3</v>
      </c>
      <c r="K7">
        <v>5.7299999999999999E-3</v>
      </c>
    </row>
    <row r="8" spans="1:11" x14ac:dyDescent="0.25">
      <c r="A8">
        <v>7</v>
      </c>
      <c r="B8">
        <v>51.9</v>
      </c>
      <c r="C8">
        <v>52.4</v>
      </c>
      <c r="D8">
        <v>74.599999999999994</v>
      </c>
      <c r="E8">
        <v>141</v>
      </c>
      <c r="F8">
        <v>3.7999999999999999E-2</v>
      </c>
      <c r="G8">
        <v>33.299999999999997</v>
      </c>
      <c r="H8">
        <v>88.4</v>
      </c>
      <c r="I8">
        <v>4.1999999999999997E-3</v>
      </c>
      <c r="J8">
        <v>5.3400000000000001E-3</v>
      </c>
      <c r="K8">
        <v>5.8799999999999998E-3</v>
      </c>
    </row>
    <row r="9" spans="1:11" x14ac:dyDescent="0.25">
      <c r="A9">
        <v>8</v>
      </c>
      <c r="B9">
        <v>52.2</v>
      </c>
      <c r="C9">
        <v>52.7</v>
      </c>
      <c r="D9">
        <v>76.2</v>
      </c>
      <c r="E9">
        <v>147</v>
      </c>
      <c r="F9">
        <v>3.8100000000000002E-2</v>
      </c>
      <c r="G9">
        <v>33.299999999999997</v>
      </c>
      <c r="H9">
        <v>88.5</v>
      </c>
      <c r="I9">
        <v>4.3099999999999996E-3</v>
      </c>
      <c r="J9">
        <v>5.4299999999999999E-3</v>
      </c>
      <c r="K9">
        <v>5.96E-3</v>
      </c>
    </row>
    <row r="10" spans="1:11" x14ac:dyDescent="0.25">
      <c r="A10">
        <v>9</v>
      </c>
      <c r="B10">
        <v>51.9</v>
      </c>
      <c r="C10">
        <v>52.4</v>
      </c>
      <c r="D10">
        <v>74.599999999999994</v>
      </c>
      <c r="E10">
        <v>141</v>
      </c>
      <c r="F10">
        <v>3.7699999999999997E-2</v>
      </c>
      <c r="G10">
        <v>35.200000000000003</v>
      </c>
      <c r="H10">
        <v>93.6</v>
      </c>
      <c r="I10">
        <v>4.0899999999999999E-3</v>
      </c>
      <c r="J10">
        <v>4.4200000000000003E-3</v>
      </c>
      <c r="K10">
        <v>4.7800000000000004E-3</v>
      </c>
    </row>
    <row r="11" spans="1:11" x14ac:dyDescent="0.25">
      <c r="A11">
        <v>10</v>
      </c>
      <c r="B11">
        <v>52</v>
      </c>
      <c r="C11">
        <v>52.5</v>
      </c>
      <c r="D11">
        <v>75.099999999999994</v>
      </c>
      <c r="E11">
        <v>143</v>
      </c>
      <c r="F11">
        <v>3.78E-2</v>
      </c>
      <c r="G11">
        <v>33.299999999999997</v>
      </c>
      <c r="H11">
        <v>88.5</v>
      </c>
      <c r="I11">
        <v>3.9699999999999996E-3</v>
      </c>
      <c r="J11">
        <v>4.2900000000000004E-3</v>
      </c>
      <c r="K11">
        <v>4.64E-3</v>
      </c>
    </row>
    <row r="12" spans="1:11" x14ac:dyDescent="0.25">
      <c r="A12" t="s">
        <v>12</v>
      </c>
      <c r="B12">
        <f>SUBTOTAL(101,_grav_32_8_20[total_time])</f>
        <v>51.939999999999984</v>
      </c>
      <c r="D12">
        <f>SUBTOTAL(101,_grav_32_8_20[work_time_avg])</f>
        <v>74.810000000000016</v>
      </c>
      <c r="G12">
        <f>SUBTOTAL(101,_grav_32_8_20[prep_time_avg])</f>
        <v>30.16517</v>
      </c>
      <c r="J12">
        <f>SUBTOTAL(101,_grav_32_8_20[comm_time_avg])</f>
        <v>5.0049999999999999E-3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6BD9B-BA67-40E5-96C5-F8A849D27392}">
  <dimension ref="A1:K12"/>
  <sheetViews>
    <sheetView workbookViewId="0">
      <selection activeCell="B12" sqref="B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37</v>
      </c>
      <c r="C2">
        <v>37.6</v>
      </c>
      <c r="D2">
        <v>67.3</v>
      </c>
      <c r="E2">
        <v>96.9</v>
      </c>
      <c r="F2">
        <v>3.27E-2</v>
      </c>
      <c r="G2">
        <v>4.36E-2</v>
      </c>
      <c r="H2">
        <v>5.1700000000000003E-2</v>
      </c>
      <c r="I2">
        <v>3.5500000000000002E-3</v>
      </c>
      <c r="J2">
        <v>3.64E-3</v>
      </c>
      <c r="K2">
        <v>3.7299999999999998E-3</v>
      </c>
    </row>
    <row r="3" spans="1:11" x14ac:dyDescent="0.25">
      <c r="A3">
        <v>2</v>
      </c>
      <c r="B3">
        <v>37</v>
      </c>
      <c r="C3">
        <v>37.6</v>
      </c>
      <c r="D3">
        <v>67.2</v>
      </c>
      <c r="E3">
        <v>96.9</v>
      </c>
      <c r="F3">
        <v>3.3000000000000002E-2</v>
      </c>
      <c r="G3">
        <v>4.6699999999999998E-2</v>
      </c>
      <c r="H3">
        <v>7.5300000000000006E-2</v>
      </c>
      <c r="I3">
        <v>2.7699999999999999E-3</v>
      </c>
      <c r="J3">
        <v>2.8400000000000001E-3</v>
      </c>
      <c r="K3">
        <v>2.8900000000000002E-3</v>
      </c>
    </row>
    <row r="4" spans="1:11" x14ac:dyDescent="0.25">
      <c r="A4">
        <v>3</v>
      </c>
      <c r="B4">
        <v>37</v>
      </c>
      <c r="C4">
        <v>37.6</v>
      </c>
      <c r="D4">
        <v>67.2</v>
      </c>
      <c r="E4">
        <v>96.8</v>
      </c>
      <c r="F4">
        <v>3.3000000000000002E-2</v>
      </c>
      <c r="G4">
        <v>5.6099999999999997E-2</v>
      </c>
      <c r="H4">
        <v>0.11700000000000001</v>
      </c>
      <c r="I4">
        <v>2.7200000000000002E-3</v>
      </c>
      <c r="J4">
        <v>2.8999999999999998E-3</v>
      </c>
      <c r="K4">
        <v>3.32E-3</v>
      </c>
    </row>
    <row r="5" spans="1:11" x14ac:dyDescent="0.25">
      <c r="A5">
        <v>4</v>
      </c>
      <c r="B5">
        <v>37</v>
      </c>
      <c r="C5">
        <v>37.6</v>
      </c>
      <c r="D5">
        <v>67.3</v>
      </c>
      <c r="E5">
        <v>96.9</v>
      </c>
      <c r="F5">
        <v>3.2899999999999999E-2</v>
      </c>
      <c r="G5">
        <v>5.3100000000000001E-2</v>
      </c>
      <c r="H5">
        <v>0.107</v>
      </c>
      <c r="I5">
        <v>2.7200000000000002E-3</v>
      </c>
      <c r="J5">
        <v>2.8600000000000001E-3</v>
      </c>
      <c r="K5">
        <v>3.1900000000000001E-3</v>
      </c>
    </row>
    <row r="6" spans="1:11" x14ac:dyDescent="0.25">
      <c r="A6">
        <v>5</v>
      </c>
      <c r="B6">
        <v>37</v>
      </c>
      <c r="C6">
        <v>37.6</v>
      </c>
      <c r="D6">
        <v>67.2</v>
      </c>
      <c r="E6">
        <v>96.9</v>
      </c>
      <c r="F6">
        <v>3.2800000000000003E-2</v>
      </c>
      <c r="G6">
        <v>5.7099999999999998E-2</v>
      </c>
      <c r="H6">
        <v>0.122</v>
      </c>
      <c r="I6">
        <v>2.5799999999999998E-3</v>
      </c>
      <c r="J6">
        <v>2.8600000000000001E-3</v>
      </c>
      <c r="K6">
        <v>3.15E-3</v>
      </c>
    </row>
    <row r="7" spans="1:11" x14ac:dyDescent="0.25">
      <c r="A7">
        <v>6</v>
      </c>
      <c r="B7">
        <v>37</v>
      </c>
      <c r="C7">
        <v>37.700000000000003</v>
      </c>
      <c r="D7">
        <v>67.400000000000006</v>
      </c>
      <c r="E7">
        <v>97.2</v>
      </c>
      <c r="F7">
        <v>3.3099999999999997E-2</v>
      </c>
      <c r="G7">
        <v>6.0600000000000001E-2</v>
      </c>
      <c r="H7">
        <v>8.5699999999999998E-2</v>
      </c>
      <c r="I7">
        <v>2.3500000000000001E-3</v>
      </c>
      <c r="J7">
        <v>2.7100000000000002E-3</v>
      </c>
      <c r="K7">
        <v>2.8700000000000002E-3</v>
      </c>
    </row>
    <row r="8" spans="1:11" x14ac:dyDescent="0.25">
      <c r="A8">
        <v>7</v>
      </c>
      <c r="B8">
        <v>37</v>
      </c>
      <c r="C8">
        <v>37.6</v>
      </c>
      <c r="D8">
        <v>67.2</v>
      </c>
      <c r="E8">
        <v>96.9</v>
      </c>
      <c r="F8">
        <v>3.1800000000000002E-2</v>
      </c>
      <c r="G8">
        <v>0.125</v>
      </c>
      <c r="H8">
        <v>0.40100000000000002</v>
      </c>
      <c r="I8">
        <v>2.3800000000000002E-3</v>
      </c>
      <c r="J8">
        <v>2.7299999999999998E-3</v>
      </c>
      <c r="K8">
        <v>2.8700000000000002E-3</v>
      </c>
    </row>
    <row r="9" spans="1:11" x14ac:dyDescent="0.25">
      <c r="A9">
        <v>8</v>
      </c>
      <c r="B9">
        <v>37.200000000000003</v>
      </c>
      <c r="C9">
        <v>37.799999999999997</v>
      </c>
      <c r="D9">
        <v>69.2</v>
      </c>
      <c r="E9">
        <v>101</v>
      </c>
      <c r="F9">
        <v>2.98E-2</v>
      </c>
      <c r="G9">
        <v>4.3099999999999999E-2</v>
      </c>
      <c r="H9">
        <v>7.85E-2</v>
      </c>
      <c r="I9">
        <v>2.0699999999999998E-3</v>
      </c>
      <c r="J9">
        <v>2.1199999999999999E-3</v>
      </c>
      <c r="K9">
        <v>2.1700000000000001E-3</v>
      </c>
    </row>
    <row r="10" spans="1:11" x14ac:dyDescent="0.25">
      <c r="A10">
        <v>9</v>
      </c>
      <c r="B10">
        <v>37</v>
      </c>
      <c r="C10">
        <v>37.6</v>
      </c>
      <c r="D10">
        <v>67.2</v>
      </c>
      <c r="E10">
        <v>96.8</v>
      </c>
      <c r="F10">
        <v>2.98E-2</v>
      </c>
      <c r="G10">
        <v>4.2999999999999997E-2</v>
      </c>
      <c r="H10">
        <v>8.1000000000000003E-2</v>
      </c>
      <c r="I10">
        <v>2E-3</v>
      </c>
      <c r="J10">
        <v>2.0400000000000001E-3</v>
      </c>
      <c r="K10">
        <v>2.0799999999999998E-3</v>
      </c>
    </row>
    <row r="11" spans="1:11" x14ac:dyDescent="0.25">
      <c r="A11">
        <v>10</v>
      </c>
      <c r="B11">
        <v>37.1</v>
      </c>
      <c r="C11">
        <v>37.700000000000003</v>
      </c>
      <c r="D11">
        <v>67.900000000000006</v>
      </c>
      <c r="E11">
        <v>98.2</v>
      </c>
      <c r="F11">
        <v>2.9700000000000001E-2</v>
      </c>
      <c r="G11">
        <v>4.58E-2</v>
      </c>
      <c r="H11">
        <v>9.1399999999999995E-2</v>
      </c>
      <c r="I11">
        <v>1.83E-3</v>
      </c>
      <c r="J11">
        <v>1.8600000000000001E-3</v>
      </c>
      <c r="K11">
        <v>1.9E-3</v>
      </c>
    </row>
    <row r="12" spans="1:11" x14ac:dyDescent="0.25">
      <c r="A12" t="s">
        <v>12</v>
      </c>
      <c r="B12">
        <f>SUBTOTAL(101,_grav_32_4_20[total_time])</f>
        <v>37.03</v>
      </c>
      <c r="D12">
        <f>SUBTOTAL(101,_grav_32_4_20[work_time_avg])</f>
        <v>67.510000000000005</v>
      </c>
      <c r="G12">
        <f>SUBTOTAL(101,_grav_32_4_20[prep_time_avg])</f>
        <v>5.7409999999999996E-2</v>
      </c>
      <c r="J12">
        <f>SUBTOTAL(101,_grav_32_4_20[comm_time_avg])</f>
        <v>2.6559999999999999E-3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457B-0203-4687-81F8-7170AF7116F7}">
  <dimension ref="A1:K12"/>
  <sheetViews>
    <sheetView workbookViewId="0">
      <selection activeCell="B12" sqref="B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27.7</v>
      </c>
      <c r="C2">
        <v>28.4</v>
      </c>
      <c r="D2">
        <v>46.1</v>
      </c>
      <c r="E2">
        <v>63.8</v>
      </c>
      <c r="F2">
        <v>3.6600000000000001E-2</v>
      </c>
      <c r="G2">
        <v>4.2200000000000001E-2</v>
      </c>
      <c r="H2">
        <v>4.7699999999999999E-2</v>
      </c>
      <c r="I2">
        <v>1.8799999999999999E-3</v>
      </c>
      <c r="J2">
        <v>1.8799999999999999E-3</v>
      </c>
      <c r="K2">
        <v>1.8799999999999999E-3</v>
      </c>
    </row>
    <row r="3" spans="1:11" x14ac:dyDescent="0.25">
      <c r="A3">
        <v>2</v>
      </c>
      <c r="B3">
        <v>27.7</v>
      </c>
      <c r="C3">
        <v>28.4</v>
      </c>
      <c r="D3">
        <v>46.1</v>
      </c>
      <c r="E3">
        <v>63.8</v>
      </c>
      <c r="F3">
        <v>3.4000000000000002E-2</v>
      </c>
      <c r="G3">
        <v>3.8899999999999997E-2</v>
      </c>
      <c r="H3">
        <v>4.3700000000000003E-2</v>
      </c>
      <c r="I3">
        <v>1.31E-3</v>
      </c>
      <c r="J3">
        <v>1.4599999999999999E-3</v>
      </c>
      <c r="K3">
        <v>1.6199999999999999E-3</v>
      </c>
    </row>
    <row r="4" spans="1:11" x14ac:dyDescent="0.25">
      <c r="A4">
        <v>3</v>
      </c>
      <c r="B4">
        <v>27.7</v>
      </c>
      <c r="C4">
        <v>28.4</v>
      </c>
      <c r="D4">
        <v>46.1</v>
      </c>
      <c r="E4">
        <v>63.8</v>
      </c>
      <c r="F4">
        <v>3.4599999999999999E-2</v>
      </c>
      <c r="G4">
        <v>3.8699999999999998E-2</v>
      </c>
      <c r="H4">
        <v>4.2700000000000002E-2</v>
      </c>
      <c r="I4">
        <v>1.3699999999999999E-3</v>
      </c>
      <c r="J4">
        <v>1.4599999999999999E-3</v>
      </c>
      <c r="K4">
        <v>1.5399999999999999E-3</v>
      </c>
    </row>
    <row r="5" spans="1:11" x14ac:dyDescent="0.25">
      <c r="A5">
        <v>4</v>
      </c>
      <c r="B5">
        <v>27.7</v>
      </c>
      <c r="C5">
        <v>28.4</v>
      </c>
      <c r="D5">
        <v>46.1</v>
      </c>
      <c r="E5">
        <v>63.8</v>
      </c>
      <c r="F5">
        <v>3.4000000000000002E-2</v>
      </c>
      <c r="G5">
        <v>3.8199999999999998E-2</v>
      </c>
      <c r="H5">
        <v>4.24E-2</v>
      </c>
      <c r="I5">
        <v>1.08E-3</v>
      </c>
      <c r="J5">
        <v>1.14E-3</v>
      </c>
      <c r="K5">
        <v>1.1900000000000001E-3</v>
      </c>
    </row>
    <row r="6" spans="1:11" x14ac:dyDescent="0.25">
      <c r="A6">
        <v>5</v>
      </c>
      <c r="B6">
        <v>27.7</v>
      </c>
      <c r="C6">
        <v>28.4</v>
      </c>
      <c r="D6">
        <v>46.1</v>
      </c>
      <c r="E6">
        <v>63.8</v>
      </c>
      <c r="F6">
        <v>3.4099999999999998E-2</v>
      </c>
      <c r="G6">
        <v>3.8300000000000001E-2</v>
      </c>
      <c r="H6">
        <v>4.24E-2</v>
      </c>
      <c r="I6">
        <v>1.1100000000000001E-3</v>
      </c>
      <c r="J6">
        <v>1.1100000000000001E-3</v>
      </c>
      <c r="K6">
        <v>1.1100000000000001E-3</v>
      </c>
    </row>
    <row r="7" spans="1:11" x14ac:dyDescent="0.25">
      <c r="A7">
        <v>6</v>
      </c>
      <c r="B7">
        <v>27.8</v>
      </c>
      <c r="C7">
        <v>28.4</v>
      </c>
      <c r="D7">
        <v>46.1</v>
      </c>
      <c r="E7">
        <v>63.8</v>
      </c>
      <c r="F7">
        <v>3.3599999999999998E-2</v>
      </c>
      <c r="G7">
        <v>3.7600000000000001E-2</v>
      </c>
      <c r="H7">
        <v>4.1599999999999998E-2</v>
      </c>
      <c r="I7">
        <v>1.1000000000000001E-3</v>
      </c>
      <c r="J7">
        <v>1.1000000000000001E-3</v>
      </c>
      <c r="K7">
        <v>1.1100000000000001E-3</v>
      </c>
    </row>
    <row r="8" spans="1:11" x14ac:dyDescent="0.25">
      <c r="A8">
        <v>7</v>
      </c>
      <c r="B8">
        <v>27.7</v>
      </c>
      <c r="C8">
        <v>28.4</v>
      </c>
      <c r="D8">
        <v>46.1</v>
      </c>
      <c r="E8">
        <v>63.8</v>
      </c>
      <c r="F8">
        <v>3.4200000000000001E-2</v>
      </c>
      <c r="G8">
        <v>3.7999999999999999E-2</v>
      </c>
      <c r="H8">
        <v>4.1799999999999997E-2</v>
      </c>
      <c r="I8">
        <v>1.09E-3</v>
      </c>
      <c r="J8">
        <v>1.1000000000000001E-3</v>
      </c>
      <c r="K8">
        <v>1.1000000000000001E-3</v>
      </c>
    </row>
    <row r="9" spans="1:11" x14ac:dyDescent="0.25">
      <c r="A9">
        <v>8</v>
      </c>
      <c r="B9">
        <v>27.9</v>
      </c>
      <c r="C9">
        <v>28.5</v>
      </c>
      <c r="D9">
        <v>47.2</v>
      </c>
      <c r="E9">
        <v>65.900000000000006</v>
      </c>
      <c r="F9">
        <v>3.39E-2</v>
      </c>
      <c r="G9">
        <v>3.73E-2</v>
      </c>
      <c r="H9">
        <v>4.07E-2</v>
      </c>
      <c r="I9">
        <v>1.09E-3</v>
      </c>
      <c r="J9">
        <v>1.09E-3</v>
      </c>
      <c r="K9">
        <v>1.1000000000000001E-3</v>
      </c>
    </row>
    <row r="10" spans="1:11" x14ac:dyDescent="0.25">
      <c r="A10">
        <v>9</v>
      </c>
      <c r="B10">
        <v>27.7</v>
      </c>
      <c r="C10">
        <v>28.4</v>
      </c>
      <c r="D10">
        <v>46.1</v>
      </c>
      <c r="E10">
        <v>63.8</v>
      </c>
      <c r="F10">
        <v>3.39E-2</v>
      </c>
      <c r="G10">
        <v>3.7999999999999999E-2</v>
      </c>
      <c r="H10">
        <v>4.2000000000000003E-2</v>
      </c>
      <c r="I10">
        <v>1.08E-3</v>
      </c>
      <c r="J10">
        <v>1.08E-3</v>
      </c>
      <c r="K10">
        <v>1.08E-3</v>
      </c>
    </row>
    <row r="11" spans="1:11" x14ac:dyDescent="0.25">
      <c r="A11">
        <v>10</v>
      </c>
      <c r="B11">
        <v>27.8</v>
      </c>
      <c r="C11">
        <v>28.5</v>
      </c>
      <c r="D11">
        <v>46.6</v>
      </c>
      <c r="E11">
        <v>64.7</v>
      </c>
      <c r="F11">
        <v>3.4299999999999997E-2</v>
      </c>
      <c r="G11">
        <v>3.7699999999999997E-2</v>
      </c>
      <c r="H11">
        <v>4.1099999999999998E-2</v>
      </c>
      <c r="I11">
        <v>9.0899999999999998E-4</v>
      </c>
      <c r="J11">
        <v>9.1699999999999995E-4</v>
      </c>
      <c r="K11">
        <v>9.2400000000000002E-4</v>
      </c>
    </row>
    <row r="12" spans="1:11" x14ac:dyDescent="0.25">
      <c r="A12" t="s">
        <v>12</v>
      </c>
      <c r="B12">
        <f>SUBTOTAL(101,_grav_32_2_20[total_time])</f>
        <v>27.74</v>
      </c>
      <c r="D12">
        <f>SUBTOTAL(101,_grav_32_2_20[work_time_avg])</f>
        <v>46.260000000000005</v>
      </c>
      <c r="G12">
        <f>SUBTOTAL(101,_grav_32_2_20[prep_time_avg])</f>
        <v>3.8489999999999996E-2</v>
      </c>
      <c r="J12">
        <f>SUBTOTAL(101,_grav_32_2_20[comm_time_avg])</f>
        <v>1.2337000000000001E-3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C7BF-3ACD-4706-9E66-17E1A6EC2A97}">
  <dimension ref="A1:K12"/>
  <sheetViews>
    <sheetView workbookViewId="0">
      <selection activeCell="B12" sqref="B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46.6</v>
      </c>
      <c r="C2">
        <v>47.3</v>
      </c>
      <c r="D2">
        <v>47.3</v>
      </c>
      <c r="E2">
        <v>47.3</v>
      </c>
      <c r="F2">
        <v>8.3900000000000006E-5</v>
      </c>
      <c r="G2">
        <v>8.3900000000000006E-5</v>
      </c>
      <c r="H2">
        <v>8.3900000000000006E-5</v>
      </c>
      <c r="I2">
        <v>9.0599999999999997E-6</v>
      </c>
      <c r="J2">
        <v>9.0599999999999997E-6</v>
      </c>
      <c r="K2">
        <v>9.0599999999999997E-6</v>
      </c>
    </row>
    <row r="3" spans="1:11" x14ac:dyDescent="0.25">
      <c r="A3">
        <v>2</v>
      </c>
      <c r="B3">
        <v>46.6</v>
      </c>
      <c r="C3">
        <v>47.3</v>
      </c>
      <c r="D3">
        <v>47.3</v>
      </c>
      <c r="E3">
        <v>47.3</v>
      </c>
      <c r="F3">
        <v>2.0000000000000002E-5</v>
      </c>
      <c r="G3">
        <v>2.0000000000000002E-5</v>
      </c>
      <c r="H3">
        <v>2.0000000000000002E-5</v>
      </c>
      <c r="I3">
        <v>1.9099999999999999E-6</v>
      </c>
      <c r="J3">
        <v>1.9099999999999999E-6</v>
      </c>
      <c r="K3">
        <v>1.9099999999999999E-6</v>
      </c>
    </row>
    <row r="4" spans="1:11" x14ac:dyDescent="0.25">
      <c r="A4">
        <v>3</v>
      </c>
      <c r="B4">
        <v>46.6</v>
      </c>
      <c r="C4">
        <v>47.3</v>
      </c>
      <c r="D4">
        <v>47.3</v>
      </c>
      <c r="E4">
        <v>47.3</v>
      </c>
      <c r="F4">
        <v>1.4100000000000001E-5</v>
      </c>
      <c r="G4">
        <v>1.4100000000000001E-5</v>
      </c>
      <c r="H4">
        <v>1.4100000000000001E-5</v>
      </c>
      <c r="I4">
        <v>1.9099999999999999E-6</v>
      </c>
      <c r="J4">
        <v>1.9099999999999999E-6</v>
      </c>
      <c r="K4">
        <v>1.9099999999999999E-6</v>
      </c>
    </row>
    <row r="5" spans="1:11" x14ac:dyDescent="0.25">
      <c r="A5">
        <v>4</v>
      </c>
      <c r="B5">
        <v>46.6</v>
      </c>
      <c r="C5">
        <v>47.3</v>
      </c>
      <c r="D5">
        <v>47.3</v>
      </c>
      <c r="E5">
        <v>47.3</v>
      </c>
      <c r="F5">
        <v>1.5999999999999999E-5</v>
      </c>
      <c r="G5">
        <v>1.5999999999999999E-5</v>
      </c>
      <c r="H5">
        <v>1.5999999999999999E-5</v>
      </c>
      <c r="I5">
        <v>1.9099999999999999E-6</v>
      </c>
      <c r="J5">
        <v>1.9099999999999999E-6</v>
      </c>
      <c r="K5">
        <v>1.9099999999999999E-6</v>
      </c>
    </row>
    <row r="6" spans="1:11" x14ac:dyDescent="0.25">
      <c r="A6">
        <v>5</v>
      </c>
      <c r="B6">
        <v>46.6</v>
      </c>
      <c r="C6">
        <v>47.3</v>
      </c>
      <c r="D6">
        <v>47.3</v>
      </c>
      <c r="E6">
        <v>47.3</v>
      </c>
      <c r="F6">
        <v>1.4800000000000001E-5</v>
      </c>
      <c r="G6">
        <v>1.4800000000000001E-5</v>
      </c>
      <c r="H6">
        <v>1.4800000000000001E-5</v>
      </c>
      <c r="I6">
        <v>2.1500000000000002E-6</v>
      </c>
      <c r="J6">
        <v>2.1500000000000002E-6</v>
      </c>
      <c r="K6">
        <v>2.1500000000000002E-6</v>
      </c>
    </row>
    <row r="7" spans="1:11" x14ac:dyDescent="0.25">
      <c r="A7">
        <v>6</v>
      </c>
      <c r="B7">
        <v>46.6</v>
      </c>
      <c r="C7">
        <v>47.3</v>
      </c>
      <c r="D7">
        <v>47.3</v>
      </c>
      <c r="E7">
        <v>47.3</v>
      </c>
      <c r="F7">
        <v>1.22E-5</v>
      </c>
      <c r="G7">
        <v>1.22E-5</v>
      </c>
      <c r="H7">
        <v>1.22E-5</v>
      </c>
      <c r="I7">
        <v>2.8600000000000001E-6</v>
      </c>
      <c r="J7">
        <v>2.8600000000000001E-6</v>
      </c>
      <c r="K7">
        <v>2.8600000000000001E-6</v>
      </c>
    </row>
    <row r="8" spans="1:11" x14ac:dyDescent="0.25">
      <c r="A8">
        <v>7</v>
      </c>
      <c r="B8">
        <v>46.6</v>
      </c>
      <c r="C8">
        <v>47.3</v>
      </c>
      <c r="D8">
        <v>47.3</v>
      </c>
      <c r="E8">
        <v>47.3</v>
      </c>
      <c r="F8">
        <v>6.9099999999999999E-6</v>
      </c>
      <c r="G8">
        <v>6.9099999999999999E-6</v>
      </c>
      <c r="H8">
        <v>6.9099999999999999E-6</v>
      </c>
      <c r="I8">
        <v>2.1500000000000002E-6</v>
      </c>
      <c r="J8">
        <v>2.1500000000000002E-6</v>
      </c>
      <c r="K8">
        <v>2.1500000000000002E-6</v>
      </c>
    </row>
    <row r="9" spans="1:11" x14ac:dyDescent="0.25">
      <c r="A9">
        <v>8</v>
      </c>
      <c r="B9">
        <v>46.8</v>
      </c>
      <c r="C9">
        <v>47.5</v>
      </c>
      <c r="D9">
        <v>47.5</v>
      </c>
      <c r="E9">
        <v>47.5</v>
      </c>
      <c r="F9">
        <v>1.4800000000000001E-5</v>
      </c>
      <c r="G9">
        <v>1.4800000000000001E-5</v>
      </c>
      <c r="H9">
        <v>1.4800000000000001E-5</v>
      </c>
      <c r="I9">
        <v>2.1500000000000002E-6</v>
      </c>
      <c r="J9">
        <v>2.1500000000000002E-6</v>
      </c>
      <c r="K9">
        <v>2.1500000000000002E-6</v>
      </c>
    </row>
    <row r="10" spans="1:11" x14ac:dyDescent="0.25">
      <c r="A10">
        <v>9</v>
      </c>
      <c r="B10">
        <v>46.6</v>
      </c>
      <c r="C10">
        <v>47.3</v>
      </c>
      <c r="D10">
        <v>47.3</v>
      </c>
      <c r="E10">
        <v>47.3</v>
      </c>
      <c r="F10">
        <v>1.38E-5</v>
      </c>
      <c r="G10">
        <v>1.38E-5</v>
      </c>
      <c r="H10">
        <v>1.38E-5</v>
      </c>
      <c r="I10">
        <v>2.1500000000000002E-6</v>
      </c>
      <c r="J10">
        <v>2.1500000000000002E-6</v>
      </c>
      <c r="K10">
        <v>2.1500000000000002E-6</v>
      </c>
    </row>
    <row r="11" spans="1:11" x14ac:dyDescent="0.25">
      <c r="A11">
        <v>10</v>
      </c>
      <c r="B11">
        <v>46.7</v>
      </c>
      <c r="C11">
        <v>47.4</v>
      </c>
      <c r="D11">
        <v>47.4</v>
      </c>
      <c r="E11">
        <v>47.4</v>
      </c>
      <c r="F11">
        <v>1.4100000000000001E-5</v>
      </c>
      <c r="G11">
        <v>1.4100000000000001E-5</v>
      </c>
      <c r="H11">
        <v>1.4100000000000001E-5</v>
      </c>
      <c r="I11">
        <v>2.8600000000000001E-6</v>
      </c>
      <c r="J11">
        <v>2.8600000000000001E-6</v>
      </c>
      <c r="K11">
        <v>2.8600000000000001E-6</v>
      </c>
    </row>
    <row r="12" spans="1:11" x14ac:dyDescent="0.25">
      <c r="A12" t="s">
        <v>12</v>
      </c>
      <c r="B12">
        <f>SUBTOTAL(101,_grav_32_1_20[total_time])</f>
        <v>46.63000000000001</v>
      </c>
      <c r="D12">
        <f>SUBTOTAL(101,_grav_32_1_20[work_time_avg])</f>
        <v>47.33</v>
      </c>
      <c r="G12">
        <f>SUBTOTAL(101,_grav_32_1_20[prep_time_avg])</f>
        <v>2.1061E-5</v>
      </c>
      <c r="J12">
        <f>SUBTOTAL(101,_grav_32_1_20[comm_time_avg])</f>
        <v>2.9110000000000006E-6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D85D-4D22-4813-8FB0-03293B6AA3BD}">
  <dimension ref="A1:F16"/>
  <sheetViews>
    <sheetView tabSelected="1" workbookViewId="0">
      <selection activeCell="T22" sqref="T22"/>
    </sheetView>
  </sheetViews>
  <sheetFormatPr baseColWidth="10" defaultRowHeight="15" x14ac:dyDescent="0.25"/>
  <cols>
    <col min="1" max="1" width="11.5703125" customWidth="1"/>
    <col min="2" max="2" width="12.42578125" customWidth="1"/>
    <col min="3" max="3" width="16.7109375" customWidth="1"/>
    <col min="4" max="4" width="16.42578125" customWidth="1"/>
    <col min="5" max="5" width="17.7109375" customWidth="1"/>
  </cols>
  <sheetData>
    <row r="1" spans="1:6" x14ac:dyDescent="0.25">
      <c r="A1" t="s">
        <v>13</v>
      </c>
      <c r="B1" t="s">
        <v>1</v>
      </c>
      <c r="C1" t="s">
        <v>3</v>
      </c>
      <c r="D1" t="s">
        <v>6</v>
      </c>
      <c r="E1" t="s">
        <v>9</v>
      </c>
      <c r="F1" t="s">
        <v>11</v>
      </c>
    </row>
    <row r="2" spans="1:6" x14ac:dyDescent="0.25">
      <c r="A2">
        <v>1</v>
      </c>
      <c r="B2">
        <f>_grav_32_1_20[[#Totals],[total_time]]</f>
        <v>46.63000000000001</v>
      </c>
      <c r="C2">
        <f>_grav_32_1_20[[#Totals],[work_time_avg]]</f>
        <v>47.33</v>
      </c>
      <c r="D2">
        <f>_grav_32_1_20[[#Totals],[prep_time_avg]]</f>
        <v>2.1061E-5</v>
      </c>
      <c r="E2">
        <f>_grav_32_1_20[[#Totals],[comm_time_avg]]</f>
        <v>2.9110000000000006E-6</v>
      </c>
    </row>
    <row r="3" spans="1:6" x14ac:dyDescent="0.25">
      <c r="A3">
        <v>2</v>
      </c>
      <c r="B3">
        <f>_grav_32_2_20[[#Totals],[total_time]]</f>
        <v>27.74</v>
      </c>
      <c r="C3">
        <f>_grav_32_2_20[[#Totals],[work_time_avg]]</f>
        <v>46.260000000000005</v>
      </c>
      <c r="D3">
        <f>_grav_32_2_20[[#Totals],[prep_time_avg]]</f>
        <v>3.8489999999999996E-2</v>
      </c>
      <c r="E3">
        <f>_grav_32_2_20[[#Totals],[comm_time_avg]]</f>
        <v>1.2337000000000001E-3</v>
      </c>
      <c r="F3">
        <f>Tabelle5[[#This Row],[total_time]]/B2</f>
        <v>0.59489598970619761</v>
      </c>
    </row>
    <row r="4" spans="1:6" x14ac:dyDescent="0.25">
      <c r="A4">
        <v>4</v>
      </c>
      <c r="B4">
        <f>_grav_32_4_20[[#Totals],[total_time]]</f>
        <v>37.03</v>
      </c>
      <c r="C4">
        <f>_grav_32_4_20[[#Totals],[work_time_avg]]</f>
        <v>67.510000000000005</v>
      </c>
      <c r="D4">
        <f>_grav_32_4_20[[#Totals],[prep_time_avg]]</f>
        <v>5.7409999999999996E-2</v>
      </c>
      <c r="E4">
        <f>_grav_32_4_20[[#Totals],[comm_time_avg]]</f>
        <v>2.6559999999999999E-3</v>
      </c>
      <c r="F4">
        <f>Tabelle5[[#This Row],[total_time]]/B3</f>
        <v>1.3348954578226389</v>
      </c>
    </row>
    <row r="5" spans="1:6" x14ac:dyDescent="0.25">
      <c r="A5">
        <v>8</v>
      </c>
      <c r="B5">
        <f>_grav_32_8_20[[#Totals],[total_time]]</f>
        <v>51.939999999999984</v>
      </c>
      <c r="C5">
        <f>_grav_32_8_20[[#Totals],[work_time_avg]]</f>
        <v>74.810000000000016</v>
      </c>
      <c r="D5">
        <f>_grav_32_8_20[[#Totals],[prep_time_avg]]</f>
        <v>30.16517</v>
      </c>
      <c r="E5">
        <f>_grav_32_8_20[[#Totals],[comm_time_avg]]</f>
        <v>5.0049999999999999E-3</v>
      </c>
      <c r="F5">
        <f>Tabelle5[[#This Row],[total_time]]/B4</f>
        <v>1.4026465028355382</v>
      </c>
    </row>
    <row r="7" spans="1:6" x14ac:dyDescent="0.25">
      <c r="E7" s="1"/>
    </row>
    <row r="8" spans="1:6" x14ac:dyDescent="0.25">
      <c r="E8" s="1"/>
    </row>
    <row r="9" spans="1:6" x14ac:dyDescent="0.25">
      <c r="E9" s="1"/>
    </row>
    <row r="10" spans="1:6" x14ac:dyDescent="0.25">
      <c r="E10" s="1"/>
    </row>
    <row r="16" spans="1:6" x14ac:dyDescent="0.25">
      <c r="A16" t="s">
        <v>12</v>
      </c>
      <c r="F16">
        <f>SUBTOTAL(101,Tabelle5[growth])</f>
        <v>1.1108126501214581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1 o 7 F T A 8 e L F C o A A A A + A A A A B I A H A B D b 2 5 m a W c v U G F j a 2 F n Z S 5 4 b W w g o h g A K K A U A A A A A A A A A A A A A A A A A A A A A A A A A A A A h Y / R C o I w G I V f R X b v N m e C x O + 8 q O 4 S g i C 6 H X P p S G e 4 2 X y 3 L n q k X i G h r O 6 6 P I f v w H c e t z v k Y 9 s E V 9 V b 3 Z k M R Z i i Q B n Z l d p U G R r c K U x R z m E n 5 F l U K p h g Y 5 e j 1 R m q n b s s C f H e Y x / j r q 8 I o z Q i x 2 K 7 l 7 V q R a i N d c J I h T 6 r 8 v 8 K c T i 8 Z D j D S Y q T i M Z 4 Q R m Q u Y Z C m y / C J m N M g f y U s B o a N / S K l y p c b 4 D M E c j 7 B X 8 C U E s D B B Q A A g A I A N a O x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j s V M V g + 6 p q A B A A D 8 C w A A E w A c A E Z v c m 1 1 b G F z L 1 N l Y 3 R p b 2 4 x L m 0 g o h g A K K A U A A A A A A A A A A A A A A A A A A A A A A A A A A A A 7 Z L d S u t A E M f v C 3 2 H J d 6 0 E I K J V e R I L q T x 6 0 J R 2 n N l J G z T M S 7 u R 9 m d V K X 0 b X w G X 8 A X O 2 N z o F V j b w O S 3 O z u / G f + O 7 P 5 O c h R G M 1 G 1 R o e d T v d j n v g F q Y s K y y f Z 3 t R F m b R L o u Z B O x 2 G H 0 3 J U g J F B m 6 e Z C Y v F S g s X c q J A R D o 5 E O r u c l f 9 K E 0 z 5 N z O M q A d L s R B S g g X 3 E B S l / t U g v u U O w 3 E 5 A Y G r B l R J d + u n m I H d z r + / f J i C F E p Q c e 0 e e z 4 Z G l k q 7 O A x 9 d q J z M x W 6 i M N o P / K p P 4 M w w h c J 8 X o b X B k N d 3 2 / G m H H O 3 9 / e w D L C n B Y 3 i O w c + B T s B 5 N N e Y T S r + 2 R l F t F X a 9 a m a f 3 f 6 P H 0 s 5 y r n k 1 s V o y 0 3 j M 3 h / 1 V R D n b L x y 2 z t O L Z c u 3 t j V d U 6 a e B 6 P z b i L x Y e P c 2 M R r 3 Q e D A I P v K X P l t 4 a J D L D I U C 0 p C i T J d q A n Y l P h n 7 u N I y J f R W n c + L 7 f X 8 u U a f W Z h t 8 1 / r 9 f 4 b 9 b X + u V F q m / 9 a r / f f q P / m v + x 3 O 0 L / 9 J 9 q 0 Y 8 a Q z 9 q 0 W / R b x L 9 Q W P o D 1 r 0 W / S b R P + w M f Q P W / Q b R v / L 3 b + Y / H 9 Q S w E C L Q A U A A I A C A D W j s V M D x 4 s U K g A A A D 4 A A A A E g A A A A A A A A A A A A A A A A A A A A A A Q 2 9 u Z m l n L 1 B h Y 2 t h Z 2 U u e G 1 s U E s B A i 0 A F A A C A A g A 1 o 7 F T A / K 6 a u k A A A A 6 Q A A A B M A A A A A A A A A A A A A A A A A 9 A A A A F t D b 2 5 0 Z W 5 0 X 1 R 5 c G V z X S 5 4 b W x Q S w E C L Q A U A A I A C A D W j s V M V g + 6 p q A B A A D 8 C w A A E w A A A A A A A A A A A A A A A A D l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N w A A A A A A A E 8 3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z J f M V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F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V U M T U 6 N T M 6 N D k u M z Q 0 M T E 0 N 1 o i I C 8 + P E V u d H J 5 I F R 5 c G U 9 I k Z p b G x D b 2 x 1 b W 5 U e X B l c y I g V m F s d W U 9 I n N B d 1 V G Q l F V R k J R V U Z C U V U 9 I i A v P j x F b n R y e S B U e X B l P S J G a W x s Q 2 9 s d W 1 u T m F t Z X M i I F Z h b H V l P S J z W y Z x d W 9 0 O 3 N 0 Z X A m c X V v d D s s J n F 1 b 3 Q 7 d G 9 0 Y W x f d G l t Z S Z x d W 9 0 O y w m c X V v d D t 3 b 3 J r X 3 R p b W V f b W l u J n F 1 b 3 Q 7 L C Z x d W 9 0 O 3 d v c m t f d G l t Z V 9 h d m c m c X V v d D s s J n F 1 b 3 Q 7 d 2 9 y a 1 9 0 a W 1 l X 2 1 h e C Z x d W 9 0 O y w m c X V v d D t w c m V w X 3 R p b W V f b W l u J n F 1 b 3 Q 7 L C Z x d W 9 0 O 3 B y Z X B f d G l t Z V 9 h d m c m c X V v d D s s J n F 1 b 3 Q 7 c H J l c F 9 0 a W 1 l X 2 1 h e C Z x d W 9 0 O y w m c X V v d D t j b 2 1 t X 3 R p b W V f b W l u J n F 1 b 3 Q 7 L C Z x d W 9 0 O 2 N v b W 1 f d G l t Z V 9 h d m c m c X V v d D s s J n F 1 b 3 Q 7 Y 2 9 t b V 9 0 a W 1 l X 2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3 J h d l 8 z M l 8 x X z I w L 0 d l w 6 R u Z G V y d G V y I F R 5 c C 5 7 c 3 R l c C w w f S Z x d W 9 0 O y w m c X V v d D t T Z W N 0 a W 9 u M S 9 f Z 3 J h d l 8 z M l 8 x X z I w L 0 d l w 6 R u Z G V y d G V y I F R 5 c C 5 7 d G 9 0 Y W x f d G l t Z S w x f S Z x d W 9 0 O y w m c X V v d D t T Z W N 0 a W 9 u M S 9 f Z 3 J h d l 8 z M l 8 x X z I w L 0 d l w 6 R u Z G V y d G V y I F R 5 c C 5 7 d 2 9 y a 1 9 0 a W 1 l X 2 1 p b i w y f S Z x d W 9 0 O y w m c X V v d D t T Z W N 0 a W 9 u M S 9 f Z 3 J h d l 8 z M l 8 x X z I w L 0 d l w 6 R u Z G V y d G V y I F R 5 c C 5 7 d 2 9 y a 1 9 0 a W 1 l X 2 F 2 Z y w z f S Z x d W 9 0 O y w m c X V v d D t T Z W N 0 a W 9 u M S 9 f Z 3 J h d l 8 z M l 8 x X z I w L 0 d l w 6 R u Z G V y d G V y I F R 5 c C 5 7 d 2 9 y a 1 9 0 a W 1 l X 2 1 h e C w 0 f S Z x d W 9 0 O y w m c X V v d D t T Z W N 0 a W 9 u M S 9 f Z 3 J h d l 8 z M l 8 x X z I w L 0 d l w 6 R u Z G V y d G V y I F R 5 c C 5 7 c H J l c F 9 0 a W 1 l X 2 1 p b i w 1 f S Z x d W 9 0 O y w m c X V v d D t T Z W N 0 a W 9 u M S 9 f Z 3 J h d l 8 z M l 8 x X z I w L 0 d l w 6 R u Z G V y d G V y I F R 5 c C 5 7 c H J l c F 9 0 a W 1 l X 2 F 2 Z y w 2 f S Z x d W 9 0 O y w m c X V v d D t T Z W N 0 a W 9 u M S 9 f Z 3 J h d l 8 z M l 8 x X z I w L 0 d l w 6 R u Z G V y d G V y I F R 5 c C 5 7 c H J l c F 9 0 a W 1 l X 2 1 h e C w 3 f S Z x d W 9 0 O y w m c X V v d D t T Z W N 0 a W 9 u M S 9 f Z 3 J h d l 8 z M l 8 x X z I w L 0 d l w 6 R u Z G V y d G V y I F R 5 c C 5 7 Y 2 9 t b V 9 0 a W 1 l X 2 1 p b i w 4 f S Z x d W 9 0 O y w m c X V v d D t T Z W N 0 a W 9 u M S 9 f Z 3 J h d l 8 z M l 8 x X z I w L 0 d l w 6 R u Z G V y d G V y I F R 5 c C 5 7 Y 2 9 t b V 9 0 a W 1 l X 2 F 2 Z y w 5 f S Z x d W 9 0 O y w m c X V v d D t T Z W N 0 a W 9 u M S 9 f Z 3 J h d l 8 z M l 8 x X z I w L 0 d l w 6 R u Z G V y d G V y I F R 5 c C 5 7 Y 2 9 t b V 9 0 a W 1 l X 2 1 h e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9 n c m F 2 X z M y X z F f M j A v R 2 X D p G 5 k Z X J 0 Z X I g V H l w L n t z d G V w L D B 9 J n F 1 b 3 Q 7 L C Z x d W 9 0 O 1 N l Y 3 R p b 2 4 x L 1 9 n c m F 2 X z M y X z F f M j A v R 2 X D p G 5 k Z X J 0 Z X I g V H l w L n t 0 b 3 R h b F 9 0 a W 1 l L D F 9 J n F 1 b 3 Q 7 L C Z x d W 9 0 O 1 N l Y 3 R p b 2 4 x L 1 9 n c m F 2 X z M y X z F f M j A v R 2 X D p G 5 k Z X J 0 Z X I g V H l w L n t 3 b 3 J r X 3 R p b W V f b W l u L D J 9 J n F 1 b 3 Q 7 L C Z x d W 9 0 O 1 N l Y 3 R p b 2 4 x L 1 9 n c m F 2 X z M y X z F f M j A v R 2 X D p G 5 k Z X J 0 Z X I g V H l w L n t 3 b 3 J r X 3 R p b W V f Y X Z n L D N 9 J n F 1 b 3 Q 7 L C Z x d W 9 0 O 1 N l Y 3 R p b 2 4 x L 1 9 n c m F 2 X z M y X z F f M j A v R 2 X D p G 5 k Z X J 0 Z X I g V H l w L n t 3 b 3 J r X 3 R p b W V f b W F 4 L D R 9 J n F 1 b 3 Q 7 L C Z x d W 9 0 O 1 N l Y 3 R p b 2 4 x L 1 9 n c m F 2 X z M y X z F f M j A v R 2 X D p G 5 k Z X J 0 Z X I g V H l w L n t w c m V w X 3 R p b W V f b W l u L D V 9 J n F 1 b 3 Q 7 L C Z x d W 9 0 O 1 N l Y 3 R p b 2 4 x L 1 9 n c m F 2 X z M y X z F f M j A v R 2 X D p G 5 k Z X J 0 Z X I g V H l w L n t w c m V w X 3 R p b W V f Y X Z n L D Z 9 J n F 1 b 3 Q 7 L C Z x d W 9 0 O 1 N l Y 3 R p b 2 4 x L 1 9 n c m F 2 X z M y X z F f M j A v R 2 X D p G 5 k Z X J 0 Z X I g V H l w L n t w c m V w X 3 R p b W V f b W F 4 L D d 9 J n F 1 b 3 Q 7 L C Z x d W 9 0 O 1 N l Y 3 R p b 2 4 x L 1 9 n c m F 2 X z M y X z F f M j A v R 2 X D p G 5 k Z X J 0 Z X I g V H l w L n t j b 2 1 t X 3 R p b W V f b W l u L D h 9 J n F 1 b 3 Q 7 L C Z x d W 9 0 O 1 N l Y 3 R p b 2 4 x L 1 9 n c m F 2 X z M y X z F f M j A v R 2 X D p G 5 k Z X J 0 Z X I g V H l w L n t j b 2 1 t X 3 R p b W V f Y X Z n L D l 9 J n F 1 b 3 Q 7 L C Z x d W 9 0 O 1 N l Y 3 R p b 2 4 x L 1 9 n c m F 2 X z M y X z F f M j A v R 2 X D p G 5 k Z X J 0 Z X I g V H l w L n t j b 2 1 t X 3 R p b W V f b W F 4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2 d y Y X Z f M z J f M V 8 y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X z I w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F f M j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z J f M l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J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V U M T U 6 N T Q 6 M T Q u M T M 2 N D k 5 M l o i I C 8 + P E V u d H J 5 I F R 5 c G U 9 I k Z p b G x D b 2 x 1 b W 5 U e X B l c y I g V m F s d W U 9 I n N B d 1 V G Q l F V R k J R V U Z C U V U 9 I i A v P j x F b n R y e S B U e X B l P S J G a W x s Q 2 9 s d W 1 u T m F t Z X M i I F Z h b H V l P S J z W y Z x d W 9 0 O 3 N 0 Z X A m c X V v d D s s J n F 1 b 3 Q 7 d G 9 0 Y W x f d G l t Z S Z x d W 9 0 O y w m c X V v d D t 3 b 3 J r X 3 R p b W V f b W l u J n F 1 b 3 Q 7 L C Z x d W 9 0 O 3 d v c m t f d G l t Z V 9 h d m c m c X V v d D s s J n F 1 b 3 Q 7 d 2 9 y a 1 9 0 a W 1 l X 2 1 h e C Z x d W 9 0 O y w m c X V v d D t w c m V w X 3 R p b W V f b W l u J n F 1 b 3 Q 7 L C Z x d W 9 0 O 3 B y Z X B f d G l t Z V 9 h d m c m c X V v d D s s J n F 1 b 3 Q 7 c H J l c F 9 0 a W 1 l X 2 1 h e C Z x d W 9 0 O y w m c X V v d D t j b 2 1 t X 3 R p b W V f b W l u J n F 1 b 3 Q 7 L C Z x d W 9 0 O 2 N v b W 1 f d G l t Z V 9 h d m c m c X V v d D s s J n F 1 b 3 Q 7 Y 2 9 t b V 9 0 a W 1 l X 2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3 J h d l 8 z M l 8 y X z I w L 0 d l w 6 R u Z G V y d G V y I F R 5 c C 5 7 c 3 R l c C w w f S Z x d W 9 0 O y w m c X V v d D t T Z W N 0 a W 9 u M S 9 f Z 3 J h d l 8 z M l 8 y X z I w L 0 d l w 6 R u Z G V y d G V y I F R 5 c C 5 7 d G 9 0 Y W x f d G l t Z S w x f S Z x d W 9 0 O y w m c X V v d D t T Z W N 0 a W 9 u M S 9 f Z 3 J h d l 8 z M l 8 y X z I w L 0 d l w 6 R u Z G V y d G V y I F R 5 c C 5 7 d 2 9 y a 1 9 0 a W 1 l X 2 1 p b i w y f S Z x d W 9 0 O y w m c X V v d D t T Z W N 0 a W 9 u M S 9 f Z 3 J h d l 8 z M l 8 y X z I w L 0 d l w 6 R u Z G V y d G V y I F R 5 c C 5 7 d 2 9 y a 1 9 0 a W 1 l X 2 F 2 Z y w z f S Z x d W 9 0 O y w m c X V v d D t T Z W N 0 a W 9 u M S 9 f Z 3 J h d l 8 z M l 8 y X z I w L 0 d l w 6 R u Z G V y d G V y I F R 5 c C 5 7 d 2 9 y a 1 9 0 a W 1 l X 2 1 h e C w 0 f S Z x d W 9 0 O y w m c X V v d D t T Z W N 0 a W 9 u M S 9 f Z 3 J h d l 8 z M l 8 y X z I w L 0 d l w 6 R u Z G V y d G V y I F R 5 c C 5 7 c H J l c F 9 0 a W 1 l X 2 1 p b i w 1 f S Z x d W 9 0 O y w m c X V v d D t T Z W N 0 a W 9 u M S 9 f Z 3 J h d l 8 z M l 8 y X z I w L 0 d l w 6 R u Z G V y d G V y I F R 5 c C 5 7 c H J l c F 9 0 a W 1 l X 2 F 2 Z y w 2 f S Z x d W 9 0 O y w m c X V v d D t T Z W N 0 a W 9 u M S 9 f Z 3 J h d l 8 z M l 8 y X z I w L 0 d l w 6 R u Z G V y d G V y I F R 5 c C 5 7 c H J l c F 9 0 a W 1 l X 2 1 h e C w 3 f S Z x d W 9 0 O y w m c X V v d D t T Z W N 0 a W 9 u M S 9 f Z 3 J h d l 8 z M l 8 y X z I w L 0 d l w 6 R u Z G V y d G V y I F R 5 c C 5 7 Y 2 9 t b V 9 0 a W 1 l X 2 1 p b i w 4 f S Z x d W 9 0 O y w m c X V v d D t T Z W N 0 a W 9 u M S 9 f Z 3 J h d l 8 z M l 8 y X z I w L 0 d l w 6 R u Z G V y d G V y I F R 5 c C 5 7 Y 2 9 t b V 9 0 a W 1 l X 2 F 2 Z y w 5 f S Z x d W 9 0 O y w m c X V v d D t T Z W N 0 a W 9 u M S 9 f Z 3 J h d l 8 z M l 8 y X z I w L 0 d l w 6 R u Z G V y d G V y I F R 5 c C 5 7 Y 2 9 t b V 9 0 a W 1 l X 2 1 h e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9 n c m F 2 X z M y X z J f M j A v R 2 X D p G 5 k Z X J 0 Z X I g V H l w L n t z d G V w L D B 9 J n F 1 b 3 Q 7 L C Z x d W 9 0 O 1 N l Y 3 R p b 2 4 x L 1 9 n c m F 2 X z M y X z J f M j A v R 2 X D p G 5 k Z X J 0 Z X I g V H l w L n t 0 b 3 R h b F 9 0 a W 1 l L D F 9 J n F 1 b 3 Q 7 L C Z x d W 9 0 O 1 N l Y 3 R p b 2 4 x L 1 9 n c m F 2 X z M y X z J f M j A v R 2 X D p G 5 k Z X J 0 Z X I g V H l w L n t 3 b 3 J r X 3 R p b W V f b W l u L D J 9 J n F 1 b 3 Q 7 L C Z x d W 9 0 O 1 N l Y 3 R p b 2 4 x L 1 9 n c m F 2 X z M y X z J f M j A v R 2 X D p G 5 k Z X J 0 Z X I g V H l w L n t 3 b 3 J r X 3 R p b W V f Y X Z n L D N 9 J n F 1 b 3 Q 7 L C Z x d W 9 0 O 1 N l Y 3 R p b 2 4 x L 1 9 n c m F 2 X z M y X z J f M j A v R 2 X D p G 5 k Z X J 0 Z X I g V H l w L n t 3 b 3 J r X 3 R p b W V f b W F 4 L D R 9 J n F 1 b 3 Q 7 L C Z x d W 9 0 O 1 N l Y 3 R p b 2 4 x L 1 9 n c m F 2 X z M y X z J f M j A v R 2 X D p G 5 k Z X J 0 Z X I g V H l w L n t w c m V w X 3 R p b W V f b W l u L D V 9 J n F 1 b 3 Q 7 L C Z x d W 9 0 O 1 N l Y 3 R p b 2 4 x L 1 9 n c m F 2 X z M y X z J f M j A v R 2 X D p G 5 k Z X J 0 Z X I g V H l w L n t w c m V w X 3 R p b W V f Y X Z n L D Z 9 J n F 1 b 3 Q 7 L C Z x d W 9 0 O 1 N l Y 3 R p b 2 4 x L 1 9 n c m F 2 X z M y X z J f M j A v R 2 X D p G 5 k Z X J 0 Z X I g V H l w L n t w c m V w X 3 R p b W V f b W F 4 L D d 9 J n F 1 b 3 Q 7 L C Z x d W 9 0 O 1 N l Y 3 R p b 2 4 x L 1 9 n c m F 2 X z M y X z J f M j A v R 2 X D p G 5 k Z X J 0 Z X I g V H l w L n t j b 2 1 t X 3 R p b W V f b W l u L D h 9 J n F 1 b 3 Q 7 L C Z x d W 9 0 O 1 N l Y 3 R p b 2 4 x L 1 9 n c m F 2 X z M y X z J f M j A v R 2 X D p G 5 k Z X J 0 Z X I g V H l w L n t j b 2 1 t X 3 R p b W V f Y X Z n L D l 9 J n F 1 b 3 Q 7 L C Z x d W 9 0 O 1 N l Y 3 R p b 2 4 x L 1 9 n c m F 2 X z M y X z J f M j A v R 2 X D p G 5 k Z X J 0 Z X I g V H l w L n t j b 2 1 t X 3 R p b W V f b W F 4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2 d y Y X Z f M z J f M l 8 y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y X z I w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J f M j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z J f N F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R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V U M T U 6 N T Q 6 M z A u M j U 0 M T Q x O F o i I C 8 + P E V u d H J 5 I F R 5 c G U 9 I k Z p b G x D b 2 x 1 b W 5 U e X B l c y I g V m F s d W U 9 I n N B d 1 V G Q l F V R k J R V U Z C U V U 9 I i A v P j x F b n R y e S B U e X B l P S J G a W x s Q 2 9 s d W 1 u T m F t Z X M i I F Z h b H V l P S J z W y Z x d W 9 0 O 3 N 0 Z X A m c X V v d D s s J n F 1 b 3 Q 7 d G 9 0 Y W x f d G l t Z S Z x d W 9 0 O y w m c X V v d D t 3 b 3 J r X 3 R p b W V f b W l u J n F 1 b 3 Q 7 L C Z x d W 9 0 O 3 d v c m t f d G l t Z V 9 h d m c m c X V v d D s s J n F 1 b 3 Q 7 d 2 9 y a 1 9 0 a W 1 l X 2 1 h e C Z x d W 9 0 O y w m c X V v d D t w c m V w X 3 R p b W V f b W l u J n F 1 b 3 Q 7 L C Z x d W 9 0 O 3 B y Z X B f d G l t Z V 9 h d m c m c X V v d D s s J n F 1 b 3 Q 7 c H J l c F 9 0 a W 1 l X 2 1 h e C Z x d W 9 0 O y w m c X V v d D t j b 2 1 t X 3 R p b W V f b W l u J n F 1 b 3 Q 7 L C Z x d W 9 0 O 2 N v b W 1 f d G l t Z V 9 h d m c m c X V v d D s s J n F 1 b 3 Q 7 Y 2 9 t b V 9 0 a W 1 l X 2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3 J h d l 8 z M l 8 0 X z I w L 0 d l w 6 R u Z G V y d G V y I F R 5 c C 5 7 c 3 R l c C w w f S Z x d W 9 0 O y w m c X V v d D t T Z W N 0 a W 9 u M S 9 f Z 3 J h d l 8 z M l 8 0 X z I w L 0 d l w 6 R u Z G V y d G V y I F R 5 c C 5 7 d G 9 0 Y W x f d G l t Z S w x f S Z x d W 9 0 O y w m c X V v d D t T Z W N 0 a W 9 u M S 9 f Z 3 J h d l 8 z M l 8 0 X z I w L 0 d l w 6 R u Z G V y d G V y I F R 5 c C 5 7 d 2 9 y a 1 9 0 a W 1 l X 2 1 p b i w y f S Z x d W 9 0 O y w m c X V v d D t T Z W N 0 a W 9 u M S 9 f Z 3 J h d l 8 z M l 8 0 X z I w L 0 d l w 6 R u Z G V y d G V y I F R 5 c C 5 7 d 2 9 y a 1 9 0 a W 1 l X 2 F 2 Z y w z f S Z x d W 9 0 O y w m c X V v d D t T Z W N 0 a W 9 u M S 9 f Z 3 J h d l 8 z M l 8 0 X z I w L 0 d l w 6 R u Z G V y d G V y I F R 5 c C 5 7 d 2 9 y a 1 9 0 a W 1 l X 2 1 h e C w 0 f S Z x d W 9 0 O y w m c X V v d D t T Z W N 0 a W 9 u M S 9 f Z 3 J h d l 8 z M l 8 0 X z I w L 0 d l w 6 R u Z G V y d G V y I F R 5 c C 5 7 c H J l c F 9 0 a W 1 l X 2 1 p b i w 1 f S Z x d W 9 0 O y w m c X V v d D t T Z W N 0 a W 9 u M S 9 f Z 3 J h d l 8 z M l 8 0 X z I w L 0 d l w 6 R u Z G V y d G V y I F R 5 c C 5 7 c H J l c F 9 0 a W 1 l X 2 F 2 Z y w 2 f S Z x d W 9 0 O y w m c X V v d D t T Z W N 0 a W 9 u M S 9 f Z 3 J h d l 8 z M l 8 0 X z I w L 0 d l w 6 R u Z G V y d G V y I F R 5 c C 5 7 c H J l c F 9 0 a W 1 l X 2 1 h e C w 3 f S Z x d W 9 0 O y w m c X V v d D t T Z W N 0 a W 9 u M S 9 f Z 3 J h d l 8 z M l 8 0 X z I w L 0 d l w 6 R u Z G V y d G V y I F R 5 c C 5 7 Y 2 9 t b V 9 0 a W 1 l X 2 1 p b i w 4 f S Z x d W 9 0 O y w m c X V v d D t T Z W N 0 a W 9 u M S 9 f Z 3 J h d l 8 z M l 8 0 X z I w L 0 d l w 6 R u Z G V y d G V y I F R 5 c C 5 7 Y 2 9 t b V 9 0 a W 1 l X 2 F 2 Z y w 5 f S Z x d W 9 0 O y w m c X V v d D t T Z W N 0 a W 9 u M S 9 f Z 3 J h d l 8 z M l 8 0 X z I w L 0 d l w 6 R u Z G V y d G V y I F R 5 c C 5 7 Y 2 9 t b V 9 0 a W 1 l X 2 1 h e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9 n c m F 2 X z M y X z R f M j A v R 2 X D p G 5 k Z X J 0 Z X I g V H l w L n t z d G V w L D B 9 J n F 1 b 3 Q 7 L C Z x d W 9 0 O 1 N l Y 3 R p b 2 4 x L 1 9 n c m F 2 X z M y X z R f M j A v R 2 X D p G 5 k Z X J 0 Z X I g V H l w L n t 0 b 3 R h b F 9 0 a W 1 l L D F 9 J n F 1 b 3 Q 7 L C Z x d W 9 0 O 1 N l Y 3 R p b 2 4 x L 1 9 n c m F 2 X z M y X z R f M j A v R 2 X D p G 5 k Z X J 0 Z X I g V H l w L n t 3 b 3 J r X 3 R p b W V f b W l u L D J 9 J n F 1 b 3 Q 7 L C Z x d W 9 0 O 1 N l Y 3 R p b 2 4 x L 1 9 n c m F 2 X z M y X z R f M j A v R 2 X D p G 5 k Z X J 0 Z X I g V H l w L n t 3 b 3 J r X 3 R p b W V f Y X Z n L D N 9 J n F 1 b 3 Q 7 L C Z x d W 9 0 O 1 N l Y 3 R p b 2 4 x L 1 9 n c m F 2 X z M y X z R f M j A v R 2 X D p G 5 k Z X J 0 Z X I g V H l w L n t 3 b 3 J r X 3 R p b W V f b W F 4 L D R 9 J n F 1 b 3 Q 7 L C Z x d W 9 0 O 1 N l Y 3 R p b 2 4 x L 1 9 n c m F 2 X z M y X z R f M j A v R 2 X D p G 5 k Z X J 0 Z X I g V H l w L n t w c m V w X 3 R p b W V f b W l u L D V 9 J n F 1 b 3 Q 7 L C Z x d W 9 0 O 1 N l Y 3 R p b 2 4 x L 1 9 n c m F 2 X z M y X z R f M j A v R 2 X D p G 5 k Z X J 0 Z X I g V H l w L n t w c m V w X 3 R p b W V f Y X Z n L D Z 9 J n F 1 b 3 Q 7 L C Z x d W 9 0 O 1 N l Y 3 R p b 2 4 x L 1 9 n c m F 2 X z M y X z R f M j A v R 2 X D p G 5 k Z X J 0 Z X I g V H l w L n t w c m V w X 3 R p b W V f b W F 4 L D d 9 J n F 1 b 3 Q 7 L C Z x d W 9 0 O 1 N l Y 3 R p b 2 4 x L 1 9 n c m F 2 X z M y X z R f M j A v R 2 X D p G 5 k Z X J 0 Z X I g V H l w L n t j b 2 1 t X 3 R p b W V f b W l u L D h 9 J n F 1 b 3 Q 7 L C Z x d W 9 0 O 1 N l Y 3 R p b 2 4 x L 1 9 n c m F 2 X z M y X z R f M j A v R 2 X D p G 5 k Z X J 0 Z X I g V H l w L n t j b 2 1 t X 3 R p b W V f Y X Z n L D l 9 J n F 1 b 3 Q 7 L C Z x d W 9 0 O 1 N l Y 3 R p b 2 4 x L 1 9 n c m F 2 X z M y X z R f M j A v R 2 X D p G 5 k Z X J 0 Z X I g V H l w L n t j b 2 1 t X 3 R p b W V f b W F 4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2 d y Y X Z f M z J f N F 8 y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0 X z I w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R f M j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z J f O F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h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V U M T U 6 N T Q 6 N D Q u O D c 1 O D M 0 M V o i I C 8 + P E V u d H J 5 I F R 5 c G U 9 I k Z p b G x D b 2 x 1 b W 5 U e X B l c y I g V m F s d W U 9 I n N B d 1 V G Q l F N R k J R V U Z C U V U 9 I i A v P j x F b n R y e S B U e X B l P S J G a W x s Q 2 9 s d W 1 u T m F t Z X M i I F Z h b H V l P S J z W y Z x d W 9 0 O 3 N 0 Z X A m c X V v d D s s J n F 1 b 3 Q 7 d G 9 0 Y W x f d G l t Z S Z x d W 9 0 O y w m c X V v d D t 3 b 3 J r X 3 R p b W V f b W l u J n F 1 b 3 Q 7 L C Z x d W 9 0 O 3 d v c m t f d G l t Z V 9 h d m c m c X V v d D s s J n F 1 b 3 Q 7 d 2 9 y a 1 9 0 a W 1 l X 2 1 h e C Z x d W 9 0 O y w m c X V v d D t w c m V w X 3 R p b W V f b W l u J n F 1 b 3 Q 7 L C Z x d W 9 0 O 3 B y Z X B f d G l t Z V 9 h d m c m c X V v d D s s J n F 1 b 3 Q 7 c H J l c F 9 0 a W 1 l X 2 1 h e C Z x d W 9 0 O y w m c X V v d D t j b 2 1 t X 3 R p b W V f b W l u J n F 1 b 3 Q 7 L C Z x d W 9 0 O 2 N v b W 1 f d G l t Z V 9 h d m c m c X V v d D s s J n F 1 b 3 Q 7 Y 2 9 t b V 9 0 a W 1 l X 2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3 J h d l 8 z M l 8 4 X z I w L 0 d l w 6 R u Z G V y d G V y I F R 5 c C 5 7 c 3 R l c C w w f S Z x d W 9 0 O y w m c X V v d D t T Z W N 0 a W 9 u M S 9 f Z 3 J h d l 8 z M l 8 4 X z I w L 0 d l w 6 R u Z G V y d G V y I F R 5 c C 5 7 d G 9 0 Y W x f d G l t Z S w x f S Z x d W 9 0 O y w m c X V v d D t T Z W N 0 a W 9 u M S 9 f Z 3 J h d l 8 z M l 8 4 X z I w L 0 d l w 6 R u Z G V y d G V y I F R 5 c C 5 7 d 2 9 y a 1 9 0 a W 1 l X 2 1 p b i w y f S Z x d W 9 0 O y w m c X V v d D t T Z W N 0 a W 9 u M S 9 f Z 3 J h d l 8 z M l 8 4 X z I w L 0 d l w 6 R u Z G V y d G V y I F R 5 c C 5 7 d 2 9 y a 1 9 0 a W 1 l X 2 F 2 Z y w z f S Z x d W 9 0 O y w m c X V v d D t T Z W N 0 a W 9 u M S 9 f Z 3 J h d l 8 z M l 8 4 X z I w L 0 d l w 6 R u Z G V y d G V y I F R 5 c C 5 7 d 2 9 y a 1 9 0 a W 1 l X 2 1 h e C w 0 f S Z x d W 9 0 O y w m c X V v d D t T Z W N 0 a W 9 u M S 9 f Z 3 J h d l 8 z M l 8 4 X z I w L 0 d l w 6 R u Z G V y d G V y I F R 5 c C 5 7 c H J l c F 9 0 a W 1 l X 2 1 p b i w 1 f S Z x d W 9 0 O y w m c X V v d D t T Z W N 0 a W 9 u M S 9 f Z 3 J h d l 8 z M l 8 4 X z I w L 0 d l w 6 R u Z G V y d G V y I F R 5 c C 5 7 c H J l c F 9 0 a W 1 l X 2 F 2 Z y w 2 f S Z x d W 9 0 O y w m c X V v d D t T Z W N 0 a W 9 u M S 9 f Z 3 J h d l 8 z M l 8 4 X z I w L 0 d l w 6 R u Z G V y d G V y I F R 5 c C 5 7 c H J l c F 9 0 a W 1 l X 2 1 h e C w 3 f S Z x d W 9 0 O y w m c X V v d D t T Z W N 0 a W 9 u M S 9 f Z 3 J h d l 8 z M l 8 4 X z I w L 0 d l w 6 R u Z G V y d G V y I F R 5 c C 5 7 Y 2 9 t b V 9 0 a W 1 l X 2 1 p b i w 4 f S Z x d W 9 0 O y w m c X V v d D t T Z W N 0 a W 9 u M S 9 f Z 3 J h d l 8 z M l 8 4 X z I w L 0 d l w 6 R u Z G V y d G V y I F R 5 c C 5 7 Y 2 9 t b V 9 0 a W 1 l X 2 F 2 Z y w 5 f S Z x d W 9 0 O y w m c X V v d D t T Z W N 0 a W 9 u M S 9 f Z 3 J h d l 8 z M l 8 4 X z I w L 0 d l w 6 R u Z G V y d G V y I F R 5 c C 5 7 Y 2 9 t b V 9 0 a W 1 l X 2 1 h e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9 n c m F 2 X z M y X z h f M j A v R 2 X D p G 5 k Z X J 0 Z X I g V H l w L n t z d G V w L D B 9 J n F 1 b 3 Q 7 L C Z x d W 9 0 O 1 N l Y 3 R p b 2 4 x L 1 9 n c m F 2 X z M y X z h f M j A v R 2 X D p G 5 k Z X J 0 Z X I g V H l w L n t 0 b 3 R h b F 9 0 a W 1 l L D F 9 J n F 1 b 3 Q 7 L C Z x d W 9 0 O 1 N l Y 3 R p b 2 4 x L 1 9 n c m F 2 X z M y X z h f M j A v R 2 X D p G 5 k Z X J 0 Z X I g V H l w L n t 3 b 3 J r X 3 R p b W V f b W l u L D J 9 J n F 1 b 3 Q 7 L C Z x d W 9 0 O 1 N l Y 3 R p b 2 4 x L 1 9 n c m F 2 X z M y X z h f M j A v R 2 X D p G 5 k Z X J 0 Z X I g V H l w L n t 3 b 3 J r X 3 R p b W V f Y X Z n L D N 9 J n F 1 b 3 Q 7 L C Z x d W 9 0 O 1 N l Y 3 R p b 2 4 x L 1 9 n c m F 2 X z M y X z h f M j A v R 2 X D p G 5 k Z X J 0 Z X I g V H l w L n t 3 b 3 J r X 3 R p b W V f b W F 4 L D R 9 J n F 1 b 3 Q 7 L C Z x d W 9 0 O 1 N l Y 3 R p b 2 4 x L 1 9 n c m F 2 X z M y X z h f M j A v R 2 X D p G 5 k Z X J 0 Z X I g V H l w L n t w c m V w X 3 R p b W V f b W l u L D V 9 J n F 1 b 3 Q 7 L C Z x d W 9 0 O 1 N l Y 3 R p b 2 4 x L 1 9 n c m F 2 X z M y X z h f M j A v R 2 X D p G 5 k Z X J 0 Z X I g V H l w L n t w c m V w X 3 R p b W V f Y X Z n L D Z 9 J n F 1 b 3 Q 7 L C Z x d W 9 0 O 1 N l Y 3 R p b 2 4 x L 1 9 n c m F 2 X z M y X z h f M j A v R 2 X D p G 5 k Z X J 0 Z X I g V H l w L n t w c m V w X 3 R p b W V f b W F 4 L D d 9 J n F 1 b 3 Q 7 L C Z x d W 9 0 O 1 N l Y 3 R p b 2 4 x L 1 9 n c m F 2 X z M y X z h f M j A v R 2 X D p G 5 k Z X J 0 Z X I g V H l w L n t j b 2 1 t X 3 R p b W V f b W l u L D h 9 J n F 1 b 3 Q 7 L C Z x d W 9 0 O 1 N l Y 3 R p b 2 4 x L 1 9 n c m F 2 X z M y X z h f M j A v R 2 X D p G 5 k Z X J 0 Z X I g V H l w L n t j b 2 1 t X 3 R p b W V f Y X Z n L D l 9 J n F 1 b 3 Q 7 L C Z x d W 9 0 O 1 N l Y 3 R p b 2 4 x L 1 9 n c m F 2 X z M y X z h f M j A v R 2 X D p G 5 k Z X J 0 Z X I g V H l w L n t j b 2 1 t X 3 R p b W V f b W F 4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2 d y Y X Z f M z J f O F 8 y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4 X z I w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h f M j A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E 9 p H / u D 8 d M i P e E f V X P g E U A A A A A A g A A A A A A E G Y A A A A B A A A g A A A A 2 x D l 0 c H n J O T 2 / D q f U 5 i D Y + n h 8 O 1 1 q B w C 2 w g 1 / X 8 + K W E A A A A A D o A A A A A C A A A g A A A A O R 6 G d e O Q o y 2 l n R Y P q N u 1 R 0 I y 1 W G h w p O N 6 v o T 8 x c W o W h Q A A A A / m a U V l N N G b J i L V 1 d 2 z y s B 9 L h c d A g r i N c i 8 D A p p + v / + H / 4 / E w X n M E O M s I Y M x L w N h w m 7 z J m H Q 7 m r a H l G f 1 I 1 q C X m W n D i R s O 0 B r a 3 x w s m s 3 J M R A A A A A 9 z m 8 f F 7 Z 6 l V 2 m I D I Z z M h v 8 U r 0 f 8 q g / P m h w / T R 8 4 0 h 6 G w a 4 R p w 4 z l C Z a t X n Y a 7 U / k m b k z Y W I M + A 1 N s Y 1 P 1 X r R x g = = < / D a t a M a s h u p > 
</file>

<file path=customXml/itemProps1.xml><?xml version="1.0" encoding="utf-8"?>
<ds:datastoreItem xmlns:ds="http://schemas.openxmlformats.org/officeDocument/2006/customXml" ds:itemID="{CD64A866-5C18-45C2-AAF8-B3C6FB64D7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8_20</vt:lpstr>
      <vt:lpstr>4_20</vt:lpstr>
      <vt:lpstr>2_20</vt:lpstr>
      <vt:lpstr>1_20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Pegler</dc:creator>
  <cp:lastModifiedBy>Familie Pegler</cp:lastModifiedBy>
  <dcterms:created xsi:type="dcterms:W3CDTF">2018-06-05T15:53:25Z</dcterms:created>
  <dcterms:modified xsi:type="dcterms:W3CDTF">2018-06-06T08:56:45Z</dcterms:modified>
</cp:coreProperties>
</file>