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ria\Dropbox\UIEM\LEAD\Proyectos\srldlbmi\"/>
    </mc:Choice>
  </mc:AlternateContent>
  <xr:revisionPtr revIDLastSave="0" documentId="13_ncr:1_{DE96FC57-1417-4D71-8904-40313E227D5F}" xr6:coauthVersionLast="47" xr6:coauthVersionMax="47" xr10:uidLastSave="{00000000-0000-0000-0000-000000000000}"/>
  <bookViews>
    <workbookView xWindow="-110" yWindow="-110" windowWidth="19420" windowHeight="10300" xr2:uid="{CB96453F-52D0-4273-A22D-67891E12621C}"/>
  </bookViews>
  <sheets>
    <sheet name="data" sheetId="1" r:id="rId1"/>
    <sheet name="IPD SDs" sheetId="4" r:id="rId2"/>
    <sheet name="codebook"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3" i="1" l="1"/>
  <c r="AD11" i="1"/>
  <c r="AF11" i="1" s="1"/>
  <c r="AD29" i="1"/>
  <c r="AD10" i="1"/>
  <c r="AF10" i="1" s="1"/>
  <c r="AD42" i="1"/>
  <c r="AF42" i="1" s="1"/>
  <c r="AD21" i="1"/>
  <c r="AD20" i="1"/>
  <c r="AF20" i="1" s="1"/>
  <c r="AD40" i="1"/>
  <c r="AD17" i="1"/>
  <c r="AD13" i="1"/>
  <c r="AF13" i="1" s="1"/>
  <c r="AD34" i="1"/>
  <c r="AF34" i="1" s="1"/>
  <c r="AD27" i="1"/>
  <c r="AD16" i="1"/>
  <c r="AF16" i="1" s="1"/>
  <c r="AF38" i="1"/>
  <c r="AF4" i="1"/>
  <c r="Z11" i="1"/>
  <c r="AB11" i="1" s="1"/>
  <c r="Z29" i="1"/>
  <c r="AB29" i="1" s="1"/>
  <c r="Z45" i="1"/>
  <c r="AB45" i="1" s="1"/>
  <c r="Z10" i="1"/>
  <c r="AB10" i="1" s="1"/>
  <c r="Z33" i="1"/>
  <c r="AB33" i="1" s="1"/>
  <c r="Z42" i="1"/>
  <c r="AB42" i="1" s="1"/>
  <c r="Z21" i="1"/>
  <c r="AB21" i="1" s="1"/>
  <c r="Z20" i="1"/>
  <c r="AB20" i="1" s="1"/>
  <c r="Z40" i="1"/>
  <c r="AB40" i="1" s="1"/>
  <c r="Z17" i="1"/>
  <c r="AB17" i="1" s="1"/>
  <c r="Z13" i="1"/>
  <c r="AB13" i="1" s="1"/>
  <c r="Z34" i="1"/>
  <c r="AB34" i="1" s="1"/>
  <c r="Z27" i="1"/>
  <c r="AB27" i="1" s="1"/>
  <c r="Z16" i="1"/>
  <c r="AB16" i="1" s="1"/>
  <c r="Z4" i="1"/>
  <c r="AB4" i="1" s="1"/>
  <c r="Z38" i="1"/>
  <c r="AB38" i="1" s="1"/>
  <c r="O24" i="1"/>
  <c r="U36" i="1"/>
  <c r="U23" i="1"/>
  <c r="U24" i="1"/>
  <c r="U43" i="1"/>
  <c r="U30" i="1"/>
  <c r="U2" i="1"/>
  <c r="U4" i="1"/>
  <c r="U39" i="1"/>
  <c r="U8" i="1"/>
  <c r="U16" i="1"/>
  <c r="U13" i="1"/>
  <c r="U34" i="1"/>
  <c r="U27" i="1"/>
  <c r="U25" i="1"/>
  <c r="U31" i="1"/>
  <c r="U14" i="1"/>
  <c r="U17" i="1"/>
  <c r="U40" i="1"/>
  <c r="U44" i="1"/>
  <c r="U18" i="1"/>
  <c r="U20" i="1"/>
  <c r="U41" i="1"/>
  <c r="U19" i="1"/>
  <c r="U37" i="1"/>
  <c r="U15" i="1"/>
  <c r="U21" i="1"/>
  <c r="U26" i="1"/>
  <c r="U32" i="1"/>
  <c r="U3" i="1"/>
  <c r="U42" i="1"/>
  <c r="U46" i="1"/>
  <c r="U35" i="1"/>
  <c r="U12" i="1"/>
  <c r="U22" i="1"/>
  <c r="U33" i="1"/>
  <c r="U6" i="1"/>
  <c r="U7" i="1"/>
  <c r="U5" i="1"/>
  <c r="U9" i="1"/>
  <c r="U28" i="1"/>
  <c r="U10" i="1"/>
  <c r="U11" i="1"/>
  <c r="U29" i="1"/>
  <c r="U45" i="1"/>
  <c r="S36" i="1"/>
  <c r="S23" i="1"/>
  <c r="S24" i="1"/>
  <c r="S43" i="1"/>
  <c r="S30" i="1"/>
  <c r="S2" i="1"/>
  <c r="S4" i="1"/>
  <c r="S39" i="1"/>
  <c r="S8" i="1"/>
  <c r="S16" i="1"/>
  <c r="S13" i="1"/>
  <c r="S34" i="1"/>
  <c r="S27" i="1"/>
  <c r="S25" i="1"/>
  <c r="S31" i="1"/>
  <c r="S14" i="1"/>
  <c r="S17" i="1"/>
  <c r="S40" i="1"/>
  <c r="S44" i="1"/>
  <c r="S18" i="1"/>
  <c r="S20" i="1"/>
  <c r="S41" i="1"/>
  <c r="S19" i="1"/>
  <c r="S37" i="1"/>
  <c r="S15" i="1"/>
  <c r="S21" i="1"/>
  <c r="S26" i="1"/>
  <c r="S32" i="1"/>
  <c r="S3" i="1"/>
  <c r="S42" i="1"/>
  <c r="S46" i="1"/>
  <c r="S35" i="1"/>
  <c r="S12" i="1"/>
  <c r="S22" i="1"/>
  <c r="S33" i="1"/>
  <c r="S6" i="1"/>
  <c r="S7" i="1"/>
  <c r="S5" i="1"/>
  <c r="S9" i="1"/>
  <c r="S28" i="1"/>
  <c r="S10" i="1"/>
  <c r="S11" i="1"/>
  <c r="S29" i="1"/>
  <c r="S45" i="1"/>
  <c r="S38" i="1"/>
  <c r="O32" i="1"/>
  <c r="O3" i="1"/>
  <c r="O42" i="1"/>
  <c r="O46" i="1"/>
  <c r="O35" i="1"/>
  <c r="O12" i="1"/>
  <c r="O22" i="1"/>
  <c r="O33" i="1"/>
  <c r="O6" i="1"/>
  <c r="O7" i="1"/>
  <c r="O5" i="1"/>
  <c r="O9" i="1"/>
  <c r="O28" i="1"/>
  <c r="O10" i="1"/>
  <c r="O11" i="1"/>
  <c r="O29" i="1"/>
  <c r="O45" i="1"/>
  <c r="O36" i="1"/>
  <c r="O23" i="1"/>
  <c r="O43" i="1"/>
  <c r="O30" i="1"/>
  <c r="O2" i="1"/>
  <c r="O4" i="1"/>
  <c r="O39" i="1"/>
  <c r="O8" i="1"/>
  <c r="O16" i="1"/>
  <c r="O13" i="1"/>
  <c r="O34" i="1"/>
  <c r="O27" i="1"/>
  <c r="O25" i="1"/>
  <c r="O31" i="1"/>
  <c r="O14" i="1"/>
  <c r="O17" i="1"/>
  <c r="O40" i="1"/>
  <c r="O44" i="1"/>
  <c r="O18" i="1"/>
  <c r="O20" i="1"/>
  <c r="O41" i="1"/>
  <c r="O19" i="1"/>
  <c r="O37" i="1"/>
  <c r="O15" i="1"/>
  <c r="O21" i="1"/>
  <c r="O26" i="1"/>
  <c r="O38" i="1"/>
  <c r="W39" i="1" l="1"/>
  <c r="W4" i="1"/>
  <c r="W8" i="1"/>
  <c r="W16" i="1"/>
  <c r="W13" i="1"/>
  <c r="W34" i="1"/>
  <c r="W27" i="1"/>
  <c r="W25" i="1"/>
  <c r="W31" i="1"/>
  <c r="W14" i="1"/>
  <c r="W17" i="1"/>
  <c r="W40" i="1"/>
  <c r="W44" i="1"/>
  <c r="W18" i="1"/>
  <c r="W20" i="1"/>
  <c r="W41" i="1"/>
  <c r="W19" i="1"/>
  <c r="W37" i="1"/>
  <c r="W15" i="1"/>
  <c r="W21" i="1"/>
  <c r="W26" i="1"/>
  <c r="W32" i="1"/>
  <c r="W3" i="1"/>
  <c r="W42" i="1"/>
  <c r="W46" i="1"/>
  <c r="W35" i="1"/>
  <c r="W12" i="1"/>
  <c r="W22" i="1"/>
  <c r="W33" i="1"/>
  <c r="W6" i="1"/>
  <c r="W7" i="1"/>
  <c r="W5" i="1"/>
  <c r="W9" i="1"/>
  <c r="W28" i="1"/>
  <c r="W10" i="1"/>
  <c r="W11" i="1"/>
  <c r="W29" i="1"/>
  <c r="W45" i="1"/>
  <c r="W24" i="1"/>
  <c r="W36" i="1"/>
  <c r="W23" i="1"/>
  <c r="W43" i="1"/>
  <c r="W30" i="1"/>
  <c r="W2" i="1"/>
  <c r="Q36" i="1"/>
  <c r="Q23" i="1"/>
  <c r="Q24" i="1"/>
  <c r="Q43" i="1"/>
  <c r="Q30" i="1"/>
  <c r="Q2" i="1"/>
  <c r="Q4" i="1"/>
  <c r="Q39" i="1"/>
  <c r="Q8" i="1"/>
  <c r="Q16" i="1"/>
  <c r="Q13" i="1"/>
  <c r="Q34" i="1"/>
  <c r="Q27" i="1"/>
  <c r="Q25" i="1"/>
  <c r="Q31" i="1"/>
  <c r="Q14" i="1"/>
  <c r="Q17" i="1"/>
  <c r="Q40" i="1"/>
  <c r="Q44" i="1"/>
  <c r="Q18" i="1"/>
  <c r="Q20" i="1"/>
  <c r="Q41" i="1"/>
  <c r="Q19" i="1"/>
  <c r="Q37" i="1"/>
  <c r="Q15" i="1"/>
  <c r="Q21" i="1"/>
  <c r="Q26" i="1"/>
  <c r="Q32" i="1"/>
  <c r="Q3" i="1"/>
  <c r="Q42" i="1"/>
  <c r="Q46" i="1"/>
  <c r="Q35" i="1"/>
  <c r="Q12" i="1"/>
  <c r="Q22" i="1"/>
  <c r="Q33" i="1"/>
  <c r="Q6" i="1"/>
  <c r="Q7" i="1"/>
  <c r="Q5" i="1"/>
  <c r="Q9" i="1"/>
  <c r="Q28" i="1"/>
  <c r="Q10" i="1"/>
  <c r="Q11" i="1"/>
  <c r="Q29" i="1"/>
  <c r="Q45" i="1"/>
  <c r="Q38" i="1"/>
  <c r="M36" i="1"/>
  <c r="AA36" i="1" s="1"/>
  <c r="AB36" i="1" s="1"/>
  <c r="M23" i="1"/>
  <c r="AA23" i="1" s="1"/>
  <c r="AB23" i="1" s="1"/>
  <c r="M24" i="1"/>
  <c r="AA24" i="1" s="1"/>
  <c r="AB24" i="1" s="1"/>
  <c r="M43" i="1"/>
  <c r="AA43" i="1" s="1"/>
  <c r="AB43" i="1" s="1"/>
  <c r="M30" i="1"/>
  <c r="AA30" i="1" s="1"/>
  <c r="AB30" i="1" s="1"/>
  <c r="M2" i="1"/>
  <c r="AA2" i="1" s="1"/>
  <c r="AB2" i="1" s="1"/>
  <c r="M4" i="1"/>
  <c r="M39" i="1"/>
  <c r="AA39" i="1" s="1"/>
  <c r="AB39" i="1" s="1"/>
  <c r="M8" i="1"/>
  <c r="AA8" i="1" s="1"/>
  <c r="AB8" i="1" s="1"/>
  <c r="M16" i="1"/>
  <c r="M13" i="1"/>
  <c r="M34" i="1"/>
  <c r="M27" i="1"/>
  <c r="M25" i="1"/>
  <c r="AA25" i="1" s="1"/>
  <c r="AB25" i="1" s="1"/>
  <c r="M31" i="1"/>
  <c r="AA31" i="1" s="1"/>
  <c r="AB31" i="1" s="1"/>
  <c r="M14" i="1"/>
  <c r="AA14" i="1" s="1"/>
  <c r="AB14" i="1" s="1"/>
  <c r="M17" i="1"/>
  <c r="M40" i="1"/>
  <c r="M44" i="1"/>
  <c r="AA44" i="1" s="1"/>
  <c r="AB44" i="1" s="1"/>
  <c r="M18" i="1"/>
  <c r="AA18" i="1" s="1"/>
  <c r="AB18" i="1" s="1"/>
  <c r="M20" i="1"/>
  <c r="M41" i="1"/>
  <c r="AA41" i="1" s="1"/>
  <c r="AB41" i="1" s="1"/>
  <c r="M19" i="1"/>
  <c r="AA19" i="1" s="1"/>
  <c r="AB19" i="1" s="1"/>
  <c r="M37" i="1"/>
  <c r="AA37" i="1" s="1"/>
  <c r="AB37" i="1" s="1"/>
  <c r="M15" i="1"/>
  <c r="AA15" i="1" s="1"/>
  <c r="AB15" i="1" s="1"/>
  <c r="M21" i="1"/>
  <c r="M26" i="1"/>
  <c r="AA26" i="1" s="1"/>
  <c r="AB26" i="1" s="1"/>
  <c r="M32" i="1"/>
  <c r="AA32" i="1" s="1"/>
  <c r="AB32" i="1" s="1"/>
  <c r="M3" i="1"/>
  <c r="AA3" i="1" s="1"/>
  <c r="AB3" i="1" s="1"/>
  <c r="M42" i="1"/>
  <c r="M46" i="1"/>
  <c r="AA46" i="1" s="1"/>
  <c r="AB46" i="1" s="1"/>
  <c r="M35" i="1"/>
  <c r="AA35" i="1" s="1"/>
  <c r="AB35" i="1" s="1"/>
  <c r="M12" i="1"/>
  <c r="AA12" i="1" s="1"/>
  <c r="AB12" i="1" s="1"/>
  <c r="M22" i="1"/>
  <c r="AA22" i="1" s="1"/>
  <c r="AB22" i="1" s="1"/>
  <c r="M33" i="1"/>
  <c r="M6" i="1"/>
  <c r="AA6" i="1" s="1"/>
  <c r="AB6" i="1" s="1"/>
  <c r="M7" i="1"/>
  <c r="AA7" i="1" s="1"/>
  <c r="AB7" i="1" s="1"/>
  <c r="M5" i="1"/>
  <c r="AA5" i="1" s="1"/>
  <c r="AB5" i="1" s="1"/>
  <c r="M9" i="1"/>
  <c r="AA9" i="1" s="1"/>
  <c r="AB9" i="1" s="1"/>
  <c r="M28" i="1"/>
  <c r="AA28" i="1" s="1"/>
  <c r="AB28" i="1" s="1"/>
  <c r="M10" i="1"/>
  <c r="M11" i="1"/>
  <c r="M29" i="1"/>
  <c r="M45" i="1"/>
  <c r="M38" i="1"/>
  <c r="AF45" i="1"/>
  <c r="J210" i="4"/>
  <c r="G210" i="4"/>
  <c r="I210" i="4"/>
  <c r="F210" i="4"/>
  <c r="H210" i="4" s="1"/>
  <c r="J76" i="4"/>
  <c r="G76" i="4"/>
  <c r="I76" i="4"/>
  <c r="K76" i="4" s="1"/>
  <c r="F76"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H26" i="4"/>
  <c r="H32" i="4"/>
  <c r="H33" i="4"/>
  <c r="H34" i="4"/>
  <c r="H41" i="4"/>
  <c r="H48" i="4"/>
  <c r="H49" i="4"/>
  <c r="H50" i="4"/>
  <c r="H56" i="4"/>
  <c r="H64" i="4"/>
  <c r="H66" i="4"/>
  <c r="H73" i="4"/>
  <c r="H74" i="4"/>
  <c r="H81" i="4"/>
  <c r="H82" i="4"/>
  <c r="H88" i="4"/>
  <c r="H89" i="4"/>
  <c r="H97" i="4"/>
  <c r="H98" i="4"/>
  <c r="H104" i="4"/>
  <c r="H106" i="4"/>
  <c r="H112" i="4"/>
  <c r="H114" i="4"/>
  <c r="H120" i="4"/>
  <c r="H121" i="4"/>
  <c r="H122" i="4"/>
  <c r="H129" i="4"/>
  <c r="H130" i="4"/>
  <c r="H137" i="4"/>
  <c r="H138" i="4"/>
  <c r="H145" i="4"/>
  <c r="H146" i="4"/>
  <c r="H153" i="4"/>
  <c r="H154" i="4"/>
  <c r="H160" i="4"/>
  <c r="H162" i="4"/>
  <c r="H168" i="4"/>
  <c r="H169" i="4"/>
  <c r="H170" i="4"/>
  <c r="H176" i="4"/>
  <c r="H177" i="4"/>
  <c r="H178" i="4"/>
  <c r="H185" i="4"/>
  <c r="H186" i="4"/>
  <c r="H193" i="4"/>
  <c r="H194" i="4"/>
  <c r="H201" i="4"/>
  <c r="H202" i="4"/>
  <c r="H209" i="4"/>
  <c r="H216" i="4"/>
  <c r="H217" i="4"/>
  <c r="H218" i="4"/>
  <c r="H225" i="4"/>
  <c r="H232" i="4"/>
  <c r="H233" i="4"/>
  <c r="H234" i="4"/>
  <c r="H241" i="4"/>
  <c r="H242" i="4"/>
  <c r="H248" i="4"/>
  <c r="H249" i="4"/>
  <c r="H250" i="4"/>
  <c r="H256" i="4"/>
  <c r="H257" i="4"/>
  <c r="H258" i="4"/>
  <c r="H264" i="4"/>
  <c r="H265" i="4"/>
  <c r="H266" i="4"/>
  <c r="H272" i="4"/>
  <c r="H273" i="4"/>
  <c r="H274" i="4"/>
  <c r="H280" i="4"/>
  <c r="H282" i="4"/>
  <c r="H288" i="4"/>
  <c r="I25" i="4"/>
  <c r="J25" i="4"/>
  <c r="K3" i="4"/>
  <c r="K4" i="4"/>
  <c r="K5" i="4"/>
  <c r="K6" i="4"/>
  <c r="K7" i="4"/>
  <c r="K8" i="4"/>
  <c r="K9" i="4"/>
  <c r="K10" i="4"/>
  <c r="K11" i="4"/>
  <c r="K12" i="4"/>
  <c r="K13" i="4"/>
  <c r="K14" i="4"/>
  <c r="K15" i="4"/>
  <c r="K16" i="4"/>
  <c r="K17" i="4"/>
  <c r="K18" i="4"/>
  <c r="K19" i="4"/>
  <c r="K20" i="4"/>
  <c r="K21" i="4"/>
  <c r="K22" i="4"/>
  <c r="K23" i="4"/>
  <c r="K24" i="4"/>
  <c r="J2" i="4"/>
  <c r="I2" i="4"/>
  <c r="F2" i="4"/>
  <c r="H14" i="4"/>
  <c r="H4" i="4"/>
  <c r="H11" i="4"/>
  <c r="H13" i="4"/>
  <c r="H20" i="4"/>
  <c r="H6" i="4"/>
  <c r="H7" i="4"/>
  <c r="H12" i="4"/>
  <c r="H15" i="4"/>
  <c r="H22" i="4"/>
  <c r="H23" i="4"/>
  <c r="G2" i="4"/>
  <c r="C9" i="4"/>
  <c r="C5" i="4"/>
  <c r="C25" i="4"/>
  <c r="C3" i="4"/>
  <c r="C17" i="4"/>
  <c r="C12" i="4"/>
  <c r="C18" i="4"/>
  <c r="A102" i="4"/>
  <c r="H102" i="4" s="1"/>
  <c r="A57" i="4"/>
  <c r="H57" i="4" s="1"/>
  <c r="A68" i="4"/>
  <c r="H68" i="4" s="1"/>
  <c r="A123" i="4"/>
  <c r="H123" i="4" s="1"/>
  <c r="A171" i="4"/>
  <c r="H171" i="4" s="1"/>
  <c r="A202" i="4"/>
  <c r="A253" i="4"/>
  <c r="H253" i="4" s="1"/>
  <c r="A141" i="4"/>
  <c r="H141" i="4" s="1"/>
  <c r="A83" i="4"/>
  <c r="H83" i="4" s="1"/>
  <c r="A200" i="4"/>
  <c r="H200" i="4" s="1"/>
  <c r="A245" i="4"/>
  <c r="H245" i="4" s="1"/>
  <c r="A56" i="4"/>
  <c r="A222" i="4"/>
  <c r="H222" i="4" s="1"/>
  <c r="A211" i="4"/>
  <c r="H211" i="4" s="1"/>
  <c r="A149" i="4"/>
  <c r="H149" i="4" s="1"/>
  <c r="A257" i="4"/>
  <c r="A96" i="4"/>
  <c r="H96" i="4" s="1"/>
  <c r="A90" i="4"/>
  <c r="H90" i="4" s="1"/>
  <c r="A274" i="4"/>
  <c r="A233" i="4"/>
  <c r="A197" i="4"/>
  <c r="H197" i="4" s="1"/>
  <c r="A85" i="4"/>
  <c r="H85" i="4" s="1"/>
  <c r="A27" i="4"/>
  <c r="H27" i="4" s="1"/>
  <c r="A146" i="4"/>
  <c r="A251" i="4"/>
  <c r="H251" i="4" s="1"/>
  <c r="A287" i="4"/>
  <c r="H287" i="4" s="1"/>
  <c r="A263" i="4"/>
  <c r="H263" i="4" s="1"/>
  <c r="A229" i="4"/>
  <c r="H229" i="4" s="1"/>
  <c r="A183" i="4"/>
  <c r="H183" i="4" s="1"/>
  <c r="A288" i="4"/>
  <c r="A237" i="4"/>
  <c r="H237" i="4" s="1"/>
  <c r="A220" i="4"/>
  <c r="H220" i="4" s="1"/>
  <c r="A172" i="4"/>
  <c r="H172" i="4" s="1"/>
  <c r="A65" i="4"/>
  <c r="H65" i="4" s="1"/>
  <c r="A217" i="4"/>
  <c r="A129" i="4"/>
  <c r="A71" i="4"/>
  <c r="H71" i="4" s="1"/>
  <c r="A280" i="4"/>
  <c r="A177" i="4"/>
  <c r="A252" i="4"/>
  <c r="H252" i="4" s="1"/>
  <c r="A40" i="4"/>
  <c r="H40" i="4" s="1"/>
  <c r="A55" i="4"/>
  <c r="H55" i="4" s="1"/>
  <c r="A116" i="4"/>
  <c r="H116" i="4" s="1"/>
  <c r="A87" i="4"/>
  <c r="H87" i="4" s="1"/>
  <c r="A175" i="4"/>
  <c r="H175" i="4" s="1"/>
  <c r="A158" i="4"/>
  <c r="H158" i="4" s="1"/>
  <c r="A122" i="4"/>
  <c r="A46" i="4"/>
  <c r="H46" i="4" s="1"/>
  <c r="A235" i="4"/>
  <c r="H235" i="4" s="1"/>
  <c r="A75" i="4"/>
  <c r="H75" i="4" s="1"/>
  <c r="A261" i="4"/>
  <c r="H261" i="4" s="1"/>
  <c r="A264" i="4"/>
  <c r="A244" i="4"/>
  <c r="H244" i="4" s="1"/>
  <c r="A39" i="4"/>
  <c r="H39" i="4" s="1"/>
  <c r="A238" i="4"/>
  <c r="H238" i="4" s="1"/>
  <c r="A254" i="4"/>
  <c r="H254" i="4" s="1"/>
  <c r="A43" i="4"/>
  <c r="H43" i="4" s="1"/>
  <c r="A115" i="4"/>
  <c r="H115" i="4" s="1"/>
  <c r="A216" i="4"/>
  <c r="A272" i="4"/>
  <c r="A255" i="4"/>
  <c r="H255" i="4" s="1"/>
  <c r="A230" i="4"/>
  <c r="H230" i="4" s="1"/>
  <c r="A99" i="4"/>
  <c r="H99" i="4" s="1"/>
  <c r="A128" i="4"/>
  <c r="H128" i="4" s="1"/>
  <c r="A93" i="4"/>
  <c r="H93" i="4" s="1"/>
  <c r="A44" i="4"/>
  <c r="H44" i="4" s="1"/>
  <c r="A168" i="4"/>
  <c r="A276" i="4"/>
  <c r="H276" i="4" s="1"/>
  <c r="A89" i="4"/>
  <c r="A160" i="4"/>
  <c r="A112" i="4"/>
  <c r="A201" i="4"/>
  <c r="A262" i="4"/>
  <c r="H262" i="4" s="1"/>
  <c r="A58" i="4"/>
  <c r="H58" i="4" s="1"/>
  <c r="A247" i="4"/>
  <c r="H247" i="4" s="1"/>
  <c r="A104" i="4"/>
  <c r="A100" i="4"/>
  <c r="H100" i="4" s="1"/>
  <c r="A182" i="4"/>
  <c r="H182" i="4" s="1"/>
  <c r="A186" i="4"/>
  <c r="A137" i="4"/>
  <c r="A69" i="4"/>
  <c r="H69" i="4" s="1"/>
  <c r="A277" i="4"/>
  <c r="H277" i="4" s="1"/>
  <c r="A279" i="4"/>
  <c r="H279" i="4" s="1"/>
  <c r="A259" i="4"/>
  <c r="H259" i="4" s="1"/>
  <c r="A107" i="4"/>
  <c r="H107" i="4" s="1"/>
  <c r="A130" i="4"/>
  <c r="A145" i="4"/>
  <c r="A224" i="4"/>
  <c r="H224" i="4" s="1"/>
  <c r="A109" i="4"/>
  <c r="H109" i="4" s="1"/>
  <c r="A67" i="4"/>
  <c r="H67" i="4" s="1"/>
  <c r="A196" i="4"/>
  <c r="H196" i="4" s="1"/>
  <c r="A142" i="4"/>
  <c r="H142" i="4" s="1"/>
  <c r="A88" i="4"/>
  <c r="A267" i="4"/>
  <c r="H267" i="4" s="1"/>
  <c r="A63" i="4"/>
  <c r="H63" i="4" s="1"/>
  <c r="A162" i="4"/>
  <c r="A240" i="4"/>
  <c r="H240" i="4" s="1"/>
  <c r="A143" i="4"/>
  <c r="H143" i="4" s="1"/>
  <c r="A193" i="4"/>
  <c r="A249" i="4"/>
  <c r="A118" i="4"/>
  <c r="H118" i="4" s="1"/>
  <c r="A157" i="4"/>
  <c r="H157" i="4" s="1"/>
  <c r="A265" i="4"/>
  <c r="A73" i="4"/>
  <c r="A184" i="4"/>
  <c r="H184" i="4" s="1"/>
  <c r="A113" i="4"/>
  <c r="H113" i="4" s="1"/>
  <c r="A283" i="4"/>
  <c r="H283" i="4" s="1"/>
  <c r="A50" i="4"/>
  <c r="A225" i="4"/>
  <c r="A156" i="4"/>
  <c r="H156" i="4" s="1"/>
  <c r="A169" i="4"/>
  <c r="A47" i="4"/>
  <c r="H47" i="4" s="1"/>
  <c r="A72" i="4"/>
  <c r="H72" i="4" s="1"/>
  <c r="A226" i="4"/>
  <c r="H226" i="4" s="1"/>
  <c r="A45" i="4"/>
  <c r="H45" i="4" s="1"/>
  <c r="A190" i="4"/>
  <c r="H190" i="4" s="1"/>
  <c r="A32" i="4"/>
  <c r="A268" i="4"/>
  <c r="H268" i="4" s="1"/>
  <c r="A78" i="4"/>
  <c r="H78" i="4" s="1"/>
  <c r="A166" i="4"/>
  <c r="H166" i="4" s="1"/>
  <c r="A207" i="4"/>
  <c r="H207" i="4" s="1"/>
  <c r="A42" i="4"/>
  <c r="H42" i="4" s="1"/>
  <c r="A79" i="4"/>
  <c r="H79" i="4" s="1"/>
  <c r="A117" i="4"/>
  <c r="H117" i="4" s="1"/>
  <c r="A135" i="4"/>
  <c r="H135" i="4" s="1"/>
  <c r="A37" i="4"/>
  <c r="H37" i="4" s="1"/>
  <c r="A256" i="4"/>
  <c r="A246" i="4"/>
  <c r="H246" i="4" s="1"/>
  <c r="A60" i="4"/>
  <c r="H60" i="4" s="1"/>
  <c r="A191" i="4"/>
  <c r="H191" i="4" s="1"/>
  <c r="A187" i="4"/>
  <c r="H187" i="4" s="1"/>
  <c r="A70" i="4"/>
  <c r="H70" i="4" s="1"/>
  <c r="A250" i="4"/>
  <c r="A95" i="4"/>
  <c r="H95" i="4" s="1"/>
  <c r="A29" i="4"/>
  <c r="H29" i="4" s="1"/>
  <c r="A41" i="4"/>
  <c r="A132" i="4"/>
  <c r="H132" i="4" s="1"/>
  <c r="A105" i="4"/>
  <c r="H105" i="4" s="1"/>
  <c r="A62" i="4"/>
  <c r="H62" i="4" s="1"/>
  <c r="A282" i="4"/>
  <c r="A151" i="4"/>
  <c r="H151" i="4" s="1"/>
  <c r="A284" i="4"/>
  <c r="H284" i="4" s="1"/>
  <c r="A86" i="4"/>
  <c r="H86" i="4" s="1"/>
  <c r="A209" i="4"/>
  <c r="A144" i="4"/>
  <c r="H144" i="4" s="1"/>
  <c r="A54" i="4"/>
  <c r="H54" i="4" s="1"/>
  <c r="A258" i="4"/>
  <c r="A120" i="4"/>
  <c r="A199" i="4"/>
  <c r="H199" i="4" s="1"/>
  <c r="A205" i="4"/>
  <c r="H205" i="4" s="1"/>
  <c r="A64" i="4"/>
  <c r="A266" i="4"/>
  <c r="A234" i="4"/>
  <c r="A127" i="4"/>
  <c r="H127" i="4" s="1"/>
  <c r="A114" i="4"/>
  <c r="A53" i="4"/>
  <c r="H53" i="4" s="1"/>
  <c r="A49" i="4"/>
  <c r="A61" i="4"/>
  <c r="H61" i="4" s="1"/>
  <c r="A121" i="4"/>
  <c r="A228" i="4"/>
  <c r="H228" i="4" s="1"/>
  <c r="A218" i="4"/>
  <c r="A92" i="4"/>
  <c r="H92" i="4" s="1"/>
  <c r="A231" i="4"/>
  <c r="H231" i="4" s="1"/>
  <c r="A232" i="4"/>
  <c r="A139" i="4"/>
  <c r="H139" i="4" s="1"/>
  <c r="A170" i="4"/>
  <c r="A33" i="4"/>
  <c r="A133" i="4"/>
  <c r="H133" i="4" s="1"/>
  <c r="A270" i="4"/>
  <c r="H270" i="4" s="1"/>
  <c r="A28" i="4"/>
  <c r="H28" i="4" s="1"/>
  <c r="A131" i="4"/>
  <c r="H131" i="4" s="1"/>
  <c r="A165" i="4"/>
  <c r="H165" i="4" s="1"/>
  <c r="A38" i="4"/>
  <c r="H38" i="4" s="1"/>
  <c r="A163" i="4"/>
  <c r="H163" i="4" s="1"/>
  <c r="A81" i="4"/>
  <c r="A153" i="4"/>
  <c r="A161" i="4"/>
  <c r="H161" i="4" s="1"/>
  <c r="A31" i="4"/>
  <c r="H31" i="4" s="1"/>
  <c r="A154" i="4"/>
  <c r="A134" i="4"/>
  <c r="H134" i="4" s="1"/>
  <c r="A106" i="4"/>
  <c r="A147" i="4"/>
  <c r="H147" i="4" s="1"/>
  <c r="A148" i="4"/>
  <c r="H148" i="4" s="1"/>
  <c r="A164" i="4"/>
  <c r="H164" i="4" s="1"/>
  <c r="A275" i="4"/>
  <c r="H275" i="4" s="1"/>
  <c r="A80" i="4"/>
  <c r="H80" i="4" s="1"/>
  <c r="A269" i="4"/>
  <c r="H269" i="4" s="1"/>
  <c r="A241" i="4"/>
  <c r="A94" i="4"/>
  <c r="H94" i="4" s="1"/>
  <c r="A51" i="4"/>
  <c r="H51" i="4" s="1"/>
  <c r="A273" i="4"/>
  <c r="A204" i="4"/>
  <c r="H204" i="4" s="1"/>
  <c r="A223" i="4"/>
  <c r="H223" i="4" s="1"/>
  <c r="A192" i="4"/>
  <c r="H192" i="4" s="1"/>
  <c r="A188" i="4"/>
  <c r="H188" i="4" s="1"/>
  <c r="A126" i="4"/>
  <c r="H126" i="4" s="1"/>
  <c r="A35" i="4"/>
  <c r="H35" i="4" s="1"/>
  <c r="A194" i="4"/>
  <c r="A34" i="4"/>
  <c r="A136" i="4"/>
  <c r="H136" i="4" s="1"/>
  <c r="A52" i="4"/>
  <c r="H52" i="4" s="1"/>
  <c r="A227" i="4"/>
  <c r="H227" i="4" s="1"/>
  <c r="A26" i="4"/>
  <c r="G25" i="4" s="1"/>
  <c r="A210" i="4"/>
  <c r="A219" i="4"/>
  <c r="H219" i="4" s="1"/>
  <c r="A214" i="4"/>
  <c r="H214" i="4" s="1"/>
  <c r="A59" i="4"/>
  <c r="H59" i="4" s="1"/>
  <c r="A91" i="4"/>
  <c r="H91" i="4" s="1"/>
  <c r="A159" i="4"/>
  <c r="H159" i="4" s="1"/>
  <c r="A30" i="4"/>
  <c r="H30" i="4" s="1"/>
  <c r="A101" i="4"/>
  <c r="H101" i="4" s="1"/>
  <c r="A185" i="4"/>
  <c r="A150" i="4"/>
  <c r="H150" i="4" s="1"/>
  <c r="A243" i="4"/>
  <c r="H243" i="4" s="1"/>
  <c r="A213" i="4"/>
  <c r="H213" i="4" s="1"/>
  <c r="A36" i="4"/>
  <c r="H36" i="4" s="1"/>
  <c r="A110" i="4"/>
  <c r="H110" i="4" s="1"/>
  <c r="A212" i="4"/>
  <c r="H212" i="4" s="1"/>
  <c r="A76" i="4"/>
  <c r="A125" i="4"/>
  <c r="H125" i="4" s="1"/>
  <c r="A77" i="4"/>
  <c r="H77" i="4" s="1"/>
  <c r="A195" i="4"/>
  <c r="H195" i="4" s="1"/>
  <c r="A248" i="4"/>
  <c r="A285" i="4"/>
  <c r="H285" i="4" s="1"/>
  <c r="A281" i="4"/>
  <c r="H281" i="4" s="1"/>
  <c r="A140" i="4"/>
  <c r="H140" i="4" s="1"/>
  <c r="A84" i="4"/>
  <c r="H84" i="4" s="1"/>
  <c r="A173" i="4"/>
  <c r="H173" i="4" s="1"/>
  <c r="A155" i="4"/>
  <c r="H155" i="4" s="1"/>
  <c r="A138" i="4"/>
  <c r="A239" i="4"/>
  <c r="H239" i="4" s="1"/>
  <c r="A278" i="4"/>
  <c r="H278" i="4" s="1"/>
  <c r="A203" i="4"/>
  <c r="H203" i="4" s="1"/>
  <c r="A167" i="4"/>
  <c r="H167" i="4" s="1"/>
  <c r="A178" i="4"/>
  <c r="A271" i="4"/>
  <c r="H271" i="4" s="1"/>
  <c r="A48" i="4"/>
  <c r="A176" i="4"/>
  <c r="A236" i="4"/>
  <c r="H236" i="4" s="1"/>
  <c r="A180" i="4"/>
  <c r="H180" i="4" s="1"/>
  <c r="A286" i="4"/>
  <c r="H286" i="4" s="1"/>
  <c r="A208" i="4"/>
  <c r="H208" i="4" s="1"/>
  <c r="A97" i="4"/>
  <c r="A111" i="4"/>
  <c r="H111" i="4" s="1"/>
  <c r="A179" i="4"/>
  <c r="H179" i="4" s="1"/>
  <c r="A189" i="4"/>
  <c r="H189" i="4" s="1"/>
  <c r="A215" i="4"/>
  <c r="H215" i="4" s="1"/>
  <c r="A242" i="4"/>
  <c r="A98" i="4"/>
  <c r="A124" i="4"/>
  <c r="H124" i="4" s="1"/>
  <c r="A82" i="4"/>
  <c r="A174" i="4"/>
  <c r="H174" i="4" s="1"/>
  <c r="A108" i="4"/>
  <c r="H108" i="4" s="1"/>
  <c r="A66" i="4"/>
  <c r="A74" i="4"/>
  <c r="A152" i="4"/>
  <c r="H152" i="4" s="1"/>
  <c r="A103" i="4"/>
  <c r="H103" i="4" s="1"/>
  <c r="A181" i="4"/>
  <c r="H181" i="4" s="1"/>
  <c r="A260" i="4"/>
  <c r="H260" i="4" s="1"/>
  <c r="A198" i="4"/>
  <c r="H198" i="4" s="1"/>
  <c r="A221" i="4"/>
  <c r="H221" i="4" s="1"/>
  <c r="A206" i="4"/>
  <c r="H206" i="4" s="1"/>
  <c r="A119" i="4"/>
  <c r="H119" i="4" s="1"/>
  <c r="AF36" i="1" l="1"/>
  <c r="AF24" i="1"/>
  <c r="AF32" i="1"/>
  <c r="AF30" i="1"/>
  <c r="AF22" i="1"/>
  <c r="AF23" i="1"/>
  <c r="AF19" i="1"/>
  <c r="AF2" i="1"/>
  <c r="AF43" i="1"/>
  <c r="AF8" i="1"/>
  <c r="AF14" i="1"/>
  <c r="AF3" i="1"/>
  <c r="AF5" i="1"/>
  <c r="AF35" i="1"/>
  <c r="AF7" i="1"/>
  <c r="AF26" i="1"/>
  <c r="AF6" i="1"/>
  <c r="AF15" i="1"/>
  <c r="AF25" i="1"/>
  <c r="AF44" i="1"/>
  <c r="AF28" i="1"/>
  <c r="AF41" i="1"/>
  <c r="AF37" i="1"/>
  <c r="AF12" i="1"/>
  <c r="AF39" i="1"/>
  <c r="AF9" i="1"/>
  <c r="AF46" i="1"/>
  <c r="AF18" i="1"/>
  <c r="AF31" i="1"/>
  <c r="K210" i="4"/>
  <c r="H76" i="4"/>
  <c r="K2" i="4"/>
  <c r="F25" i="4"/>
  <c r="H25" i="4" s="1"/>
  <c r="K25" i="4"/>
  <c r="H3" i="4"/>
  <c r="H2" i="4"/>
  <c r="H21" i="4"/>
  <c r="H5" i="4"/>
  <c r="H19" i="4"/>
  <c r="H10" i="4"/>
  <c r="H24" i="4"/>
  <c r="H16" i="4"/>
  <c r="H8" i="4"/>
  <c r="H18" i="4"/>
  <c r="H17" i="4"/>
  <c r="H9" i="4"/>
</calcChain>
</file>

<file path=xl/sharedStrings.xml><?xml version="1.0" encoding="utf-8"?>
<sst xmlns="http://schemas.openxmlformats.org/spreadsheetml/2006/main" count="2976" uniqueCount="215">
  <si>
    <t>url</t>
  </si>
  <si>
    <t>author</t>
  </si>
  <si>
    <t>year</t>
  </si>
  <si>
    <t>n</t>
  </si>
  <si>
    <t>weeks</t>
  </si>
  <si>
    <t>chogr</t>
  </si>
  <si>
    <t>satfatg</t>
  </si>
  <si>
    <t>bmi</t>
  </si>
  <si>
    <t>wghtlosskg</t>
  </si>
  <si>
    <t>orblldl</t>
  </si>
  <si>
    <t>blldl</t>
  </si>
  <si>
    <t>orflldl</t>
  </si>
  <si>
    <t>https://www.mdpi.com/2072-6643/14/6/1135</t>
  </si>
  <si>
    <t>Buga</t>
  </si>
  <si>
    <t>normal</t>
  </si>
  <si>
    <t>https://www.atherosclerosis-journal.com/article/S0021-9150(18)31432-1/fulltext</t>
  </si>
  <si>
    <t>Retterstol</t>
  </si>
  <si>
    <t>https://www.mdpi.com/2072-6643/13/3/814</t>
  </si>
  <si>
    <t>https://academic.oup.com/jn/article/133/9/2756/4688219</t>
  </si>
  <si>
    <t>Volek</t>
  </si>
  <si>
    <t>https://www.clinicalnutritionjournal.com/article/S0261-5614(21)00116-3/fulltext</t>
  </si>
  <si>
    <t>Vidic</t>
  </si>
  <si>
    <t>overweight</t>
  </si>
  <si>
    <t>Forsythe</t>
  </si>
  <si>
    <t>https://www.tandfonline.com/doi/abs/10.1080/07315724.2004.10719359</t>
  </si>
  <si>
    <t>https://www.metabolismjournal.com/article/S0026-0495(06)00319-2/fulltext</t>
  </si>
  <si>
    <t>Wood</t>
  </si>
  <si>
    <t>https://www.mdpi.com/2072-6643/13/1/110</t>
  </si>
  <si>
    <t>Valsdottir</t>
  </si>
  <si>
    <t>obesity1</t>
  </si>
  <si>
    <t xml:space="preserve">https://onlinelibrary.wiley.com/doi/10.1002/oby.21331 </t>
  </si>
  <si>
    <t>Gardner</t>
  </si>
  <si>
    <t>https://link.springer.com/article/10.1007/s00125-012-2567-4#Sec3</t>
  </si>
  <si>
    <t xml:space="preserve">Guldbrand </t>
  </si>
  <si>
    <t>Morgan</t>
  </si>
  <si>
    <t>http://jama.jamanetwork.com/article.aspx?doi=10.1001/jama.297.9.969</t>
  </si>
  <si>
    <t>https://aasldpubs.onlinelibrary.wiley.com/doi/10.1002/hep.24242</t>
  </si>
  <si>
    <t>Haufe</t>
  </si>
  <si>
    <t>https://academic.oup.com/jcem/article/89/6/2717/2870310</t>
  </si>
  <si>
    <t>Meckling</t>
  </si>
  <si>
    <t>https://www.nmcd-journal.com/article/S0939-4753(09)00124-0/fulltext</t>
  </si>
  <si>
    <t>Lim</t>
  </si>
  <si>
    <t>https://nutritionandmetabolism.biomedcentral.com/articles/10.1186/1743-7075-3-7</t>
  </si>
  <si>
    <t>Noakes</t>
  </si>
  <si>
    <t>https://nutritionj.biomedcentral.com/articles/10.1186/1475-2891-10-8</t>
  </si>
  <si>
    <t>Varady</t>
  </si>
  <si>
    <t>https://academic.oup.com/jcem/article/90/3/1475/2836768</t>
  </si>
  <si>
    <t>Brehm</t>
  </si>
  <si>
    <t>https://academic.oup.com/jcem/article/88/4/1617/2845298</t>
  </si>
  <si>
    <t>https://www.nature.com/articles/nutd201636#Tab1</t>
  </si>
  <si>
    <t>Goday</t>
  </si>
  <si>
    <t>https://www.liebertpub.com/doi/10.1089/jmf.2019.0266</t>
  </si>
  <si>
    <t>Petrisko</t>
  </si>
  <si>
    <t>https://jamanetwork.com/journals/jama/fullarticle/2673150</t>
  </si>
  <si>
    <t>https://link.springer.com/article/10.1007/s11745-008-3274-2</t>
  </si>
  <si>
    <t>https://onlinelibrary.wiley.com/doi/epdf/10.1111/j.1365-2796.2009.02174.x</t>
  </si>
  <si>
    <t>Wycherley</t>
  </si>
  <si>
    <t>https://academic.oup.com/ajcn/article/90/1/23/4596906</t>
  </si>
  <si>
    <t>Brinkworth</t>
  </si>
  <si>
    <t>https://www.tandfonline.com/doi/full/10.3109/07853890.2014.894286</t>
  </si>
  <si>
    <t>Jonasson</t>
  </si>
  <si>
    <t>https://www.ahajournals.org/doi/10.1161/HYPERTENSIONAHA.107.101824</t>
  </si>
  <si>
    <t>Phillips</t>
  </si>
  <si>
    <t>https://academic.oup.com/ajcn/article/105/1/85/4637481</t>
  </si>
  <si>
    <t>Veum</t>
  </si>
  <si>
    <t>https://onlinelibrary.wiley.com/doi/10.1002/oby.21331</t>
  </si>
  <si>
    <t>https://academic.oup.com/jn/article/134/4/880/4757147</t>
  </si>
  <si>
    <t>Sharman</t>
  </si>
  <si>
    <t>Bradley</t>
  </si>
  <si>
    <t>Moreno</t>
  </si>
  <si>
    <t>obesity2</t>
  </si>
  <si>
    <t>https://www.acpjournals.org/doi/10.7326/M14-0180</t>
  </si>
  <si>
    <t>Bazzano</t>
  </si>
  <si>
    <t>https://www.sciencedirect.com/science/article/abs/pii/S1056872715002275?via%3Dihub</t>
  </si>
  <si>
    <t>de Luis</t>
  </si>
  <si>
    <t>https://link.springer.com/article/10.1007/s00125-004-1603-4</t>
  </si>
  <si>
    <t>McAuley</t>
  </si>
  <si>
    <t>https://linkinghub.elsevier.com/retrieve/pii/S0026049513002230</t>
  </si>
  <si>
    <t>Ruth</t>
  </si>
  <si>
    <t>https://brieflands.com/articles/asjsm-86905.html</t>
  </si>
  <si>
    <t>Breukelman</t>
  </si>
  <si>
    <t>https://insight.jci.org/articles/view/128308</t>
  </si>
  <si>
    <t>Hyde</t>
  </si>
  <si>
    <t>https://jamanetwork.com/journals/jamainternalmedicine/fullarticle/415539</t>
  </si>
  <si>
    <t>Yancy</t>
  </si>
  <si>
    <t>https://www.sciencedirect.com/science/article/abs/pii/S0002934304003444</t>
  </si>
  <si>
    <t>Seshadri</t>
  </si>
  <si>
    <t>obesity3</t>
  </si>
  <si>
    <t>statinprop</t>
  </si>
  <si>
    <t>https://link.springer.com/article/10.1007/s12020-014-0192-3</t>
  </si>
  <si>
    <t>nr</t>
  </si>
  <si>
    <t>age</t>
  </si>
  <si>
    <t>Comparison arm(s)</t>
  </si>
  <si>
    <t>Low fat diet</t>
  </si>
  <si>
    <t>Energy restricted low fat diet</t>
  </si>
  <si>
    <t>High carb diet</t>
  </si>
  <si>
    <t>National Food Agency diet</t>
  </si>
  <si>
    <t>Balanced energy intake restriction</t>
  </si>
  <si>
    <t>Zone, LEARN, Ornish diets</t>
  </si>
  <si>
    <t>American Heart Association low fat diet</t>
  </si>
  <si>
    <t>Ad libitum habitual diet</t>
  </si>
  <si>
    <t>Hypocaloric low fat diet</t>
  </si>
  <si>
    <t>Ketogenic low carb diet</t>
  </si>
  <si>
    <t>Non-ketogenic low carb diet</t>
  </si>
  <si>
    <t>Normal soluble fiber intake low carb diet</t>
  </si>
  <si>
    <t>High soluble fiber intake low carb diet</t>
  </si>
  <si>
    <t>Low fat diet with orlistat</t>
  </si>
  <si>
    <t>https://nutritionandmetabolism.biomedcentral.com/articles/10.1186/s12986-020-00481-9</t>
  </si>
  <si>
    <t>Goss</t>
  </si>
  <si>
    <t>Burén</t>
  </si>
  <si>
    <t>orflldlvar</t>
  </si>
  <si>
    <t>https://aocs.onlinelibrary.wiley.com/doi/epdf/10.1007/s11745-010-3467-3</t>
  </si>
  <si>
    <t>High unsaturated fat intake</t>
  </si>
  <si>
    <t>blbmi</t>
  </si>
  <si>
    <t>ldlchange</t>
  </si>
  <si>
    <t>fldldl</t>
  </si>
  <si>
    <t>yes</t>
  </si>
  <si>
    <t>no</t>
  </si>
  <si>
    <t>CI</t>
  </si>
  <si>
    <t>SD</t>
  </si>
  <si>
    <t>SE</t>
  </si>
  <si>
    <t>Moderate, high carb diets</t>
  </si>
  <si>
    <t>Low fat diet (with fatty liver disease)</t>
  </si>
  <si>
    <t>Low fat diet (without fatty liver disease)</t>
  </si>
  <si>
    <t>Low fat, high unsaturated diets</t>
  </si>
  <si>
    <t>bmicat</t>
  </si>
  <si>
    <t>Low carb diet plus exercise, usual activity</t>
  </si>
  <si>
    <t>Insulin resistant, low fat diet</t>
  </si>
  <si>
    <t>Insulin sensitive, low fat diet</t>
  </si>
  <si>
    <t>High carb, Zone diets</t>
  </si>
  <si>
    <t>Weight watchers, Slim-Fast, Rosemary diets, Control diets</t>
  </si>
  <si>
    <t>Low fat, high unsaturated fat diets</t>
  </si>
  <si>
    <t>Balanced, low carb diet plus exercise</t>
  </si>
  <si>
    <t>SE from IPD</t>
  </si>
  <si>
    <t>(-8.14 to 4.33)</t>
  </si>
  <si>
    <t>High vegetable low carb diet</t>
  </si>
  <si>
    <t>calcldlmeandiff</t>
  </si>
  <si>
    <t>ldlchunits</t>
  </si>
  <si>
    <t>repldlch?</t>
  </si>
  <si>
    <t>orldlch</t>
  </si>
  <si>
    <t>ldldiffch</t>
  </si>
  <si>
    <t>ldldiffchse</t>
  </si>
  <si>
    <t>notes</t>
  </si>
  <si>
    <t>First author</t>
  </si>
  <si>
    <t>Year of publication</t>
  </si>
  <si>
    <t>Sample size of the low-carb group</t>
  </si>
  <si>
    <t>Mean follow-up time</t>
  </si>
  <si>
    <t>Other groups in the study</t>
  </si>
  <si>
    <t>Baseline BMI</t>
  </si>
  <si>
    <t>Mean daily carbohydrate intake in grams</t>
  </si>
  <si>
    <t>Mean daily saturated fat intake in grams</t>
  </si>
  <si>
    <t>Weight change after carbohydrate restriction</t>
  </si>
  <si>
    <t>Proportion of patients using statins (%, nr=not reported)</t>
  </si>
  <si>
    <t>Originally reported baseline mean LDL (mmol or mg/dL)</t>
  </si>
  <si>
    <t>BMI category</t>
  </si>
  <si>
    <t>Relevant notes about data extraction</t>
  </si>
  <si>
    <t>Originally reported final mean LDL (mmol or mg/dL)</t>
  </si>
  <si>
    <t>Did the study report LDL change?</t>
  </si>
  <si>
    <t>Web address to access the study</t>
  </si>
  <si>
    <t>https://doi.org/10.1017/S1368980008003236</t>
  </si>
  <si>
    <t>https://doi.org/10.2337/db09-0098</t>
  </si>
  <si>
    <t>See Table 3.</t>
  </si>
  <si>
    <t>blldlz-dis</t>
  </si>
  <si>
    <t>Final LDL from extrapolated from plot. We kept the arm with higher SFA intake.</t>
  </si>
  <si>
    <t>Conditional conversion of baseline LDL variability to mg/dL</t>
  </si>
  <si>
    <t>Conditional conversion of mean baseline LDL to mg/dL</t>
  </si>
  <si>
    <t>orblldlvar</t>
  </si>
  <si>
    <t>blldlse</t>
  </si>
  <si>
    <t>flldlse</t>
  </si>
  <si>
    <t>Mean age in the low-carbohydrate arm</t>
  </si>
  <si>
    <t>Originally reported baseline LDL variability (mmol or mg/dL)</t>
  </si>
  <si>
    <t>Conditional conversion of mean final LDL to mg/dL</t>
  </si>
  <si>
    <t>Originally reported final LDL variability (mmol or mg/dL)</t>
  </si>
  <si>
    <t>Final LDL variability units (SD=standard deviation, SE=standard error)</t>
  </si>
  <si>
    <t>Baseline LDL variability units (SD=standard deviation, SE=standard error)</t>
  </si>
  <si>
    <t>Conditional conversion of final LDL variability to mg/dL</t>
  </si>
  <si>
    <t>orldlchvar</t>
  </si>
  <si>
    <t>LDL change variability units (SD=standard deviation, SE=standard error, CI= 95% confidence interval)</t>
  </si>
  <si>
    <t>ldlchvarmgdl</t>
  </si>
  <si>
    <t>ldlchmgdl</t>
  </si>
  <si>
    <t>blldlmgdl</t>
  </si>
  <si>
    <t>blldlvarmgdl</t>
  </si>
  <si>
    <t>blldlvarunits</t>
  </si>
  <si>
    <t>flldlmgdl</t>
  </si>
  <si>
    <t>flldlvarmgdl</t>
  </si>
  <si>
    <t>flldlvarunits</t>
  </si>
  <si>
    <t>Conditional conversion of LDL change variability to mg/dL</t>
  </si>
  <si>
    <t>Conditional conversion of LDL change to mg/dL</t>
  </si>
  <si>
    <t>Originally reported LDL change variability (mmol or mg/dL)</t>
  </si>
  <si>
    <t>Conditional conversion of reported baseline LDL variability to standard error</t>
  </si>
  <si>
    <t>Conditional conversion of reported final LDL variability to standard error</t>
  </si>
  <si>
    <t>(-0.24 to 0.08)</t>
  </si>
  <si>
    <t>nn</t>
  </si>
  <si>
    <t>(1.24 to 2.39)</t>
  </si>
  <si>
    <t>(47.95 to 92.42)</t>
  </si>
  <si>
    <t>(-9.28 to 3.09)</t>
  </si>
  <si>
    <t>We kept the arm with higher SFA intake. Provided food.</t>
  </si>
  <si>
    <t>Final LDL extrapolated from mean difference.</t>
  </si>
  <si>
    <t>Weight change extrapolated from BMI data.</t>
  </si>
  <si>
    <t>Final LDL was extrapolated from mean change. Nutritional information obtained from: https://www.mdpi.com/2072-6643/12/4/955</t>
  </si>
  <si>
    <t>Final LDL was extrapolated from mean change.</t>
  </si>
  <si>
    <t>See footnote to Table 3 and flowchart. Final LDL was extrapolated from mean change. SFA calculated from data from Table and Fig 2.</t>
  </si>
  <si>
    <t>Originally reported LDL change (mmol or mg/dL)</t>
  </si>
  <si>
    <t>Calculated difference between baseline and final LDL (nn= not necessary as LDL change is available)</t>
  </si>
  <si>
    <t>Conditional conversion of reported LDL change variability to standard error or imputation of LDL change standard error (with baseline and final LDL standard error by BMI category). N.B. This is the "vi" variable used in the meta-analyses.</t>
  </si>
  <si>
    <t>LDL difference or change. N.B. This is the "yi" variable used in the meta-analyses.</t>
  </si>
  <si>
    <t>blldlmeanbybmi</t>
  </si>
  <si>
    <t>bldllsdbybmi</t>
  </si>
  <si>
    <t>flldlmeanbybmi</t>
  </si>
  <si>
    <t>flldlsdbybmi</t>
  </si>
  <si>
    <t>flldlz-disbybmi</t>
  </si>
  <si>
    <t>(-0.08 to 0.6)</t>
  </si>
  <si>
    <t>(-3.09 to 23.2)</t>
  </si>
  <si>
    <t>See code lines 290-292 for mean LDL change and variance.</t>
  </si>
  <si>
    <t>Final LDL extrapolated from mean diff. CHO intake from Fig2. SFA intake from Fig3. As reported, the same values were used for both low-carb diet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</si>
</sst>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1"/>
      <name val="Arial"/>
      <family val="2"/>
    </font>
    <font>
      <sz val="11"/>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7C80"/>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horizontal="center"/>
    </xf>
    <xf numFmtId="164" fontId="0" fillId="0" borderId="0" xfId="0" applyNumberFormat="1"/>
    <xf numFmtId="1" fontId="0" fillId="0" borderId="0" xfId="0" applyNumberFormat="1"/>
    <xf numFmtId="0" fontId="2" fillId="0" borderId="0" xfId="0" applyFont="1" applyAlignment="1">
      <alignment horizont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horizontal="center"/>
    </xf>
    <xf numFmtId="164" fontId="4" fillId="0" borderId="0" xfId="0" applyNumberFormat="1" applyFont="1" applyAlignment="1">
      <alignment horizontal="center" vertical="center"/>
    </xf>
    <xf numFmtId="0" fontId="5" fillId="0" borderId="0" xfId="0" applyFont="1" applyAlignment="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2" fontId="0" fillId="4" borderId="0" xfId="0" applyNumberForma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164" fontId="0" fillId="3" borderId="0" xfId="0" applyNumberFormat="1" applyFill="1" applyAlignment="1">
      <alignment horizontal="center"/>
    </xf>
    <xf numFmtId="1"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164" fontId="0" fillId="7" borderId="0" xfId="0" applyNumberFormat="1" applyFill="1" applyAlignment="1">
      <alignment horizontal="center"/>
    </xf>
    <xf numFmtId="164" fontId="0" fillId="6" borderId="0" xfId="0" applyNumberFormat="1" applyFill="1" applyAlignment="1">
      <alignment horizontal="center"/>
    </xf>
    <xf numFmtId="164" fontId="0" fillId="2" borderId="0" xfId="0" applyNumberFormat="1" applyFill="1" applyAlignment="1">
      <alignment horizontal="center"/>
    </xf>
    <xf numFmtId="164" fontId="0" fillId="5" borderId="0" xfId="0" applyNumberFormat="1" applyFill="1" applyAlignment="1">
      <alignment horizontal="center"/>
    </xf>
    <xf numFmtId="0" fontId="2" fillId="0" borderId="0" xfId="0" applyFont="1" applyAlignment="1">
      <alignment horizontal="left"/>
    </xf>
    <xf numFmtId="0" fontId="0" fillId="0" borderId="0" xfId="0" applyAlignment="1">
      <alignment horizontal="left"/>
    </xf>
    <xf numFmtId="2" fontId="0" fillId="0" borderId="0" xfId="0" applyNumberFormat="1" applyAlignment="1">
      <alignment horizontal="left"/>
    </xf>
    <xf numFmtId="0" fontId="1" fillId="0" borderId="0" xfId="1" applyFill="1" applyAlignment="1">
      <alignment horizontal="left"/>
    </xf>
    <xf numFmtId="164" fontId="0" fillId="4" borderId="0" xfId="0" applyNumberForma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'IPD SDs'!$K$1</c:f>
              <c:strCache>
                <c:ptCount val="1"/>
                <c:pt idx="0">
                  <c:v>flldlz-disbybmi</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5.5912948381452318E-2"/>
                  <c:y val="-0.3163152522601341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'IPD SDs'!$H$2:$H$342</c:f>
              <c:numCache>
                <c:formatCode>General</c:formatCode>
                <c:ptCount val="341"/>
                <c:pt idx="0">
                  <c:v>-0.35094928270706116</c:v>
                </c:pt>
                <c:pt idx="1">
                  <c:v>0.42508667220141289</c:v>
                </c:pt>
                <c:pt idx="2">
                  <c:v>0.4218792745142288</c:v>
                </c:pt>
                <c:pt idx="3">
                  <c:v>-2.4989887129145166E-2</c:v>
                </c:pt>
                <c:pt idx="4">
                  <c:v>-0.15793608665619727</c:v>
                </c:pt>
                <c:pt idx="5">
                  <c:v>0.61515106157103772</c:v>
                </c:pt>
                <c:pt idx="6">
                  <c:v>0.4218792745142288</c:v>
                </c:pt>
                <c:pt idx="7">
                  <c:v>1.7243022119110165</c:v>
                </c:pt>
                <c:pt idx="8">
                  <c:v>-1.704110383110667</c:v>
                </c:pt>
                <c:pt idx="9">
                  <c:v>-1.1242950219402408</c:v>
                </c:pt>
                <c:pt idx="10">
                  <c:v>0.32486853267888716</c:v>
                </c:pt>
                <c:pt idx="11">
                  <c:v>0.80842284862784664</c:v>
                </c:pt>
                <c:pt idx="12">
                  <c:v>-2.0906539572242844</c:v>
                </c:pt>
                <c:pt idx="13">
                  <c:v>-0.15793608665619727</c:v>
                </c:pt>
                <c:pt idx="14">
                  <c:v>0.2286074874574206</c:v>
                </c:pt>
                <c:pt idx="15">
                  <c:v>0.47480785545375814</c:v>
                </c:pt>
                <c:pt idx="16">
                  <c:v>-0.82466627526179048</c:v>
                </c:pt>
                <c:pt idx="17">
                  <c:v>0.61515106157103772</c:v>
                </c:pt>
                <c:pt idx="18">
                  <c:v>3.5335700400611653E-2</c:v>
                </c:pt>
                <c:pt idx="19">
                  <c:v>1.77478178391189</c:v>
                </c:pt>
                <c:pt idx="20">
                  <c:v>-1.5108385960538584</c:v>
                </c:pt>
                <c:pt idx="21">
                  <c:v>1.0016946356846548</c:v>
                </c:pt>
                <c:pt idx="22">
                  <c:v>-0.93102323488343197</c:v>
                </c:pt>
                <c:pt idx="23">
                  <c:v>-1.9935162463349856</c:v>
                </c:pt>
                <c:pt idx="24">
                  <c:v>-1.094202181831522</c:v>
                </c:pt>
                <c:pt idx="25">
                  <c:v>1.055720503622072</c:v>
                </c:pt>
                <c:pt idx="26">
                  <c:v>-0.40098092377676797</c:v>
                </c:pt>
                <c:pt idx="27">
                  <c:v>1.3367561487794046</c:v>
                </c:pt>
                <c:pt idx="28">
                  <c:v>5.3360035894253088E-2</c:v>
                </c:pt>
                <c:pt idx="29">
                  <c:v>-1.1129378915086772</c:v>
                </c:pt>
                <c:pt idx="30">
                  <c:v>8.6147527829274692E-2</c:v>
                </c:pt>
                <c:pt idx="31">
                  <c:v>1.1915543987814496</c:v>
                </c:pt>
                <c:pt idx="32">
                  <c:v>0.83089198749620685</c:v>
                </c:pt>
                <c:pt idx="33">
                  <c:v>-0.37756128668032357</c:v>
                </c:pt>
                <c:pt idx="34">
                  <c:v>0.65758667298251827</c:v>
                </c:pt>
                <c:pt idx="35">
                  <c:v>0.10956716492571973</c:v>
                </c:pt>
                <c:pt idx="36">
                  <c:v>0.44212601169522964</c:v>
                </c:pt>
                <c:pt idx="37">
                  <c:v>-1.1457253834436993</c:v>
                </c:pt>
                <c:pt idx="38">
                  <c:v>1.2758650923286488</c:v>
                </c:pt>
                <c:pt idx="39">
                  <c:v>0.15640643911860783</c:v>
                </c:pt>
                <c:pt idx="40">
                  <c:v>-1.8811019882720523</c:v>
                </c:pt>
                <c:pt idx="41">
                  <c:v>0.20792964073078585</c:v>
                </c:pt>
                <c:pt idx="42">
                  <c:v>-0.64922907699907828</c:v>
                </c:pt>
                <c:pt idx="43">
                  <c:v>0.16577429395718637</c:v>
                </c:pt>
                <c:pt idx="44">
                  <c:v>1.4304346971651833</c:v>
                </c:pt>
                <c:pt idx="45">
                  <c:v>-0.48997554474325689</c:v>
                </c:pt>
                <c:pt idx="46">
                  <c:v>0.62479918104749599</c:v>
                </c:pt>
                <c:pt idx="47">
                  <c:v>-0.86000581086707761</c:v>
                </c:pt>
                <c:pt idx="48">
                  <c:v>-0.54149874635543427</c:v>
                </c:pt>
                <c:pt idx="49">
                  <c:v>-1.052046835057922</c:v>
                </c:pt>
                <c:pt idx="50">
                  <c:v>-0.15273277055445769</c:v>
                </c:pt>
                <c:pt idx="51">
                  <c:v>-0.64454514957978892</c:v>
                </c:pt>
                <c:pt idx="52">
                  <c:v>-0.22767560926308011</c:v>
                </c:pt>
                <c:pt idx="53">
                  <c:v>-0.1574166979737463</c:v>
                </c:pt>
                <c:pt idx="54">
                  <c:v>-0.43376841571178953</c:v>
                </c:pt>
                <c:pt idx="55">
                  <c:v>-0.84127010118992251</c:v>
                </c:pt>
                <c:pt idx="56">
                  <c:v>-0.33540593990672413</c:v>
                </c:pt>
                <c:pt idx="57">
                  <c:v>1.6599471407103372</c:v>
                </c:pt>
                <c:pt idx="58">
                  <c:v>0.69505809233682847</c:v>
                </c:pt>
                <c:pt idx="59">
                  <c:v>-0.67264871409552263</c:v>
                </c:pt>
                <c:pt idx="60">
                  <c:v>2.5686290600523796</c:v>
                </c:pt>
                <c:pt idx="61">
                  <c:v>-0.15273277055445769</c:v>
                </c:pt>
                <c:pt idx="62">
                  <c:v>1.0697722858799392</c:v>
                </c:pt>
                <c:pt idx="63">
                  <c:v>0.88241518910838423</c:v>
                </c:pt>
                <c:pt idx="64">
                  <c:v>-0.83658617377063393</c:v>
                </c:pt>
                <c:pt idx="65">
                  <c:v>-2.297971528588763</c:v>
                </c:pt>
                <c:pt idx="66">
                  <c:v>1.0791401407185164</c:v>
                </c:pt>
                <c:pt idx="67">
                  <c:v>1.1868704713621612</c:v>
                </c:pt>
                <c:pt idx="68">
                  <c:v>-0.38224521409961221</c:v>
                </c:pt>
                <c:pt idx="69">
                  <c:v>0.9386223181398502</c:v>
                </c:pt>
                <c:pt idx="70">
                  <c:v>-0.28388273829454608</c:v>
                </c:pt>
                <c:pt idx="71">
                  <c:v>-0.18083633507019067</c:v>
                </c:pt>
                <c:pt idx="72">
                  <c:v>-1.3096628431188093</c:v>
                </c:pt>
                <c:pt idx="73">
                  <c:v>0.80278842298047315</c:v>
                </c:pt>
                <c:pt idx="74">
                  <c:v>1.216900147123547</c:v>
                </c:pt>
                <c:pt idx="75">
                  <c:v>0.11558662186603021</c:v>
                </c:pt>
                <c:pt idx="76">
                  <c:v>3.7977279482110361E-2</c:v>
                </c:pt>
                <c:pt idx="77">
                  <c:v>-0.8674650483302776</c:v>
                </c:pt>
                <c:pt idx="78">
                  <c:v>1.0653771453263721</c:v>
                </c:pt>
                <c:pt idx="79">
                  <c:v>1.2649440257421629</c:v>
                </c:pt>
                <c:pt idx="80">
                  <c:v>8.9716841071389913E-2</c:v>
                </c:pt>
                <c:pt idx="81">
                  <c:v>0.91385414352919703</c:v>
                </c:pt>
                <c:pt idx="82">
                  <c:v>0.58124267616954406</c:v>
                </c:pt>
                <c:pt idx="83">
                  <c:v>-1.329425419663129</c:v>
                </c:pt>
                <c:pt idx="84">
                  <c:v>-1.4661656895776529</c:v>
                </c:pt>
                <c:pt idx="85">
                  <c:v>-0.35006943243748473</c:v>
                </c:pt>
                <c:pt idx="86">
                  <c:v>-1.1483369541006516</c:v>
                </c:pt>
                <c:pt idx="87">
                  <c:v>0.35211033198844977</c:v>
                </c:pt>
                <c:pt idx="88">
                  <c:v>0.41124125951905449</c:v>
                </c:pt>
                <c:pt idx="89">
                  <c:v>0.37428442981242638</c:v>
                </c:pt>
                <c:pt idx="90">
                  <c:v>-0.8268125356529864</c:v>
                </c:pt>
                <c:pt idx="91">
                  <c:v>-1.7470375953480268</c:v>
                </c:pt>
                <c:pt idx="92">
                  <c:v>-1.3663822493697571</c:v>
                </c:pt>
                <c:pt idx="93">
                  <c:v>0.59232972508153192</c:v>
                </c:pt>
                <c:pt idx="94">
                  <c:v>1.9634281071974353</c:v>
                </c:pt>
                <c:pt idx="95">
                  <c:v>-0.56811472770659022</c:v>
                </c:pt>
                <c:pt idx="96">
                  <c:v>0.56645994428689261</c:v>
                </c:pt>
                <c:pt idx="97">
                  <c:v>0.57754699319888148</c:v>
                </c:pt>
                <c:pt idx="98">
                  <c:v>-0.43876582373339185</c:v>
                </c:pt>
                <c:pt idx="99">
                  <c:v>-1.0337707820101041</c:v>
                </c:pt>
                <c:pt idx="100">
                  <c:v>-0.32789533461350756</c:v>
                </c:pt>
                <c:pt idx="101">
                  <c:v>1.2205958300942106</c:v>
                </c:pt>
                <c:pt idx="102">
                  <c:v>0.91015846055853444</c:v>
                </c:pt>
                <c:pt idx="103">
                  <c:v>1.1984217322702331</c:v>
                </c:pt>
                <c:pt idx="104">
                  <c:v>-0.79355138891702137</c:v>
                </c:pt>
                <c:pt idx="105">
                  <c:v>0.50732901675628783</c:v>
                </c:pt>
                <c:pt idx="106">
                  <c:v>2.6890230570122034E-2</c:v>
                </c:pt>
                <c:pt idx="107">
                  <c:v>1.6271209568671199</c:v>
                </c:pt>
                <c:pt idx="108">
                  <c:v>0.56276426131623003</c:v>
                </c:pt>
                <c:pt idx="109">
                  <c:v>-1.1631196859833024</c:v>
                </c:pt>
                <c:pt idx="110">
                  <c:v>-0.10615435637373892</c:v>
                </c:pt>
                <c:pt idx="111">
                  <c:v>-0.46093992155736851</c:v>
                </c:pt>
                <c:pt idx="112">
                  <c:v>0.72167862905473024</c:v>
                </c:pt>
                <c:pt idx="113">
                  <c:v>0.31884918525248424</c:v>
                </c:pt>
                <c:pt idx="114">
                  <c:v>1.2058130982115591</c:v>
                </c:pt>
                <c:pt idx="115">
                  <c:v>0.72167862905473024</c:v>
                </c:pt>
                <c:pt idx="116">
                  <c:v>0.73646136093738168</c:v>
                </c:pt>
                <c:pt idx="117">
                  <c:v>-5.4414794784459375E-2</c:v>
                </c:pt>
                <c:pt idx="118">
                  <c:v>0.74385272687870796</c:v>
                </c:pt>
                <c:pt idx="119">
                  <c:v>0.95450665620648767</c:v>
                </c:pt>
                <c:pt idx="120">
                  <c:v>1.4127713445686765</c:v>
                </c:pt>
                <c:pt idx="121">
                  <c:v>0.71798294608406765</c:v>
                </c:pt>
                <c:pt idx="122">
                  <c:v>-2.7300892655443341</c:v>
                </c:pt>
                <c:pt idx="123">
                  <c:v>0.64037360370014884</c:v>
                </c:pt>
                <c:pt idx="124">
                  <c:v>-1.3479038345164429</c:v>
                </c:pt>
                <c:pt idx="125">
                  <c:v>0.62189518884683481</c:v>
                </c:pt>
                <c:pt idx="126">
                  <c:v>0.84363616708660338</c:v>
                </c:pt>
                <c:pt idx="127">
                  <c:v>1.1614649025636048</c:v>
                </c:pt>
                <c:pt idx="128">
                  <c:v>1.3351620021847577</c:v>
                </c:pt>
                <c:pt idx="129">
                  <c:v>-0.72333341247442828</c:v>
                </c:pt>
                <c:pt idx="130">
                  <c:v>-0.87855209724226591</c:v>
                </c:pt>
                <c:pt idx="131">
                  <c:v>-0.44246150670405443</c:v>
                </c:pt>
                <c:pt idx="132">
                  <c:v>0.27819667257519354</c:v>
                </c:pt>
                <c:pt idx="133">
                  <c:v>0.33732760010579832</c:v>
                </c:pt>
                <c:pt idx="134">
                  <c:v>-0.35006943243748473</c:v>
                </c:pt>
                <c:pt idx="135">
                  <c:v>1.9412540093734576</c:v>
                </c:pt>
                <c:pt idx="136">
                  <c:v>-0.84529095050630099</c:v>
                </c:pt>
                <c:pt idx="137">
                  <c:v>-1.266598809161861</c:v>
                </c:pt>
                <c:pt idx="138">
                  <c:v>0.49624196784430008</c:v>
                </c:pt>
                <c:pt idx="139">
                  <c:v>-0.33159101758417014</c:v>
                </c:pt>
                <c:pt idx="140">
                  <c:v>-0.32419965164284442</c:v>
                </c:pt>
                <c:pt idx="141">
                  <c:v>7.4934109188738982E-2</c:v>
                </c:pt>
                <c:pt idx="142">
                  <c:v>-0.43507014076272871</c:v>
                </c:pt>
                <c:pt idx="143">
                  <c:v>-1.0448578309220928</c:v>
                </c:pt>
                <c:pt idx="144">
                  <c:v>-0.23919894331759989</c:v>
                </c:pt>
                <c:pt idx="145">
                  <c:v>-1.0633362457754065</c:v>
                </c:pt>
                <c:pt idx="146">
                  <c:v>1.2205958300942106</c:v>
                </c:pt>
                <c:pt idx="147">
                  <c:v>-1.754428961289352</c:v>
                </c:pt>
                <c:pt idx="148">
                  <c:v>0.80667933737997533</c:v>
                </c:pt>
                <c:pt idx="149">
                  <c:v>1.6455993717204329</c:v>
                </c:pt>
                <c:pt idx="150">
                  <c:v>-0.99311826933281333</c:v>
                </c:pt>
                <c:pt idx="151">
                  <c:v>2.2073431832611794</c:v>
                </c:pt>
                <c:pt idx="152">
                  <c:v>-2.4849331019156994E-2</c:v>
                </c:pt>
                <c:pt idx="153">
                  <c:v>-0.96355280556751099</c:v>
                </c:pt>
                <c:pt idx="154">
                  <c:v>-1.2111635646019188</c:v>
                </c:pt>
                <c:pt idx="155">
                  <c:v>-1.4661656895776529</c:v>
                </c:pt>
                <c:pt idx="156">
                  <c:v>-0.97094417150883616</c:v>
                </c:pt>
                <c:pt idx="157">
                  <c:v>-0.27985145599489109</c:v>
                </c:pt>
                <c:pt idx="158">
                  <c:v>-0.19854643064030866</c:v>
                </c:pt>
                <c:pt idx="159">
                  <c:v>0.86950594788124269</c:v>
                </c:pt>
                <c:pt idx="160">
                  <c:v>7.8629792159401579E-2</c:v>
                </c:pt>
                <c:pt idx="161">
                  <c:v>-8.3980258549761752E-2</c:v>
                </c:pt>
                <c:pt idx="162">
                  <c:v>-9.8762990432413197E-2</c:v>
                </c:pt>
                <c:pt idx="163">
                  <c:v>-0.74181182732774187</c:v>
                </c:pt>
                <c:pt idx="164">
                  <c:v>-3.5936379931145318E-2</c:v>
                </c:pt>
                <c:pt idx="165">
                  <c:v>1.5495116144832</c:v>
                </c:pt>
                <c:pt idx="166">
                  <c:v>2.3194547599459957E-2</c:v>
                </c:pt>
                <c:pt idx="167">
                  <c:v>-1.0818146606287204</c:v>
                </c:pt>
                <c:pt idx="168">
                  <c:v>1.7786439586642948</c:v>
                </c:pt>
                <c:pt idx="169">
                  <c:v>-0.3574607983788099</c:v>
                </c:pt>
                <c:pt idx="170">
                  <c:v>-1.0337707820101041</c:v>
                </c:pt>
                <c:pt idx="171">
                  <c:v>0.34471896604712404</c:v>
                </c:pt>
                <c:pt idx="172">
                  <c:v>0.49624196784429903</c:v>
                </c:pt>
                <c:pt idx="173">
                  <c:v>0.87320163085190627</c:v>
                </c:pt>
                <c:pt idx="174">
                  <c:v>-1.2739901751031868</c:v>
                </c:pt>
                <c:pt idx="175">
                  <c:v>-0.32050396867218184</c:v>
                </c:pt>
                <c:pt idx="176">
                  <c:v>-1.8468210355559223</c:v>
                </c:pt>
                <c:pt idx="177">
                  <c:v>-0.33528670055483328</c:v>
                </c:pt>
                <c:pt idx="178">
                  <c:v>4.1672962452773486E-2</c:v>
                </c:pt>
                <c:pt idx="179">
                  <c:v>0.9471152902651625</c:v>
                </c:pt>
                <c:pt idx="180">
                  <c:v>1.5642943463658514</c:v>
                </c:pt>
                <c:pt idx="181">
                  <c:v>0.21167437910326306</c:v>
                </c:pt>
                <c:pt idx="182">
                  <c:v>-0.94877007368485955</c:v>
                </c:pt>
                <c:pt idx="183">
                  <c:v>-1.2887729069858382</c:v>
                </c:pt>
                <c:pt idx="184">
                  <c:v>-0.40180899402676373</c:v>
                </c:pt>
                <c:pt idx="185">
                  <c:v>-0.82681253565298696</c:v>
                </c:pt>
                <c:pt idx="186">
                  <c:v>-0.9894225863621503</c:v>
                </c:pt>
                <c:pt idx="187">
                  <c:v>1.5532072974538627</c:v>
                </c:pt>
                <c:pt idx="188">
                  <c:v>-0.14311118608036649</c:v>
                </c:pt>
                <c:pt idx="189">
                  <c:v>-0.84898663347696357</c:v>
                </c:pt>
                <c:pt idx="190">
                  <c:v>-0.90072619506624263</c:v>
                </c:pt>
                <c:pt idx="191">
                  <c:v>0.92494119244118478</c:v>
                </c:pt>
                <c:pt idx="192">
                  <c:v>0.58493835914020664</c:v>
                </c:pt>
                <c:pt idx="193">
                  <c:v>-1.266598809161861</c:v>
                </c:pt>
                <c:pt idx="194">
                  <c:v>-1.0855103435993831</c:v>
                </c:pt>
                <c:pt idx="195">
                  <c:v>-1.6029059594921771</c:v>
                </c:pt>
                <c:pt idx="196">
                  <c:v>0.59232972508153192</c:v>
                </c:pt>
                <c:pt idx="197">
                  <c:v>-1.0066599136506069E-2</c:v>
                </c:pt>
                <c:pt idx="198">
                  <c:v>-0.34637374946682159</c:v>
                </c:pt>
                <c:pt idx="199">
                  <c:v>0.81407070332130049</c:v>
                </c:pt>
                <c:pt idx="200">
                  <c:v>0.4371110403136943</c:v>
                </c:pt>
                <c:pt idx="201">
                  <c:v>-0.20224211361097177</c:v>
                </c:pt>
                <c:pt idx="202">
                  <c:v>-0.72702909544509098</c:v>
                </c:pt>
                <c:pt idx="203">
                  <c:v>1.3795101978327109</c:v>
                </c:pt>
                <c:pt idx="204">
                  <c:v>1.6271209568671188</c:v>
                </c:pt>
                <c:pt idx="205">
                  <c:v>-1.4366002258123507</c:v>
                </c:pt>
                <c:pt idx="206">
                  <c:v>-1.6546455210814561</c:v>
                </c:pt>
                <c:pt idx="207">
                  <c:v>1.8119051054002593</c:v>
                </c:pt>
                <c:pt idx="208">
                  <c:v>2.0828887954485804</c:v>
                </c:pt>
                <c:pt idx="209">
                  <c:v>1.5064270537374362</c:v>
                </c:pt>
                <c:pt idx="210">
                  <c:v>-0.48329573216877275</c:v>
                </c:pt>
                <c:pt idx="211">
                  <c:v>-1.2494319824429385</c:v>
                </c:pt>
                <c:pt idx="212">
                  <c:v>0.34978446230410754</c:v>
                </c:pt>
                <c:pt idx="213">
                  <c:v>-1.2085217943215021</c:v>
                </c:pt>
                <c:pt idx="214">
                  <c:v>0.75516723550742804</c:v>
                </c:pt>
                <c:pt idx="215">
                  <c:v>1.4729550816380792</c:v>
                </c:pt>
                <c:pt idx="216">
                  <c:v>-1.0188472857584807</c:v>
                </c:pt>
                <c:pt idx="217">
                  <c:v>0.33118892224890933</c:v>
                </c:pt>
                <c:pt idx="218">
                  <c:v>-2.234995605368443</c:v>
                </c:pt>
                <c:pt idx="219">
                  <c:v>-1.3089377106195725</c:v>
                </c:pt>
                <c:pt idx="220">
                  <c:v>-0.42750911200317759</c:v>
                </c:pt>
                <c:pt idx="221">
                  <c:v>-1.3386905747078897</c:v>
                </c:pt>
                <c:pt idx="222">
                  <c:v>-0.24527281946223553</c:v>
                </c:pt>
                <c:pt idx="223">
                  <c:v>9.3166009542372114E-2</c:v>
                </c:pt>
                <c:pt idx="224">
                  <c:v>0.55061629490024788</c:v>
                </c:pt>
                <c:pt idx="225">
                  <c:v>0.9597181761146083</c:v>
                </c:pt>
                <c:pt idx="226">
                  <c:v>0.24193032998395775</c:v>
                </c:pt>
                <c:pt idx="227">
                  <c:v>-1.2271173343767003</c:v>
                </c:pt>
                <c:pt idx="228">
                  <c:v>0.87789779987173666</c:v>
                </c:pt>
                <c:pt idx="229">
                  <c:v>1.8225512346758046</c:v>
                </c:pt>
                <c:pt idx="230">
                  <c:v>-0.16717155123040275</c:v>
                </c:pt>
                <c:pt idx="231">
                  <c:v>-1.253151090453978</c:v>
                </c:pt>
                <c:pt idx="232">
                  <c:v>1.1159207125782729</c:v>
                </c:pt>
                <c:pt idx="233">
                  <c:v>-0.29362122360575021</c:v>
                </c:pt>
                <c:pt idx="234">
                  <c:v>0.55433540291128724</c:v>
                </c:pt>
                <c:pt idx="235">
                  <c:v>-0.55023967636748616</c:v>
                </c:pt>
                <c:pt idx="236">
                  <c:v>-0.92586958548248965</c:v>
                </c:pt>
                <c:pt idx="237">
                  <c:v>0.89277423191589433</c:v>
                </c:pt>
                <c:pt idx="238">
                  <c:v>-0.13741868714208572</c:v>
                </c:pt>
                <c:pt idx="239">
                  <c:v>0.92996531202629074</c:v>
                </c:pt>
                <c:pt idx="240">
                  <c:v>-0.39031803189278119</c:v>
                </c:pt>
                <c:pt idx="241">
                  <c:v>-0.90727404542729151</c:v>
                </c:pt>
                <c:pt idx="242">
                  <c:v>1.8002365866095669</c:v>
                </c:pt>
                <c:pt idx="243">
                  <c:v>0.63987488716519947</c:v>
                </c:pt>
                <c:pt idx="244">
                  <c:v>-1.5729943794033869</c:v>
                </c:pt>
                <c:pt idx="245">
                  <c:v>0.72169526340807111</c:v>
                </c:pt>
                <c:pt idx="246">
                  <c:v>1.0006283642360441</c:v>
                </c:pt>
                <c:pt idx="247">
                  <c:v>0.47623413467945502</c:v>
                </c:pt>
                <c:pt idx="248">
                  <c:v>7.0851361476134481E-2</c:v>
                </c:pt>
                <c:pt idx="249">
                  <c:v>0.29399784213851238</c:v>
                </c:pt>
                <c:pt idx="250">
                  <c:v>1.0192239042912423</c:v>
                </c:pt>
                <c:pt idx="251">
                  <c:v>0.95227996009252946</c:v>
                </c:pt>
                <c:pt idx="252">
                  <c:v>-0.40891357194797939</c:v>
                </c:pt>
                <c:pt idx="253">
                  <c:v>1.4134493534614441</c:v>
                </c:pt>
                <c:pt idx="254">
                  <c:v>-0.17089065924144217</c:v>
                </c:pt>
                <c:pt idx="255">
                  <c:v>0.30515516617163174</c:v>
                </c:pt>
                <c:pt idx="256">
                  <c:v>-0.76594794100778518</c:v>
                </c:pt>
                <c:pt idx="257">
                  <c:v>-0.88495939736105333</c:v>
                </c:pt>
                <c:pt idx="258">
                  <c:v>-0.92586958548248965</c:v>
                </c:pt>
                <c:pt idx="259">
                  <c:v>-0.1336995791310463</c:v>
                </c:pt>
                <c:pt idx="260">
                  <c:v>-0.38659892388174177</c:v>
                </c:pt>
                <c:pt idx="261">
                  <c:v>1.8485849907530816</c:v>
                </c:pt>
                <c:pt idx="262">
                  <c:v>-1.2977803865864537</c:v>
                </c:pt>
                <c:pt idx="263">
                  <c:v>0.34606535429306756</c:v>
                </c:pt>
                <c:pt idx="264">
                  <c:v>0.479953242690495</c:v>
                </c:pt>
                <c:pt idx="265">
                  <c:v>7.8289577498213872E-2</c:v>
                </c:pt>
                <c:pt idx="266">
                  <c:v>1.6440340501459025</c:v>
                </c:pt>
                <c:pt idx="267">
                  <c:v>-0.71759953686426947</c:v>
                </c:pt>
                <c:pt idx="268">
                  <c:v>-1.096948553990313</c:v>
                </c:pt>
                <c:pt idx="269">
                  <c:v>-0.93702690951560852</c:v>
                </c:pt>
                <c:pt idx="270">
                  <c:v>-0.97793709763704484</c:v>
                </c:pt>
                <c:pt idx="271">
                  <c:v>-1.4502638150390788</c:v>
                </c:pt>
                <c:pt idx="272">
                  <c:v>1.1345633299499912E-2</c:v>
                </c:pt>
                <c:pt idx="273">
                  <c:v>-0.66553202470971484</c:v>
                </c:pt>
                <c:pt idx="274">
                  <c:v>5.9694037443015137E-2</c:v>
                </c:pt>
                <c:pt idx="275">
                  <c:v>0.92996531202629185</c:v>
                </c:pt>
                <c:pt idx="276">
                  <c:v>1.6217194020796648</c:v>
                </c:pt>
                <c:pt idx="277">
                  <c:v>-0.50561038023501037</c:v>
                </c:pt>
                <c:pt idx="278">
                  <c:v>-0.89983582940521212</c:v>
                </c:pt>
                <c:pt idx="279">
                  <c:v>-4.816009487713413E-2</c:v>
                </c:pt>
                <c:pt idx="280">
                  <c:v>-0.72131864487530939</c:v>
                </c:pt>
                <c:pt idx="281">
                  <c:v>-0.17089065924144217</c:v>
                </c:pt>
                <c:pt idx="282">
                  <c:v>1.0750105244568371</c:v>
                </c:pt>
                <c:pt idx="283">
                  <c:v>-1.5953090274696251</c:v>
                </c:pt>
                <c:pt idx="284">
                  <c:v>0.88905512390485497</c:v>
                </c:pt>
                <c:pt idx="285">
                  <c:v>0.93740352804837068</c:v>
                </c:pt>
                <c:pt idx="286">
                  <c:v>-1.4502638150390788</c:v>
                </c:pt>
              </c:numCache>
            </c:numRef>
          </c:xVal>
          <c:yVal>
            <c:numRef>
              <c:f>'IPD SDs'!$K$2:$K$342</c:f>
              <c:numCache>
                <c:formatCode>General</c:formatCode>
                <c:ptCount val="341"/>
                <c:pt idx="0">
                  <c:v>-0.59610438238882479</c:v>
                </c:pt>
                <c:pt idx="1">
                  <c:v>-0.1208483029425326</c:v>
                </c:pt>
                <c:pt idx="2">
                  <c:v>0.85118417979950378</c:v>
                </c:pt>
                <c:pt idx="3">
                  <c:v>-0.43273705438385834</c:v>
                </c:pt>
                <c:pt idx="4">
                  <c:v>-0.51569946226725094</c:v>
                </c:pt>
                <c:pt idx="5">
                  <c:v>0.9315890999210773</c:v>
                </c:pt>
                <c:pt idx="6">
                  <c:v>-0.99812898299669361</c:v>
                </c:pt>
                <c:pt idx="7">
                  <c:v>0.52372178336954067</c:v>
                </c:pt>
                <c:pt idx="8">
                  <c:v>-0.35488962202410318</c:v>
                </c:pt>
                <c:pt idx="9">
                  <c:v>-0.59610438238882479</c:v>
                </c:pt>
                <c:pt idx="10">
                  <c:v>-0.4535296378132801</c:v>
                </c:pt>
                <c:pt idx="11">
                  <c:v>0.52956449931320826</c:v>
                </c:pt>
                <c:pt idx="12">
                  <c:v>-1.4001535836045627</c:v>
                </c:pt>
                <c:pt idx="13">
                  <c:v>1.0923989401642251</c:v>
                </c:pt>
                <c:pt idx="14">
                  <c:v>-0.11367486165938213</c:v>
                </c:pt>
                <c:pt idx="15">
                  <c:v>-0.26639638694848461</c:v>
                </c:pt>
                <c:pt idx="16">
                  <c:v>-0.4535296378132801</c:v>
                </c:pt>
                <c:pt idx="17">
                  <c:v>0.7707792596779296</c:v>
                </c:pt>
                <c:pt idx="18">
                  <c:v>0.12753989870533919</c:v>
                </c:pt>
                <c:pt idx="19">
                  <c:v>3.1829268633251431</c:v>
                </c:pt>
                <c:pt idx="20">
                  <c:v>-1.6413683439692837</c:v>
                </c:pt>
                <c:pt idx="21">
                  <c:v>0.44915957919163468</c:v>
                </c:pt>
                <c:pt idx="22">
                  <c:v>-0.51569946226725094</c:v>
                </c:pt>
                <c:pt idx="23">
                  <c:v>-0.49296158175483973</c:v>
                </c:pt>
                <c:pt idx="24">
                  <c:v>0.51697479106225841</c:v>
                </c:pt>
                <c:pt idx="25">
                  <c:v>0.75184371497321145</c:v>
                </c:pt>
                <c:pt idx="26">
                  <c:v>-0.81506753454700376</c:v>
                </c:pt>
                <c:pt idx="27">
                  <c:v>0.78204114804747704</c:v>
                </c:pt>
                <c:pt idx="28">
                  <c:v>-0.38223766048253338</c:v>
                </c:pt>
                <c:pt idx="29">
                  <c:v>-1.0298048364084469</c:v>
                </c:pt>
                <c:pt idx="30">
                  <c:v>0.99006790922574939</c:v>
                </c:pt>
                <c:pt idx="31">
                  <c:v>1.4430294053397303</c:v>
                </c:pt>
                <c:pt idx="32">
                  <c:v>0.45657992491372817</c:v>
                </c:pt>
                <c:pt idx="33">
                  <c:v>-6.3486978031954161E-2</c:v>
                </c:pt>
                <c:pt idx="34">
                  <c:v>0.19151356792850949</c:v>
                </c:pt>
                <c:pt idx="35">
                  <c:v>0.45657992491372817</c:v>
                </c:pt>
                <c:pt idx="36">
                  <c:v>-0.61039604371031631</c:v>
                </c:pt>
                <c:pt idx="37">
                  <c:v>-1.2478974086114747</c:v>
                </c:pt>
                <c:pt idx="38">
                  <c:v>0.65454087506724501</c:v>
                </c:pt>
                <c:pt idx="39">
                  <c:v>-8.6973870423049576E-2</c:v>
                </c:pt>
                <c:pt idx="40">
                  <c:v>-2.6302687893445129</c:v>
                </c:pt>
                <c:pt idx="41">
                  <c:v>0.25861897476021034</c:v>
                </c:pt>
                <c:pt idx="42">
                  <c:v>0.22842154168594478</c:v>
                </c:pt>
                <c:pt idx="43">
                  <c:v>2.0394780507672412E-2</c:v>
                </c:pt>
                <c:pt idx="44">
                  <c:v>3.1575725498896885</c:v>
                </c:pt>
                <c:pt idx="45">
                  <c:v>-0.7479621277153029</c:v>
                </c:pt>
                <c:pt idx="46">
                  <c:v>9.0855457680958152E-2</c:v>
                </c:pt>
                <c:pt idx="47">
                  <c:v>-0.85533077864602436</c:v>
                </c:pt>
                <c:pt idx="48">
                  <c:v>-0.75467266839847302</c:v>
                </c:pt>
                <c:pt idx="49">
                  <c:v>-1.1640156500718486</c:v>
                </c:pt>
                <c:pt idx="50">
                  <c:v>-0.89559402274504496</c:v>
                </c:pt>
                <c:pt idx="51">
                  <c:v>-0.59697496234397585</c:v>
                </c:pt>
                <c:pt idx="52">
                  <c:v>0.45322465457214234</c:v>
                </c:pt>
                <c:pt idx="53">
                  <c:v>-1.2848053823689098</c:v>
                </c:pt>
                <c:pt idx="54">
                  <c:v>0.22171100100277505</c:v>
                </c:pt>
                <c:pt idx="55">
                  <c:v>-1.026449566066862</c:v>
                </c:pt>
                <c:pt idx="56">
                  <c:v>0.2988822188592305</c:v>
                </c:pt>
                <c:pt idx="57">
                  <c:v>2.5670449697707203</c:v>
                </c:pt>
                <c:pt idx="58">
                  <c:v>0.73506736326528621</c:v>
                </c:pt>
                <c:pt idx="59">
                  <c:v>-0.78487010147273861</c:v>
                </c:pt>
                <c:pt idx="60">
                  <c:v>1.2886869696268186</c:v>
                </c:pt>
                <c:pt idx="61">
                  <c:v>-0.30506644262607746</c:v>
                </c:pt>
                <c:pt idx="62">
                  <c:v>0.12105289075522374</c:v>
                </c:pt>
                <c:pt idx="63">
                  <c:v>0.94309412444355956</c:v>
                </c:pt>
                <c:pt idx="64">
                  <c:v>-3.6644815299273908E-2</c:v>
                </c:pt>
                <c:pt idx="65">
                  <c:v>-1.5800691724283942</c:v>
                </c:pt>
                <c:pt idx="66">
                  <c:v>0.48677735798799276</c:v>
                </c:pt>
                <c:pt idx="67">
                  <c:v>1.2853316992852337</c:v>
                </c:pt>
                <c:pt idx="68">
                  <c:v>-0.70098834293311252</c:v>
                </c:pt>
                <c:pt idx="69">
                  <c:v>0.33579019261666582</c:v>
                </c:pt>
                <c:pt idx="70">
                  <c:v>-0.68085672088360205</c:v>
                </c:pt>
                <c:pt idx="71">
                  <c:v>-0.4023692825320434</c:v>
                </c:pt>
                <c:pt idx="72">
                  <c:v>0.22506627134435991</c:v>
                </c:pt>
                <c:pt idx="73">
                  <c:v>0.2150004603196044</c:v>
                </c:pt>
                <c:pt idx="74">
                  <c:v>0.45606887068769286</c:v>
                </c:pt>
                <c:pt idx="75">
                  <c:v>0.22380307873004479</c:v>
                </c:pt>
                <c:pt idx="76">
                  <c:v>-1.6138292164642936</c:v>
                </c:pt>
                <c:pt idx="77">
                  <c:v>-1.6889740315094146</c:v>
                </c:pt>
                <c:pt idx="78">
                  <c:v>1.3031558766508824</c:v>
                </c:pt>
                <c:pt idx="79">
                  <c:v>0.33652030129772664</c:v>
                </c:pt>
                <c:pt idx="80">
                  <c:v>0.32968895447544327</c:v>
                </c:pt>
                <c:pt idx="81">
                  <c:v>1.4944335876748283</c:v>
                </c:pt>
                <c:pt idx="82">
                  <c:v>0.1828149977963415</c:v>
                </c:pt>
                <c:pt idx="83">
                  <c:v>-1.4942806470743273</c:v>
                </c:pt>
                <c:pt idx="84">
                  <c:v>-1.8709733461029825E-2</c:v>
                </c:pt>
                <c:pt idx="85">
                  <c:v>-0.12801128261757047</c:v>
                </c:pt>
                <c:pt idx="86">
                  <c:v>-1.4225515054403473</c:v>
                </c:pt>
                <c:pt idx="87">
                  <c:v>1.00940796329268</c:v>
                </c:pt>
                <c:pt idx="88">
                  <c:v>5.1999804169635165E-3</c:v>
                </c:pt>
                <c:pt idx="89">
                  <c:v>-0.71209143592283375</c:v>
                </c:pt>
                <c:pt idx="90">
                  <c:v>-0.22706581154068503</c:v>
                </c:pt>
                <c:pt idx="91">
                  <c:v>0.33652030129772664</c:v>
                </c:pt>
                <c:pt idx="92">
                  <c:v>-1.2927559158169555</c:v>
                </c:pt>
                <c:pt idx="93">
                  <c:v>-0.53789209195459753</c:v>
                </c:pt>
                <c:pt idx="94">
                  <c:v>1.4602768535634092</c:v>
                </c:pt>
                <c:pt idx="95">
                  <c:v>-0.95118857470276619</c:v>
                </c:pt>
                <c:pt idx="96">
                  <c:v>0.74298543722361199</c:v>
                </c:pt>
                <c:pt idx="97">
                  <c:v>1.1118781656269368</c:v>
                </c:pt>
                <c:pt idx="98">
                  <c:v>-0.50031968443203645</c:v>
                </c:pt>
                <c:pt idx="99">
                  <c:v>-0.42175919597577299</c:v>
                </c:pt>
                <c:pt idx="100">
                  <c:v>-0.14850532308442163</c:v>
                </c:pt>
                <c:pt idx="101">
                  <c:v>0.30577924059745037</c:v>
                </c:pt>
                <c:pt idx="102">
                  <c:v>-0.3636927479863607</c:v>
                </c:pt>
                <c:pt idx="103">
                  <c:v>1.5729940761310921</c:v>
                </c:pt>
                <c:pt idx="104">
                  <c:v>-0.8145616382570906</c:v>
                </c:pt>
                <c:pt idx="105">
                  <c:v>1.251920775483754</c:v>
                </c:pt>
                <c:pt idx="106">
                  <c:v>0.30236356718630775</c:v>
                </c:pt>
                <c:pt idx="107">
                  <c:v>0.56537041984423397</c:v>
                </c:pt>
                <c:pt idx="108">
                  <c:v>0.28528520013059827</c:v>
                </c:pt>
                <c:pt idx="109">
                  <c:v>-1.3269126499283743</c:v>
                </c:pt>
                <c:pt idx="110">
                  <c:v>0.92743180142527437</c:v>
                </c:pt>
                <c:pt idx="111">
                  <c:v>-0.39443380868663797</c:v>
                </c:pt>
                <c:pt idx="112">
                  <c:v>-1.0843998377373003</c:v>
                </c:pt>
                <c:pt idx="113">
                  <c:v>-1.7026367251539825</c:v>
                </c:pt>
                <c:pt idx="114">
                  <c:v>1.4363671396854165</c:v>
                </c:pt>
                <c:pt idx="115">
                  <c:v>-0.87262808624650279</c:v>
                </c:pt>
                <c:pt idx="116">
                  <c:v>-0.17241503696241497</c:v>
                </c:pt>
                <c:pt idx="117">
                  <c:v>-0.41492784915348907</c:v>
                </c:pt>
                <c:pt idx="118">
                  <c:v>1.9828748854681191</c:v>
                </c:pt>
                <c:pt idx="119">
                  <c:v>0.3911710758759977</c:v>
                </c:pt>
                <c:pt idx="120">
                  <c:v>0.40141809610942281</c:v>
                </c:pt>
                <c:pt idx="121">
                  <c:v>-0.27488523929667175</c:v>
                </c:pt>
                <c:pt idx="122">
                  <c:v>-1.5728411355305907</c:v>
                </c:pt>
                <c:pt idx="123">
                  <c:v>2.1536585560252139</c:v>
                </c:pt>
                <c:pt idx="124">
                  <c:v>-0.30562629999694846</c:v>
                </c:pt>
                <c:pt idx="125">
                  <c:v>0.5141353186771056</c:v>
                </c:pt>
                <c:pt idx="126">
                  <c:v>-1.0775684909150163</c:v>
                </c:pt>
                <c:pt idx="127">
                  <c:v>1.207517021138909</c:v>
                </c:pt>
                <c:pt idx="128">
                  <c:v>0.28870087354174095</c:v>
                </c:pt>
                <c:pt idx="129">
                  <c:v>0.34676732153115269</c:v>
                </c:pt>
                <c:pt idx="130">
                  <c:v>0.12474854980692973</c:v>
                </c:pt>
                <c:pt idx="131">
                  <c:v>-0.89995347353563782</c:v>
                </c:pt>
                <c:pt idx="132">
                  <c:v>-6.652916121701602E-2</c:v>
                </c:pt>
                <c:pt idx="133">
                  <c:v>-0.37052409480864462</c:v>
                </c:pt>
                <c:pt idx="134">
                  <c:v>-0.19632475084040829</c:v>
                </c:pt>
                <c:pt idx="135">
                  <c:v>1.941886804534416</c:v>
                </c:pt>
                <c:pt idx="136">
                  <c:v>-0.54813911218802303</c:v>
                </c:pt>
                <c:pt idx="137">
                  <c:v>-0.26122254565210395</c:v>
                </c:pt>
                <c:pt idx="138">
                  <c:v>1.3168185702954502</c:v>
                </c:pt>
                <c:pt idx="139">
                  <c:v>-3.9203773927880985E-2</c:v>
                </c:pt>
                <c:pt idx="140">
                  <c:v>0.49705695162139613</c:v>
                </c:pt>
                <c:pt idx="141">
                  <c:v>0.39800242269828107</c:v>
                </c:pt>
                <c:pt idx="142">
                  <c:v>-0.20998744448497558</c:v>
                </c:pt>
                <c:pt idx="143">
                  <c:v>-0.67451902840027322</c:v>
                </c:pt>
                <c:pt idx="144">
                  <c:v>-4.603512075016486E-2</c:v>
                </c:pt>
                <c:pt idx="145">
                  <c:v>-0.38760246186435404</c:v>
                </c:pt>
                <c:pt idx="146">
                  <c:v>1.3817163651071465</c:v>
                </c:pt>
                <c:pt idx="147">
                  <c:v>-1.6035821962308674</c:v>
                </c:pt>
                <c:pt idx="148">
                  <c:v>1.2894931830063148</c:v>
                </c:pt>
                <c:pt idx="149">
                  <c:v>1.3270655905288753</c:v>
                </c:pt>
                <c:pt idx="150">
                  <c:v>-0.38418678845321236</c:v>
                </c:pt>
                <c:pt idx="151">
                  <c:v>1.207517021138909</c:v>
                </c:pt>
                <c:pt idx="152">
                  <c:v>-0.33636736069722567</c:v>
                </c:pt>
                <c:pt idx="153">
                  <c:v>-1.0707371440927325</c:v>
                </c:pt>
                <c:pt idx="154">
                  <c:v>-1.0195020429256041</c:v>
                </c:pt>
                <c:pt idx="155">
                  <c:v>-0.95801992152505011</c:v>
                </c:pt>
                <c:pt idx="156">
                  <c:v>-1.3849790979177865</c:v>
                </c:pt>
                <c:pt idx="157">
                  <c:v>0.62002119442250403</c:v>
                </c:pt>
                <c:pt idx="158">
                  <c:v>-0.9033691469467795</c:v>
                </c:pt>
                <c:pt idx="159">
                  <c:v>0.16915230415177471</c:v>
                </c:pt>
                <c:pt idx="160">
                  <c:v>-0.25439119882982009</c:v>
                </c:pt>
                <c:pt idx="161">
                  <c:v>-8.0191854861583783E-2</c:v>
                </c:pt>
                <c:pt idx="162">
                  <c:v>4.2772387939524134E-2</c:v>
                </c:pt>
                <c:pt idx="163">
                  <c:v>0.11791720298464634</c:v>
                </c:pt>
                <c:pt idx="164">
                  <c:v>1.0606430644598084</c:v>
                </c:pt>
                <c:pt idx="165">
                  <c:v>1.0845527783378013</c:v>
                </c:pt>
                <c:pt idx="166">
                  <c:v>0.20672471167433534</c:v>
                </c:pt>
                <c:pt idx="167">
                  <c:v>-1.5796724823528745</c:v>
                </c:pt>
                <c:pt idx="168">
                  <c:v>-0.13142695602871216</c:v>
                </c:pt>
                <c:pt idx="169">
                  <c:v>-0.37393976821978631</c:v>
                </c:pt>
                <c:pt idx="170">
                  <c:v>-0.96826694175847572</c:v>
                </c:pt>
                <c:pt idx="171">
                  <c:v>1.187022980672058</c:v>
                </c:pt>
                <c:pt idx="172">
                  <c:v>1.1562819199717806</c:v>
                </c:pt>
                <c:pt idx="173">
                  <c:v>0.58586446031108519</c:v>
                </c:pt>
                <c:pt idx="174">
                  <c:v>-1.6172448898754352</c:v>
                </c:pt>
                <c:pt idx="175">
                  <c:v>0.35018299494229443</c:v>
                </c:pt>
                <c:pt idx="176">
                  <c:v>-1.811938274310523</c:v>
                </c:pt>
                <c:pt idx="177">
                  <c:v>-0.83505567872394171</c:v>
                </c:pt>
                <c:pt idx="178">
                  <c:v>0.36384568858686217</c:v>
                </c:pt>
                <c:pt idx="179">
                  <c:v>0.34676732153115269</c:v>
                </c:pt>
                <c:pt idx="180">
                  <c:v>1.3441439575845848</c:v>
                </c:pt>
                <c:pt idx="181">
                  <c:v>1.2655834691283219</c:v>
                </c:pt>
                <c:pt idx="182">
                  <c:v>-1.1048938782041513</c:v>
                </c:pt>
                <c:pt idx="183">
                  <c:v>-0.36710842139750288</c:v>
                </c:pt>
                <c:pt idx="184">
                  <c:v>-0.37393976821978631</c:v>
                </c:pt>
                <c:pt idx="185">
                  <c:v>-0.81797731166823229</c:v>
                </c:pt>
                <c:pt idx="186">
                  <c:v>-1.2005327337161242</c:v>
                </c:pt>
                <c:pt idx="187">
                  <c:v>0.43899050363198339</c:v>
                </c:pt>
                <c:pt idx="188">
                  <c:v>0.3570143417645788</c:v>
                </c:pt>
                <c:pt idx="189">
                  <c:v>-1.2995872626392393</c:v>
                </c:pt>
                <c:pt idx="190">
                  <c:v>0.64734658171163961</c:v>
                </c:pt>
                <c:pt idx="191">
                  <c:v>1.1665289402052068</c:v>
                </c:pt>
                <c:pt idx="192">
                  <c:v>0.14182691686263921</c:v>
                </c:pt>
                <c:pt idx="193">
                  <c:v>-1.1629603261935637</c:v>
                </c:pt>
                <c:pt idx="194">
                  <c:v>-0.95460424811390798</c:v>
                </c:pt>
                <c:pt idx="195">
                  <c:v>-2.2218190836475502</c:v>
                </c:pt>
                <c:pt idx="196">
                  <c:v>0.49022560479911181</c:v>
                </c:pt>
                <c:pt idx="197">
                  <c:v>0.33310462788658496</c:v>
                </c:pt>
                <c:pt idx="198">
                  <c:v>0.72249139675676077</c:v>
                </c:pt>
                <c:pt idx="199">
                  <c:v>3.4174577181477139</c:v>
                </c:pt>
                <c:pt idx="200">
                  <c:v>-0.51739805148774587</c:v>
                </c:pt>
                <c:pt idx="201">
                  <c:v>-0.13142695602871216</c:v>
                </c:pt>
                <c:pt idx="202">
                  <c:v>-0.5891271931217259</c:v>
                </c:pt>
                <c:pt idx="203">
                  <c:v>1.9999532525238286</c:v>
                </c:pt>
                <c:pt idx="204">
                  <c:v>0.46631589092111891</c:v>
                </c:pt>
                <c:pt idx="205">
                  <c:v>-1.0263333897478879</c:v>
                </c:pt>
                <c:pt idx="206">
                  <c:v>-1.4293828522626311</c:v>
                </c:pt>
                <c:pt idx="207">
                  <c:v>1.251920775483754</c:v>
                </c:pt>
                <c:pt idx="208">
                  <c:v>2.2575010421797259</c:v>
                </c:pt>
                <c:pt idx="209">
                  <c:v>2.3926961165323002</c:v>
                </c:pt>
                <c:pt idx="210">
                  <c:v>0.22619505003229637</c:v>
                </c:pt>
                <c:pt idx="211">
                  <c:v>-1.2271519992578768</c:v>
                </c:pt>
                <c:pt idx="212">
                  <c:v>1.5308275175346391</c:v>
                </c:pt>
                <c:pt idx="213">
                  <c:v>-1.4468439950808099</c:v>
                </c:pt>
                <c:pt idx="214">
                  <c:v>-0.21656881847238421</c:v>
                </c:pt>
                <c:pt idx="215">
                  <c:v>1.186080077935574</c:v>
                </c:pt>
                <c:pt idx="216">
                  <c:v>0.11127923683260853</c:v>
                </c:pt>
                <c:pt idx="217">
                  <c:v>0.41546815412590116</c:v>
                </c:pt>
                <c:pt idx="218">
                  <c:v>-2.2309754263257409</c:v>
                </c:pt>
                <c:pt idx="219">
                  <c:v>-1.4874025173865824</c:v>
                </c:pt>
                <c:pt idx="220">
                  <c:v>-0.41260167628361683</c:v>
                </c:pt>
                <c:pt idx="221">
                  <c:v>-1.0750575406112306</c:v>
                </c:pt>
                <c:pt idx="222">
                  <c:v>-0.62553391838892125</c:v>
                </c:pt>
                <c:pt idx="223">
                  <c:v>-0.39570229198954504</c:v>
                </c:pt>
                <c:pt idx="224">
                  <c:v>-0.11855238956676767</c:v>
                </c:pt>
                <c:pt idx="225">
                  <c:v>1.0272258655712996</c:v>
                </c:pt>
                <c:pt idx="226">
                  <c:v>-0.17939017302542601</c:v>
                </c:pt>
                <c:pt idx="227">
                  <c:v>-0.63567354896536421</c:v>
                </c:pt>
                <c:pt idx="228">
                  <c:v>0.19577615830296746</c:v>
                </c:pt>
                <c:pt idx="229">
                  <c:v>1.6356037001578838</c:v>
                </c:pt>
                <c:pt idx="230">
                  <c:v>-0.84860579107066858</c:v>
                </c:pt>
                <c:pt idx="231">
                  <c:v>-0.41598155314243102</c:v>
                </c:pt>
                <c:pt idx="232">
                  <c:v>1.4699897340759802</c:v>
                </c:pt>
                <c:pt idx="233">
                  <c:v>0.41884803098471529</c:v>
                </c:pt>
                <c:pt idx="234">
                  <c:v>-8.8133497837438263E-2</c:v>
                </c:pt>
                <c:pt idx="235">
                  <c:v>1.3212751522881483</c:v>
                </c:pt>
                <c:pt idx="236">
                  <c:v>-0.8317064067765968</c:v>
                </c:pt>
                <c:pt idx="237">
                  <c:v>0.21267554259703925</c:v>
                </c:pt>
                <c:pt idx="238">
                  <c:v>0.12817862112668033</c:v>
                </c:pt>
                <c:pt idx="239">
                  <c:v>0.73993633257207925</c:v>
                </c:pt>
                <c:pt idx="240">
                  <c:v>-0.39232241513073041</c:v>
                </c:pt>
                <c:pt idx="241">
                  <c:v>-0.93986246625865633</c:v>
                </c:pt>
                <c:pt idx="242">
                  <c:v>0.75683571686615103</c:v>
                </c:pt>
                <c:pt idx="243">
                  <c:v>0.37490963182012826</c:v>
                </c:pt>
                <c:pt idx="244">
                  <c:v>-1.4434641182219958</c:v>
                </c:pt>
                <c:pt idx="245">
                  <c:v>1.5443470249698956</c:v>
                </c:pt>
                <c:pt idx="246">
                  <c:v>0.95962832839501244</c:v>
                </c:pt>
                <c:pt idx="247">
                  <c:v>-0.13883165071965362</c:v>
                </c:pt>
                <c:pt idx="248">
                  <c:v>-0.69651133242402252</c:v>
                </c:pt>
                <c:pt idx="249">
                  <c:v>8.0860345103279607E-2</c:v>
                </c:pt>
                <c:pt idx="250">
                  <c:v>9.8829310681778117E-3</c:v>
                </c:pt>
                <c:pt idx="251">
                  <c:v>0.21267554259703925</c:v>
                </c:pt>
                <c:pt idx="252">
                  <c:v>0.14845788227956674</c:v>
                </c:pt>
                <c:pt idx="253">
                  <c:v>1.2773367531235622</c:v>
                </c:pt>
                <c:pt idx="254">
                  <c:v>0.33097123265554224</c:v>
                </c:pt>
                <c:pt idx="255">
                  <c:v>1.0948234027475867</c:v>
                </c:pt>
                <c:pt idx="256">
                  <c:v>-0.31796512423681494</c:v>
                </c:pt>
                <c:pt idx="257">
                  <c:v>-0.73706985472979492</c:v>
                </c:pt>
                <c:pt idx="258">
                  <c:v>-0.78776800761201027</c:v>
                </c:pt>
                <c:pt idx="259">
                  <c:v>-0.6120144109536636</c:v>
                </c:pt>
                <c:pt idx="260">
                  <c:v>1.0306057424301138</c:v>
                </c:pt>
                <c:pt idx="261">
                  <c:v>1.0373654961477421</c:v>
                </c:pt>
                <c:pt idx="262">
                  <c:v>-1.1494148315051467</c:v>
                </c:pt>
                <c:pt idx="263">
                  <c:v>0.15859751285600973</c:v>
                </c:pt>
                <c:pt idx="264">
                  <c:v>1.5139281332405672</c:v>
                </c:pt>
                <c:pt idx="265">
                  <c:v>0.7906344854542946</c:v>
                </c:pt>
                <c:pt idx="266">
                  <c:v>0.54390347476084611</c:v>
                </c:pt>
                <c:pt idx="267">
                  <c:v>-0.65595281011825068</c:v>
                </c:pt>
                <c:pt idx="268">
                  <c:v>-1.2913696595753497</c:v>
                </c:pt>
                <c:pt idx="269">
                  <c:v>-1.7848316809622455</c:v>
                </c:pt>
                <c:pt idx="270">
                  <c:v>-0.78438813075319613</c:v>
                </c:pt>
                <c:pt idx="271">
                  <c:v>-1.3860062116221517</c:v>
                </c:pt>
                <c:pt idx="272">
                  <c:v>-1.0277392645878298</c:v>
                </c:pt>
                <c:pt idx="273">
                  <c:v>5.0441453373950194E-2</c:v>
                </c:pt>
                <c:pt idx="274">
                  <c:v>0.51010470617270254</c:v>
                </c:pt>
                <c:pt idx="275">
                  <c:v>1.4125318274761365</c:v>
                </c:pt>
                <c:pt idx="276">
                  <c:v>0.96976795897145496</c:v>
                </c:pt>
                <c:pt idx="277">
                  <c:v>-1.4198049802102952</c:v>
                </c:pt>
                <c:pt idx="278">
                  <c:v>-0.84860579107066858</c:v>
                </c:pt>
                <c:pt idx="279">
                  <c:v>-2.7295714378779926E-2</c:v>
                </c:pt>
                <c:pt idx="280">
                  <c:v>-0.75734911588268139</c:v>
                </c:pt>
                <c:pt idx="281">
                  <c:v>-0.11179263584913886</c:v>
                </c:pt>
                <c:pt idx="282">
                  <c:v>1.0475051267241855</c:v>
                </c:pt>
                <c:pt idx="283">
                  <c:v>-2.0552218296673943</c:v>
                </c:pt>
                <c:pt idx="284">
                  <c:v>-0.19628955731949779</c:v>
                </c:pt>
                <c:pt idx="285">
                  <c:v>0.30731209464384113</c:v>
                </c:pt>
                <c:pt idx="286">
                  <c:v>0.3647700012436858</c:v>
                </c:pt>
              </c:numCache>
            </c:numRef>
          </c:yVal>
          <c:smooth val="0"/>
          <c:extLst>
            <c:ext xmlns:c16="http://schemas.microsoft.com/office/drawing/2014/chart" uri="{C3380CC4-5D6E-409C-BE32-E72D297353CC}">
              <c16:uniqueId val="{00000000-E9CC-4780-99C6-F5851AB9670A}"/>
            </c:ext>
          </c:extLst>
        </c:ser>
        <c:dLbls>
          <c:showLegendKey val="0"/>
          <c:showVal val="0"/>
          <c:showCatName val="0"/>
          <c:showSerName val="0"/>
          <c:showPercent val="0"/>
          <c:showBubbleSize val="0"/>
        </c:dLbls>
        <c:axId val="576408975"/>
        <c:axId val="681950015"/>
      </c:scatterChart>
      <c:valAx>
        <c:axId val="576408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50015"/>
        <c:crosses val="autoZero"/>
        <c:crossBetween val="midCat"/>
      </c:valAx>
      <c:valAx>
        <c:axId val="68195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08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Normal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8731408573928261E-2"/>
                  <c:y val="-0.409779090113735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'IPD SDs'!$H$2:$H$24</c:f>
              <c:numCache>
                <c:formatCode>General</c:formatCode>
                <c:ptCount val="23"/>
                <c:pt idx="0">
                  <c:v>-0.35094928270706116</c:v>
                </c:pt>
                <c:pt idx="1">
                  <c:v>0.42508667220141289</c:v>
                </c:pt>
                <c:pt idx="2">
                  <c:v>0.4218792745142288</c:v>
                </c:pt>
                <c:pt idx="3">
                  <c:v>-2.4989887129145166E-2</c:v>
                </c:pt>
                <c:pt idx="4">
                  <c:v>-0.15793608665619727</c:v>
                </c:pt>
                <c:pt idx="5">
                  <c:v>0.61515106157103772</c:v>
                </c:pt>
                <c:pt idx="6">
                  <c:v>0.4218792745142288</c:v>
                </c:pt>
                <c:pt idx="7">
                  <c:v>1.7243022119110165</c:v>
                </c:pt>
                <c:pt idx="8">
                  <c:v>-1.704110383110667</c:v>
                </c:pt>
                <c:pt idx="9">
                  <c:v>-1.1242950219402408</c:v>
                </c:pt>
                <c:pt idx="10">
                  <c:v>0.32486853267888716</c:v>
                </c:pt>
                <c:pt idx="11">
                  <c:v>0.80842284862784664</c:v>
                </c:pt>
                <c:pt idx="12">
                  <c:v>-2.0906539572242844</c:v>
                </c:pt>
                <c:pt idx="13">
                  <c:v>-0.15793608665619727</c:v>
                </c:pt>
                <c:pt idx="14">
                  <c:v>0.2286074874574206</c:v>
                </c:pt>
                <c:pt idx="15">
                  <c:v>0.47480785545375814</c:v>
                </c:pt>
                <c:pt idx="16">
                  <c:v>-0.82466627526179048</c:v>
                </c:pt>
                <c:pt idx="17">
                  <c:v>0.61515106157103772</c:v>
                </c:pt>
                <c:pt idx="18">
                  <c:v>3.5335700400611653E-2</c:v>
                </c:pt>
                <c:pt idx="19">
                  <c:v>1.77478178391189</c:v>
                </c:pt>
                <c:pt idx="20">
                  <c:v>-1.5108385960538584</c:v>
                </c:pt>
                <c:pt idx="21">
                  <c:v>1.0016946356846548</c:v>
                </c:pt>
                <c:pt idx="22">
                  <c:v>-0.93102323488343197</c:v>
                </c:pt>
              </c:numCache>
            </c:numRef>
          </c:xVal>
          <c:yVal>
            <c:numRef>
              <c:f>'IPD SDs'!$K$2:$K$24</c:f>
              <c:numCache>
                <c:formatCode>General</c:formatCode>
                <c:ptCount val="23"/>
                <c:pt idx="0">
                  <c:v>-0.59610438238882479</c:v>
                </c:pt>
                <c:pt idx="1">
                  <c:v>-0.1208483029425326</c:v>
                </c:pt>
                <c:pt idx="2">
                  <c:v>0.85118417979950378</c:v>
                </c:pt>
                <c:pt idx="3">
                  <c:v>-0.43273705438385834</c:v>
                </c:pt>
                <c:pt idx="4">
                  <c:v>-0.51569946226725094</c:v>
                </c:pt>
                <c:pt idx="5">
                  <c:v>0.9315890999210773</c:v>
                </c:pt>
                <c:pt idx="6">
                  <c:v>-0.99812898299669361</c:v>
                </c:pt>
                <c:pt idx="7">
                  <c:v>0.52372178336954067</c:v>
                </c:pt>
                <c:pt idx="8">
                  <c:v>-0.35488962202410318</c:v>
                </c:pt>
                <c:pt idx="9">
                  <c:v>-0.59610438238882479</c:v>
                </c:pt>
                <c:pt idx="10">
                  <c:v>-0.4535296378132801</c:v>
                </c:pt>
                <c:pt idx="11">
                  <c:v>0.52956449931320826</c:v>
                </c:pt>
                <c:pt idx="12">
                  <c:v>-1.4001535836045627</c:v>
                </c:pt>
                <c:pt idx="13">
                  <c:v>1.0923989401642251</c:v>
                </c:pt>
                <c:pt idx="14">
                  <c:v>-0.11367486165938213</c:v>
                </c:pt>
                <c:pt idx="15">
                  <c:v>-0.26639638694848461</c:v>
                </c:pt>
                <c:pt idx="16">
                  <c:v>-0.4535296378132801</c:v>
                </c:pt>
                <c:pt idx="17">
                  <c:v>0.7707792596779296</c:v>
                </c:pt>
                <c:pt idx="18">
                  <c:v>0.12753989870533919</c:v>
                </c:pt>
                <c:pt idx="19">
                  <c:v>3.1829268633251431</c:v>
                </c:pt>
                <c:pt idx="20">
                  <c:v>-1.6413683439692837</c:v>
                </c:pt>
                <c:pt idx="21">
                  <c:v>0.44915957919163468</c:v>
                </c:pt>
                <c:pt idx="22">
                  <c:v>-0.51569946226725094</c:v>
                </c:pt>
              </c:numCache>
            </c:numRef>
          </c:yVal>
          <c:smooth val="0"/>
          <c:extLst>
            <c:ext xmlns:c16="http://schemas.microsoft.com/office/drawing/2014/chart" uri="{C3380CC4-5D6E-409C-BE32-E72D297353CC}">
              <c16:uniqueId val="{00000000-A947-4037-BF44-71CA5AE34DEC}"/>
            </c:ext>
          </c:extLst>
        </c:ser>
        <c:dLbls>
          <c:showLegendKey val="0"/>
          <c:showVal val="0"/>
          <c:showCatName val="0"/>
          <c:showSerName val="0"/>
          <c:showPercent val="0"/>
          <c:showBubbleSize val="0"/>
        </c:dLbls>
        <c:axId val="276455327"/>
        <c:axId val="681926975"/>
      </c:scatterChart>
      <c:valAx>
        <c:axId val="276455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26975"/>
        <c:crosses val="autoZero"/>
        <c:crossBetween val="midCat"/>
      </c:valAx>
      <c:valAx>
        <c:axId val="68192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55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4454724409448821E-2"/>
                  <c:y val="-0.304307742782152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'IPD SDs'!$H$25:$H$75</c:f>
              <c:numCache>
                <c:formatCode>General</c:formatCode>
                <c:ptCount val="51"/>
                <c:pt idx="0">
                  <c:v>-1.9935162463349856</c:v>
                </c:pt>
                <c:pt idx="1">
                  <c:v>-1.094202181831522</c:v>
                </c:pt>
                <c:pt idx="2">
                  <c:v>1.055720503622072</c:v>
                </c:pt>
                <c:pt idx="3">
                  <c:v>-0.40098092377676797</c:v>
                </c:pt>
                <c:pt idx="4">
                  <c:v>1.3367561487794046</c:v>
                </c:pt>
                <c:pt idx="5">
                  <c:v>5.3360035894253088E-2</c:v>
                </c:pt>
                <c:pt idx="6">
                  <c:v>-1.1129378915086772</c:v>
                </c:pt>
                <c:pt idx="7">
                  <c:v>8.6147527829274692E-2</c:v>
                </c:pt>
                <c:pt idx="8">
                  <c:v>1.1915543987814496</c:v>
                </c:pt>
                <c:pt idx="9">
                  <c:v>0.83089198749620685</c:v>
                </c:pt>
                <c:pt idx="10">
                  <c:v>-0.37756128668032357</c:v>
                </c:pt>
                <c:pt idx="11">
                  <c:v>0.65758667298251827</c:v>
                </c:pt>
                <c:pt idx="12">
                  <c:v>0.10956716492571973</c:v>
                </c:pt>
                <c:pt idx="13">
                  <c:v>0.44212601169522964</c:v>
                </c:pt>
                <c:pt idx="14">
                  <c:v>-1.1457253834436993</c:v>
                </c:pt>
                <c:pt idx="15">
                  <c:v>1.2758650923286488</c:v>
                </c:pt>
                <c:pt idx="16">
                  <c:v>0.15640643911860783</c:v>
                </c:pt>
                <c:pt idx="17">
                  <c:v>-1.8811019882720523</c:v>
                </c:pt>
                <c:pt idx="18">
                  <c:v>0.20792964073078585</c:v>
                </c:pt>
                <c:pt idx="19">
                  <c:v>-0.64922907699907828</c:v>
                </c:pt>
                <c:pt idx="20">
                  <c:v>0.16577429395718637</c:v>
                </c:pt>
                <c:pt idx="21">
                  <c:v>1.4304346971651833</c:v>
                </c:pt>
                <c:pt idx="22">
                  <c:v>-0.48997554474325689</c:v>
                </c:pt>
                <c:pt idx="23">
                  <c:v>0.62479918104749599</c:v>
                </c:pt>
                <c:pt idx="24">
                  <c:v>-0.86000581086707761</c:v>
                </c:pt>
                <c:pt idx="25">
                  <c:v>-0.54149874635543427</c:v>
                </c:pt>
                <c:pt idx="26">
                  <c:v>-1.052046835057922</c:v>
                </c:pt>
                <c:pt idx="27">
                  <c:v>-0.15273277055445769</c:v>
                </c:pt>
                <c:pt idx="28">
                  <c:v>-0.64454514957978892</c:v>
                </c:pt>
                <c:pt idx="29">
                  <c:v>-0.22767560926308011</c:v>
                </c:pt>
                <c:pt idx="30">
                  <c:v>-0.1574166979737463</c:v>
                </c:pt>
                <c:pt idx="31">
                  <c:v>-0.43376841571178953</c:v>
                </c:pt>
                <c:pt idx="32">
                  <c:v>-0.84127010118992251</c:v>
                </c:pt>
                <c:pt idx="33">
                  <c:v>-0.33540593990672413</c:v>
                </c:pt>
                <c:pt idx="34">
                  <c:v>1.6599471407103372</c:v>
                </c:pt>
                <c:pt idx="35">
                  <c:v>0.69505809233682847</c:v>
                </c:pt>
                <c:pt idx="36">
                  <c:v>-0.67264871409552263</c:v>
                </c:pt>
                <c:pt idx="37">
                  <c:v>2.5686290600523796</c:v>
                </c:pt>
                <c:pt idx="38">
                  <c:v>-0.15273277055445769</c:v>
                </c:pt>
                <c:pt idx="39">
                  <c:v>1.0697722858799392</c:v>
                </c:pt>
                <c:pt idx="40">
                  <c:v>0.88241518910838423</c:v>
                </c:pt>
                <c:pt idx="41">
                  <c:v>-0.83658617377063393</c:v>
                </c:pt>
                <c:pt idx="42">
                  <c:v>-2.297971528588763</c:v>
                </c:pt>
                <c:pt idx="43">
                  <c:v>1.0791401407185164</c:v>
                </c:pt>
                <c:pt idx="44">
                  <c:v>1.1868704713621612</c:v>
                </c:pt>
                <c:pt idx="45">
                  <c:v>-0.38224521409961221</c:v>
                </c:pt>
                <c:pt idx="46">
                  <c:v>0.9386223181398502</c:v>
                </c:pt>
                <c:pt idx="47">
                  <c:v>-0.28388273829454608</c:v>
                </c:pt>
                <c:pt idx="48">
                  <c:v>-0.18083633507019067</c:v>
                </c:pt>
                <c:pt idx="49">
                  <c:v>-1.3096628431188093</c:v>
                </c:pt>
                <c:pt idx="50">
                  <c:v>0.80278842298047315</c:v>
                </c:pt>
              </c:numCache>
            </c:numRef>
          </c:xVal>
          <c:yVal>
            <c:numRef>
              <c:f>'IPD SDs'!$K$25:$K$75</c:f>
              <c:numCache>
                <c:formatCode>General</c:formatCode>
                <c:ptCount val="51"/>
                <c:pt idx="0">
                  <c:v>-0.49296158175483973</c:v>
                </c:pt>
                <c:pt idx="1">
                  <c:v>0.51697479106225841</c:v>
                </c:pt>
                <c:pt idx="2">
                  <c:v>0.75184371497321145</c:v>
                </c:pt>
                <c:pt idx="3">
                  <c:v>-0.81506753454700376</c:v>
                </c:pt>
                <c:pt idx="4">
                  <c:v>0.78204114804747704</c:v>
                </c:pt>
                <c:pt idx="5">
                  <c:v>-0.38223766048253338</c:v>
                </c:pt>
                <c:pt idx="6">
                  <c:v>-1.0298048364084469</c:v>
                </c:pt>
                <c:pt idx="7">
                  <c:v>0.99006790922574939</c:v>
                </c:pt>
                <c:pt idx="8">
                  <c:v>1.4430294053397303</c:v>
                </c:pt>
                <c:pt idx="9">
                  <c:v>0.45657992491372817</c:v>
                </c:pt>
                <c:pt idx="10">
                  <c:v>-6.3486978031954161E-2</c:v>
                </c:pt>
                <c:pt idx="11">
                  <c:v>0.19151356792850949</c:v>
                </c:pt>
                <c:pt idx="12">
                  <c:v>0.45657992491372817</c:v>
                </c:pt>
                <c:pt idx="13">
                  <c:v>-0.61039604371031631</c:v>
                </c:pt>
                <c:pt idx="14">
                  <c:v>-1.2478974086114747</c:v>
                </c:pt>
                <c:pt idx="15">
                  <c:v>0.65454087506724501</c:v>
                </c:pt>
                <c:pt idx="16">
                  <c:v>-8.6973870423049576E-2</c:v>
                </c:pt>
                <c:pt idx="17">
                  <c:v>-2.6302687893445129</c:v>
                </c:pt>
                <c:pt idx="18">
                  <c:v>0.25861897476021034</c:v>
                </c:pt>
                <c:pt idx="19">
                  <c:v>0.22842154168594478</c:v>
                </c:pt>
                <c:pt idx="20">
                  <c:v>2.0394780507672412E-2</c:v>
                </c:pt>
                <c:pt idx="21">
                  <c:v>3.1575725498896885</c:v>
                </c:pt>
                <c:pt idx="22">
                  <c:v>-0.7479621277153029</c:v>
                </c:pt>
                <c:pt idx="23">
                  <c:v>9.0855457680958152E-2</c:v>
                </c:pt>
                <c:pt idx="24">
                  <c:v>-0.85533077864602436</c:v>
                </c:pt>
                <c:pt idx="25">
                  <c:v>-0.75467266839847302</c:v>
                </c:pt>
                <c:pt idx="26">
                  <c:v>-1.1640156500718486</c:v>
                </c:pt>
                <c:pt idx="27">
                  <c:v>-0.89559402274504496</c:v>
                </c:pt>
                <c:pt idx="28">
                  <c:v>-0.59697496234397585</c:v>
                </c:pt>
                <c:pt idx="29">
                  <c:v>0.45322465457214234</c:v>
                </c:pt>
                <c:pt idx="30">
                  <c:v>-1.2848053823689098</c:v>
                </c:pt>
                <c:pt idx="31">
                  <c:v>0.22171100100277505</c:v>
                </c:pt>
                <c:pt idx="32">
                  <c:v>-1.026449566066862</c:v>
                </c:pt>
                <c:pt idx="33">
                  <c:v>0.2988822188592305</c:v>
                </c:pt>
                <c:pt idx="34">
                  <c:v>2.5670449697707203</c:v>
                </c:pt>
                <c:pt idx="35">
                  <c:v>0.73506736326528621</c:v>
                </c:pt>
                <c:pt idx="36">
                  <c:v>-0.78487010147273861</c:v>
                </c:pt>
                <c:pt idx="37">
                  <c:v>1.2886869696268186</c:v>
                </c:pt>
                <c:pt idx="38">
                  <c:v>-0.30506644262607746</c:v>
                </c:pt>
                <c:pt idx="39">
                  <c:v>0.12105289075522374</c:v>
                </c:pt>
                <c:pt idx="40">
                  <c:v>0.94309412444355956</c:v>
                </c:pt>
                <c:pt idx="41">
                  <c:v>-3.6644815299273908E-2</c:v>
                </c:pt>
                <c:pt idx="42">
                  <c:v>-1.5800691724283942</c:v>
                </c:pt>
                <c:pt idx="43">
                  <c:v>0.48677735798799276</c:v>
                </c:pt>
                <c:pt idx="44">
                  <c:v>1.2853316992852337</c:v>
                </c:pt>
                <c:pt idx="45">
                  <c:v>-0.70098834293311252</c:v>
                </c:pt>
                <c:pt idx="46">
                  <c:v>0.33579019261666582</c:v>
                </c:pt>
                <c:pt idx="47">
                  <c:v>-0.68085672088360205</c:v>
                </c:pt>
                <c:pt idx="48">
                  <c:v>-0.4023692825320434</c:v>
                </c:pt>
                <c:pt idx="49">
                  <c:v>0.22506627134435991</c:v>
                </c:pt>
                <c:pt idx="50">
                  <c:v>0.2150004603196044</c:v>
                </c:pt>
              </c:numCache>
            </c:numRef>
          </c:yVal>
          <c:smooth val="0"/>
          <c:extLst>
            <c:ext xmlns:c16="http://schemas.microsoft.com/office/drawing/2014/chart" uri="{C3380CC4-5D6E-409C-BE32-E72D297353CC}">
              <c16:uniqueId val="{00000000-975D-4EEE-92A8-F960DBF68D92}"/>
            </c:ext>
          </c:extLst>
        </c:ser>
        <c:dLbls>
          <c:showLegendKey val="0"/>
          <c:showVal val="0"/>
          <c:showCatName val="0"/>
          <c:showSerName val="0"/>
          <c:showPercent val="0"/>
          <c:showBubbleSize val="0"/>
        </c:dLbls>
        <c:axId val="693152175"/>
        <c:axId val="681928415"/>
      </c:scatterChart>
      <c:valAx>
        <c:axId val="693152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28415"/>
        <c:crosses val="autoZero"/>
        <c:crossBetween val="midCat"/>
      </c:valAx>
      <c:valAx>
        <c:axId val="68192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52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Obesity Class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2534317585301838"/>
                  <c:y val="-0.336825605132691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'IPD SDs'!$H$76:$H$209</c:f>
              <c:numCache>
                <c:formatCode>General</c:formatCode>
                <c:ptCount val="134"/>
                <c:pt idx="0">
                  <c:v>1.216900147123547</c:v>
                </c:pt>
                <c:pt idx="1">
                  <c:v>0.11558662186603021</c:v>
                </c:pt>
                <c:pt idx="2">
                  <c:v>3.7977279482110361E-2</c:v>
                </c:pt>
                <c:pt idx="3">
                  <c:v>-0.8674650483302776</c:v>
                </c:pt>
                <c:pt idx="4">
                  <c:v>1.0653771453263721</c:v>
                </c:pt>
                <c:pt idx="5">
                  <c:v>1.2649440257421629</c:v>
                </c:pt>
                <c:pt idx="6">
                  <c:v>8.9716841071389913E-2</c:v>
                </c:pt>
                <c:pt idx="7">
                  <c:v>0.91385414352919703</c:v>
                </c:pt>
                <c:pt idx="8">
                  <c:v>0.58124267616954406</c:v>
                </c:pt>
                <c:pt idx="9">
                  <c:v>-1.329425419663129</c:v>
                </c:pt>
                <c:pt idx="10">
                  <c:v>-1.4661656895776529</c:v>
                </c:pt>
                <c:pt idx="11">
                  <c:v>-0.35006943243748473</c:v>
                </c:pt>
                <c:pt idx="12">
                  <c:v>-1.1483369541006516</c:v>
                </c:pt>
                <c:pt idx="13">
                  <c:v>0.35211033198844977</c:v>
                </c:pt>
                <c:pt idx="14">
                  <c:v>0.41124125951905449</c:v>
                </c:pt>
                <c:pt idx="15">
                  <c:v>0.37428442981242638</c:v>
                </c:pt>
                <c:pt idx="16">
                  <c:v>-0.8268125356529864</c:v>
                </c:pt>
                <c:pt idx="17">
                  <c:v>-1.7470375953480268</c:v>
                </c:pt>
                <c:pt idx="18">
                  <c:v>-1.3663822493697571</c:v>
                </c:pt>
                <c:pt idx="19">
                  <c:v>0.59232972508153192</c:v>
                </c:pt>
                <c:pt idx="20">
                  <c:v>1.9634281071974353</c:v>
                </c:pt>
                <c:pt idx="21">
                  <c:v>-0.56811472770659022</c:v>
                </c:pt>
                <c:pt idx="22">
                  <c:v>0.56645994428689261</c:v>
                </c:pt>
                <c:pt idx="23">
                  <c:v>0.57754699319888148</c:v>
                </c:pt>
                <c:pt idx="24">
                  <c:v>-0.43876582373339185</c:v>
                </c:pt>
                <c:pt idx="25">
                  <c:v>-1.0337707820101041</c:v>
                </c:pt>
                <c:pt idx="26">
                  <c:v>-0.32789533461350756</c:v>
                </c:pt>
                <c:pt idx="27">
                  <c:v>1.2205958300942106</c:v>
                </c:pt>
                <c:pt idx="28">
                  <c:v>0.91015846055853444</c:v>
                </c:pt>
                <c:pt idx="29">
                  <c:v>1.1984217322702331</c:v>
                </c:pt>
                <c:pt idx="30">
                  <c:v>-0.79355138891702137</c:v>
                </c:pt>
                <c:pt idx="31">
                  <c:v>0.50732901675628783</c:v>
                </c:pt>
                <c:pt idx="32">
                  <c:v>2.6890230570122034E-2</c:v>
                </c:pt>
                <c:pt idx="33">
                  <c:v>1.6271209568671199</c:v>
                </c:pt>
                <c:pt idx="34">
                  <c:v>0.56276426131623003</c:v>
                </c:pt>
                <c:pt idx="35">
                  <c:v>-1.1631196859833024</c:v>
                </c:pt>
                <c:pt idx="36">
                  <c:v>-0.10615435637373892</c:v>
                </c:pt>
                <c:pt idx="37">
                  <c:v>-0.46093992155736851</c:v>
                </c:pt>
                <c:pt idx="38">
                  <c:v>0.72167862905473024</c:v>
                </c:pt>
                <c:pt idx="39">
                  <c:v>0.31884918525248424</c:v>
                </c:pt>
                <c:pt idx="40">
                  <c:v>1.2058130982115591</c:v>
                </c:pt>
                <c:pt idx="41">
                  <c:v>0.72167862905473024</c:v>
                </c:pt>
                <c:pt idx="42">
                  <c:v>0.73646136093738168</c:v>
                </c:pt>
                <c:pt idx="43">
                  <c:v>-5.4414794784459375E-2</c:v>
                </c:pt>
                <c:pt idx="44">
                  <c:v>0.74385272687870796</c:v>
                </c:pt>
                <c:pt idx="45">
                  <c:v>0.95450665620648767</c:v>
                </c:pt>
                <c:pt idx="46">
                  <c:v>1.4127713445686765</c:v>
                </c:pt>
                <c:pt idx="47">
                  <c:v>0.71798294608406765</c:v>
                </c:pt>
                <c:pt idx="48">
                  <c:v>-2.7300892655443341</c:v>
                </c:pt>
                <c:pt idx="49">
                  <c:v>0.64037360370014884</c:v>
                </c:pt>
                <c:pt idx="50">
                  <c:v>-1.3479038345164429</c:v>
                </c:pt>
                <c:pt idx="51">
                  <c:v>0.62189518884683481</c:v>
                </c:pt>
                <c:pt idx="52">
                  <c:v>0.84363616708660338</c:v>
                </c:pt>
                <c:pt idx="53">
                  <c:v>1.1614649025636048</c:v>
                </c:pt>
                <c:pt idx="54">
                  <c:v>1.3351620021847577</c:v>
                </c:pt>
                <c:pt idx="55">
                  <c:v>-0.72333341247442828</c:v>
                </c:pt>
                <c:pt idx="56">
                  <c:v>-0.87855209724226591</c:v>
                </c:pt>
                <c:pt idx="57">
                  <c:v>-0.44246150670405443</c:v>
                </c:pt>
                <c:pt idx="58">
                  <c:v>0.27819667257519354</c:v>
                </c:pt>
                <c:pt idx="59">
                  <c:v>0.33732760010579832</c:v>
                </c:pt>
                <c:pt idx="60">
                  <c:v>-0.35006943243748473</c:v>
                </c:pt>
                <c:pt idx="61">
                  <c:v>1.9412540093734576</c:v>
                </c:pt>
                <c:pt idx="62">
                  <c:v>-0.84529095050630099</c:v>
                </c:pt>
                <c:pt idx="63">
                  <c:v>-1.266598809161861</c:v>
                </c:pt>
                <c:pt idx="64">
                  <c:v>0.49624196784430008</c:v>
                </c:pt>
                <c:pt idx="65">
                  <c:v>-0.33159101758417014</c:v>
                </c:pt>
                <c:pt idx="66">
                  <c:v>-0.32419965164284442</c:v>
                </c:pt>
                <c:pt idx="67">
                  <c:v>7.4934109188738982E-2</c:v>
                </c:pt>
                <c:pt idx="68">
                  <c:v>-0.43507014076272871</c:v>
                </c:pt>
                <c:pt idx="69">
                  <c:v>-1.0448578309220928</c:v>
                </c:pt>
                <c:pt idx="70">
                  <c:v>-0.23919894331759989</c:v>
                </c:pt>
                <c:pt idx="71">
                  <c:v>-1.0633362457754065</c:v>
                </c:pt>
                <c:pt idx="72">
                  <c:v>1.2205958300942106</c:v>
                </c:pt>
                <c:pt idx="73">
                  <c:v>-1.754428961289352</c:v>
                </c:pt>
                <c:pt idx="74">
                  <c:v>0.80667933737997533</c:v>
                </c:pt>
                <c:pt idx="75">
                  <c:v>1.6455993717204329</c:v>
                </c:pt>
                <c:pt idx="76">
                  <c:v>-0.99311826933281333</c:v>
                </c:pt>
                <c:pt idx="77">
                  <c:v>2.2073431832611794</c:v>
                </c:pt>
                <c:pt idx="78">
                  <c:v>-2.4849331019156994E-2</c:v>
                </c:pt>
                <c:pt idx="79">
                  <c:v>-0.96355280556751099</c:v>
                </c:pt>
                <c:pt idx="80">
                  <c:v>-1.2111635646019188</c:v>
                </c:pt>
                <c:pt idx="81">
                  <c:v>-1.4661656895776529</c:v>
                </c:pt>
                <c:pt idx="82">
                  <c:v>-0.97094417150883616</c:v>
                </c:pt>
                <c:pt idx="83">
                  <c:v>-0.27985145599489109</c:v>
                </c:pt>
                <c:pt idx="84">
                  <c:v>-0.19854643064030866</c:v>
                </c:pt>
                <c:pt idx="85">
                  <c:v>0.86950594788124269</c:v>
                </c:pt>
                <c:pt idx="86">
                  <c:v>7.8629792159401579E-2</c:v>
                </c:pt>
                <c:pt idx="87">
                  <c:v>-8.3980258549761752E-2</c:v>
                </c:pt>
                <c:pt idx="88">
                  <c:v>-9.8762990432413197E-2</c:v>
                </c:pt>
                <c:pt idx="89">
                  <c:v>-0.74181182732774187</c:v>
                </c:pt>
                <c:pt idx="90">
                  <c:v>-3.5936379931145318E-2</c:v>
                </c:pt>
                <c:pt idx="91">
                  <c:v>1.5495116144832</c:v>
                </c:pt>
                <c:pt idx="92">
                  <c:v>2.3194547599459957E-2</c:v>
                </c:pt>
                <c:pt idx="93">
                  <c:v>-1.0818146606287204</c:v>
                </c:pt>
                <c:pt idx="94">
                  <c:v>1.7786439586642948</c:v>
                </c:pt>
                <c:pt idx="95">
                  <c:v>-0.3574607983788099</c:v>
                </c:pt>
                <c:pt idx="96">
                  <c:v>-1.0337707820101041</c:v>
                </c:pt>
                <c:pt idx="97">
                  <c:v>0.34471896604712404</c:v>
                </c:pt>
                <c:pt idx="98">
                  <c:v>0.49624196784429903</c:v>
                </c:pt>
                <c:pt idx="99">
                  <c:v>0.87320163085190627</c:v>
                </c:pt>
                <c:pt idx="100">
                  <c:v>-1.2739901751031868</c:v>
                </c:pt>
                <c:pt idx="101">
                  <c:v>-0.32050396867218184</c:v>
                </c:pt>
                <c:pt idx="102">
                  <c:v>-1.8468210355559223</c:v>
                </c:pt>
                <c:pt idx="103">
                  <c:v>-0.33528670055483328</c:v>
                </c:pt>
                <c:pt idx="104">
                  <c:v>4.1672962452773486E-2</c:v>
                </c:pt>
                <c:pt idx="105">
                  <c:v>0.9471152902651625</c:v>
                </c:pt>
                <c:pt idx="106">
                  <c:v>1.5642943463658514</c:v>
                </c:pt>
                <c:pt idx="107">
                  <c:v>0.21167437910326306</c:v>
                </c:pt>
                <c:pt idx="108">
                  <c:v>-0.94877007368485955</c:v>
                </c:pt>
                <c:pt idx="109">
                  <c:v>-1.2887729069858382</c:v>
                </c:pt>
                <c:pt idx="110">
                  <c:v>-0.40180899402676373</c:v>
                </c:pt>
                <c:pt idx="111">
                  <c:v>-0.82681253565298696</c:v>
                </c:pt>
                <c:pt idx="112">
                  <c:v>-0.9894225863621503</c:v>
                </c:pt>
                <c:pt idx="113">
                  <c:v>1.5532072974538627</c:v>
                </c:pt>
                <c:pt idx="114">
                  <c:v>-0.14311118608036649</c:v>
                </c:pt>
                <c:pt idx="115">
                  <c:v>-0.84898663347696357</c:v>
                </c:pt>
                <c:pt idx="116">
                  <c:v>-0.90072619506624263</c:v>
                </c:pt>
                <c:pt idx="117">
                  <c:v>0.92494119244118478</c:v>
                </c:pt>
                <c:pt idx="118">
                  <c:v>0.58493835914020664</c:v>
                </c:pt>
                <c:pt idx="119">
                  <c:v>-1.266598809161861</c:v>
                </c:pt>
                <c:pt idx="120">
                  <c:v>-1.0855103435993831</c:v>
                </c:pt>
                <c:pt idx="121">
                  <c:v>-1.6029059594921771</c:v>
                </c:pt>
                <c:pt idx="122">
                  <c:v>0.59232972508153192</c:v>
                </c:pt>
                <c:pt idx="123">
                  <c:v>-1.0066599136506069E-2</c:v>
                </c:pt>
                <c:pt idx="124">
                  <c:v>-0.34637374946682159</c:v>
                </c:pt>
                <c:pt idx="125">
                  <c:v>0.81407070332130049</c:v>
                </c:pt>
                <c:pt idx="126">
                  <c:v>0.4371110403136943</c:v>
                </c:pt>
                <c:pt idx="127">
                  <c:v>-0.20224211361097177</c:v>
                </c:pt>
                <c:pt idx="128">
                  <c:v>-0.72702909544509098</c:v>
                </c:pt>
                <c:pt idx="129">
                  <c:v>1.3795101978327109</c:v>
                </c:pt>
                <c:pt idx="130">
                  <c:v>1.6271209568671188</c:v>
                </c:pt>
                <c:pt idx="131">
                  <c:v>-1.4366002258123507</c:v>
                </c:pt>
                <c:pt idx="132">
                  <c:v>-1.6546455210814561</c:v>
                </c:pt>
                <c:pt idx="133">
                  <c:v>1.8119051054002593</c:v>
                </c:pt>
              </c:numCache>
            </c:numRef>
          </c:xVal>
          <c:yVal>
            <c:numRef>
              <c:f>'IPD SDs'!$K$76:$K$209</c:f>
              <c:numCache>
                <c:formatCode>General</c:formatCode>
                <c:ptCount val="134"/>
                <c:pt idx="0">
                  <c:v>0.45606887068769286</c:v>
                </c:pt>
                <c:pt idx="1">
                  <c:v>0.22380307873004479</c:v>
                </c:pt>
                <c:pt idx="2">
                  <c:v>-1.6138292164642936</c:v>
                </c:pt>
                <c:pt idx="3">
                  <c:v>-1.6889740315094146</c:v>
                </c:pt>
                <c:pt idx="4">
                  <c:v>1.3031558766508824</c:v>
                </c:pt>
                <c:pt idx="5">
                  <c:v>0.33652030129772664</c:v>
                </c:pt>
                <c:pt idx="6">
                  <c:v>0.32968895447544327</c:v>
                </c:pt>
                <c:pt idx="7">
                  <c:v>1.4944335876748283</c:v>
                </c:pt>
                <c:pt idx="8">
                  <c:v>0.1828149977963415</c:v>
                </c:pt>
                <c:pt idx="9">
                  <c:v>-1.4942806470743273</c:v>
                </c:pt>
                <c:pt idx="10">
                  <c:v>-1.8709733461029825E-2</c:v>
                </c:pt>
                <c:pt idx="11">
                  <c:v>-0.12801128261757047</c:v>
                </c:pt>
                <c:pt idx="12">
                  <c:v>-1.4225515054403473</c:v>
                </c:pt>
                <c:pt idx="13">
                  <c:v>1.00940796329268</c:v>
                </c:pt>
                <c:pt idx="14">
                  <c:v>5.1999804169635165E-3</c:v>
                </c:pt>
                <c:pt idx="15">
                  <c:v>-0.71209143592283375</c:v>
                </c:pt>
                <c:pt idx="16">
                  <c:v>-0.22706581154068503</c:v>
                </c:pt>
                <c:pt idx="17">
                  <c:v>0.33652030129772664</c:v>
                </c:pt>
                <c:pt idx="18">
                  <c:v>-1.2927559158169555</c:v>
                </c:pt>
                <c:pt idx="19">
                  <c:v>-0.53789209195459753</c:v>
                </c:pt>
                <c:pt idx="20">
                  <c:v>1.4602768535634092</c:v>
                </c:pt>
                <c:pt idx="21">
                  <c:v>-0.95118857470276619</c:v>
                </c:pt>
                <c:pt idx="22">
                  <c:v>0.74298543722361199</c:v>
                </c:pt>
                <c:pt idx="23">
                  <c:v>1.1118781656269368</c:v>
                </c:pt>
                <c:pt idx="24">
                  <c:v>-0.50031968443203645</c:v>
                </c:pt>
                <c:pt idx="25">
                  <c:v>-0.42175919597577299</c:v>
                </c:pt>
                <c:pt idx="26">
                  <c:v>-0.14850532308442163</c:v>
                </c:pt>
                <c:pt idx="27">
                  <c:v>0.30577924059745037</c:v>
                </c:pt>
                <c:pt idx="28">
                  <c:v>-0.3636927479863607</c:v>
                </c:pt>
                <c:pt idx="29">
                  <c:v>1.5729940761310921</c:v>
                </c:pt>
                <c:pt idx="30">
                  <c:v>-0.8145616382570906</c:v>
                </c:pt>
                <c:pt idx="31">
                  <c:v>1.251920775483754</c:v>
                </c:pt>
                <c:pt idx="32">
                  <c:v>0.30236356718630775</c:v>
                </c:pt>
                <c:pt idx="33">
                  <c:v>0.56537041984423397</c:v>
                </c:pt>
                <c:pt idx="34">
                  <c:v>0.28528520013059827</c:v>
                </c:pt>
                <c:pt idx="35">
                  <c:v>-1.3269126499283743</c:v>
                </c:pt>
                <c:pt idx="36">
                  <c:v>0.92743180142527437</c:v>
                </c:pt>
                <c:pt idx="37">
                  <c:v>-0.39443380868663797</c:v>
                </c:pt>
                <c:pt idx="38">
                  <c:v>-1.0843998377373003</c:v>
                </c:pt>
                <c:pt idx="39">
                  <c:v>-1.7026367251539825</c:v>
                </c:pt>
                <c:pt idx="40">
                  <c:v>1.4363671396854165</c:v>
                </c:pt>
                <c:pt idx="41">
                  <c:v>-0.87262808624650279</c:v>
                </c:pt>
                <c:pt idx="42">
                  <c:v>-0.17241503696241497</c:v>
                </c:pt>
                <c:pt idx="43">
                  <c:v>-0.41492784915348907</c:v>
                </c:pt>
                <c:pt idx="44">
                  <c:v>1.9828748854681191</c:v>
                </c:pt>
                <c:pt idx="45">
                  <c:v>0.3911710758759977</c:v>
                </c:pt>
                <c:pt idx="46">
                  <c:v>0.40141809610942281</c:v>
                </c:pt>
                <c:pt idx="47">
                  <c:v>-0.27488523929667175</c:v>
                </c:pt>
                <c:pt idx="48">
                  <c:v>-1.5728411355305907</c:v>
                </c:pt>
                <c:pt idx="49">
                  <c:v>2.1536585560252139</c:v>
                </c:pt>
                <c:pt idx="50">
                  <c:v>-0.30562629999694846</c:v>
                </c:pt>
                <c:pt idx="51">
                  <c:v>0.5141353186771056</c:v>
                </c:pt>
                <c:pt idx="52">
                  <c:v>-1.0775684909150163</c:v>
                </c:pt>
                <c:pt idx="53">
                  <c:v>1.207517021138909</c:v>
                </c:pt>
                <c:pt idx="54">
                  <c:v>0.28870087354174095</c:v>
                </c:pt>
                <c:pt idx="55">
                  <c:v>0.34676732153115269</c:v>
                </c:pt>
                <c:pt idx="56">
                  <c:v>0.12474854980692973</c:v>
                </c:pt>
                <c:pt idx="57">
                  <c:v>-0.89995347353563782</c:v>
                </c:pt>
                <c:pt idx="58">
                  <c:v>-6.652916121701602E-2</c:v>
                </c:pt>
                <c:pt idx="59">
                  <c:v>-0.37052409480864462</c:v>
                </c:pt>
                <c:pt idx="60">
                  <c:v>-0.19632475084040829</c:v>
                </c:pt>
                <c:pt idx="61">
                  <c:v>1.941886804534416</c:v>
                </c:pt>
                <c:pt idx="62">
                  <c:v>-0.54813911218802303</c:v>
                </c:pt>
                <c:pt idx="63">
                  <c:v>-0.26122254565210395</c:v>
                </c:pt>
                <c:pt idx="64">
                  <c:v>1.3168185702954502</c:v>
                </c:pt>
                <c:pt idx="65">
                  <c:v>-3.9203773927880985E-2</c:v>
                </c:pt>
                <c:pt idx="66">
                  <c:v>0.49705695162139613</c:v>
                </c:pt>
                <c:pt idx="67">
                  <c:v>0.39800242269828107</c:v>
                </c:pt>
                <c:pt idx="68">
                  <c:v>-0.20998744448497558</c:v>
                </c:pt>
                <c:pt idx="69">
                  <c:v>-0.67451902840027322</c:v>
                </c:pt>
                <c:pt idx="70">
                  <c:v>-4.603512075016486E-2</c:v>
                </c:pt>
                <c:pt idx="71">
                  <c:v>-0.38760246186435404</c:v>
                </c:pt>
                <c:pt idx="72">
                  <c:v>1.3817163651071465</c:v>
                </c:pt>
                <c:pt idx="73">
                  <c:v>-1.6035821962308674</c:v>
                </c:pt>
                <c:pt idx="74">
                  <c:v>1.2894931830063148</c:v>
                </c:pt>
                <c:pt idx="75">
                  <c:v>1.3270655905288753</c:v>
                </c:pt>
                <c:pt idx="76">
                  <c:v>-0.38418678845321236</c:v>
                </c:pt>
                <c:pt idx="77">
                  <c:v>1.207517021138909</c:v>
                </c:pt>
                <c:pt idx="78">
                  <c:v>-0.33636736069722567</c:v>
                </c:pt>
                <c:pt idx="79">
                  <c:v>-1.0707371440927325</c:v>
                </c:pt>
                <c:pt idx="80">
                  <c:v>-1.0195020429256041</c:v>
                </c:pt>
                <c:pt idx="81">
                  <c:v>-0.95801992152505011</c:v>
                </c:pt>
                <c:pt idx="82">
                  <c:v>-1.3849790979177865</c:v>
                </c:pt>
                <c:pt idx="83">
                  <c:v>0.62002119442250403</c:v>
                </c:pt>
                <c:pt idx="84">
                  <c:v>-0.9033691469467795</c:v>
                </c:pt>
                <c:pt idx="85">
                  <c:v>0.16915230415177471</c:v>
                </c:pt>
                <c:pt idx="86">
                  <c:v>-0.25439119882982009</c:v>
                </c:pt>
                <c:pt idx="87">
                  <c:v>-8.0191854861583783E-2</c:v>
                </c:pt>
                <c:pt idx="88">
                  <c:v>4.2772387939524134E-2</c:v>
                </c:pt>
                <c:pt idx="89">
                  <c:v>0.11791720298464634</c:v>
                </c:pt>
                <c:pt idx="90">
                  <c:v>1.0606430644598084</c:v>
                </c:pt>
                <c:pt idx="91">
                  <c:v>1.0845527783378013</c:v>
                </c:pt>
                <c:pt idx="92">
                  <c:v>0.20672471167433534</c:v>
                </c:pt>
                <c:pt idx="93">
                  <c:v>-1.5796724823528745</c:v>
                </c:pt>
                <c:pt idx="94">
                  <c:v>-0.13142695602871216</c:v>
                </c:pt>
                <c:pt idx="95">
                  <c:v>-0.37393976821978631</c:v>
                </c:pt>
                <c:pt idx="96">
                  <c:v>-0.96826694175847572</c:v>
                </c:pt>
                <c:pt idx="97">
                  <c:v>1.187022980672058</c:v>
                </c:pt>
                <c:pt idx="98">
                  <c:v>1.1562819199717806</c:v>
                </c:pt>
                <c:pt idx="99">
                  <c:v>0.58586446031108519</c:v>
                </c:pt>
                <c:pt idx="100">
                  <c:v>-1.6172448898754352</c:v>
                </c:pt>
                <c:pt idx="101">
                  <c:v>0.35018299494229443</c:v>
                </c:pt>
                <c:pt idx="102">
                  <c:v>-1.811938274310523</c:v>
                </c:pt>
                <c:pt idx="103">
                  <c:v>-0.83505567872394171</c:v>
                </c:pt>
                <c:pt idx="104">
                  <c:v>0.36384568858686217</c:v>
                </c:pt>
                <c:pt idx="105">
                  <c:v>0.34676732153115269</c:v>
                </c:pt>
                <c:pt idx="106">
                  <c:v>1.3441439575845848</c:v>
                </c:pt>
                <c:pt idx="107">
                  <c:v>1.2655834691283219</c:v>
                </c:pt>
                <c:pt idx="108">
                  <c:v>-1.1048938782041513</c:v>
                </c:pt>
                <c:pt idx="109">
                  <c:v>-0.36710842139750288</c:v>
                </c:pt>
                <c:pt idx="110">
                  <c:v>-0.37393976821978631</c:v>
                </c:pt>
                <c:pt idx="111">
                  <c:v>-0.81797731166823229</c:v>
                </c:pt>
                <c:pt idx="112">
                  <c:v>-1.2005327337161242</c:v>
                </c:pt>
                <c:pt idx="113">
                  <c:v>0.43899050363198339</c:v>
                </c:pt>
                <c:pt idx="114">
                  <c:v>0.3570143417645788</c:v>
                </c:pt>
                <c:pt idx="115">
                  <c:v>-1.2995872626392393</c:v>
                </c:pt>
                <c:pt idx="116">
                  <c:v>0.64734658171163961</c:v>
                </c:pt>
                <c:pt idx="117">
                  <c:v>1.1665289402052068</c:v>
                </c:pt>
                <c:pt idx="118">
                  <c:v>0.14182691686263921</c:v>
                </c:pt>
                <c:pt idx="119">
                  <c:v>-1.1629603261935637</c:v>
                </c:pt>
                <c:pt idx="120">
                  <c:v>-0.95460424811390798</c:v>
                </c:pt>
                <c:pt idx="121">
                  <c:v>-2.2218190836475502</c:v>
                </c:pt>
                <c:pt idx="122">
                  <c:v>0.49022560479911181</c:v>
                </c:pt>
                <c:pt idx="123">
                  <c:v>0.33310462788658496</c:v>
                </c:pt>
                <c:pt idx="124">
                  <c:v>0.72249139675676077</c:v>
                </c:pt>
                <c:pt idx="125">
                  <c:v>3.4174577181477139</c:v>
                </c:pt>
                <c:pt idx="126">
                  <c:v>-0.51739805148774587</c:v>
                </c:pt>
                <c:pt idx="127">
                  <c:v>-0.13142695602871216</c:v>
                </c:pt>
                <c:pt idx="128">
                  <c:v>-0.5891271931217259</c:v>
                </c:pt>
                <c:pt idx="129">
                  <c:v>1.9999532525238286</c:v>
                </c:pt>
                <c:pt idx="130">
                  <c:v>0.46631589092111891</c:v>
                </c:pt>
                <c:pt idx="131">
                  <c:v>-1.0263333897478879</c:v>
                </c:pt>
                <c:pt idx="132">
                  <c:v>-1.4293828522626311</c:v>
                </c:pt>
                <c:pt idx="133">
                  <c:v>1.251920775483754</c:v>
                </c:pt>
              </c:numCache>
            </c:numRef>
          </c:yVal>
          <c:smooth val="0"/>
          <c:extLst>
            <c:ext xmlns:c16="http://schemas.microsoft.com/office/drawing/2014/chart" uri="{C3380CC4-5D6E-409C-BE32-E72D297353CC}">
              <c16:uniqueId val="{00000000-BF45-40F5-AA0A-F6A492BB75E8}"/>
            </c:ext>
          </c:extLst>
        </c:ser>
        <c:dLbls>
          <c:showLegendKey val="0"/>
          <c:showVal val="0"/>
          <c:showCatName val="0"/>
          <c:showSerName val="0"/>
          <c:showPercent val="0"/>
          <c:showBubbleSize val="0"/>
        </c:dLbls>
        <c:axId val="693138255"/>
        <c:axId val="681937535"/>
      </c:scatterChart>
      <c:valAx>
        <c:axId val="693138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37535"/>
        <c:crosses val="autoZero"/>
        <c:crossBetween val="midCat"/>
      </c:valAx>
      <c:valAx>
        <c:axId val="68193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8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Obesity Class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3412882764654419"/>
                  <c:y val="-0.233883056284631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'IPD SDs'!$H$210:$H$288</c:f>
              <c:numCache>
                <c:formatCode>General</c:formatCode>
                <c:ptCount val="79"/>
                <c:pt idx="0">
                  <c:v>2.0828887954485804</c:v>
                </c:pt>
                <c:pt idx="1">
                  <c:v>1.5064270537374362</c:v>
                </c:pt>
                <c:pt idx="2">
                  <c:v>-0.48329573216877275</c:v>
                </c:pt>
                <c:pt idx="3">
                  <c:v>-1.2494319824429385</c:v>
                </c:pt>
                <c:pt idx="4">
                  <c:v>0.34978446230410754</c:v>
                </c:pt>
                <c:pt idx="5">
                  <c:v>-1.2085217943215021</c:v>
                </c:pt>
                <c:pt idx="6">
                  <c:v>0.75516723550742804</c:v>
                </c:pt>
                <c:pt idx="7">
                  <c:v>1.4729550816380792</c:v>
                </c:pt>
                <c:pt idx="8">
                  <c:v>-1.0188472857584807</c:v>
                </c:pt>
                <c:pt idx="9">
                  <c:v>0.33118892224890933</c:v>
                </c:pt>
                <c:pt idx="10">
                  <c:v>-2.234995605368443</c:v>
                </c:pt>
                <c:pt idx="11">
                  <c:v>-1.3089377106195725</c:v>
                </c:pt>
                <c:pt idx="12">
                  <c:v>-0.42750911200317759</c:v>
                </c:pt>
                <c:pt idx="13">
                  <c:v>-1.3386905747078897</c:v>
                </c:pt>
                <c:pt idx="14">
                  <c:v>-0.24527281946223553</c:v>
                </c:pt>
                <c:pt idx="15">
                  <c:v>9.3166009542372114E-2</c:v>
                </c:pt>
                <c:pt idx="16">
                  <c:v>0.55061629490024788</c:v>
                </c:pt>
                <c:pt idx="17">
                  <c:v>0.9597181761146083</c:v>
                </c:pt>
                <c:pt idx="18">
                  <c:v>0.24193032998395775</c:v>
                </c:pt>
                <c:pt idx="19">
                  <c:v>-1.2271173343767003</c:v>
                </c:pt>
                <c:pt idx="20">
                  <c:v>0.87789779987173666</c:v>
                </c:pt>
                <c:pt idx="21">
                  <c:v>1.8225512346758046</c:v>
                </c:pt>
                <c:pt idx="22">
                  <c:v>-0.16717155123040275</c:v>
                </c:pt>
                <c:pt idx="23">
                  <c:v>-1.253151090453978</c:v>
                </c:pt>
                <c:pt idx="24">
                  <c:v>1.1159207125782729</c:v>
                </c:pt>
                <c:pt idx="25">
                  <c:v>-0.29362122360575021</c:v>
                </c:pt>
                <c:pt idx="26">
                  <c:v>0.55433540291128724</c:v>
                </c:pt>
                <c:pt idx="27">
                  <c:v>-0.55023967636748616</c:v>
                </c:pt>
                <c:pt idx="28">
                  <c:v>-0.92586958548248965</c:v>
                </c:pt>
                <c:pt idx="29">
                  <c:v>0.89277423191589433</c:v>
                </c:pt>
                <c:pt idx="30">
                  <c:v>-0.13741868714208572</c:v>
                </c:pt>
                <c:pt idx="31">
                  <c:v>0.92996531202629074</c:v>
                </c:pt>
                <c:pt idx="32">
                  <c:v>-0.39031803189278119</c:v>
                </c:pt>
                <c:pt idx="33">
                  <c:v>-0.90727404542729151</c:v>
                </c:pt>
                <c:pt idx="34">
                  <c:v>1.8002365866095669</c:v>
                </c:pt>
                <c:pt idx="35">
                  <c:v>0.63987488716519947</c:v>
                </c:pt>
                <c:pt idx="36">
                  <c:v>-1.5729943794033869</c:v>
                </c:pt>
                <c:pt idx="37">
                  <c:v>0.72169526340807111</c:v>
                </c:pt>
                <c:pt idx="38">
                  <c:v>1.0006283642360441</c:v>
                </c:pt>
                <c:pt idx="39">
                  <c:v>0.47623413467945502</c:v>
                </c:pt>
                <c:pt idx="40">
                  <c:v>7.0851361476134481E-2</c:v>
                </c:pt>
                <c:pt idx="41">
                  <c:v>0.29399784213851238</c:v>
                </c:pt>
                <c:pt idx="42">
                  <c:v>1.0192239042912423</c:v>
                </c:pt>
                <c:pt idx="43">
                  <c:v>0.95227996009252946</c:v>
                </c:pt>
                <c:pt idx="44">
                  <c:v>-0.40891357194797939</c:v>
                </c:pt>
                <c:pt idx="45">
                  <c:v>1.4134493534614441</c:v>
                </c:pt>
                <c:pt idx="46">
                  <c:v>-0.17089065924144217</c:v>
                </c:pt>
                <c:pt idx="47">
                  <c:v>0.30515516617163174</c:v>
                </c:pt>
                <c:pt idx="48">
                  <c:v>-0.76594794100778518</c:v>
                </c:pt>
                <c:pt idx="49">
                  <c:v>-0.88495939736105333</c:v>
                </c:pt>
                <c:pt idx="50">
                  <c:v>-0.92586958548248965</c:v>
                </c:pt>
                <c:pt idx="51">
                  <c:v>-0.1336995791310463</c:v>
                </c:pt>
                <c:pt idx="52">
                  <c:v>-0.38659892388174177</c:v>
                </c:pt>
                <c:pt idx="53">
                  <c:v>1.8485849907530816</c:v>
                </c:pt>
                <c:pt idx="54">
                  <c:v>-1.2977803865864537</c:v>
                </c:pt>
                <c:pt idx="55">
                  <c:v>0.34606535429306756</c:v>
                </c:pt>
                <c:pt idx="56">
                  <c:v>0.479953242690495</c:v>
                </c:pt>
                <c:pt idx="57">
                  <c:v>7.8289577498213872E-2</c:v>
                </c:pt>
                <c:pt idx="58">
                  <c:v>1.6440340501459025</c:v>
                </c:pt>
                <c:pt idx="59">
                  <c:v>-0.71759953686426947</c:v>
                </c:pt>
                <c:pt idx="60">
                  <c:v>-1.096948553990313</c:v>
                </c:pt>
                <c:pt idx="61">
                  <c:v>-0.93702690951560852</c:v>
                </c:pt>
                <c:pt idx="62">
                  <c:v>-0.97793709763704484</c:v>
                </c:pt>
                <c:pt idx="63">
                  <c:v>-1.4502638150390788</c:v>
                </c:pt>
                <c:pt idx="64">
                  <c:v>1.1345633299499912E-2</c:v>
                </c:pt>
                <c:pt idx="65">
                  <c:v>-0.66553202470971484</c:v>
                </c:pt>
                <c:pt idx="66">
                  <c:v>5.9694037443015137E-2</c:v>
                </c:pt>
                <c:pt idx="67">
                  <c:v>0.92996531202629185</c:v>
                </c:pt>
                <c:pt idx="68">
                  <c:v>1.6217194020796648</c:v>
                </c:pt>
                <c:pt idx="69">
                  <c:v>-0.50561038023501037</c:v>
                </c:pt>
                <c:pt idx="70">
                  <c:v>-0.89983582940521212</c:v>
                </c:pt>
                <c:pt idx="71">
                  <c:v>-4.816009487713413E-2</c:v>
                </c:pt>
                <c:pt idx="72">
                  <c:v>-0.72131864487530939</c:v>
                </c:pt>
                <c:pt idx="73">
                  <c:v>-0.17089065924144217</c:v>
                </c:pt>
                <c:pt idx="74">
                  <c:v>1.0750105244568371</c:v>
                </c:pt>
                <c:pt idx="75">
                  <c:v>-1.5953090274696251</c:v>
                </c:pt>
                <c:pt idx="76">
                  <c:v>0.88905512390485497</c:v>
                </c:pt>
                <c:pt idx="77">
                  <c:v>0.93740352804837068</c:v>
                </c:pt>
                <c:pt idx="78">
                  <c:v>-1.4502638150390788</c:v>
                </c:pt>
              </c:numCache>
            </c:numRef>
          </c:xVal>
          <c:yVal>
            <c:numRef>
              <c:f>'IPD SDs'!$K$210:$K$288</c:f>
              <c:numCache>
                <c:formatCode>General</c:formatCode>
                <c:ptCount val="79"/>
                <c:pt idx="0">
                  <c:v>2.2575010421797259</c:v>
                </c:pt>
                <c:pt idx="1">
                  <c:v>2.3926961165323002</c:v>
                </c:pt>
                <c:pt idx="2">
                  <c:v>0.22619505003229637</c:v>
                </c:pt>
                <c:pt idx="3">
                  <c:v>-1.2271519992578768</c:v>
                </c:pt>
                <c:pt idx="4">
                  <c:v>1.5308275175346391</c:v>
                </c:pt>
                <c:pt idx="5">
                  <c:v>-1.4468439950808099</c:v>
                </c:pt>
                <c:pt idx="6">
                  <c:v>-0.21656881847238421</c:v>
                </c:pt>
                <c:pt idx="7">
                  <c:v>1.186080077935574</c:v>
                </c:pt>
                <c:pt idx="8">
                  <c:v>0.11127923683260853</c:v>
                </c:pt>
                <c:pt idx="9">
                  <c:v>0.41546815412590116</c:v>
                </c:pt>
                <c:pt idx="10">
                  <c:v>-2.2309754263257409</c:v>
                </c:pt>
                <c:pt idx="11">
                  <c:v>-1.4874025173865824</c:v>
                </c:pt>
                <c:pt idx="12">
                  <c:v>-0.41260167628361683</c:v>
                </c:pt>
                <c:pt idx="13">
                  <c:v>-1.0750575406112306</c:v>
                </c:pt>
                <c:pt idx="14">
                  <c:v>-0.62553391838892125</c:v>
                </c:pt>
                <c:pt idx="15">
                  <c:v>-0.39570229198954504</c:v>
                </c:pt>
                <c:pt idx="16">
                  <c:v>-0.11855238956676767</c:v>
                </c:pt>
                <c:pt idx="17">
                  <c:v>1.0272258655712996</c:v>
                </c:pt>
                <c:pt idx="18">
                  <c:v>-0.17939017302542601</c:v>
                </c:pt>
                <c:pt idx="19">
                  <c:v>-0.63567354896536421</c:v>
                </c:pt>
                <c:pt idx="20">
                  <c:v>0.19577615830296746</c:v>
                </c:pt>
                <c:pt idx="21">
                  <c:v>1.6356037001578838</c:v>
                </c:pt>
                <c:pt idx="22">
                  <c:v>-0.84860579107066858</c:v>
                </c:pt>
                <c:pt idx="23">
                  <c:v>-0.41598155314243102</c:v>
                </c:pt>
                <c:pt idx="24">
                  <c:v>1.4699897340759802</c:v>
                </c:pt>
                <c:pt idx="25">
                  <c:v>0.41884803098471529</c:v>
                </c:pt>
                <c:pt idx="26">
                  <c:v>-8.8133497837438263E-2</c:v>
                </c:pt>
                <c:pt idx="27">
                  <c:v>1.3212751522881483</c:v>
                </c:pt>
                <c:pt idx="28">
                  <c:v>-0.8317064067765968</c:v>
                </c:pt>
                <c:pt idx="29">
                  <c:v>0.21267554259703925</c:v>
                </c:pt>
                <c:pt idx="30">
                  <c:v>0.12817862112668033</c:v>
                </c:pt>
                <c:pt idx="31">
                  <c:v>0.73993633257207925</c:v>
                </c:pt>
                <c:pt idx="32">
                  <c:v>-0.39232241513073041</c:v>
                </c:pt>
                <c:pt idx="33">
                  <c:v>-0.93986246625865633</c:v>
                </c:pt>
                <c:pt idx="34">
                  <c:v>0.75683571686615103</c:v>
                </c:pt>
                <c:pt idx="35">
                  <c:v>0.37490963182012826</c:v>
                </c:pt>
                <c:pt idx="36">
                  <c:v>-1.4434641182219958</c:v>
                </c:pt>
                <c:pt idx="37">
                  <c:v>1.5443470249698956</c:v>
                </c:pt>
                <c:pt idx="38">
                  <c:v>0.95962832839501244</c:v>
                </c:pt>
                <c:pt idx="39">
                  <c:v>-0.13883165071965362</c:v>
                </c:pt>
                <c:pt idx="40">
                  <c:v>-0.69651133242402252</c:v>
                </c:pt>
                <c:pt idx="41">
                  <c:v>8.0860345103279607E-2</c:v>
                </c:pt>
                <c:pt idx="42">
                  <c:v>9.8829310681778117E-3</c:v>
                </c:pt>
                <c:pt idx="43">
                  <c:v>0.21267554259703925</c:v>
                </c:pt>
                <c:pt idx="44">
                  <c:v>0.14845788227956674</c:v>
                </c:pt>
                <c:pt idx="45">
                  <c:v>1.2773367531235622</c:v>
                </c:pt>
                <c:pt idx="46">
                  <c:v>0.33097123265554224</c:v>
                </c:pt>
                <c:pt idx="47">
                  <c:v>1.0948234027475867</c:v>
                </c:pt>
                <c:pt idx="48">
                  <c:v>-0.31796512423681494</c:v>
                </c:pt>
                <c:pt idx="49">
                  <c:v>-0.73706985472979492</c:v>
                </c:pt>
                <c:pt idx="50">
                  <c:v>-0.78776800761201027</c:v>
                </c:pt>
                <c:pt idx="51">
                  <c:v>-0.6120144109536636</c:v>
                </c:pt>
                <c:pt idx="52">
                  <c:v>1.0306057424301138</c:v>
                </c:pt>
                <c:pt idx="53">
                  <c:v>1.0373654961477421</c:v>
                </c:pt>
                <c:pt idx="54">
                  <c:v>-1.1494148315051467</c:v>
                </c:pt>
                <c:pt idx="55">
                  <c:v>0.15859751285600973</c:v>
                </c:pt>
                <c:pt idx="56">
                  <c:v>1.5139281332405672</c:v>
                </c:pt>
                <c:pt idx="57">
                  <c:v>0.7906344854542946</c:v>
                </c:pt>
                <c:pt idx="58">
                  <c:v>0.54390347476084611</c:v>
                </c:pt>
                <c:pt idx="59">
                  <c:v>-0.65595281011825068</c:v>
                </c:pt>
                <c:pt idx="60">
                  <c:v>-1.2913696595753497</c:v>
                </c:pt>
                <c:pt idx="61">
                  <c:v>-1.7848316809622455</c:v>
                </c:pt>
                <c:pt idx="62">
                  <c:v>-0.78438813075319613</c:v>
                </c:pt>
                <c:pt idx="63">
                  <c:v>-1.3860062116221517</c:v>
                </c:pt>
                <c:pt idx="64">
                  <c:v>-1.0277392645878298</c:v>
                </c:pt>
                <c:pt idx="65">
                  <c:v>5.0441453373950194E-2</c:v>
                </c:pt>
                <c:pt idx="66">
                  <c:v>0.51010470617270254</c:v>
                </c:pt>
                <c:pt idx="67">
                  <c:v>1.4125318274761365</c:v>
                </c:pt>
                <c:pt idx="68">
                  <c:v>0.96976795897145496</c:v>
                </c:pt>
                <c:pt idx="69">
                  <c:v>-1.4198049802102952</c:v>
                </c:pt>
                <c:pt idx="70">
                  <c:v>-0.84860579107066858</c:v>
                </c:pt>
                <c:pt idx="71">
                  <c:v>-2.7295714378779926E-2</c:v>
                </c:pt>
                <c:pt idx="72">
                  <c:v>-0.75734911588268139</c:v>
                </c:pt>
                <c:pt idx="73">
                  <c:v>-0.11179263584913886</c:v>
                </c:pt>
                <c:pt idx="74">
                  <c:v>1.0475051267241855</c:v>
                </c:pt>
                <c:pt idx="75">
                  <c:v>-2.0552218296673943</c:v>
                </c:pt>
                <c:pt idx="76">
                  <c:v>-0.19628955731949779</c:v>
                </c:pt>
                <c:pt idx="77">
                  <c:v>0.30731209464384113</c:v>
                </c:pt>
                <c:pt idx="78">
                  <c:v>0.3647700012436858</c:v>
                </c:pt>
              </c:numCache>
            </c:numRef>
          </c:yVal>
          <c:smooth val="0"/>
          <c:extLst>
            <c:ext xmlns:c16="http://schemas.microsoft.com/office/drawing/2014/chart" uri="{C3380CC4-5D6E-409C-BE32-E72D297353CC}">
              <c16:uniqueId val="{00000000-585A-417B-8DAC-410084E599D8}"/>
            </c:ext>
          </c:extLst>
        </c:ser>
        <c:dLbls>
          <c:showLegendKey val="0"/>
          <c:showVal val="0"/>
          <c:showCatName val="0"/>
          <c:showSerName val="0"/>
          <c:showPercent val="0"/>
          <c:showBubbleSize val="0"/>
        </c:dLbls>
        <c:axId val="566782159"/>
        <c:axId val="681952895"/>
      </c:scatterChart>
      <c:valAx>
        <c:axId val="56678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52895"/>
        <c:crosses val="autoZero"/>
        <c:crossBetween val="midCat"/>
      </c:valAx>
      <c:valAx>
        <c:axId val="6819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782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111125</xdr:colOff>
      <xdr:row>0</xdr:row>
      <xdr:rowOff>107950</xdr:rowOff>
    </xdr:from>
    <xdr:to>
      <xdr:col>18</xdr:col>
      <xdr:colOff>415925</xdr:colOff>
      <xdr:row>15</xdr:row>
      <xdr:rowOff>88900</xdr:rowOff>
    </xdr:to>
    <xdr:graphicFrame macro="">
      <xdr:nvGraphicFramePr>
        <xdr:cNvPr id="4" name="Chart 3">
          <a:extLst>
            <a:ext uri="{FF2B5EF4-FFF2-40B4-BE49-F238E27FC236}">
              <a16:creationId xmlns:a16="http://schemas.microsoft.com/office/drawing/2014/main" id="{06D856C8-3B96-D3B9-5641-656E06B1D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117475</xdr:colOff>
      <xdr:row>16</xdr:row>
      <xdr:rowOff>31750</xdr:rowOff>
    </xdr:from>
    <xdr:to>
      <xdr:col>18</xdr:col>
      <xdr:colOff>422275</xdr:colOff>
      <xdr:row>31</xdr:row>
      <xdr:rowOff>12700</xdr:rowOff>
    </xdr:to>
    <xdr:graphicFrame macro="">
      <xdr:nvGraphicFramePr>
        <xdr:cNvPr id="6" name="Chart 5">
          <a:extLst>
            <a:ext uri="{FF2B5EF4-FFF2-40B4-BE49-F238E27FC236}">
              <a16:creationId xmlns:a16="http://schemas.microsoft.com/office/drawing/2014/main" id="{A5E28B61-FE41-846B-B30C-2F86B59DA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xdr:colOff>
      <xdr:row>32</xdr:row>
      <xdr:rowOff>0</xdr:rowOff>
    </xdr:from>
    <xdr:to>
      <xdr:col>18</xdr:col>
      <xdr:colOff>409575</xdr:colOff>
      <xdr:row>46</xdr:row>
      <xdr:rowOff>165100</xdr:rowOff>
    </xdr:to>
    <xdr:graphicFrame macro="">
      <xdr:nvGraphicFramePr>
        <xdr:cNvPr id="7" name="Chart 6">
          <a:extLst>
            <a:ext uri="{FF2B5EF4-FFF2-40B4-BE49-F238E27FC236}">
              <a16:creationId xmlns:a16="http://schemas.microsoft.com/office/drawing/2014/main" id="{661B4385-DB48-D56B-C0F4-AD89205F3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98425</xdr:colOff>
      <xdr:row>47</xdr:row>
      <xdr:rowOff>158750</xdr:rowOff>
    </xdr:from>
    <xdr:to>
      <xdr:col>18</xdr:col>
      <xdr:colOff>403225</xdr:colOff>
      <xdr:row>62</xdr:row>
      <xdr:rowOff>139700</xdr:rowOff>
    </xdr:to>
    <xdr:graphicFrame macro="">
      <xdr:nvGraphicFramePr>
        <xdr:cNvPr id="8" name="Chart 7">
          <a:extLst>
            <a:ext uri="{FF2B5EF4-FFF2-40B4-BE49-F238E27FC236}">
              <a16:creationId xmlns:a16="http://schemas.microsoft.com/office/drawing/2014/main" id="{1F010AF5-51F1-3770-4F40-1BB23F638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161925</xdr:colOff>
      <xdr:row>63</xdr:row>
      <xdr:rowOff>165100</xdr:rowOff>
    </xdr:from>
    <xdr:to>
      <xdr:col>18</xdr:col>
      <xdr:colOff>466725</xdr:colOff>
      <xdr:row>78</xdr:row>
      <xdr:rowOff>146050</xdr:rowOff>
    </xdr:to>
    <xdr:graphicFrame macro="">
      <xdr:nvGraphicFramePr>
        <xdr:cNvPr id="9" name="Chart 8">
          <a:extLst>
            <a:ext uri="{FF2B5EF4-FFF2-40B4-BE49-F238E27FC236}">
              <a16:creationId xmlns:a16="http://schemas.microsoft.com/office/drawing/2014/main" id="{D85AA11D-B070-ED6B-0882-CFE6F3295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cademic.oup.com/jcem/article/88/4/1617/2845298" TargetMode="External"/><Relationship Id="rId18" Type="http://schemas.openxmlformats.org/officeDocument/2006/relationships/hyperlink" Target="https://www.mdpi.com/2072-6643/13/3/814" TargetMode="External"/><Relationship Id="rId26" Type="http://schemas.openxmlformats.org/officeDocument/2006/relationships/hyperlink" Target="https://insight.jci.org/articles/view/128308" TargetMode="External"/><Relationship Id="rId39" Type="http://schemas.openxmlformats.org/officeDocument/2006/relationships/hyperlink" Target="https://nutritionandmetabolism.biomedcentral.com/articles/10.1186/s12986-020-00481-9" TargetMode="External"/><Relationship Id="rId21" Type="http://schemas.openxmlformats.org/officeDocument/2006/relationships/hyperlink" Target="https://onlinelibrary.wiley.com/doi/10.1002/oby.21331" TargetMode="External"/><Relationship Id="rId34" Type="http://schemas.openxmlformats.org/officeDocument/2006/relationships/hyperlink" Target="https://www.clinicalnutritionjournal.com/article/S0261-5614(21)00116-3/fulltext" TargetMode="External"/><Relationship Id="rId42" Type="http://schemas.openxmlformats.org/officeDocument/2006/relationships/hyperlink" Target="https://onlinelibrary.wiley.com/doi/10.1002/oby.21331" TargetMode="External"/><Relationship Id="rId7" Type="http://schemas.openxmlformats.org/officeDocument/2006/relationships/hyperlink" Target="https://nutritionj.biomedcentral.com/articles/10.1186/1475-2891-10-8" TargetMode="External"/><Relationship Id="rId2" Type="http://schemas.openxmlformats.org/officeDocument/2006/relationships/hyperlink" Target="https://doi.org/10.1017/S1368980008003236" TargetMode="External"/><Relationship Id="rId16" Type="http://schemas.openxmlformats.org/officeDocument/2006/relationships/hyperlink" Target="https://academic.oup.com/ajcn/article/90/1/23/4596906" TargetMode="External"/><Relationship Id="rId29" Type="http://schemas.openxmlformats.org/officeDocument/2006/relationships/hyperlink" Target="https://link.springer.com/article/10.1007/s00125-004-1603-4" TargetMode="External"/><Relationship Id="rId1" Type="http://schemas.openxmlformats.org/officeDocument/2006/relationships/hyperlink" Target="https://link.springer.com/article/10.1007/s12020-014-0192-3" TargetMode="External"/><Relationship Id="rId6" Type="http://schemas.openxmlformats.org/officeDocument/2006/relationships/hyperlink" Target="https://www.mdpi.com/2072-6643/13/1/110" TargetMode="External"/><Relationship Id="rId11" Type="http://schemas.openxmlformats.org/officeDocument/2006/relationships/hyperlink" Target="https://www.acpjournals.org/doi/10.7326/M14-0180" TargetMode="External"/><Relationship Id="rId24" Type="http://schemas.openxmlformats.org/officeDocument/2006/relationships/hyperlink" Target="https://link.springer.com/article/10.1007/s00125-012-2567-4" TargetMode="External"/><Relationship Id="rId32" Type="http://schemas.openxmlformats.org/officeDocument/2006/relationships/hyperlink" Target="https://linkinghub.elsevier.com/retrieve/pii/S0026049513002230" TargetMode="External"/><Relationship Id="rId37" Type="http://schemas.openxmlformats.org/officeDocument/2006/relationships/hyperlink" Target="https://www.metabolismjournal.com/article/S0026-0495(06)00319-2/fulltext" TargetMode="External"/><Relationship Id="rId40" Type="http://schemas.openxmlformats.org/officeDocument/2006/relationships/hyperlink" Target="https://www.liebertpub.com/doi/10.1089/jmf.2019.0266" TargetMode="External"/><Relationship Id="rId45" Type="http://schemas.openxmlformats.org/officeDocument/2006/relationships/printerSettings" Target="../printerSettings/printerSettings1.bin"/><Relationship Id="rId5" Type="http://schemas.openxmlformats.org/officeDocument/2006/relationships/hyperlink" Target="https://academic.oup.com/jn/article/134/4/880/4757147" TargetMode="External"/><Relationship Id="rId15" Type="http://schemas.openxmlformats.org/officeDocument/2006/relationships/hyperlink" Target="https://brieflands.com/articles/asjsm-86905.html" TargetMode="External"/><Relationship Id="rId23" Type="http://schemas.openxmlformats.org/officeDocument/2006/relationships/hyperlink" Target="https://www.nature.com/articles/nutd201636" TargetMode="External"/><Relationship Id="rId28" Type="http://schemas.openxmlformats.org/officeDocument/2006/relationships/hyperlink" Target="https://www.nmcd-journal.com/article/S0939-4753(09)00124-0/fulltext" TargetMode="External"/><Relationship Id="rId36" Type="http://schemas.openxmlformats.org/officeDocument/2006/relationships/hyperlink" Target="https://www.tandfonline.com/doi/abs/10.1080/07315724.2004.10719359" TargetMode="External"/><Relationship Id="rId10" Type="http://schemas.openxmlformats.org/officeDocument/2006/relationships/hyperlink" Target="https://onlinelibrary.wiley.com/doi/epdf/10.1111/j.1365-2796.2009.02174.x" TargetMode="External"/><Relationship Id="rId19" Type="http://schemas.openxmlformats.org/officeDocument/2006/relationships/hyperlink" Target="https://www.sciencedirect.com/science/article/abs/pii/S1056872715002275?via%3Dihub" TargetMode="External"/><Relationship Id="rId31" Type="http://schemas.openxmlformats.org/officeDocument/2006/relationships/hyperlink" Target="https://www.atherosclerosis-journal.com/article/S0021-9150(18)31432-1/fulltext" TargetMode="External"/><Relationship Id="rId44" Type="http://schemas.openxmlformats.org/officeDocument/2006/relationships/hyperlink" Target="https://www.metabolismjournal.com/article/S0026-0495(06)00319-2/fulltext" TargetMode="External"/><Relationship Id="rId4" Type="http://schemas.openxmlformats.org/officeDocument/2006/relationships/hyperlink" Target="https://www.ahajournals.org/doi/10.1161/HYPERTENSIONAHA.107.101824" TargetMode="External"/><Relationship Id="rId9" Type="http://schemas.openxmlformats.org/officeDocument/2006/relationships/hyperlink" Target="https://link.springer.com/article/10.1007/s11745-008-3274-2" TargetMode="External"/><Relationship Id="rId14" Type="http://schemas.openxmlformats.org/officeDocument/2006/relationships/hyperlink" Target="https://academic.oup.com/jcem/article/90/3/1475/2836768" TargetMode="External"/><Relationship Id="rId22" Type="http://schemas.openxmlformats.org/officeDocument/2006/relationships/hyperlink" Target="https://jamanetwork.com/journals/jama/fullarticle/2673150" TargetMode="External"/><Relationship Id="rId27" Type="http://schemas.openxmlformats.org/officeDocument/2006/relationships/hyperlink" Target="https://www.tandfonline.com/doi/full/10.3109/07853890.2014.894286" TargetMode="External"/><Relationship Id="rId30" Type="http://schemas.openxmlformats.org/officeDocument/2006/relationships/hyperlink" Target="https://academic.oup.com/jcem/article/89/6/2717/2870310" TargetMode="External"/><Relationship Id="rId35" Type="http://schemas.openxmlformats.org/officeDocument/2006/relationships/hyperlink" Target="https://academic.oup.com/jn/article/133/9/2756/4688219" TargetMode="External"/><Relationship Id="rId43" Type="http://schemas.openxmlformats.org/officeDocument/2006/relationships/hyperlink" Target="https://www.clinicalnutritionjournal.com/article/S0261-5614(21)00116-3/fulltext" TargetMode="External"/><Relationship Id="rId8" Type="http://schemas.openxmlformats.org/officeDocument/2006/relationships/hyperlink" Target="https://academic.oup.com/ajcn/article/105/1/85/4637481" TargetMode="External"/><Relationship Id="rId3" Type="http://schemas.openxmlformats.org/officeDocument/2006/relationships/hyperlink" Target="https://nutritionandmetabolism.biomedcentral.com/articles/10.1186/1743-7075-3-7" TargetMode="External"/><Relationship Id="rId12" Type="http://schemas.openxmlformats.org/officeDocument/2006/relationships/hyperlink" Target="https://doi.org/10.2337/db09-0098" TargetMode="External"/><Relationship Id="rId17" Type="http://schemas.openxmlformats.org/officeDocument/2006/relationships/hyperlink" Target="https://www.mdpi.com/2072-6643/14/6/1135" TargetMode="External"/><Relationship Id="rId25" Type="http://schemas.openxmlformats.org/officeDocument/2006/relationships/hyperlink" Target="https://aasldpubs.onlinelibrary.wiley.com/doi/10.1002/hep.24242" TargetMode="External"/><Relationship Id="rId33" Type="http://schemas.openxmlformats.org/officeDocument/2006/relationships/hyperlink" Target="https://www.sciencedirect.com/science/article/abs/pii/S0002934304003444" TargetMode="External"/><Relationship Id="rId38" Type="http://schemas.openxmlformats.org/officeDocument/2006/relationships/hyperlink" Target="https://jamanetwork.com/journals/jamainternalmedicine/fullarticle/415539" TargetMode="External"/><Relationship Id="rId20" Type="http://schemas.openxmlformats.org/officeDocument/2006/relationships/hyperlink" Target="http://jama.jamanetwork.com/article.aspx?doi=10.1001/jama.297.9.969" TargetMode="External"/><Relationship Id="rId41" Type="http://schemas.openxmlformats.org/officeDocument/2006/relationships/hyperlink" Target="https://aasldpubs.onlinelibrary.wiley.com/doi/10.1002/hep.2424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1BB2-EE37-4512-9F7E-AE2048CC81F7}">
  <dimension ref="A1:AI46"/>
  <sheetViews>
    <sheetView tabSelected="1" zoomScale="60" zoomScaleNormal="60" workbookViewId="0">
      <pane ySplit="1" topLeftCell="A2" activePane="bottomLeft" state="frozen"/>
      <selection pane="bottomLeft" activeCell="F1" sqref="F1:F1048576"/>
    </sheetView>
  </sheetViews>
  <sheetFormatPr defaultColWidth="8.81640625" defaultRowHeight="14.5" x14ac:dyDescent="0.35"/>
  <cols>
    <col min="1" max="1" width="10.90625" style="23" customWidth="1"/>
    <col min="2" max="2" width="8.81640625" style="23"/>
    <col min="5" max="5" width="46.90625" customWidth="1"/>
    <col min="7" max="7" width="10.08984375" customWidth="1"/>
    <col min="9" max="10" width="8.81640625" style="3"/>
    <col min="13" max="13" width="13.90625" customWidth="1"/>
    <col min="14" max="14" width="8.81640625" customWidth="1"/>
    <col min="15" max="15" width="12.453125" style="1" customWidth="1"/>
    <col min="16" max="16" width="11.6328125" customWidth="1"/>
    <col min="17" max="17" width="8.81640625" style="2"/>
    <col min="19" max="19" width="11.1796875" style="1" customWidth="1"/>
    <col min="21" max="21" width="14" style="1" customWidth="1"/>
    <col min="22" max="22" width="10.7265625" customWidth="1"/>
    <col min="24" max="25" width="11.08984375" customWidth="1"/>
    <col min="26" max="26" width="15.7265625" customWidth="1"/>
    <col min="27" max="27" width="16.26953125" customWidth="1"/>
    <col min="28" max="28" width="15.7265625" customWidth="1"/>
    <col min="29" max="30" width="12.54296875" customWidth="1"/>
    <col min="31" max="31" width="11.08984375" customWidth="1"/>
    <col min="32" max="32" width="10.36328125" bestFit="1" customWidth="1"/>
    <col min="33" max="33" width="9.7265625" customWidth="1"/>
    <col min="34" max="34" width="132.1796875" style="29" customWidth="1"/>
    <col min="35" max="35" width="74.7265625" style="29" customWidth="1"/>
  </cols>
  <sheetData>
    <row r="1" spans="1:35" s="23" customFormat="1" x14ac:dyDescent="0.35">
      <c r="A1" s="4" t="s">
        <v>1</v>
      </c>
      <c r="B1" s="4" t="s">
        <v>2</v>
      </c>
      <c r="C1" s="4" t="s">
        <v>3</v>
      </c>
      <c r="D1" s="4" t="s">
        <v>4</v>
      </c>
      <c r="E1" s="4" t="s">
        <v>92</v>
      </c>
      <c r="F1" s="4" t="s">
        <v>7</v>
      </c>
      <c r="G1" s="4" t="s">
        <v>8</v>
      </c>
      <c r="H1" s="4" t="s">
        <v>91</v>
      </c>
      <c r="I1" s="21" t="s">
        <v>5</v>
      </c>
      <c r="J1" s="21" t="s">
        <v>6</v>
      </c>
      <c r="K1" s="4" t="s">
        <v>88</v>
      </c>
      <c r="L1" s="4" t="s">
        <v>9</v>
      </c>
      <c r="M1" s="4" t="s">
        <v>180</v>
      </c>
      <c r="N1" s="4" t="s">
        <v>166</v>
      </c>
      <c r="O1" s="4" t="s">
        <v>181</v>
      </c>
      <c r="P1" s="4" t="s">
        <v>182</v>
      </c>
      <c r="Q1" s="22" t="s">
        <v>167</v>
      </c>
      <c r="R1" s="4" t="s">
        <v>11</v>
      </c>
      <c r="S1" s="4" t="s">
        <v>183</v>
      </c>
      <c r="T1" s="4" t="s">
        <v>110</v>
      </c>
      <c r="U1" s="4" t="s">
        <v>184</v>
      </c>
      <c r="V1" s="4" t="s">
        <v>185</v>
      </c>
      <c r="W1" s="4" t="s">
        <v>168</v>
      </c>
      <c r="X1" s="4" t="s">
        <v>138</v>
      </c>
      <c r="Y1" s="4" t="s">
        <v>139</v>
      </c>
      <c r="Z1" s="4" t="s">
        <v>179</v>
      </c>
      <c r="AA1" s="4" t="s">
        <v>136</v>
      </c>
      <c r="AB1" s="4" t="s">
        <v>140</v>
      </c>
      <c r="AC1" s="4" t="s">
        <v>176</v>
      </c>
      <c r="AD1" s="4" t="s">
        <v>178</v>
      </c>
      <c r="AE1" s="4" t="s">
        <v>137</v>
      </c>
      <c r="AF1" s="4" t="s">
        <v>141</v>
      </c>
      <c r="AG1" s="4" t="s">
        <v>125</v>
      </c>
      <c r="AH1" s="28" t="s">
        <v>142</v>
      </c>
      <c r="AI1" s="28" t="s">
        <v>0</v>
      </c>
    </row>
    <row r="2" spans="1:35" x14ac:dyDescent="0.35">
      <c r="A2" s="4" t="s">
        <v>13</v>
      </c>
      <c r="B2" s="4">
        <v>2022</v>
      </c>
      <c r="C2" s="1">
        <v>7</v>
      </c>
      <c r="D2" s="1">
        <v>6</v>
      </c>
      <c r="E2" s="1" t="s">
        <v>95</v>
      </c>
      <c r="F2" s="1">
        <v>21.5</v>
      </c>
      <c r="G2" s="1">
        <v>0</v>
      </c>
      <c r="H2" s="1">
        <v>35.6</v>
      </c>
      <c r="I2" s="11">
        <v>43</v>
      </c>
      <c r="J2" s="11">
        <v>89</v>
      </c>
      <c r="K2" s="1">
        <v>0</v>
      </c>
      <c r="L2" s="1">
        <v>84.7</v>
      </c>
      <c r="M2" s="8">
        <f>IF(L2&lt;5,L2*38.67,L2)</f>
        <v>84.7</v>
      </c>
      <c r="N2" s="1">
        <v>16.8</v>
      </c>
      <c r="O2" s="1">
        <f>IF(N2&lt;5,N2*38.67,N2)</f>
        <v>16.8</v>
      </c>
      <c r="P2" s="1" t="s">
        <v>119</v>
      </c>
      <c r="Q2" s="8">
        <f>IF(P2="SD",O2/SQRT(C2),O2)</f>
        <v>6.3498031465550175</v>
      </c>
      <c r="R2" s="1">
        <v>128.9</v>
      </c>
      <c r="S2" s="1">
        <f>IF(R2&lt;5,R2*38.67,R2)</f>
        <v>128.9</v>
      </c>
      <c r="T2" s="1">
        <v>17.7</v>
      </c>
      <c r="U2" s="1">
        <f>IF(T2&lt;5,T2*38.67,T2)</f>
        <v>17.7</v>
      </c>
      <c r="V2" s="1" t="s">
        <v>119</v>
      </c>
      <c r="W2" s="8">
        <f>IF(V2="SD",U2/SQRT(C2),U2)</f>
        <v>6.6899711722633217</v>
      </c>
      <c r="X2" s="15" t="s">
        <v>117</v>
      </c>
      <c r="Y2" s="15"/>
      <c r="Z2" s="15"/>
      <c r="AA2" s="15">
        <f>S2-M2</f>
        <v>44.2</v>
      </c>
      <c r="AB2" s="32">
        <f>IF(AA2="nn",Z2,AA2)</f>
        <v>44.2</v>
      </c>
      <c r="AC2" s="15"/>
      <c r="AD2" s="15"/>
      <c r="AE2" s="15"/>
      <c r="AF2" s="26">
        <f>SQRT(Q2^2+W2^2-2*Q2*W2*0.72)</f>
        <v>4.8892243030683602</v>
      </c>
      <c r="AG2" s="13" t="s">
        <v>14</v>
      </c>
      <c r="AI2" s="31" t="s">
        <v>12</v>
      </c>
    </row>
    <row r="3" spans="1:35" x14ac:dyDescent="0.35">
      <c r="A3" s="4" t="s">
        <v>16</v>
      </c>
      <c r="B3" s="4">
        <v>2018</v>
      </c>
      <c r="C3" s="1">
        <v>15</v>
      </c>
      <c r="D3" s="1">
        <v>3</v>
      </c>
      <c r="E3" s="1" t="s">
        <v>100</v>
      </c>
      <c r="F3" s="1">
        <v>21.7</v>
      </c>
      <c r="G3" s="1">
        <v>1.2</v>
      </c>
      <c r="H3" s="1">
        <v>24.1</v>
      </c>
      <c r="I3" s="11">
        <v>15</v>
      </c>
      <c r="J3" s="11">
        <v>66</v>
      </c>
      <c r="K3" s="1">
        <v>0</v>
      </c>
      <c r="L3" s="1">
        <v>2.2000000000000002</v>
      </c>
      <c r="M3" s="8">
        <f>IF(L3&lt;5,L3*38.67,L3)</f>
        <v>85.074000000000012</v>
      </c>
      <c r="N3" s="1">
        <v>0.4</v>
      </c>
      <c r="O3" s="1">
        <f>IF(N3&lt;5,N3*38.67,N3)</f>
        <v>15.468000000000002</v>
      </c>
      <c r="P3" s="1" t="s">
        <v>119</v>
      </c>
      <c r="Q3" s="8">
        <f>IF(P3="SD",O3/SQRT(C3),O3)</f>
        <v>3.9938204266090884</v>
      </c>
      <c r="R3" s="1">
        <v>3.1</v>
      </c>
      <c r="S3" s="1">
        <f>IF(R3&lt;5,R3*38.67,R3)</f>
        <v>119.87700000000001</v>
      </c>
      <c r="T3" s="1">
        <v>0.8</v>
      </c>
      <c r="U3" s="1">
        <f>IF(T3&lt;5,T3*38.67,T3)</f>
        <v>30.936000000000003</v>
      </c>
      <c r="V3" s="1" t="s">
        <v>119</v>
      </c>
      <c r="W3" s="8">
        <f>IF(V3="SD",U3/SQRT(C3),U3)</f>
        <v>7.9876408532181769</v>
      </c>
      <c r="X3" s="15" t="s">
        <v>117</v>
      </c>
      <c r="Y3" s="15"/>
      <c r="Z3" s="15"/>
      <c r="AA3" s="15">
        <f>S3-M3</f>
        <v>34.802999999999997</v>
      </c>
      <c r="AB3" s="32">
        <f>IF(AA3="nn",Z3,AA3)</f>
        <v>34.802999999999997</v>
      </c>
      <c r="AC3" s="15"/>
      <c r="AD3" s="15"/>
      <c r="AE3" s="15"/>
      <c r="AF3" s="26">
        <f>SQRT(Q3^2+W3^2-2*Q3*W3*0.72)</f>
        <v>5.8150903167534738</v>
      </c>
      <c r="AG3" s="13" t="s">
        <v>14</v>
      </c>
      <c r="AI3" s="31" t="s">
        <v>15</v>
      </c>
    </row>
    <row r="4" spans="1:35" x14ac:dyDescent="0.35">
      <c r="A4" s="4" t="s">
        <v>109</v>
      </c>
      <c r="B4" s="4">
        <v>2021</v>
      </c>
      <c r="C4" s="1">
        <v>17</v>
      </c>
      <c r="D4" s="1">
        <v>4</v>
      </c>
      <c r="E4" s="1" t="s">
        <v>96</v>
      </c>
      <c r="F4" s="1">
        <v>22</v>
      </c>
      <c r="G4" s="1">
        <v>3</v>
      </c>
      <c r="H4" s="1">
        <v>23.8</v>
      </c>
      <c r="I4" s="11">
        <v>25</v>
      </c>
      <c r="J4" s="11">
        <v>88</v>
      </c>
      <c r="K4" s="1">
        <v>0</v>
      </c>
      <c r="L4" s="1">
        <v>2.1</v>
      </c>
      <c r="M4" s="8">
        <f>IF(L4&lt;5,L4*38.67,L4)</f>
        <v>81.207000000000008</v>
      </c>
      <c r="N4" s="1">
        <v>0.6</v>
      </c>
      <c r="O4" s="1">
        <f>IF(N4&lt;5,N4*38.67,N4)</f>
        <v>23.202000000000002</v>
      </c>
      <c r="P4" s="1" t="s">
        <v>119</v>
      </c>
      <c r="Q4" s="8">
        <f>IF(P4="SD",O4/SQRT(C4),O4)</f>
        <v>5.6273115720929976</v>
      </c>
      <c r="R4" s="1">
        <v>3.92</v>
      </c>
      <c r="S4" s="1">
        <f>IF(R4&lt;5,R4*38.67,R4)</f>
        <v>151.5864</v>
      </c>
      <c r="T4" s="1">
        <v>0.3</v>
      </c>
      <c r="U4" s="1">
        <f>IF(T4&lt;5,T4*38.67,T4)</f>
        <v>11.601000000000001</v>
      </c>
      <c r="V4" s="1" t="s">
        <v>119</v>
      </c>
      <c r="W4" s="8">
        <f>IF(V4="SD",U4/SQRT(C4),U4)</f>
        <v>2.8136557860464988</v>
      </c>
      <c r="X4" s="14" t="s">
        <v>116</v>
      </c>
      <c r="Y4" s="14">
        <v>1.82</v>
      </c>
      <c r="Z4" s="14">
        <f>IF(R4&lt;5,Y4*38.67,Y4)</f>
        <v>70.379400000000004</v>
      </c>
      <c r="AA4" s="14" t="s">
        <v>192</v>
      </c>
      <c r="AB4" s="20">
        <f>IF(AA4="nn",Z4,AA4)</f>
        <v>70.379400000000004</v>
      </c>
      <c r="AC4" s="14" t="s">
        <v>193</v>
      </c>
      <c r="AD4" s="14" t="s">
        <v>194</v>
      </c>
      <c r="AE4" s="14" t="s">
        <v>118</v>
      </c>
      <c r="AF4" s="20">
        <f>(92.42-(47.95))/(1.96*2)</f>
        <v>11.344387755102041</v>
      </c>
      <c r="AG4" s="13" t="s">
        <v>14</v>
      </c>
      <c r="AH4" s="29" t="s">
        <v>199</v>
      </c>
      <c r="AI4" s="31" t="s">
        <v>17</v>
      </c>
    </row>
    <row r="5" spans="1:35" x14ac:dyDescent="0.35">
      <c r="A5" s="4" t="s">
        <v>19</v>
      </c>
      <c r="B5" s="4">
        <v>2003</v>
      </c>
      <c r="C5" s="1">
        <v>10</v>
      </c>
      <c r="D5" s="1">
        <v>4</v>
      </c>
      <c r="E5" s="1" t="s">
        <v>93</v>
      </c>
      <c r="F5" s="1">
        <v>22</v>
      </c>
      <c r="G5" s="1">
        <v>1.2</v>
      </c>
      <c r="H5" s="1">
        <v>26.3</v>
      </c>
      <c r="I5" s="11">
        <v>43</v>
      </c>
      <c r="J5" s="11">
        <v>41</v>
      </c>
      <c r="K5" s="1">
        <v>0</v>
      </c>
      <c r="L5" s="1">
        <v>2.94</v>
      </c>
      <c r="M5" s="8">
        <f>IF(L5&lt;5,L5*38.67,L5)</f>
        <v>113.68980000000001</v>
      </c>
      <c r="N5" s="1">
        <v>0.66</v>
      </c>
      <c r="O5" s="1">
        <f>IF(N5&lt;5,N5*38.67,N5)</f>
        <v>25.522200000000002</v>
      </c>
      <c r="P5" s="1" t="s">
        <v>119</v>
      </c>
      <c r="Q5" s="8">
        <f>IF(P5="SD",O5/SQRT(C5),O5)</f>
        <v>8.0708282898349406</v>
      </c>
      <c r="R5" s="1">
        <v>3.37</v>
      </c>
      <c r="S5" s="1">
        <f>IF(R5&lt;5,R5*38.67,R5)</f>
        <v>130.31790000000001</v>
      </c>
      <c r="T5" s="1">
        <v>0.62</v>
      </c>
      <c r="U5" s="1">
        <f>IF(T5&lt;5,T5*38.67,T5)</f>
        <v>23.9754</v>
      </c>
      <c r="V5" s="1" t="s">
        <v>119</v>
      </c>
      <c r="W5" s="8">
        <f>IF(V5="SD",U5/SQRT(C5),U5)</f>
        <v>7.5816871813600955</v>
      </c>
      <c r="X5" s="15" t="s">
        <v>117</v>
      </c>
      <c r="Y5" s="15"/>
      <c r="Z5" s="15"/>
      <c r="AA5" s="15">
        <f>S5-M5</f>
        <v>16.628100000000003</v>
      </c>
      <c r="AB5" s="32">
        <f>IF(AA5="nn",Z5,AA5)</f>
        <v>16.628100000000003</v>
      </c>
      <c r="AC5" s="15"/>
      <c r="AD5" s="15"/>
      <c r="AE5" s="15"/>
      <c r="AF5" s="26">
        <f>SQRT(Q5^2+W5^2-2*Q5*W5*0.72)</f>
        <v>5.8741753839394342</v>
      </c>
      <c r="AG5" s="13" t="s">
        <v>14</v>
      </c>
      <c r="AI5" s="31" t="s">
        <v>18</v>
      </c>
    </row>
    <row r="6" spans="1:35" x14ac:dyDescent="0.35">
      <c r="A6" s="4" t="s">
        <v>21</v>
      </c>
      <c r="B6" s="4">
        <v>2021</v>
      </c>
      <c r="C6" s="1">
        <v>9</v>
      </c>
      <c r="D6" s="1">
        <v>8</v>
      </c>
      <c r="E6" s="1" t="s">
        <v>102</v>
      </c>
      <c r="F6" s="1">
        <v>26.7</v>
      </c>
      <c r="G6" s="1">
        <v>5.3799999999999955</v>
      </c>
      <c r="H6" s="1">
        <v>42.7</v>
      </c>
      <c r="I6" s="11">
        <v>82.2</v>
      </c>
      <c r="J6" s="11">
        <v>83.9</v>
      </c>
      <c r="K6" s="1">
        <v>0</v>
      </c>
      <c r="L6" s="1">
        <v>2.57</v>
      </c>
      <c r="M6" s="8">
        <f>IF(L6&lt;5,L6*38.67,L6)</f>
        <v>99.381900000000002</v>
      </c>
      <c r="N6" s="1">
        <v>0.41</v>
      </c>
      <c r="O6" s="1">
        <f>IF(N6&lt;5,N6*38.67,N6)</f>
        <v>15.854699999999999</v>
      </c>
      <c r="P6" s="1" t="s">
        <v>119</v>
      </c>
      <c r="Q6" s="8">
        <f>IF(P6="SD",O6/SQRT(C6),O6)</f>
        <v>5.2848999999999995</v>
      </c>
      <c r="R6" s="1">
        <v>2.59</v>
      </c>
      <c r="S6" s="1">
        <f>IF(R6&lt;5,R6*38.67,R6)</f>
        <v>100.1553</v>
      </c>
      <c r="T6" s="1">
        <v>0.39</v>
      </c>
      <c r="U6" s="1">
        <f>IF(T6&lt;5,T6*38.67,T6)</f>
        <v>15.081300000000001</v>
      </c>
      <c r="V6" s="1" t="s">
        <v>119</v>
      </c>
      <c r="W6" s="8">
        <f>IF(V6="SD",U6/SQRT(C6),U6)</f>
        <v>5.0270999999999999</v>
      </c>
      <c r="X6" s="15" t="s">
        <v>117</v>
      </c>
      <c r="Y6" s="15"/>
      <c r="Z6" s="15"/>
      <c r="AA6" s="15">
        <f>S6-M6</f>
        <v>0.7733999999999952</v>
      </c>
      <c r="AB6" s="32">
        <f>IF(AA6="nn",Z6,AA6)</f>
        <v>0.7733999999999952</v>
      </c>
      <c r="AC6" s="15"/>
      <c r="AD6" s="15"/>
      <c r="AE6" s="15"/>
      <c r="AF6" s="27">
        <f>SQRT(Q6^2+W6^2-2*Q6*W6*0.75)</f>
        <v>3.6538091404724473</v>
      </c>
      <c r="AG6" s="17" t="s">
        <v>22</v>
      </c>
      <c r="AI6" s="31" t="s">
        <v>20</v>
      </c>
    </row>
    <row r="7" spans="1:35" x14ac:dyDescent="0.35">
      <c r="A7" s="4" t="s">
        <v>21</v>
      </c>
      <c r="B7" s="4">
        <v>2021</v>
      </c>
      <c r="C7" s="1">
        <v>9</v>
      </c>
      <c r="D7" s="1">
        <v>8</v>
      </c>
      <c r="E7" s="1" t="s">
        <v>103</v>
      </c>
      <c r="F7" s="1">
        <v>26.7</v>
      </c>
      <c r="G7" s="1">
        <v>6.0600000000000023</v>
      </c>
      <c r="H7" s="1">
        <v>42.7</v>
      </c>
      <c r="I7" s="11">
        <v>26.9</v>
      </c>
      <c r="J7" s="11">
        <v>91.6</v>
      </c>
      <c r="K7" s="1">
        <v>0</v>
      </c>
      <c r="L7" s="1">
        <v>2.4</v>
      </c>
      <c r="M7" s="8">
        <f>IF(L7&lt;5,L7*38.67,L7)</f>
        <v>92.808000000000007</v>
      </c>
      <c r="N7" s="1">
        <v>0.21</v>
      </c>
      <c r="O7" s="1">
        <f>IF(N7&lt;5,N7*38.67,N7)</f>
        <v>8.1206999999999994</v>
      </c>
      <c r="P7" s="1" t="s">
        <v>119</v>
      </c>
      <c r="Q7" s="8">
        <f>IF(P7="SD",O7/SQRT(C7),O7)</f>
        <v>2.7068999999999996</v>
      </c>
      <c r="R7" s="1">
        <v>2.4500000000000002</v>
      </c>
      <c r="S7" s="1">
        <f>IF(R7&lt;5,R7*38.67,R7)</f>
        <v>94.741500000000016</v>
      </c>
      <c r="T7" s="1">
        <v>0.25</v>
      </c>
      <c r="U7" s="1">
        <f>IF(T7&lt;5,T7*38.67,T7)</f>
        <v>9.6675000000000004</v>
      </c>
      <c r="V7" s="1" t="s">
        <v>119</v>
      </c>
      <c r="W7" s="8">
        <f>IF(V7="SD",U7/SQRT(C7),U7)</f>
        <v>3.2225000000000001</v>
      </c>
      <c r="X7" s="15" t="s">
        <v>117</v>
      </c>
      <c r="Y7" s="15"/>
      <c r="Z7" s="15"/>
      <c r="AA7" s="15">
        <f>S7-M7</f>
        <v>1.9335000000000093</v>
      </c>
      <c r="AB7" s="32">
        <f>IF(AA7="nn",Z7,AA7)</f>
        <v>1.9335000000000093</v>
      </c>
      <c r="AC7" s="15"/>
      <c r="AD7" s="15"/>
      <c r="AE7" s="15"/>
      <c r="AF7" s="27">
        <f>SQRT(Q7^2+W7^2-2*Q7*W7*0.75)</f>
        <v>2.1511243536811167</v>
      </c>
      <c r="AG7" s="17" t="s">
        <v>22</v>
      </c>
      <c r="AI7" s="31" t="s">
        <v>20</v>
      </c>
    </row>
    <row r="8" spans="1:35" x14ac:dyDescent="0.35">
      <c r="A8" s="4" t="s">
        <v>23</v>
      </c>
      <c r="B8" s="4">
        <v>2010</v>
      </c>
      <c r="C8" s="1">
        <v>8</v>
      </c>
      <c r="D8" s="1">
        <v>6</v>
      </c>
      <c r="E8" s="1" t="s">
        <v>112</v>
      </c>
      <c r="F8" s="1">
        <v>29.6</v>
      </c>
      <c r="G8" s="1">
        <v>1.3</v>
      </c>
      <c r="H8" s="1">
        <v>45</v>
      </c>
      <c r="I8" s="11">
        <v>85</v>
      </c>
      <c r="J8" s="11">
        <v>85.6</v>
      </c>
      <c r="K8" s="1">
        <v>0</v>
      </c>
      <c r="L8" s="1">
        <v>118</v>
      </c>
      <c r="M8" s="8">
        <f>IF(L8&lt;5,L8*38.67,L8)</f>
        <v>118</v>
      </c>
      <c r="N8" s="1">
        <v>29.8</v>
      </c>
      <c r="O8" s="1">
        <f>IF(N8&lt;5,N8*38.67,N8)</f>
        <v>29.8</v>
      </c>
      <c r="P8" s="1" t="s">
        <v>119</v>
      </c>
      <c r="Q8" s="8">
        <f>IF(P8="SD",O8/SQRT(C8),O8)</f>
        <v>10.535891039679557</v>
      </c>
      <c r="R8" s="8">
        <v>144.1</v>
      </c>
      <c r="S8" s="1">
        <f>IF(R8&lt;5,R8*38.67,R8)</f>
        <v>144.1</v>
      </c>
      <c r="T8" s="1">
        <v>42.9</v>
      </c>
      <c r="U8" s="1">
        <f>IF(T8&lt;5,T8*38.67,T8)</f>
        <v>42.9</v>
      </c>
      <c r="V8" s="1" t="s">
        <v>119</v>
      </c>
      <c r="W8" s="8">
        <f>IF(V8="SD",U8/SQRT(C8),U8)</f>
        <v>15.167440456451443</v>
      </c>
      <c r="X8" s="15" t="s">
        <v>117</v>
      </c>
      <c r="Y8" s="15"/>
      <c r="Z8" s="15"/>
      <c r="AA8" s="15">
        <f>S8-M8</f>
        <v>26.099999999999994</v>
      </c>
      <c r="AB8" s="32">
        <f>IF(AA8="nn",Z8,AA8)</f>
        <v>26.099999999999994</v>
      </c>
      <c r="AC8" s="15"/>
      <c r="AD8" s="15"/>
      <c r="AE8" s="15"/>
      <c r="AF8" s="27">
        <f>SQRT(Q8^2+W8^2-2*Q8*W8*0.75)</f>
        <v>10.067397876313422</v>
      </c>
      <c r="AG8" s="17" t="s">
        <v>22</v>
      </c>
      <c r="AH8" s="29" t="s">
        <v>196</v>
      </c>
      <c r="AI8" s="31" t="s">
        <v>111</v>
      </c>
    </row>
    <row r="9" spans="1:35" x14ac:dyDescent="0.35">
      <c r="A9" s="4" t="s">
        <v>19</v>
      </c>
      <c r="B9" s="4">
        <v>2004</v>
      </c>
      <c r="C9" s="1">
        <v>13</v>
      </c>
      <c r="D9" s="1">
        <v>4</v>
      </c>
      <c r="E9" s="1" t="s">
        <v>101</v>
      </c>
      <c r="F9" s="1">
        <v>29.6</v>
      </c>
      <c r="G9" s="1">
        <v>2.96</v>
      </c>
      <c r="H9" s="1">
        <v>34</v>
      </c>
      <c r="I9" s="11">
        <v>28.7</v>
      </c>
      <c r="J9" s="11">
        <v>33.700000000000003</v>
      </c>
      <c r="K9" s="1">
        <v>0</v>
      </c>
      <c r="L9" s="1">
        <v>113</v>
      </c>
      <c r="M9" s="8">
        <f>IF(L9&lt;5,L9*38.67,L9)</f>
        <v>113</v>
      </c>
      <c r="N9" s="1">
        <v>30</v>
      </c>
      <c r="O9" s="1">
        <f>IF(N9&lt;5,N9*38.67,N9)</f>
        <v>30</v>
      </c>
      <c r="P9" s="1" t="s">
        <v>119</v>
      </c>
      <c r="Q9" s="8">
        <f>IF(P9="SD",O9/SQRT(C9),O9)</f>
        <v>8.3205029433784379</v>
      </c>
      <c r="R9" s="1">
        <v>119</v>
      </c>
      <c r="S9" s="1">
        <f>IF(R9&lt;5,R9*38.67,R9)</f>
        <v>119</v>
      </c>
      <c r="T9" s="1">
        <v>29</v>
      </c>
      <c r="U9" s="1">
        <f>IF(T9&lt;5,T9*38.67,T9)</f>
        <v>29</v>
      </c>
      <c r="V9" s="1" t="s">
        <v>119</v>
      </c>
      <c r="W9" s="8">
        <f>IF(V9="SD",U9/SQRT(C9),U9)</f>
        <v>8.0431528452658227</v>
      </c>
      <c r="X9" s="15" t="s">
        <v>117</v>
      </c>
      <c r="Y9" s="15"/>
      <c r="Z9" s="15"/>
      <c r="AA9" s="15">
        <f>S9-M9</f>
        <v>6</v>
      </c>
      <c r="AB9" s="32">
        <f>IF(AA9="nn",Z9,AA9)</f>
        <v>6</v>
      </c>
      <c r="AC9" s="15"/>
      <c r="AD9" s="15"/>
      <c r="AE9" s="15"/>
      <c r="AF9" s="27">
        <f>SQRT(Q9^2+W9^2-2*Q9*W9*0.75)</f>
        <v>5.7912400691442212</v>
      </c>
      <c r="AG9" s="17" t="s">
        <v>22</v>
      </c>
      <c r="AI9" s="31" t="s">
        <v>24</v>
      </c>
    </row>
    <row r="10" spans="1:35" x14ac:dyDescent="0.35">
      <c r="A10" s="4" t="s">
        <v>26</v>
      </c>
      <c r="B10" s="4">
        <v>2007</v>
      </c>
      <c r="C10" s="1">
        <v>14</v>
      </c>
      <c r="D10" s="1">
        <v>12</v>
      </c>
      <c r="E10" s="1" t="s">
        <v>104</v>
      </c>
      <c r="F10" s="1">
        <v>29.7</v>
      </c>
      <c r="G10" s="1">
        <v>7.4</v>
      </c>
      <c r="H10" s="1">
        <v>38.799999999999997</v>
      </c>
      <c r="I10" s="11">
        <v>51</v>
      </c>
      <c r="J10" s="11"/>
      <c r="K10" s="1">
        <v>0</v>
      </c>
      <c r="L10" s="1">
        <v>2.98</v>
      </c>
      <c r="M10" s="8">
        <f>IF(L10&lt;5,L10*38.67,L10)</f>
        <v>115.23660000000001</v>
      </c>
      <c r="N10" s="1">
        <v>0.72</v>
      </c>
      <c r="O10" s="1">
        <f>IF(N10&lt;5,N10*38.67,N10)</f>
        <v>27.842400000000001</v>
      </c>
      <c r="P10" s="1" t="s">
        <v>119</v>
      </c>
      <c r="Q10" s="8">
        <f>IF(P10="SD",O10/SQRT(C10),O10)</f>
        <v>7.4411944018224849</v>
      </c>
      <c r="R10" s="1">
        <v>2.61</v>
      </c>
      <c r="S10" s="1">
        <f>IF(R10&lt;5,R10*38.67,R10)</f>
        <v>100.92870000000001</v>
      </c>
      <c r="T10" s="1">
        <v>0.72</v>
      </c>
      <c r="U10" s="1">
        <f>IF(T10&lt;5,T10*38.67,T10)</f>
        <v>27.842400000000001</v>
      </c>
      <c r="V10" s="1" t="s">
        <v>119</v>
      </c>
      <c r="W10" s="8">
        <f>IF(V10="SD",U10/SQRT(C10),U10)</f>
        <v>7.4411944018224849</v>
      </c>
      <c r="X10" s="14" t="s">
        <v>116</v>
      </c>
      <c r="Y10" s="14">
        <v>-0.36</v>
      </c>
      <c r="Z10" s="14">
        <f>IF(R10&lt;5,Y10*38.67,Y10)</f>
        <v>-13.921200000000001</v>
      </c>
      <c r="AA10" s="14" t="s">
        <v>192</v>
      </c>
      <c r="AB10" s="20">
        <f>IF(AA10="nn",Z10,AA10)</f>
        <v>-13.921200000000001</v>
      </c>
      <c r="AC10" s="14">
        <v>0.59</v>
      </c>
      <c r="AD10" s="14">
        <f>IF(R10&lt;5,AC10*38.67,AC10)</f>
        <v>22.815300000000001</v>
      </c>
      <c r="AE10" s="14" t="s">
        <v>119</v>
      </c>
      <c r="AF10" s="20">
        <f>AD10/SQRT(C10)</f>
        <v>6.0976454126045363</v>
      </c>
      <c r="AG10" s="17" t="s">
        <v>22</v>
      </c>
      <c r="AI10" s="31" t="s">
        <v>25</v>
      </c>
    </row>
    <row r="11" spans="1:35" x14ac:dyDescent="0.35">
      <c r="A11" s="4" t="s">
        <v>26</v>
      </c>
      <c r="B11" s="4">
        <v>2007</v>
      </c>
      <c r="C11" s="1">
        <v>15</v>
      </c>
      <c r="D11" s="1">
        <v>12</v>
      </c>
      <c r="E11" s="1" t="s">
        <v>105</v>
      </c>
      <c r="F11" s="1">
        <v>29.7</v>
      </c>
      <c r="G11" s="1">
        <v>7.5</v>
      </c>
      <c r="H11" s="1">
        <v>38.799999999999997</v>
      </c>
      <c r="I11" s="11">
        <v>52</v>
      </c>
      <c r="J11" s="11"/>
      <c r="K11" s="1">
        <v>0</v>
      </c>
      <c r="L11" s="1">
        <v>2.89</v>
      </c>
      <c r="M11" s="8">
        <f>IF(L11&lt;5,L11*38.67,L11)</f>
        <v>111.75630000000001</v>
      </c>
      <c r="N11" s="1">
        <v>1.1599999999999999</v>
      </c>
      <c r="O11" s="1">
        <f>IF(N11&lt;5,N11*38.67,N11)</f>
        <v>44.857199999999999</v>
      </c>
      <c r="P11" s="1" t="s">
        <v>119</v>
      </c>
      <c r="Q11" s="8">
        <f>IF(P11="SD",O11/SQRT(C11),O11)</f>
        <v>11.582079237166356</v>
      </c>
      <c r="R11" s="1">
        <v>2.72</v>
      </c>
      <c r="S11" s="1">
        <f>IF(R11&lt;5,R11*38.67,R11)</f>
        <v>105.18240000000002</v>
      </c>
      <c r="T11" s="1">
        <v>0.95</v>
      </c>
      <c r="U11" s="1">
        <f>IF(T11&lt;5,T11*38.67,T11)</f>
        <v>36.736499999999999</v>
      </c>
      <c r="V11" s="1" t="s">
        <v>119</v>
      </c>
      <c r="W11" s="8">
        <f>IF(V11="SD",U11/SQRT(C11),U11)</f>
        <v>9.485323513196585</v>
      </c>
      <c r="X11" s="14" t="s">
        <v>116</v>
      </c>
      <c r="Y11" s="14">
        <v>-0.18</v>
      </c>
      <c r="Z11" s="14">
        <f>IF(R11&lt;5,Y11*38.67,Y11)</f>
        <v>-6.9606000000000003</v>
      </c>
      <c r="AA11" s="14" t="s">
        <v>192</v>
      </c>
      <c r="AB11" s="20">
        <f>IF(AA11="nn",Z11,AA11)</f>
        <v>-6.9606000000000003</v>
      </c>
      <c r="AC11" s="14">
        <v>0.59</v>
      </c>
      <c r="AD11" s="14">
        <f>IF(R11&lt;5,AC11*38.67,AC11)</f>
        <v>22.815300000000001</v>
      </c>
      <c r="AE11" s="14" t="s">
        <v>119</v>
      </c>
      <c r="AF11" s="20">
        <f>AD11/SQRT(C11)</f>
        <v>5.8908851292484048</v>
      </c>
      <c r="AG11" s="17" t="s">
        <v>22</v>
      </c>
      <c r="AI11" s="31" t="s">
        <v>25</v>
      </c>
    </row>
    <row r="12" spans="1:35" x14ac:dyDescent="0.35">
      <c r="A12" s="4" t="s">
        <v>28</v>
      </c>
      <c r="B12" s="4">
        <v>2021</v>
      </c>
      <c r="C12" s="1">
        <v>14</v>
      </c>
      <c r="D12" s="1">
        <v>10</v>
      </c>
      <c r="E12" s="1" t="s">
        <v>132</v>
      </c>
      <c r="F12" s="1">
        <v>30.9</v>
      </c>
      <c r="G12" s="1">
        <v>6.2</v>
      </c>
      <c r="H12" s="1">
        <v>40</v>
      </c>
      <c r="I12" s="11">
        <v>54</v>
      </c>
      <c r="J12" s="11">
        <v>23.6</v>
      </c>
      <c r="K12" s="1">
        <v>0</v>
      </c>
      <c r="L12" s="1">
        <v>3.1</v>
      </c>
      <c r="M12" s="8">
        <f>IF(L12&lt;5,L12*38.67,L12)</f>
        <v>119.87700000000001</v>
      </c>
      <c r="N12" s="1">
        <v>0.8</v>
      </c>
      <c r="O12" s="1">
        <f>IF(N12&lt;5,N12*38.67,N12)</f>
        <v>30.936000000000003</v>
      </c>
      <c r="P12" s="1" t="s">
        <v>119</v>
      </c>
      <c r="Q12" s="8">
        <f>IF(P12="SD",O12/SQRT(C12),O12)</f>
        <v>8.2679937798027616</v>
      </c>
      <c r="R12" s="1">
        <v>2.8</v>
      </c>
      <c r="S12" s="1">
        <f>IF(R12&lt;5,R12*38.67,R12)</f>
        <v>108.276</v>
      </c>
      <c r="T12" s="1">
        <v>0.8</v>
      </c>
      <c r="U12" s="1">
        <f>IF(T12&lt;5,T12*38.67,T12)</f>
        <v>30.936000000000003</v>
      </c>
      <c r="V12" s="1" t="s">
        <v>119</v>
      </c>
      <c r="W12" s="8">
        <f>IF(V12="SD",U12/SQRT(C12),U12)</f>
        <v>8.2679937798027616</v>
      </c>
      <c r="X12" s="15" t="s">
        <v>117</v>
      </c>
      <c r="Y12" s="15"/>
      <c r="Z12" s="15"/>
      <c r="AA12" s="15">
        <f>S12-M12</f>
        <v>-11.601000000000013</v>
      </c>
      <c r="AB12" s="32">
        <f>IF(AA12="nn",Z12,AA12)</f>
        <v>-11.601000000000013</v>
      </c>
      <c r="AC12" s="15"/>
      <c r="AD12" s="15"/>
      <c r="AE12" s="15"/>
      <c r="AF12" s="24">
        <f>SQRT(Q12^2+W12^2-2*Q12*W12*0.69)</f>
        <v>6.5102248124447621</v>
      </c>
      <c r="AG12" s="19" t="s">
        <v>29</v>
      </c>
      <c r="AI12" s="31" t="s">
        <v>27</v>
      </c>
    </row>
    <row r="13" spans="1:35" x14ac:dyDescent="0.35">
      <c r="A13" s="4" t="s">
        <v>31</v>
      </c>
      <c r="B13" s="4">
        <v>2016</v>
      </c>
      <c r="C13" s="1">
        <v>10</v>
      </c>
      <c r="D13" s="1">
        <v>26</v>
      </c>
      <c r="E13" s="1" t="s">
        <v>127</v>
      </c>
      <c r="F13" s="1">
        <v>31.2</v>
      </c>
      <c r="G13" s="1">
        <v>8.6</v>
      </c>
      <c r="H13" s="1">
        <v>42</v>
      </c>
      <c r="I13" s="11">
        <v>77</v>
      </c>
      <c r="J13" s="11">
        <v>28</v>
      </c>
      <c r="K13" s="1">
        <v>0</v>
      </c>
      <c r="L13" s="1">
        <v>113</v>
      </c>
      <c r="M13" s="8">
        <f>IF(L13&lt;5,L13*38.67,L13)</f>
        <v>113</v>
      </c>
      <c r="N13" s="1">
        <v>34</v>
      </c>
      <c r="O13" s="1">
        <f>IF(N13&lt;5,N13*38.67,N13)</f>
        <v>34</v>
      </c>
      <c r="P13" s="1" t="s">
        <v>119</v>
      </c>
      <c r="Q13" s="8">
        <f>IF(P13="SD",O13/SQRT(C13),O13)</f>
        <v>10.751744044572488</v>
      </c>
      <c r="R13" s="1">
        <v>130.80000000000001</v>
      </c>
      <c r="S13" s="1">
        <f>IF(R13&lt;5,R13*38.67,R13)</f>
        <v>130.80000000000001</v>
      </c>
      <c r="T13" s="1">
        <v>40.799999999999997</v>
      </c>
      <c r="U13" s="1">
        <f>IF(T13&lt;5,T13*38.67,T13)</f>
        <v>40.799999999999997</v>
      </c>
      <c r="V13" s="1" t="s">
        <v>119</v>
      </c>
      <c r="W13" s="8">
        <f>IF(V13="SD",U13/SQRT(C13),U13)</f>
        <v>12.902092853486986</v>
      </c>
      <c r="X13" s="14" t="s">
        <v>116</v>
      </c>
      <c r="Y13" s="14">
        <v>17.8</v>
      </c>
      <c r="Z13" s="14">
        <f>IF(R13&lt;5,Y13*38.67,Y13)</f>
        <v>17.8</v>
      </c>
      <c r="AA13" s="14" t="s">
        <v>192</v>
      </c>
      <c r="AB13" s="20">
        <f>IF(AA13="nn",Z13,AA13)</f>
        <v>17.8</v>
      </c>
      <c r="AC13" s="14">
        <v>40.799999999999997</v>
      </c>
      <c r="AD13" s="14">
        <f>IF(R13&lt;5,AC13*38.67,AC13)</f>
        <v>40.799999999999997</v>
      </c>
      <c r="AE13" s="14" t="s">
        <v>119</v>
      </c>
      <c r="AF13" s="20">
        <f>AD13/SQRT(C13)</f>
        <v>12.902092853486986</v>
      </c>
      <c r="AG13" s="19" t="s">
        <v>29</v>
      </c>
      <c r="AH13" s="29" t="s">
        <v>201</v>
      </c>
      <c r="AI13" s="31" t="s">
        <v>30</v>
      </c>
    </row>
    <row r="14" spans="1:35" x14ac:dyDescent="0.35">
      <c r="A14" s="4" t="s">
        <v>33</v>
      </c>
      <c r="B14" s="4">
        <v>2012</v>
      </c>
      <c r="C14" s="1">
        <v>18</v>
      </c>
      <c r="D14" s="1">
        <v>104</v>
      </c>
      <c r="E14" s="1" t="s">
        <v>93</v>
      </c>
      <c r="F14" s="1">
        <v>31.6</v>
      </c>
      <c r="G14" s="1">
        <v>2</v>
      </c>
      <c r="H14" s="1">
        <v>61.2</v>
      </c>
      <c r="I14" s="11">
        <v>97</v>
      </c>
      <c r="J14" s="11">
        <v>26.4</v>
      </c>
      <c r="K14" s="1" t="s">
        <v>90</v>
      </c>
      <c r="L14" s="1">
        <v>2.7</v>
      </c>
      <c r="M14" s="8">
        <f>IF(L14&lt;5,L14*38.67,L14)</f>
        <v>104.40900000000001</v>
      </c>
      <c r="N14" s="1">
        <v>0.9</v>
      </c>
      <c r="O14" s="1">
        <f>IF(N14&lt;5,N14*38.67,N14)</f>
        <v>34.803000000000004</v>
      </c>
      <c r="P14" s="1" t="s">
        <v>119</v>
      </c>
      <c r="Q14" s="8">
        <f>IF(P14="SD",O14/SQRT(C14),O14)</f>
        <v>8.2031457685451397</v>
      </c>
      <c r="R14" s="1">
        <v>2.4</v>
      </c>
      <c r="S14" s="1">
        <f>IF(R14&lt;5,R14*38.67,R14)</f>
        <v>92.808000000000007</v>
      </c>
      <c r="T14" s="1">
        <v>0.8</v>
      </c>
      <c r="U14" s="1">
        <f>IF(T14&lt;5,T14*38.67,T14)</f>
        <v>30.936000000000003</v>
      </c>
      <c r="V14" s="1" t="s">
        <v>119</v>
      </c>
      <c r="W14" s="8">
        <f>IF(V14="SD",U14/SQRT(C14),U14)</f>
        <v>7.2916851275956791</v>
      </c>
      <c r="X14" s="15" t="s">
        <v>117</v>
      </c>
      <c r="Y14" s="15"/>
      <c r="Z14" s="15"/>
      <c r="AA14" s="15">
        <f>S14-M14</f>
        <v>-11.600999999999999</v>
      </c>
      <c r="AB14" s="32">
        <f>IF(AA14="nn",Z14,AA14)</f>
        <v>-11.600999999999999</v>
      </c>
      <c r="AC14" s="15"/>
      <c r="AD14" s="15"/>
      <c r="AE14" s="15"/>
      <c r="AF14" s="24">
        <f>SQRT(Q14^2+W14^2-2*Q14*W14*0.69)</f>
        <v>6.157589562483035</v>
      </c>
      <c r="AG14" s="19" t="s">
        <v>29</v>
      </c>
      <c r="AH14" s="29" t="s">
        <v>161</v>
      </c>
      <c r="AI14" s="31" t="s">
        <v>32</v>
      </c>
    </row>
    <row r="15" spans="1:35" x14ac:dyDescent="0.35">
      <c r="A15" s="4" t="s">
        <v>34</v>
      </c>
      <c r="B15" s="4">
        <v>2009</v>
      </c>
      <c r="C15" s="1">
        <v>57</v>
      </c>
      <c r="D15" s="1">
        <v>26</v>
      </c>
      <c r="E15" s="1" t="s">
        <v>130</v>
      </c>
      <c r="F15" s="1">
        <v>31.9</v>
      </c>
      <c r="G15" s="1">
        <v>8.8999999999999897</v>
      </c>
      <c r="H15" s="1">
        <v>40.9</v>
      </c>
      <c r="I15" s="11">
        <v>81.5</v>
      </c>
      <c r="J15" s="11"/>
      <c r="K15" s="1">
        <v>0</v>
      </c>
      <c r="L15" s="1">
        <v>3.72</v>
      </c>
      <c r="M15" s="8">
        <f>IF(L15&lt;5,L15*38.67,L15)</f>
        <v>143.85240000000002</v>
      </c>
      <c r="N15" s="1">
        <v>0.52</v>
      </c>
      <c r="O15" s="1">
        <f>IF(N15&lt;5,N15*38.67,N15)</f>
        <v>20.108400000000003</v>
      </c>
      <c r="P15" s="1" t="s">
        <v>119</v>
      </c>
      <c r="Q15" s="8">
        <f>IF(P15="SD",O15/SQRT(C15),O15)</f>
        <v>2.663422644880673</v>
      </c>
      <c r="R15" s="1">
        <v>3.56</v>
      </c>
      <c r="S15" s="1">
        <f>IF(R15&lt;5,R15*38.67,R15)</f>
        <v>137.6652</v>
      </c>
      <c r="T15" s="1">
        <v>0.76</v>
      </c>
      <c r="U15" s="1">
        <f>IF(T15&lt;5,T15*38.67,T15)</f>
        <v>29.389200000000002</v>
      </c>
      <c r="V15" s="1" t="s">
        <v>119</v>
      </c>
      <c r="W15" s="8">
        <f>IF(V15="SD",U15/SQRT(C15),U15)</f>
        <v>3.8926946348255989</v>
      </c>
      <c r="X15" s="15" t="s">
        <v>117</v>
      </c>
      <c r="Y15" s="15"/>
      <c r="Z15" s="15"/>
      <c r="AA15" s="15">
        <f>S15-M15</f>
        <v>-6.1872000000000185</v>
      </c>
      <c r="AB15" s="32">
        <f>IF(AA15="nn",Z15,AA15)</f>
        <v>-6.1872000000000185</v>
      </c>
      <c r="AC15" s="15"/>
      <c r="AD15" s="15"/>
      <c r="AE15" s="15"/>
      <c r="AF15" s="24">
        <f>SQRT(Q15^2+W15^2-2*Q15*W15*0.69)</f>
        <v>2.8176589697944574</v>
      </c>
      <c r="AG15" s="19" t="s">
        <v>29</v>
      </c>
      <c r="AI15" s="31" t="s">
        <v>159</v>
      </c>
    </row>
    <row r="16" spans="1:35" x14ac:dyDescent="0.35">
      <c r="A16" s="4" t="s">
        <v>31</v>
      </c>
      <c r="B16" s="4">
        <v>2007</v>
      </c>
      <c r="C16" s="1">
        <v>70</v>
      </c>
      <c r="D16" s="1">
        <v>26</v>
      </c>
      <c r="E16" s="1" t="s">
        <v>98</v>
      </c>
      <c r="F16" s="1">
        <v>32</v>
      </c>
      <c r="G16" s="1">
        <v>5.8</v>
      </c>
      <c r="H16" s="1">
        <v>42</v>
      </c>
      <c r="I16" s="11">
        <v>113</v>
      </c>
      <c r="J16" s="11">
        <v>28.1</v>
      </c>
      <c r="K16" s="1">
        <v>0</v>
      </c>
      <c r="L16" s="1">
        <v>109</v>
      </c>
      <c r="M16" s="8">
        <f>IF(L16&lt;5,L16*38.67,L16)</f>
        <v>109</v>
      </c>
      <c r="N16" s="1">
        <v>29</v>
      </c>
      <c r="O16" s="1">
        <f>IF(N16&lt;5,N16*38.67,N16)</f>
        <v>29</v>
      </c>
      <c r="P16" s="1" t="s">
        <v>119</v>
      </c>
      <c r="Q16" s="8">
        <f>IF(P16="SD",O16/SQRT(C16),O16)</f>
        <v>3.4661629670697414</v>
      </c>
      <c r="R16" s="1">
        <v>110.7</v>
      </c>
      <c r="S16" s="1">
        <f>IF(R16&lt;5,R16*38.67,R16)</f>
        <v>110.7</v>
      </c>
      <c r="T16" s="1">
        <v>22.3</v>
      </c>
      <c r="U16" s="1">
        <f>IF(T16&lt;5,T16*38.67,T16)</f>
        <v>22.3</v>
      </c>
      <c r="V16" s="1" t="s">
        <v>119</v>
      </c>
      <c r="W16" s="8">
        <f>IF(V16="SD",U16/SQRT(C16),U16)</f>
        <v>2.6653597988156981</v>
      </c>
      <c r="X16" s="14" t="s">
        <v>116</v>
      </c>
      <c r="Y16" s="14">
        <v>1.7</v>
      </c>
      <c r="Z16" s="14">
        <f>IF(R16&lt;5,Y16*38.67,Y16)</f>
        <v>1.7</v>
      </c>
      <c r="AA16" s="14" t="s">
        <v>192</v>
      </c>
      <c r="AB16" s="20">
        <f>IF(AA16="nn",Z16,AA16)</f>
        <v>1.7</v>
      </c>
      <c r="AC16" s="14">
        <v>22.3</v>
      </c>
      <c r="AD16" s="14">
        <f>IF(R16&lt;5,AC16*38.67,AC16)</f>
        <v>22.3</v>
      </c>
      <c r="AE16" s="14" t="s">
        <v>119</v>
      </c>
      <c r="AF16" s="20">
        <f>AD16/SQRT(C16)</f>
        <v>2.6653597988156981</v>
      </c>
      <c r="AG16" s="19" t="s">
        <v>29</v>
      </c>
      <c r="AI16" s="31" t="s">
        <v>35</v>
      </c>
    </row>
    <row r="17" spans="1:35" x14ac:dyDescent="0.35">
      <c r="A17" s="4" t="s">
        <v>37</v>
      </c>
      <c r="B17" s="4">
        <v>2011</v>
      </c>
      <c r="C17" s="1">
        <v>32</v>
      </c>
      <c r="D17" s="1">
        <v>26</v>
      </c>
      <c r="E17" s="1" t="s">
        <v>123</v>
      </c>
      <c r="F17" s="1">
        <v>32</v>
      </c>
      <c r="G17" s="1">
        <v>7.5</v>
      </c>
      <c r="H17" s="1">
        <v>42</v>
      </c>
      <c r="I17" s="11">
        <v>110</v>
      </c>
      <c r="J17" s="11">
        <v>20</v>
      </c>
      <c r="K17" s="1">
        <v>0</v>
      </c>
      <c r="L17" s="1">
        <v>2.8</v>
      </c>
      <c r="M17" s="8">
        <f>IF(L17&lt;5,L17*38.67,L17)</f>
        <v>108.276</v>
      </c>
      <c r="N17" s="1">
        <v>0.5</v>
      </c>
      <c r="O17" s="1">
        <f>IF(N17&lt;5,N17*38.67,N17)</f>
        <v>19.335000000000001</v>
      </c>
      <c r="P17" s="1" t="s">
        <v>119</v>
      </c>
      <c r="Q17" s="8">
        <f>IF(P17="SD",O17/SQRT(C17),O17)</f>
        <v>3.417977403560474</v>
      </c>
      <c r="R17" s="1">
        <v>2.76</v>
      </c>
      <c r="S17" s="1">
        <f>IF(R17&lt;5,R17*38.67,R17)</f>
        <v>106.72919999999999</v>
      </c>
      <c r="T17" s="1">
        <v>7.0000000000000007E-2</v>
      </c>
      <c r="U17" s="1">
        <f>IF(T17&lt;5,T17*38.67,T17)</f>
        <v>2.7069000000000005</v>
      </c>
      <c r="V17" s="1" t="s">
        <v>119</v>
      </c>
      <c r="W17" s="8">
        <f>IF(V17="SD",U17/SQRT(C17),U17)</f>
        <v>0.47851683649846644</v>
      </c>
      <c r="X17" s="14" t="s">
        <v>116</v>
      </c>
      <c r="Y17" s="14">
        <v>-0.04</v>
      </c>
      <c r="Z17" s="14">
        <f>IF(R17&lt;5,Y17*38.67,Y17)</f>
        <v>-1.5468000000000002</v>
      </c>
      <c r="AA17" s="14" t="s">
        <v>192</v>
      </c>
      <c r="AB17" s="20">
        <f>IF(AA17="nn",Z17,AA17)</f>
        <v>-1.5468000000000002</v>
      </c>
      <c r="AC17" s="14">
        <v>7.0000000000000007E-2</v>
      </c>
      <c r="AD17" s="14">
        <f>IF(R17&lt;5,AC17*38.67,AC17)</f>
        <v>2.7069000000000005</v>
      </c>
      <c r="AE17" s="14" t="s">
        <v>120</v>
      </c>
      <c r="AF17" s="14">
        <v>2.7</v>
      </c>
      <c r="AG17" s="19" t="s">
        <v>29</v>
      </c>
      <c r="AH17" s="29" t="s">
        <v>214</v>
      </c>
      <c r="AI17" s="31" t="s">
        <v>36</v>
      </c>
    </row>
    <row r="18" spans="1:35" x14ac:dyDescent="0.35">
      <c r="A18" s="4" t="s">
        <v>60</v>
      </c>
      <c r="B18" s="4">
        <v>2014</v>
      </c>
      <c r="C18" s="1">
        <v>29</v>
      </c>
      <c r="D18" s="1">
        <v>26</v>
      </c>
      <c r="E18" s="1" t="s">
        <v>93</v>
      </c>
      <c r="F18" s="1">
        <v>32</v>
      </c>
      <c r="G18" s="1">
        <v>4.3</v>
      </c>
      <c r="H18" s="1">
        <v>61</v>
      </c>
      <c r="I18" s="11">
        <v>86</v>
      </c>
      <c r="J18" s="11">
        <v>31</v>
      </c>
      <c r="K18" s="1">
        <v>73</v>
      </c>
      <c r="L18" s="1">
        <v>2.7</v>
      </c>
      <c r="M18" s="8">
        <f>IF(L18&lt;5,L18*38.67,L18)</f>
        <v>104.40900000000001</v>
      </c>
      <c r="N18" s="1">
        <v>0.9</v>
      </c>
      <c r="O18" s="1">
        <f>IF(N18&lt;5,N18*38.67,N18)</f>
        <v>34.803000000000004</v>
      </c>
      <c r="P18" s="1" t="s">
        <v>119</v>
      </c>
      <c r="Q18" s="8">
        <f>IF(P18="SD",O18/SQRT(C18),O18)</f>
        <v>6.4627548545759375</v>
      </c>
      <c r="R18" s="1">
        <v>2.5</v>
      </c>
      <c r="S18" s="1">
        <f>IF(R18&lt;5,R18*38.67,R18)</f>
        <v>96.675000000000011</v>
      </c>
      <c r="T18" s="1">
        <v>0.8</v>
      </c>
      <c r="U18" s="1">
        <f>IF(T18&lt;5,T18*38.67,T18)</f>
        <v>30.936000000000003</v>
      </c>
      <c r="V18" s="1" t="s">
        <v>119</v>
      </c>
      <c r="W18" s="8">
        <f>IF(V18="SD",U18/SQRT(C18),U18)</f>
        <v>5.7446709818452772</v>
      </c>
      <c r="X18" s="15" t="s">
        <v>117</v>
      </c>
      <c r="Y18" s="15"/>
      <c r="Z18" s="15"/>
      <c r="AA18" s="15">
        <f>S18-M18</f>
        <v>-7.7339999999999947</v>
      </c>
      <c r="AB18" s="32">
        <f>IF(AA18="nn",Z18,AA18)</f>
        <v>-7.7339999999999947</v>
      </c>
      <c r="AC18" s="15"/>
      <c r="AD18" s="15"/>
      <c r="AE18" s="15"/>
      <c r="AF18" s="24">
        <f>SQRT(Q18^2+W18^2-2*Q18*W18*0.69)</f>
        <v>4.8511867227834431</v>
      </c>
      <c r="AG18" s="19" t="s">
        <v>29</v>
      </c>
      <c r="AI18" s="31" t="s">
        <v>59</v>
      </c>
    </row>
    <row r="19" spans="1:35" x14ac:dyDescent="0.35">
      <c r="A19" s="4" t="s">
        <v>39</v>
      </c>
      <c r="B19" s="4">
        <v>2004</v>
      </c>
      <c r="C19" s="1">
        <v>15</v>
      </c>
      <c r="D19" s="1">
        <v>10</v>
      </c>
      <c r="E19" s="1" t="s">
        <v>93</v>
      </c>
      <c r="F19" s="1">
        <v>32.200000000000003</v>
      </c>
      <c r="G19" s="1">
        <v>7</v>
      </c>
      <c r="H19" s="1">
        <v>41.2</v>
      </c>
      <c r="I19" s="11">
        <v>59</v>
      </c>
      <c r="J19" s="11">
        <v>33.9</v>
      </c>
      <c r="K19" s="1">
        <v>0</v>
      </c>
      <c r="L19" s="1">
        <v>169</v>
      </c>
      <c r="M19" s="8">
        <f>IF(L19&lt;5,L19*38.67,L19)</f>
        <v>169</v>
      </c>
      <c r="N19" s="1">
        <v>11</v>
      </c>
      <c r="O19" s="1">
        <f>IF(N19&lt;5,N19*38.67,N19)</f>
        <v>11</v>
      </c>
      <c r="P19" s="1" t="s">
        <v>120</v>
      </c>
      <c r="Q19" s="8">
        <f>IF(P19="SD",O19/SQRT(C19),O19)</f>
        <v>11</v>
      </c>
      <c r="R19" s="1">
        <v>170</v>
      </c>
      <c r="S19" s="1">
        <f>IF(R19&lt;5,R19*38.67,R19)</f>
        <v>170</v>
      </c>
      <c r="T19" s="1">
        <v>10</v>
      </c>
      <c r="U19" s="1">
        <f>IF(T19&lt;5,T19*38.67,T19)</f>
        <v>10</v>
      </c>
      <c r="V19" s="1" t="s">
        <v>120</v>
      </c>
      <c r="W19" s="8">
        <f>IF(V19="SD",U19/SQRT(C19),U19)</f>
        <v>10</v>
      </c>
      <c r="X19" s="15" t="s">
        <v>117</v>
      </c>
      <c r="Y19" s="15"/>
      <c r="Z19" s="15"/>
      <c r="AA19" s="15">
        <f>S19-M19</f>
        <v>1</v>
      </c>
      <c r="AB19" s="32">
        <f>IF(AA19="nn",Z19,AA19)</f>
        <v>1</v>
      </c>
      <c r="AC19" s="15"/>
      <c r="AD19" s="15"/>
      <c r="AE19" s="15"/>
      <c r="AF19" s="24">
        <f>SQRT(Q19^2+W19^2-2*Q19*W19*0.69)</f>
        <v>8.31865373723417</v>
      </c>
      <c r="AG19" s="19" t="s">
        <v>29</v>
      </c>
      <c r="AI19" s="31" t="s">
        <v>38</v>
      </c>
    </row>
    <row r="20" spans="1:35" x14ac:dyDescent="0.35">
      <c r="A20" s="4" t="s">
        <v>41</v>
      </c>
      <c r="B20" s="4">
        <v>2009</v>
      </c>
      <c r="C20" s="1">
        <v>24</v>
      </c>
      <c r="D20" s="1">
        <v>12</v>
      </c>
      <c r="E20" s="1" t="s">
        <v>124</v>
      </c>
      <c r="F20" s="1">
        <v>32.299999999999997</v>
      </c>
      <c r="G20" s="1">
        <v>8</v>
      </c>
      <c r="H20" s="1">
        <v>48.3</v>
      </c>
      <c r="I20" s="11">
        <v>57</v>
      </c>
      <c r="J20" s="11">
        <v>36.200000000000003</v>
      </c>
      <c r="K20" s="1">
        <v>0</v>
      </c>
      <c r="L20" s="1">
        <v>3.1</v>
      </c>
      <c r="M20" s="8">
        <f>IF(L20&lt;5,L20*38.67,L20)</f>
        <v>119.87700000000001</v>
      </c>
      <c r="N20" s="1">
        <v>1.7</v>
      </c>
      <c r="O20" s="1">
        <f>IF(N20&lt;5,N20*38.67,N20)</f>
        <v>65.739000000000004</v>
      </c>
      <c r="P20" s="1" t="s">
        <v>119</v>
      </c>
      <c r="Q20" s="8">
        <f>IF(P20="SD",O20/SQRT(C20),O20)</f>
        <v>13.418917183401948</v>
      </c>
      <c r="R20" s="1">
        <v>3.4</v>
      </c>
      <c r="S20" s="1">
        <f>IF(R20&lt;5,R20*38.67,R20)</f>
        <v>131.47800000000001</v>
      </c>
      <c r="T20" s="1">
        <v>1</v>
      </c>
      <c r="U20" s="1">
        <f>IF(T20&lt;5,T20*38.67,T20)</f>
        <v>38.67</v>
      </c>
      <c r="V20" s="1" t="s">
        <v>119</v>
      </c>
      <c r="W20" s="8">
        <f>IF(V20="SD",U20/SQRT(C20),U20)</f>
        <v>7.8934806961187922</v>
      </c>
      <c r="X20" s="14" t="s">
        <v>116</v>
      </c>
      <c r="Y20" s="14">
        <v>-0.3</v>
      </c>
      <c r="Z20" s="14">
        <f>IF(R20&lt;5,Y20*38.67,Y20)</f>
        <v>-11.601000000000001</v>
      </c>
      <c r="AA20" s="14" t="s">
        <v>192</v>
      </c>
      <c r="AB20" s="20">
        <f>IF(AA20="nn",Z20,AA20)</f>
        <v>-11.601000000000001</v>
      </c>
      <c r="AC20" s="14">
        <v>0.7</v>
      </c>
      <c r="AD20" s="14">
        <f>IF(R20&lt;5,AC20*38.67,AC20)</f>
        <v>27.068999999999999</v>
      </c>
      <c r="AE20" s="14" t="s">
        <v>119</v>
      </c>
      <c r="AF20" s="20">
        <f>AD20/SQRT(C20)</f>
        <v>5.5254364872831543</v>
      </c>
      <c r="AG20" s="19" t="s">
        <v>29</v>
      </c>
      <c r="AI20" s="31" t="s">
        <v>40</v>
      </c>
    </row>
    <row r="21" spans="1:35" x14ac:dyDescent="0.35">
      <c r="A21" s="4" t="s">
        <v>43</v>
      </c>
      <c r="B21" s="4">
        <v>2006</v>
      </c>
      <c r="C21" s="1">
        <v>24</v>
      </c>
      <c r="D21" s="1">
        <v>12</v>
      </c>
      <c r="E21" s="1" t="s">
        <v>131</v>
      </c>
      <c r="F21" s="1">
        <v>32.5</v>
      </c>
      <c r="G21" s="1">
        <v>8</v>
      </c>
      <c r="H21" s="1">
        <v>48.4</v>
      </c>
      <c r="I21" s="11">
        <v>57</v>
      </c>
      <c r="J21" s="11">
        <v>36.200000000000003</v>
      </c>
      <c r="K21" s="1">
        <v>0</v>
      </c>
      <c r="L21" s="1">
        <v>3.83</v>
      </c>
      <c r="M21" s="8">
        <f>IF(L21&lt;5,L21*38.67,L21)</f>
        <v>148.1061</v>
      </c>
      <c r="N21" s="1">
        <v>0.18</v>
      </c>
      <c r="O21" s="1">
        <f>IF(N21&lt;5,N21*38.67,N21)</f>
        <v>6.9606000000000003</v>
      </c>
      <c r="P21" s="1" t="s">
        <v>120</v>
      </c>
      <c r="Q21" s="8">
        <f>IF(P21="SD",O21/SQRT(C21),O21)</f>
        <v>6.9606000000000003</v>
      </c>
      <c r="R21" s="1">
        <v>4.01</v>
      </c>
      <c r="S21" s="1">
        <f>IF(R21&lt;5,R21*38.67,R21)</f>
        <v>155.0667</v>
      </c>
      <c r="T21" s="1">
        <v>0.26</v>
      </c>
      <c r="U21" s="1">
        <f>IF(T21&lt;5,T21*38.67,T21)</f>
        <v>10.054200000000002</v>
      </c>
      <c r="V21" s="1" t="s">
        <v>120</v>
      </c>
      <c r="W21" s="8">
        <f>IF(V21="SD",U21/SQRT(C21),U21)</f>
        <v>10.054200000000002</v>
      </c>
      <c r="X21" s="14" t="s">
        <v>116</v>
      </c>
      <c r="Y21" s="14">
        <v>0.18</v>
      </c>
      <c r="Z21" s="14">
        <f>IF(R21&lt;5,Y21*38.67,Y21)</f>
        <v>6.9606000000000003</v>
      </c>
      <c r="AA21" s="14" t="s">
        <v>192</v>
      </c>
      <c r="AB21" s="20">
        <f>IF(AA21="nn",Z21,AA21)</f>
        <v>6.9606000000000003</v>
      </c>
      <c r="AC21" s="14">
        <v>0.18</v>
      </c>
      <c r="AD21" s="14">
        <f>IF(R21&lt;5,AC21*38.67,AC21)</f>
        <v>6.9606000000000003</v>
      </c>
      <c r="AE21" s="14" t="s">
        <v>120</v>
      </c>
      <c r="AF21" s="20">
        <v>6.96</v>
      </c>
      <c r="AG21" s="19" t="s">
        <v>29</v>
      </c>
      <c r="AI21" s="31" t="s">
        <v>42</v>
      </c>
    </row>
    <row r="22" spans="1:35" x14ac:dyDescent="0.35">
      <c r="A22" s="4" t="s">
        <v>45</v>
      </c>
      <c r="B22" s="4">
        <v>2011</v>
      </c>
      <c r="C22" s="1">
        <v>9</v>
      </c>
      <c r="D22" s="1">
        <v>6</v>
      </c>
      <c r="E22" s="1" t="s">
        <v>93</v>
      </c>
      <c r="F22" s="1">
        <v>32.5</v>
      </c>
      <c r="G22" s="1">
        <v>6.6</v>
      </c>
      <c r="H22" s="1">
        <v>35</v>
      </c>
      <c r="I22" s="11">
        <v>23</v>
      </c>
      <c r="J22" s="11">
        <v>54</v>
      </c>
      <c r="K22" s="1">
        <v>0</v>
      </c>
      <c r="L22" s="1">
        <v>82</v>
      </c>
      <c r="M22" s="8">
        <f>IF(L22&lt;5,L22*38.67,L22)</f>
        <v>82</v>
      </c>
      <c r="N22" s="1">
        <v>10</v>
      </c>
      <c r="O22" s="1">
        <f>IF(N22&lt;5,N22*38.67,N22)</f>
        <v>10</v>
      </c>
      <c r="P22" s="1" t="s">
        <v>120</v>
      </c>
      <c r="Q22" s="8">
        <f>IF(P22="SD",O22/SQRT(C22),O22)</f>
        <v>10</v>
      </c>
      <c r="R22" s="1">
        <v>90</v>
      </c>
      <c r="S22" s="1">
        <f>IF(R22&lt;5,R22*38.67,R22)</f>
        <v>90</v>
      </c>
      <c r="T22" s="1">
        <v>14</v>
      </c>
      <c r="U22" s="1">
        <f>IF(T22&lt;5,T22*38.67,T22)</f>
        <v>14</v>
      </c>
      <c r="V22" s="1" t="s">
        <v>120</v>
      </c>
      <c r="W22" s="8">
        <f>IF(V22="SD",U22/SQRT(C22),U22)</f>
        <v>14</v>
      </c>
      <c r="X22" s="15" t="s">
        <v>117</v>
      </c>
      <c r="Y22" s="15"/>
      <c r="Z22" s="15"/>
      <c r="AA22" s="15">
        <f>S22-M22</f>
        <v>8</v>
      </c>
      <c r="AB22" s="32">
        <f>IF(AA22="nn",Z22,AA22)</f>
        <v>8</v>
      </c>
      <c r="AC22" s="15"/>
      <c r="AD22" s="15"/>
      <c r="AE22" s="15"/>
      <c r="AF22" s="24">
        <f>SQRT(Q22^2+W22^2-2*Q22*W22*0.69)</f>
        <v>10.139033484509261</v>
      </c>
      <c r="AG22" s="19" t="s">
        <v>29</v>
      </c>
      <c r="AI22" s="31" t="s">
        <v>44</v>
      </c>
    </row>
    <row r="23" spans="1:35" x14ac:dyDescent="0.35">
      <c r="A23" s="4" t="s">
        <v>47</v>
      </c>
      <c r="B23" s="4">
        <v>2005</v>
      </c>
      <c r="C23" s="1">
        <v>20</v>
      </c>
      <c r="D23" s="1">
        <v>16</v>
      </c>
      <c r="E23" s="1" t="s">
        <v>94</v>
      </c>
      <c r="F23" s="1">
        <v>32.799999999999997</v>
      </c>
      <c r="G23" s="1">
        <v>9.8000000000000007</v>
      </c>
      <c r="H23" s="1">
        <v>44.8</v>
      </c>
      <c r="I23" s="11">
        <v>92</v>
      </c>
      <c r="J23" s="11"/>
      <c r="K23" s="1">
        <v>0</v>
      </c>
      <c r="L23" s="1">
        <v>134.85</v>
      </c>
      <c r="M23" s="8">
        <f>IF(L23&lt;5,L23*38.67,L23)</f>
        <v>134.85</v>
      </c>
      <c r="N23" s="1">
        <v>8.26</v>
      </c>
      <c r="O23" s="1">
        <f>IF(N23&lt;5,N23*38.67,N23)</f>
        <v>8.26</v>
      </c>
      <c r="P23" s="1" t="s">
        <v>120</v>
      </c>
      <c r="Q23" s="8">
        <f>IF(P23="SD",O23/SQRT(C23),O23)</f>
        <v>8.26</v>
      </c>
      <c r="R23" s="1">
        <v>131.9</v>
      </c>
      <c r="S23" s="1">
        <f>IF(R23&lt;5,R23*38.67,R23)</f>
        <v>131.9</v>
      </c>
      <c r="T23" s="1">
        <v>9.93</v>
      </c>
      <c r="U23" s="1">
        <f>IF(T23&lt;5,T23*38.67,T23)</f>
        <v>9.93</v>
      </c>
      <c r="V23" s="1" t="s">
        <v>120</v>
      </c>
      <c r="W23" s="8">
        <f>IF(V23="SD",U23/SQRT(C23),U23)</f>
        <v>9.93</v>
      </c>
      <c r="X23" s="15" t="s">
        <v>117</v>
      </c>
      <c r="Y23" s="15"/>
      <c r="Z23" s="15"/>
      <c r="AA23" s="15">
        <f>S23-M23</f>
        <v>-2.9499999999999886</v>
      </c>
      <c r="AB23" s="32">
        <f>IF(AA23="nn",Z23,AA23)</f>
        <v>-2.9499999999999886</v>
      </c>
      <c r="AC23" s="15"/>
      <c r="AD23" s="15"/>
      <c r="AE23" s="15"/>
      <c r="AF23" s="24">
        <f>SQRT(Q23^2+W23^2-2*Q23*W23*0.69)</f>
        <v>7.3240983062763432</v>
      </c>
      <c r="AG23" s="19" t="s">
        <v>29</v>
      </c>
      <c r="AI23" s="31" t="s">
        <v>46</v>
      </c>
    </row>
    <row r="24" spans="1:35" x14ac:dyDescent="0.35">
      <c r="A24" s="4" t="s">
        <v>47</v>
      </c>
      <c r="B24" s="4">
        <v>2003</v>
      </c>
      <c r="C24" s="1">
        <v>22</v>
      </c>
      <c r="D24" s="1">
        <v>26</v>
      </c>
      <c r="E24" s="1" t="s">
        <v>93</v>
      </c>
      <c r="F24" s="1">
        <v>33.17</v>
      </c>
      <c r="G24" s="1">
        <v>8.5</v>
      </c>
      <c r="H24" s="1">
        <v>44.2</v>
      </c>
      <c r="I24" s="11">
        <v>97</v>
      </c>
      <c r="J24" s="11">
        <v>25.2</v>
      </c>
      <c r="K24" s="1">
        <v>0</v>
      </c>
      <c r="L24" s="1">
        <v>124.86</v>
      </c>
      <c r="M24" s="8">
        <f>IF(L24&lt;5,L24*38.67,L24)</f>
        <v>124.86</v>
      </c>
      <c r="N24" s="1">
        <v>5.39</v>
      </c>
      <c r="O24" s="1">
        <f>IF(N24&lt;5,N24*38.67,N24)</f>
        <v>5.39</v>
      </c>
      <c r="P24" s="1" t="s">
        <v>120</v>
      </c>
      <c r="Q24" s="8">
        <f>IF(P24="SD",O24/SQRT(C24),O24)</f>
        <v>5.39</v>
      </c>
      <c r="R24" s="1">
        <v>124</v>
      </c>
      <c r="S24" s="1">
        <f>IF(R24&lt;5,R24*38.67,R24)</f>
        <v>124</v>
      </c>
      <c r="T24" s="1">
        <v>5.81</v>
      </c>
      <c r="U24" s="1">
        <f>IF(T24&lt;5,T24*38.67,T24)</f>
        <v>5.81</v>
      </c>
      <c r="V24" s="1" t="s">
        <v>120</v>
      </c>
      <c r="W24" s="8">
        <f>IF(V24="SD",U24/SQRT(C24),U24)</f>
        <v>5.81</v>
      </c>
      <c r="X24" s="15" t="s">
        <v>117</v>
      </c>
      <c r="Y24" s="15"/>
      <c r="Z24" s="15"/>
      <c r="AA24" s="15">
        <f>S24-M24</f>
        <v>-0.85999999999999943</v>
      </c>
      <c r="AB24" s="32">
        <f>IF(AA24="nn",Z24,AA24)</f>
        <v>-0.85999999999999943</v>
      </c>
      <c r="AC24" s="15"/>
      <c r="AD24" s="15"/>
      <c r="AE24" s="15"/>
      <c r="AF24" s="24">
        <f>SQRT(Q24^2+W24^2-2*Q24*W24*0.69)</f>
        <v>4.4263142681016223</v>
      </c>
      <c r="AG24" s="19" t="s">
        <v>29</v>
      </c>
      <c r="AI24" s="31" t="s">
        <v>48</v>
      </c>
    </row>
    <row r="25" spans="1:35" x14ac:dyDescent="0.35">
      <c r="A25" s="4" t="s">
        <v>50</v>
      </c>
      <c r="B25" s="4">
        <v>2016</v>
      </c>
      <c r="C25" s="1">
        <v>40</v>
      </c>
      <c r="D25" s="1">
        <v>16</v>
      </c>
      <c r="E25" s="1" t="s">
        <v>97</v>
      </c>
      <c r="F25" s="1">
        <v>33.200000000000003</v>
      </c>
      <c r="G25" s="1">
        <v>14.7</v>
      </c>
      <c r="H25" s="1">
        <v>54.9</v>
      </c>
      <c r="I25" s="11">
        <v>50</v>
      </c>
      <c r="J25" s="11"/>
      <c r="K25" s="1">
        <v>0</v>
      </c>
      <c r="L25" s="1">
        <v>112.7</v>
      </c>
      <c r="M25" s="8">
        <f>IF(L25&lt;5,L25*38.67,L25)</f>
        <v>112.7</v>
      </c>
      <c r="N25" s="1">
        <v>33.6</v>
      </c>
      <c r="O25" s="1">
        <f>IF(N25&lt;5,N25*38.67,N25)</f>
        <v>33.6</v>
      </c>
      <c r="P25" s="1" t="s">
        <v>119</v>
      </c>
      <c r="Q25" s="8">
        <f>IF(P25="SD",O25/SQRT(C25),O25)</f>
        <v>5.3126264690828773</v>
      </c>
      <c r="R25" s="1">
        <v>110.6</v>
      </c>
      <c r="S25" s="1">
        <f>IF(R25&lt;5,R25*38.67,R25)</f>
        <v>110.6</v>
      </c>
      <c r="T25" s="1">
        <v>38.4</v>
      </c>
      <c r="U25" s="1">
        <f>IF(T25&lt;5,T25*38.67,T25)</f>
        <v>38.4</v>
      </c>
      <c r="V25" s="1" t="s">
        <v>119</v>
      </c>
      <c r="W25" s="8">
        <f>IF(V25="SD",U25/SQRT(C25),U25)</f>
        <v>6.0715731075232879</v>
      </c>
      <c r="X25" s="15" t="s">
        <v>117</v>
      </c>
      <c r="Y25" s="15"/>
      <c r="Z25" s="15"/>
      <c r="AA25" s="15">
        <f>S25-M25</f>
        <v>-2.1000000000000085</v>
      </c>
      <c r="AB25" s="32">
        <f>IF(AA25="nn",Z25,AA25)</f>
        <v>-2.1000000000000085</v>
      </c>
      <c r="AC25" s="15"/>
      <c r="AD25" s="15"/>
      <c r="AE25" s="15"/>
      <c r="AF25" s="24">
        <f>SQRT(Q25^2+W25^2-2*Q25*W25*0.69)</f>
        <v>4.5359365074921412</v>
      </c>
      <c r="AG25" s="19" t="s">
        <v>29</v>
      </c>
      <c r="AI25" s="31" t="s">
        <v>49</v>
      </c>
    </row>
    <row r="26" spans="1:35" x14ac:dyDescent="0.35">
      <c r="A26" s="4" t="s">
        <v>52</v>
      </c>
      <c r="B26" s="4">
        <v>2020</v>
      </c>
      <c r="C26" s="1">
        <v>17</v>
      </c>
      <c r="D26" s="1">
        <v>4</v>
      </c>
      <c r="E26" s="1" t="s">
        <v>135</v>
      </c>
      <c r="F26" s="1">
        <v>33.200000000000003</v>
      </c>
      <c r="G26" s="1">
        <v>3.3</v>
      </c>
      <c r="H26" s="1">
        <v>43.2</v>
      </c>
      <c r="I26" s="11">
        <v>78</v>
      </c>
      <c r="J26" s="11">
        <v>44</v>
      </c>
      <c r="K26" s="1">
        <v>0</v>
      </c>
      <c r="L26" s="1">
        <v>135</v>
      </c>
      <c r="M26" s="8">
        <f>IF(L26&lt;5,L26*38.67,L26)</f>
        <v>135</v>
      </c>
      <c r="N26" s="1">
        <v>20</v>
      </c>
      <c r="O26" s="1">
        <f>IF(N26&lt;5,N26*38.67,N26)</f>
        <v>20</v>
      </c>
      <c r="P26" s="1" t="s">
        <v>119</v>
      </c>
      <c r="Q26" s="8">
        <f>IF(P26="SD",O26/SQRT(C26),O26)</f>
        <v>4.8507125007266598</v>
      </c>
      <c r="R26" s="1">
        <v>117</v>
      </c>
      <c r="S26" s="1">
        <f>IF(R26&lt;5,R26*38.67,R26)</f>
        <v>117</v>
      </c>
      <c r="T26" s="1">
        <v>15</v>
      </c>
      <c r="U26" s="1">
        <f>IF(T26&lt;5,T26*38.67,T26)</f>
        <v>15</v>
      </c>
      <c r="V26" s="1" t="s">
        <v>119</v>
      </c>
      <c r="W26" s="8">
        <f>IF(V26="SD",U26/SQRT(C26),U26)</f>
        <v>3.6380343755449944</v>
      </c>
      <c r="X26" s="15" t="s">
        <v>117</v>
      </c>
      <c r="Y26" s="15"/>
      <c r="Z26" s="15"/>
      <c r="AA26" s="15">
        <f>S26-M26</f>
        <v>-18</v>
      </c>
      <c r="AB26" s="32">
        <f>IF(AA26="nn",Z26,AA26)</f>
        <v>-18</v>
      </c>
      <c r="AC26" s="15"/>
      <c r="AD26" s="15"/>
      <c r="AE26" s="15"/>
      <c r="AF26" s="24">
        <f>SQRT(Q26^2+W26^2-2*Q26*W26*0.69)</f>
        <v>3.5230334522797757</v>
      </c>
      <c r="AG26" s="19" t="s">
        <v>29</v>
      </c>
      <c r="AH26" s="29" t="s">
        <v>163</v>
      </c>
      <c r="AI26" s="31" t="s">
        <v>51</v>
      </c>
    </row>
    <row r="27" spans="1:35" x14ac:dyDescent="0.35">
      <c r="A27" s="4" t="s">
        <v>31</v>
      </c>
      <c r="B27" s="4">
        <v>2018</v>
      </c>
      <c r="C27" s="1">
        <v>251</v>
      </c>
      <c r="D27" s="1">
        <v>26</v>
      </c>
      <c r="E27" s="1" t="s">
        <v>93</v>
      </c>
      <c r="F27" s="1">
        <v>33.299999999999997</v>
      </c>
      <c r="G27" s="1">
        <v>7.9</v>
      </c>
      <c r="H27" s="1">
        <v>40.200000000000003</v>
      </c>
      <c r="I27" s="11">
        <v>113.2</v>
      </c>
      <c r="J27" s="11">
        <v>27.9</v>
      </c>
      <c r="K27" s="1">
        <v>0</v>
      </c>
      <c r="L27" s="1">
        <v>2.94</v>
      </c>
      <c r="M27" s="8">
        <f>IF(L27&lt;5,L27*38.67,L27)</f>
        <v>113.68980000000001</v>
      </c>
      <c r="N27" s="1">
        <v>0.68</v>
      </c>
      <c r="O27" s="1">
        <f>IF(N27&lt;5,N27*38.67,N27)</f>
        <v>26.295600000000004</v>
      </c>
      <c r="P27" s="1" t="s">
        <v>119</v>
      </c>
      <c r="Q27" s="8">
        <f>IF(P27="SD",O27/SQRT(C27),O27)</f>
        <v>1.6597635546098595</v>
      </c>
      <c r="R27" s="1">
        <v>119.4</v>
      </c>
      <c r="S27" s="1">
        <f>IF(R27&lt;5,R27*38.67,R27)</f>
        <v>119.4</v>
      </c>
      <c r="T27" s="1">
        <v>28.6</v>
      </c>
      <c r="U27" s="1">
        <f>IF(T27&lt;5,T27*38.67,T27)</f>
        <v>28.6</v>
      </c>
      <c r="V27" s="1" t="s">
        <v>119</v>
      </c>
      <c r="W27" s="8">
        <f>IF(V27="SD",U27/SQRT(C27),U27)</f>
        <v>1.8052159928597171</v>
      </c>
      <c r="X27" s="14" t="s">
        <v>116</v>
      </c>
      <c r="Y27" s="14">
        <v>4.2</v>
      </c>
      <c r="Z27" s="14">
        <f>IF(R27&lt;5,Y27*38.67,Y27)</f>
        <v>4.2</v>
      </c>
      <c r="AA27" s="14" t="s">
        <v>192</v>
      </c>
      <c r="AB27" s="20">
        <f>IF(AA27="nn",Z27,AA27)</f>
        <v>4.2</v>
      </c>
      <c r="AC27" s="14">
        <v>1.1499999999999999</v>
      </c>
      <c r="AD27" s="14">
        <f>IF(R27&lt;5,AC27*38.67,AC27)</f>
        <v>1.1499999999999999</v>
      </c>
      <c r="AE27" s="14" t="s">
        <v>133</v>
      </c>
      <c r="AF27" s="20">
        <v>1.24</v>
      </c>
      <c r="AG27" s="19" t="s">
        <v>29</v>
      </c>
      <c r="AH27" s="29" t="s">
        <v>213</v>
      </c>
      <c r="AI27" s="31" t="s">
        <v>53</v>
      </c>
    </row>
    <row r="28" spans="1:35" x14ac:dyDescent="0.35">
      <c r="A28" s="4" t="s">
        <v>19</v>
      </c>
      <c r="B28" s="4">
        <v>2009</v>
      </c>
      <c r="C28" s="1">
        <v>20</v>
      </c>
      <c r="D28" s="1">
        <v>12</v>
      </c>
      <c r="E28" s="1" t="s">
        <v>101</v>
      </c>
      <c r="F28" s="1">
        <v>33.5</v>
      </c>
      <c r="G28" s="1">
        <v>10.1</v>
      </c>
      <c r="H28" s="1">
        <v>32.6</v>
      </c>
      <c r="I28" s="11">
        <v>45</v>
      </c>
      <c r="J28" s="11">
        <v>37</v>
      </c>
      <c r="K28" s="1">
        <v>0</v>
      </c>
      <c r="L28" s="1">
        <v>130</v>
      </c>
      <c r="M28" s="8">
        <f>IF(L28&lt;5,L28*38.67,L28)</f>
        <v>130</v>
      </c>
      <c r="N28" s="1">
        <v>22</v>
      </c>
      <c r="O28" s="1">
        <f>IF(N28&lt;5,N28*38.67,N28)</f>
        <v>22</v>
      </c>
      <c r="P28" s="1" t="s">
        <v>119</v>
      </c>
      <c r="Q28" s="8">
        <f>IF(P28="SD",O28/SQRT(C28),O28)</f>
        <v>4.919349550499537</v>
      </c>
      <c r="R28" s="1">
        <v>135</v>
      </c>
      <c r="S28" s="1">
        <f>IF(R28&lt;5,R28*38.67,R28)</f>
        <v>135</v>
      </c>
      <c r="T28" s="1">
        <v>31</v>
      </c>
      <c r="U28" s="1">
        <f>IF(T28&lt;5,T28*38.67,T28)</f>
        <v>31</v>
      </c>
      <c r="V28" s="1" t="s">
        <v>119</v>
      </c>
      <c r="W28" s="8">
        <f>IF(V28="SD",U28/SQRT(C28),U28)</f>
        <v>6.9318107302493477</v>
      </c>
      <c r="X28" s="15" t="s">
        <v>117</v>
      </c>
      <c r="Y28" s="15"/>
      <c r="Z28" s="15"/>
      <c r="AA28" s="15">
        <f>S28-M28</f>
        <v>5</v>
      </c>
      <c r="AB28" s="32">
        <f>IF(AA28="nn",Z28,AA28)</f>
        <v>5</v>
      </c>
      <c r="AC28" s="15"/>
      <c r="AD28" s="15"/>
      <c r="AE28" s="15"/>
      <c r="AF28" s="24">
        <f>SQRT(Q28^2+W28^2-2*Q28*W28*0.69)</f>
        <v>5.0191632768819163</v>
      </c>
      <c r="AG28" s="19" t="s">
        <v>29</v>
      </c>
      <c r="AI28" s="31" t="s">
        <v>54</v>
      </c>
    </row>
    <row r="29" spans="1:35" x14ac:dyDescent="0.35">
      <c r="A29" s="4" t="s">
        <v>56</v>
      </c>
      <c r="B29" s="4">
        <v>2010</v>
      </c>
      <c r="C29" s="1">
        <v>26</v>
      </c>
      <c r="D29" s="1">
        <v>52</v>
      </c>
      <c r="E29" s="1" t="s">
        <v>93</v>
      </c>
      <c r="F29" s="1">
        <v>33.5</v>
      </c>
      <c r="G29" s="1">
        <v>14.9</v>
      </c>
      <c r="H29" s="1">
        <v>49.9</v>
      </c>
      <c r="I29" s="11">
        <v>30.4</v>
      </c>
      <c r="J29" s="11">
        <v>37.299999999999997</v>
      </c>
      <c r="K29" s="1">
        <v>0</v>
      </c>
      <c r="L29" s="1">
        <v>3.22</v>
      </c>
      <c r="M29" s="8">
        <f>IF(L29&lt;5,L29*38.67,L29)</f>
        <v>124.51740000000001</v>
      </c>
      <c r="N29" s="1">
        <v>0.16</v>
      </c>
      <c r="O29" s="1">
        <f>IF(N29&lt;5,N29*38.67,N29)</f>
        <v>6.1872000000000007</v>
      </c>
      <c r="P29" s="1" t="s">
        <v>120</v>
      </c>
      <c r="Q29" s="8">
        <f>IF(P29="SD",O29/SQRT(C29),O29)</f>
        <v>6.1872000000000007</v>
      </c>
      <c r="R29" s="1">
        <v>3.8200000000000003</v>
      </c>
      <c r="S29" s="1">
        <f>IF(R29&lt;5,R29*38.67,R29)</f>
        <v>147.71940000000001</v>
      </c>
      <c r="T29" s="1">
        <v>0.25</v>
      </c>
      <c r="U29" s="1">
        <f>IF(T29&lt;5,T29*38.67,T29)</f>
        <v>9.6675000000000004</v>
      </c>
      <c r="V29" s="1" t="s">
        <v>120</v>
      </c>
      <c r="W29" s="8">
        <f>IF(V29="SD",U29/SQRT(C29),U29)</f>
        <v>9.6675000000000004</v>
      </c>
      <c r="X29" s="14" t="s">
        <v>116</v>
      </c>
      <c r="Y29" s="14">
        <v>0.6</v>
      </c>
      <c r="Z29" s="14">
        <f>IF(R29&lt;5,Y29*38.67,Y29)</f>
        <v>23.202000000000002</v>
      </c>
      <c r="AA29" s="14" t="s">
        <v>192</v>
      </c>
      <c r="AB29" s="20">
        <f>IF(AA29="nn",Z29,AA29)</f>
        <v>23.202000000000002</v>
      </c>
      <c r="AC29" s="14">
        <v>0.22</v>
      </c>
      <c r="AD29" s="14">
        <f>IF(R29&lt;5,AC29*38.67,AC29)</f>
        <v>8.5074000000000005</v>
      </c>
      <c r="AE29" s="14" t="s">
        <v>120</v>
      </c>
      <c r="AF29" s="20">
        <v>8.5</v>
      </c>
      <c r="AG29" s="19" t="s">
        <v>29</v>
      </c>
      <c r="AI29" s="31" t="s">
        <v>55</v>
      </c>
    </row>
    <row r="30" spans="1:35" x14ac:dyDescent="0.35">
      <c r="A30" s="4" t="s">
        <v>58</v>
      </c>
      <c r="B30" s="4">
        <v>2009</v>
      </c>
      <c r="C30" s="1">
        <v>33</v>
      </c>
      <c r="D30" s="1">
        <v>52</v>
      </c>
      <c r="E30" s="1" t="s">
        <v>93</v>
      </c>
      <c r="F30" s="1">
        <v>33.6</v>
      </c>
      <c r="G30" s="1">
        <v>14.5</v>
      </c>
      <c r="H30" s="1">
        <v>51.5</v>
      </c>
      <c r="I30" s="11">
        <v>37</v>
      </c>
      <c r="J30" s="11">
        <v>37.9</v>
      </c>
      <c r="K30" s="1">
        <v>0</v>
      </c>
      <c r="L30" s="1">
        <v>3.2</v>
      </c>
      <c r="M30" s="8">
        <f>IF(L30&lt;5,L30*38.67,L30)</f>
        <v>123.74400000000001</v>
      </c>
      <c r="N30" s="1">
        <v>0.1</v>
      </c>
      <c r="O30" s="1">
        <f>IF(N30&lt;5,N30*38.67,N30)</f>
        <v>3.8670000000000004</v>
      </c>
      <c r="P30" s="1" t="s">
        <v>120</v>
      </c>
      <c r="Q30" s="8">
        <f>IF(P30="SD",O30/SQRT(C30),O30)</f>
        <v>3.8670000000000004</v>
      </c>
      <c r="R30" s="1">
        <v>3.8</v>
      </c>
      <c r="S30" s="1">
        <f>IF(R30&lt;5,R30*38.67,R30)</f>
        <v>146.946</v>
      </c>
      <c r="T30" s="1">
        <v>0.2</v>
      </c>
      <c r="U30" s="1">
        <f>IF(T30&lt;5,T30*38.67,T30)</f>
        <v>7.7340000000000009</v>
      </c>
      <c r="V30" s="1" t="s">
        <v>120</v>
      </c>
      <c r="W30" s="8">
        <f>IF(V30="SD",U30/SQRT(C30),U30)</f>
        <v>7.7340000000000009</v>
      </c>
      <c r="X30" s="15" t="s">
        <v>117</v>
      </c>
      <c r="Y30" s="15"/>
      <c r="Z30" s="15"/>
      <c r="AA30" s="15">
        <f>S30-M30</f>
        <v>23.201999999999984</v>
      </c>
      <c r="AB30" s="32">
        <f>IF(AA30="nn",Z30,AA30)</f>
        <v>23.201999999999984</v>
      </c>
      <c r="AC30" s="15"/>
      <c r="AD30" s="15"/>
      <c r="AE30" s="15"/>
      <c r="AF30" s="24">
        <f>SQRT(Q30^2+W30^2-2*Q30*W30*0.69)</f>
        <v>5.7875956458619333</v>
      </c>
      <c r="AG30" s="19" t="s">
        <v>29</v>
      </c>
      <c r="AI30" s="31" t="s">
        <v>57</v>
      </c>
    </row>
    <row r="31" spans="1:35" x14ac:dyDescent="0.35">
      <c r="A31" s="4" t="s">
        <v>108</v>
      </c>
      <c r="B31" s="4">
        <v>2020</v>
      </c>
      <c r="C31" s="1">
        <v>19</v>
      </c>
      <c r="D31" s="1">
        <v>8</v>
      </c>
      <c r="E31" s="1" t="s">
        <v>93</v>
      </c>
      <c r="F31" s="1">
        <v>34</v>
      </c>
      <c r="G31" s="1">
        <v>5.9</v>
      </c>
      <c r="H31" s="1">
        <v>70.3</v>
      </c>
      <c r="I31" s="11">
        <v>48</v>
      </c>
      <c r="J31" s="11">
        <v>22</v>
      </c>
      <c r="K31" s="12" t="s">
        <v>90</v>
      </c>
      <c r="L31" s="1">
        <v>108.6</v>
      </c>
      <c r="M31" s="8">
        <f>IF(L31&lt;5,L31*38.67,L31)</f>
        <v>108.6</v>
      </c>
      <c r="N31" s="1">
        <v>34</v>
      </c>
      <c r="O31" s="1">
        <f>IF(N31&lt;5,N31*38.67,N31)</f>
        <v>34</v>
      </c>
      <c r="P31" s="1" t="s">
        <v>119</v>
      </c>
      <c r="Q31" s="8">
        <f>IF(P31="SD",O31/SQRT(C31),O31)</f>
        <v>7.800134951599099</v>
      </c>
      <c r="R31" s="1">
        <v>98.4</v>
      </c>
      <c r="S31" s="1">
        <f>IF(R31&lt;5,R31*38.67,R31)</f>
        <v>98.4</v>
      </c>
      <c r="T31" s="1">
        <v>37.9</v>
      </c>
      <c r="U31" s="1">
        <f>IF(T31&lt;5,T31*38.67,T31)</f>
        <v>37.9</v>
      </c>
      <c r="V31" s="1" t="s">
        <v>119</v>
      </c>
      <c r="W31" s="8">
        <f>IF(V31="SD",U31/SQRT(C31),U31)</f>
        <v>8.6948563136942898</v>
      </c>
      <c r="X31" s="16" t="s">
        <v>117</v>
      </c>
      <c r="Y31" s="16"/>
      <c r="Z31" s="16"/>
      <c r="AA31" s="15">
        <f>S31-M31</f>
        <v>-10.199999999999989</v>
      </c>
      <c r="AB31" s="32">
        <f>IF(AA31="nn",Z31,AA31)</f>
        <v>-10.199999999999989</v>
      </c>
      <c r="AC31" s="16"/>
      <c r="AD31" s="16"/>
      <c r="AE31" s="16"/>
      <c r="AF31" s="24">
        <f>SQRT(Q31^2+W31^2-2*Q31*W31*0.69)</f>
        <v>6.5459589784361185</v>
      </c>
      <c r="AG31" s="19" t="s">
        <v>29</v>
      </c>
      <c r="AH31" s="30"/>
      <c r="AI31" s="31" t="s">
        <v>107</v>
      </c>
    </row>
    <row r="32" spans="1:35" x14ac:dyDescent="0.35">
      <c r="A32" s="4" t="s">
        <v>62</v>
      </c>
      <c r="B32" s="4">
        <v>2008</v>
      </c>
      <c r="C32" s="1">
        <v>10</v>
      </c>
      <c r="D32" s="1">
        <v>6</v>
      </c>
      <c r="E32" s="1" t="s">
        <v>99</v>
      </c>
      <c r="F32" s="1">
        <v>34</v>
      </c>
      <c r="G32" s="1">
        <v>5.5</v>
      </c>
      <c r="H32" s="1">
        <v>33</v>
      </c>
      <c r="I32" s="11">
        <v>23.3</v>
      </c>
      <c r="J32" s="11">
        <v>74.900000000000006</v>
      </c>
      <c r="K32" s="1">
        <v>0</v>
      </c>
      <c r="L32" s="1">
        <v>82.4</v>
      </c>
      <c r="M32" s="8">
        <f>IF(L32&lt;5,L32*38.67,L32)</f>
        <v>82.4</v>
      </c>
      <c r="N32" s="1">
        <v>14.2</v>
      </c>
      <c r="O32" s="1">
        <f>IF(N32&lt;5,N32*38.67,N32)</f>
        <v>14.2</v>
      </c>
      <c r="P32" s="1" t="s">
        <v>120</v>
      </c>
      <c r="Q32" s="8">
        <f>IF(P32="SD",O32/SQRT(C32),O32)</f>
        <v>14.2</v>
      </c>
      <c r="R32" s="1">
        <v>95.4</v>
      </c>
      <c r="S32" s="1">
        <f>IF(R32&lt;5,R32*38.67,R32)</f>
        <v>95.4</v>
      </c>
      <c r="T32" s="1">
        <v>13.7</v>
      </c>
      <c r="U32" s="1">
        <f>IF(T32&lt;5,T32*38.67,T32)</f>
        <v>13.7</v>
      </c>
      <c r="V32" s="1" t="s">
        <v>120</v>
      </c>
      <c r="W32" s="8">
        <f>IF(V32="SD",U32/SQRT(C32),U32)</f>
        <v>13.7</v>
      </c>
      <c r="X32" s="15" t="s">
        <v>117</v>
      </c>
      <c r="Y32" s="15"/>
      <c r="Z32" s="15"/>
      <c r="AA32" s="15">
        <f>S32-M32</f>
        <v>13</v>
      </c>
      <c r="AB32" s="32">
        <f>IF(AA32="nn",Z32,AA32)</f>
        <v>13</v>
      </c>
      <c r="AC32" s="15"/>
      <c r="AD32" s="15"/>
      <c r="AE32" s="15"/>
      <c r="AF32" s="24">
        <f>SQRT(Q32^2+W32^2-2*Q32*W32*0.69)</f>
        <v>10.993852827830649</v>
      </c>
      <c r="AG32" s="19" t="s">
        <v>29</v>
      </c>
      <c r="AI32" s="31" t="s">
        <v>61</v>
      </c>
    </row>
    <row r="33" spans="1:35" x14ac:dyDescent="0.35">
      <c r="A33" s="4" t="s">
        <v>64</v>
      </c>
      <c r="B33" s="4">
        <v>2017</v>
      </c>
      <c r="C33" s="1">
        <v>20</v>
      </c>
      <c r="D33" s="1">
        <v>12</v>
      </c>
      <c r="E33" s="1" t="s">
        <v>93</v>
      </c>
      <c r="F33" s="1">
        <v>34.1</v>
      </c>
      <c r="G33" s="1">
        <v>11.8</v>
      </c>
      <c r="H33" s="1">
        <v>40.299999999999997</v>
      </c>
      <c r="I33" s="11">
        <v>56.1</v>
      </c>
      <c r="J33" s="11">
        <v>80.599999999999994</v>
      </c>
      <c r="K33" s="1">
        <v>0</v>
      </c>
      <c r="L33" s="1">
        <v>3.65</v>
      </c>
      <c r="M33" s="8">
        <f>IF(L33&lt;5,L33*38.67,L33)</f>
        <v>141.1455</v>
      </c>
      <c r="N33" s="1">
        <v>1.1399999999999999</v>
      </c>
      <c r="O33" s="1">
        <f>IF(N33&lt;5,N33*38.67,N33)</f>
        <v>44.083799999999997</v>
      </c>
      <c r="P33" s="1" t="s">
        <v>119</v>
      </c>
      <c r="Q33" s="8">
        <f>IF(P33="SD",O33/SQRT(C33),O33)</f>
        <v>9.8574373506505211</v>
      </c>
      <c r="R33" s="1">
        <v>3.91</v>
      </c>
      <c r="S33" s="1">
        <f>IF(R33&lt;5,R33*38.67,R33)</f>
        <v>151.19970000000001</v>
      </c>
      <c r="T33" s="1">
        <v>1.2</v>
      </c>
      <c r="U33" s="1">
        <f>IF(T33&lt;5,T33*38.67,T33)</f>
        <v>46.404000000000003</v>
      </c>
      <c r="V33" s="1" t="s">
        <v>119</v>
      </c>
      <c r="W33" s="8">
        <f>IF(V33="SD",U33/SQRT(C33),U33)</f>
        <v>10.376249842790024</v>
      </c>
      <c r="X33" s="14" t="s">
        <v>116</v>
      </c>
      <c r="Y33" s="14">
        <v>0.26</v>
      </c>
      <c r="Z33" s="14">
        <f>IF(R33&lt;5,Y33*38.67,Y33)</f>
        <v>10.054200000000002</v>
      </c>
      <c r="AA33" s="14" t="s">
        <v>192</v>
      </c>
      <c r="AB33" s="20">
        <f>IF(AA33="nn",Z33,AA33)</f>
        <v>10.054200000000002</v>
      </c>
      <c r="AC33" s="14" t="s">
        <v>211</v>
      </c>
      <c r="AD33" s="14" t="s">
        <v>212</v>
      </c>
      <c r="AE33" s="14" t="s">
        <v>118</v>
      </c>
      <c r="AF33" s="20">
        <f>(23.2-(-3.09))/(1.96*2)</f>
        <v>6.7066326530612246</v>
      </c>
      <c r="AG33" s="19" t="s">
        <v>29</v>
      </c>
      <c r="AI33" s="31" t="s">
        <v>63</v>
      </c>
    </row>
    <row r="34" spans="1:35" x14ac:dyDescent="0.35">
      <c r="A34" s="4" t="s">
        <v>31</v>
      </c>
      <c r="B34" s="4">
        <v>2016</v>
      </c>
      <c r="C34" s="1">
        <v>14</v>
      </c>
      <c r="D34" s="1">
        <v>26</v>
      </c>
      <c r="E34" s="1" t="s">
        <v>128</v>
      </c>
      <c r="F34" s="1">
        <v>34.200000000000003</v>
      </c>
      <c r="G34" s="1">
        <v>9.6</v>
      </c>
      <c r="H34" s="1">
        <v>43</v>
      </c>
      <c r="I34" s="11">
        <v>77</v>
      </c>
      <c r="J34" s="11">
        <v>28</v>
      </c>
      <c r="K34" s="1">
        <v>0</v>
      </c>
      <c r="L34" s="1">
        <v>108</v>
      </c>
      <c r="M34" s="8">
        <f>IF(L34&lt;5,L34*38.67,L34)</f>
        <v>108</v>
      </c>
      <c r="N34" s="1">
        <v>19</v>
      </c>
      <c r="O34" s="1">
        <f>IF(N34&lt;5,N34*38.67,N34)</f>
        <v>19</v>
      </c>
      <c r="P34" s="1" t="s">
        <v>119</v>
      </c>
      <c r="Q34" s="8">
        <f>IF(P34="SD",O34/SQRT(C34),O34)</f>
        <v>5.0779635963360636</v>
      </c>
      <c r="R34" s="1">
        <v>114.5</v>
      </c>
      <c r="S34" s="1">
        <f>IF(R34&lt;5,R34*38.67,R34)</f>
        <v>114.5</v>
      </c>
      <c r="T34" s="1">
        <v>25.7</v>
      </c>
      <c r="U34" s="1">
        <f>IF(T34&lt;5,T34*38.67,T34)</f>
        <v>25.7</v>
      </c>
      <c r="V34" s="1" t="s">
        <v>119</v>
      </c>
      <c r="W34" s="8">
        <f>IF(V34="SD",U34/SQRT(C34),U34)</f>
        <v>6.8686139171493066</v>
      </c>
      <c r="X34" s="14" t="s">
        <v>116</v>
      </c>
      <c r="Y34" s="14">
        <v>6.5</v>
      </c>
      <c r="Z34" s="14">
        <f>IF(R34&lt;5,Y34*38.67,Y34)</f>
        <v>6.5</v>
      </c>
      <c r="AA34" s="14" t="s">
        <v>192</v>
      </c>
      <c r="AB34" s="20">
        <f>IF(AA34="nn",Z34,AA34)</f>
        <v>6.5</v>
      </c>
      <c r="AC34" s="14">
        <v>25.7</v>
      </c>
      <c r="AD34" s="14">
        <f>IF(R34&lt;5,AC34*38.67,AC34)</f>
        <v>25.7</v>
      </c>
      <c r="AE34" s="14" t="s">
        <v>119</v>
      </c>
      <c r="AF34" s="20">
        <f>AD34/SQRT(C34)</f>
        <v>6.8686139171493066</v>
      </c>
      <c r="AG34" s="19" t="s">
        <v>29</v>
      </c>
      <c r="AH34" s="29" t="s">
        <v>201</v>
      </c>
      <c r="AI34" s="31" t="s">
        <v>65</v>
      </c>
    </row>
    <row r="35" spans="1:35" x14ac:dyDescent="0.35">
      <c r="A35" s="4" t="s">
        <v>67</v>
      </c>
      <c r="B35" s="4">
        <v>2004</v>
      </c>
      <c r="C35" s="1">
        <v>15</v>
      </c>
      <c r="D35" s="1">
        <v>6</v>
      </c>
      <c r="E35" s="1" t="s">
        <v>101</v>
      </c>
      <c r="F35" s="1">
        <v>34.299999999999997</v>
      </c>
      <c r="G35" s="1">
        <v>6.1</v>
      </c>
      <c r="H35" s="1">
        <v>33.200000000000003</v>
      </c>
      <c r="I35" s="11">
        <v>36</v>
      </c>
      <c r="J35" s="11">
        <v>46</v>
      </c>
      <c r="K35" s="1">
        <v>0</v>
      </c>
      <c r="L35" s="1">
        <v>3.25</v>
      </c>
      <c r="M35" s="8">
        <f>IF(L35&lt;5,L35*38.67,L35)</f>
        <v>125.67750000000001</v>
      </c>
      <c r="N35" s="1">
        <v>0.73</v>
      </c>
      <c r="O35" s="1">
        <f>IF(N35&lt;5,N35*38.67,N35)</f>
        <v>28.229099999999999</v>
      </c>
      <c r="P35" s="1" t="s">
        <v>119</v>
      </c>
      <c r="Q35" s="8">
        <f>IF(P35="SD",O35/SQRT(C35),O35)</f>
        <v>7.2887222785615853</v>
      </c>
      <c r="R35" s="1">
        <v>3.05</v>
      </c>
      <c r="S35" s="1">
        <f>IF(R35&lt;5,R35*38.67,R35)</f>
        <v>117.9435</v>
      </c>
      <c r="T35" s="1">
        <v>0.8</v>
      </c>
      <c r="U35" s="1">
        <f>IF(T35&lt;5,T35*38.67,T35)</f>
        <v>30.936000000000003</v>
      </c>
      <c r="V35" s="1" t="s">
        <v>119</v>
      </c>
      <c r="W35" s="8">
        <f>IF(V35="SD",U35/SQRT(C35),U35)</f>
        <v>7.9876408532181769</v>
      </c>
      <c r="X35" s="15" t="s">
        <v>117</v>
      </c>
      <c r="Y35" s="15"/>
      <c r="Z35" s="15"/>
      <c r="AA35" s="15">
        <f>S35-M35</f>
        <v>-7.7340000000000089</v>
      </c>
      <c r="AB35" s="32">
        <f>IF(AA35="nn",Z35,AA35)</f>
        <v>-7.7340000000000089</v>
      </c>
      <c r="AC35" s="15"/>
      <c r="AD35" s="15"/>
      <c r="AE35" s="15"/>
      <c r="AF35" s="24">
        <f>SQRT(Q35^2+W35^2-2*Q35*W35*0.69)</f>
        <v>6.0485286305679349</v>
      </c>
      <c r="AG35" s="19" t="s">
        <v>29</v>
      </c>
      <c r="AI35" s="31" t="s">
        <v>66</v>
      </c>
    </row>
    <row r="36" spans="1:35" x14ac:dyDescent="0.35">
      <c r="A36" s="4" t="s">
        <v>68</v>
      </c>
      <c r="B36" s="4">
        <v>2009</v>
      </c>
      <c r="C36" s="1">
        <v>12</v>
      </c>
      <c r="D36" s="1">
        <v>8</v>
      </c>
      <c r="E36" s="1" t="s">
        <v>93</v>
      </c>
      <c r="F36" s="1">
        <v>34.5</v>
      </c>
      <c r="G36" s="1">
        <v>7.4</v>
      </c>
      <c r="H36" s="1">
        <v>37.1</v>
      </c>
      <c r="I36" s="11">
        <v>95</v>
      </c>
      <c r="J36" s="11">
        <v>44.1</v>
      </c>
      <c r="K36" s="1">
        <v>0</v>
      </c>
      <c r="L36" s="1">
        <v>2.4700000000000002</v>
      </c>
      <c r="M36" s="8">
        <f>IF(L36&lt;5,L36*38.67,L36)</f>
        <v>95.514900000000011</v>
      </c>
      <c r="N36" s="1">
        <v>1.08</v>
      </c>
      <c r="O36" s="1">
        <f>IF(N36&lt;5,N36*38.67,N36)</f>
        <v>41.763600000000004</v>
      </c>
      <c r="P36" s="1" t="s">
        <v>119</v>
      </c>
      <c r="Q36" s="8">
        <f>IF(P36="SD",O36/SQRT(C36),O36)</f>
        <v>12.056112851163929</v>
      </c>
      <c r="R36" s="1">
        <v>2.1</v>
      </c>
      <c r="S36" s="1">
        <f>IF(R36&lt;5,R36*38.67,R36)</f>
        <v>81.207000000000008</v>
      </c>
      <c r="T36" s="1">
        <v>0.78</v>
      </c>
      <c r="U36" s="1">
        <f>IF(T36&lt;5,T36*38.67,T36)</f>
        <v>30.162600000000001</v>
      </c>
      <c r="V36" s="1" t="s">
        <v>119</v>
      </c>
      <c r="W36" s="8">
        <f>IF(V36="SD",U36/SQRT(C36),U36)</f>
        <v>8.7071926147295038</v>
      </c>
      <c r="X36" s="15" t="s">
        <v>117</v>
      </c>
      <c r="Y36" s="15"/>
      <c r="Z36" s="15"/>
      <c r="AA36" s="15">
        <f>S36-M36</f>
        <v>-14.307900000000004</v>
      </c>
      <c r="AB36" s="32">
        <f>IF(AA36="nn",Z36,AA36)</f>
        <v>-14.307900000000004</v>
      </c>
      <c r="AC36" s="15"/>
      <c r="AD36" s="15"/>
      <c r="AE36" s="15"/>
      <c r="AF36" s="24">
        <f>SQRT(Q36^2+W36^2-2*Q36*W36*0.69)</f>
        <v>8.7349701060507368</v>
      </c>
      <c r="AG36" s="19" t="s">
        <v>29</v>
      </c>
      <c r="AI36" s="31" t="s">
        <v>160</v>
      </c>
    </row>
    <row r="37" spans="1:35" x14ac:dyDescent="0.35">
      <c r="A37" s="4" t="s">
        <v>69</v>
      </c>
      <c r="B37" s="4">
        <v>2014</v>
      </c>
      <c r="C37" s="1">
        <v>27</v>
      </c>
      <c r="D37" s="1">
        <v>8</v>
      </c>
      <c r="E37" s="1" t="s">
        <v>97</v>
      </c>
      <c r="F37" s="1">
        <v>35.1</v>
      </c>
      <c r="G37" s="1">
        <v>13.6</v>
      </c>
      <c r="H37" s="1">
        <v>46.3</v>
      </c>
      <c r="I37" s="11">
        <v>50</v>
      </c>
      <c r="J37" s="11"/>
      <c r="K37" s="1">
        <v>7</v>
      </c>
      <c r="L37" s="1">
        <v>118.7</v>
      </c>
      <c r="M37" s="8">
        <f>IF(L37&lt;5,L37*38.67,L37)</f>
        <v>118.7</v>
      </c>
      <c r="N37" s="1">
        <v>35.700000000000003</v>
      </c>
      <c r="O37" s="1">
        <f>IF(N37&lt;5,N37*38.67,N37)</f>
        <v>35.700000000000003</v>
      </c>
      <c r="P37" s="1" t="s">
        <v>119</v>
      </c>
      <c r="Q37" s="8">
        <f>IF(P37="SD",O37/SQRT(C37),O37)</f>
        <v>6.8704682033565474</v>
      </c>
      <c r="R37" s="1">
        <v>93.1</v>
      </c>
      <c r="S37" s="1">
        <f>IF(R37&lt;5,R37*38.67,R37)</f>
        <v>93.1</v>
      </c>
      <c r="T37" s="1">
        <v>23.8</v>
      </c>
      <c r="U37" s="1">
        <f>IF(T37&lt;5,T37*38.67,T37)</f>
        <v>23.8</v>
      </c>
      <c r="V37" s="1" t="s">
        <v>119</v>
      </c>
      <c r="W37" s="8">
        <f>IF(V37="SD",U37/SQRT(C37),U37)</f>
        <v>4.580312135571031</v>
      </c>
      <c r="X37" s="15" t="s">
        <v>117</v>
      </c>
      <c r="Y37" s="15"/>
      <c r="Z37" s="15"/>
      <c r="AA37" s="15">
        <f>S37-M37</f>
        <v>-25.600000000000009</v>
      </c>
      <c r="AB37" s="32">
        <f>IF(AA37="nn",Z37,AA37)</f>
        <v>-25.600000000000009</v>
      </c>
      <c r="AC37" s="15"/>
      <c r="AD37" s="15"/>
      <c r="AE37" s="15"/>
      <c r="AF37" s="25">
        <f>SQRT(Q37^2+W37^2-2*Q37*W37*0.78)</f>
        <v>4.3693393008469767</v>
      </c>
      <c r="AG37" s="18" t="s">
        <v>70</v>
      </c>
      <c r="AI37" s="31" t="s">
        <v>89</v>
      </c>
    </row>
    <row r="38" spans="1:35" x14ac:dyDescent="0.35">
      <c r="A38" s="4" t="s">
        <v>72</v>
      </c>
      <c r="B38" s="4">
        <v>2014</v>
      </c>
      <c r="C38" s="1">
        <v>54</v>
      </c>
      <c r="D38" s="1">
        <v>52</v>
      </c>
      <c r="E38" s="1" t="s">
        <v>93</v>
      </c>
      <c r="F38" s="1">
        <v>35.200000000000003</v>
      </c>
      <c r="G38" s="1">
        <v>5.3</v>
      </c>
      <c r="H38" s="1">
        <v>45.8</v>
      </c>
      <c r="I38" s="11">
        <v>127</v>
      </c>
      <c r="J38" s="11">
        <v>23.3</v>
      </c>
      <c r="K38" s="1">
        <v>0</v>
      </c>
      <c r="L38" s="1">
        <v>3.2</v>
      </c>
      <c r="M38" s="8">
        <f>IF(L38&lt;5,L38*38.67,L38)</f>
        <v>123.74400000000001</v>
      </c>
      <c r="N38" s="1">
        <v>0.9</v>
      </c>
      <c r="O38" s="1">
        <f>IF(N38&lt;5,N38*38.67,N38)</f>
        <v>34.803000000000004</v>
      </c>
      <c r="P38" s="1" t="s">
        <v>119</v>
      </c>
      <c r="Q38" s="8">
        <f>IF(P38="SD",O38/SQRT(C38),O38)</f>
        <v>4.736088417671275</v>
      </c>
      <c r="R38" s="1">
        <v>3.12</v>
      </c>
      <c r="S38" s="1">
        <f>IF(R38&lt;5,R38*38.67,R38)</f>
        <v>120.6504</v>
      </c>
      <c r="T38" s="1"/>
      <c r="V38" s="1"/>
      <c r="W38" s="8"/>
      <c r="X38" s="14" t="s">
        <v>116</v>
      </c>
      <c r="Y38" s="14">
        <v>-0.08</v>
      </c>
      <c r="Z38" s="14">
        <f>IF(R38&lt;5,Y38*38.67,Y38)</f>
        <v>-3.0936000000000003</v>
      </c>
      <c r="AA38" s="14" t="s">
        <v>192</v>
      </c>
      <c r="AB38" s="20">
        <f>IF(AA38="nn",Z38,AA38)</f>
        <v>-3.0936000000000003</v>
      </c>
      <c r="AC38" s="14" t="s">
        <v>191</v>
      </c>
      <c r="AD38" s="14" t="s">
        <v>195</v>
      </c>
      <c r="AE38" s="14" t="s">
        <v>118</v>
      </c>
      <c r="AF38" s="20">
        <f>(3.09-(-9.28))/(1.96*2)</f>
        <v>3.1556122448979589</v>
      </c>
      <c r="AG38" s="18" t="s">
        <v>70</v>
      </c>
      <c r="AH38" s="29" t="s">
        <v>200</v>
      </c>
      <c r="AI38" s="31" t="s">
        <v>71</v>
      </c>
    </row>
    <row r="39" spans="1:35" x14ac:dyDescent="0.35">
      <c r="A39" s="4" t="s">
        <v>74</v>
      </c>
      <c r="B39" s="4">
        <v>2015</v>
      </c>
      <c r="C39" s="1">
        <v>168</v>
      </c>
      <c r="D39" s="1">
        <v>36</v>
      </c>
      <c r="E39" s="1" t="s">
        <v>97</v>
      </c>
      <c r="F39" s="1">
        <v>35.4</v>
      </c>
      <c r="G39" s="1">
        <v>8.4</v>
      </c>
      <c r="H39" s="1">
        <v>50.5</v>
      </c>
      <c r="I39" s="11">
        <v>86</v>
      </c>
      <c r="J39" s="11">
        <v>9.1999999999999993</v>
      </c>
      <c r="K39" s="1">
        <v>0</v>
      </c>
      <c r="L39" s="1">
        <v>128.5</v>
      </c>
      <c r="M39" s="8">
        <f>IF(L39&lt;5,L39*38.67,L39)</f>
        <v>128.5</v>
      </c>
      <c r="N39" s="1">
        <v>31.1</v>
      </c>
      <c r="O39" s="1">
        <f>IF(N39&lt;5,N39*38.67,N39)</f>
        <v>31.1</v>
      </c>
      <c r="P39" s="1" t="s">
        <v>119</v>
      </c>
      <c r="Q39" s="8">
        <f>IF(P39="SD",O39/SQRT(C39),O39)</f>
        <v>2.3994170919105291</v>
      </c>
      <c r="R39" s="1">
        <v>124.2</v>
      </c>
      <c r="S39" s="1">
        <f>IF(R39&lt;5,R39*38.67,R39)</f>
        <v>124.2</v>
      </c>
      <c r="T39" s="1">
        <v>20.2</v>
      </c>
      <c r="U39" s="1">
        <f>IF(T39&lt;5,T39*38.67,T39)</f>
        <v>20.2</v>
      </c>
      <c r="V39" s="1" t="s">
        <v>119</v>
      </c>
      <c r="W39" s="8">
        <f>IF(V39="SD",U39/SQRT(C39),U39)</f>
        <v>1.5584638346171282</v>
      </c>
      <c r="X39" s="15" t="s">
        <v>117</v>
      </c>
      <c r="Y39" s="15"/>
      <c r="Z39" s="15"/>
      <c r="AA39" s="15">
        <f>S39-M39</f>
        <v>-4.2999999999999972</v>
      </c>
      <c r="AB39" s="32">
        <f>IF(AA39="nn",Z39,AA39)</f>
        <v>-4.2999999999999972</v>
      </c>
      <c r="AC39" s="15"/>
      <c r="AD39" s="15"/>
      <c r="AE39" s="15"/>
      <c r="AF39" s="25">
        <f>SQRT(Q39^2+W39^2-2*Q39*W39*0.78)</f>
        <v>1.5337993598220319</v>
      </c>
      <c r="AG39" s="18" t="s">
        <v>70</v>
      </c>
      <c r="AI39" s="31" t="s">
        <v>73</v>
      </c>
    </row>
    <row r="40" spans="1:35" x14ac:dyDescent="0.35">
      <c r="A40" s="4" t="s">
        <v>37</v>
      </c>
      <c r="B40" s="4">
        <v>2011</v>
      </c>
      <c r="C40" s="1">
        <v>20</v>
      </c>
      <c r="D40" s="1">
        <v>26</v>
      </c>
      <c r="E40" s="1" t="s">
        <v>122</v>
      </c>
      <c r="F40" s="1">
        <v>35.6</v>
      </c>
      <c r="G40" s="1">
        <v>7.5</v>
      </c>
      <c r="H40" s="1">
        <v>45</v>
      </c>
      <c r="I40" s="11">
        <v>110</v>
      </c>
      <c r="J40" s="11">
        <v>20</v>
      </c>
      <c r="K40" s="1">
        <v>0</v>
      </c>
      <c r="L40" s="1">
        <v>3.1</v>
      </c>
      <c r="M40" s="8">
        <f>IF(L40&lt;5,L40*38.67,L40)</f>
        <v>119.87700000000001</v>
      </c>
      <c r="N40" s="1">
        <v>0.8</v>
      </c>
      <c r="O40" s="1">
        <f>IF(N40&lt;5,N40*38.67,N40)</f>
        <v>30.936000000000003</v>
      </c>
      <c r="P40" s="1" t="s">
        <v>119</v>
      </c>
      <c r="Q40" s="8">
        <f>IF(P40="SD",O40/SQRT(C40),O40)</f>
        <v>6.91749989519335</v>
      </c>
      <c r="R40" s="1">
        <v>3.06</v>
      </c>
      <c r="S40" s="1">
        <f>IF(R40&lt;5,R40*38.67,R40)</f>
        <v>118.3302</v>
      </c>
      <c r="T40" s="1">
        <v>7.0000000000000007E-2</v>
      </c>
      <c r="U40" s="1">
        <f>IF(T40&lt;5,T40*38.67,T40)</f>
        <v>2.7069000000000005</v>
      </c>
      <c r="V40" s="1" t="s">
        <v>119</v>
      </c>
      <c r="W40" s="8">
        <f>IF(V40="SD",U40/SQRT(C40),U40)</f>
        <v>0.60528124082941814</v>
      </c>
      <c r="X40" s="14" t="s">
        <v>116</v>
      </c>
      <c r="Y40" s="14">
        <v>-0.04</v>
      </c>
      <c r="Z40" s="14">
        <f>IF(R40&lt;5,Y40*38.67,Y40)</f>
        <v>-1.5468000000000002</v>
      </c>
      <c r="AA40" s="14" t="s">
        <v>192</v>
      </c>
      <c r="AB40" s="20">
        <f>IF(AA40="nn",Z40,AA40)</f>
        <v>-1.5468000000000002</v>
      </c>
      <c r="AC40" s="14">
        <v>7.0000000000000007E-2</v>
      </c>
      <c r="AD40" s="14">
        <f>IF(R40&lt;5,AC40*38.67,AC40)</f>
        <v>2.7069000000000005</v>
      </c>
      <c r="AE40" s="14" t="s">
        <v>120</v>
      </c>
      <c r="AF40" s="14">
        <v>2.7</v>
      </c>
      <c r="AG40" s="18" t="s">
        <v>70</v>
      </c>
      <c r="AH40" s="29" t="s">
        <v>214</v>
      </c>
      <c r="AI40" s="31" t="s">
        <v>36</v>
      </c>
    </row>
    <row r="41" spans="1:35" x14ac:dyDescent="0.35">
      <c r="A41" s="4" t="s">
        <v>76</v>
      </c>
      <c r="B41" s="4">
        <v>2005</v>
      </c>
      <c r="C41" s="1">
        <v>28</v>
      </c>
      <c r="D41" s="1">
        <v>24</v>
      </c>
      <c r="E41" s="1" t="s">
        <v>129</v>
      </c>
      <c r="F41" s="1">
        <v>36</v>
      </c>
      <c r="G41" s="1">
        <v>7.1</v>
      </c>
      <c r="H41" s="1">
        <v>45</v>
      </c>
      <c r="I41" s="11">
        <v>107</v>
      </c>
      <c r="J41" s="11">
        <v>34.299999999999997</v>
      </c>
      <c r="K41" s="1">
        <v>0</v>
      </c>
      <c r="L41" s="1">
        <v>3.8</v>
      </c>
      <c r="M41" s="8">
        <f>IF(L41&lt;5,L41*38.67,L41)</f>
        <v>146.946</v>
      </c>
      <c r="N41" s="1">
        <v>0.9</v>
      </c>
      <c r="O41" s="1">
        <f>IF(N41&lt;5,N41*38.67,N41)</f>
        <v>34.803000000000004</v>
      </c>
      <c r="P41" s="1" t="s">
        <v>119</v>
      </c>
      <c r="Q41" s="8">
        <f>IF(P41="SD",O41/SQRT(C41),O41)</f>
        <v>6.5771487770700681</v>
      </c>
      <c r="R41" s="1">
        <v>3.7</v>
      </c>
      <c r="S41" s="1">
        <f>IF(R41&lt;5,R41*38.67,R41)</f>
        <v>143.07900000000001</v>
      </c>
      <c r="T41" s="1">
        <v>1</v>
      </c>
      <c r="U41" s="1">
        <f>IF(T41&lt;5,T41*38.67,T41)</f>
        <v>38.67</v>
      </c>
      <c r="V41" s="1" t="s">
        <v>119</v>
      </c>
      <c r="W41" s="8">
        <f>IF(V41="SD",U41/SQRT(C41),U41)</f>
        <v>7.3079430856334087</v>
      </c>
      <c r="X41" s="15" t="s">
        <v>117</v>
      </c>
      <c r="Y41" s="15"/>
      <c r="Z41" s="15"/>
      <c r="AA41" s="15">
        <f>S41-M41</f>
        <v>-3.8669999999999902</v>
      </c>
      <c r="AB41" s="32">
        <f>IF(AA41="nn",Z41,AA41)</f>
        <v>-3.8669999999999902</v>
      </c>
      <c r="AC41" s="15"/>
      <c r="AD41" s="15"/>
      <c r="AE41" s="15"/>
      <c r="AF41" s="25">
        <f>SQRT(Q41^2+W41^2-2*Q41*W41*0.78)</f>
        <v>4.6564846236189812</v>
      </c>
      <c r="AG41" s="18" t="s">
        <v>70</v>
      </c>
      <c r="AI41" s="31" t="s">
        <v>75</v>
      </c>
    </row>
    <row r="42" spans="1:35" x14ac:dyDescent="0.35">
      <c r="A42" s="4" t="s">
        <v>78</v>
      </c>
      <c r="B42" s="4">
        <v>2013</v>
      </c>
      <c r="C42" s="1">
        <v>18</v>
      </c>
      <c r="D42" s="1">
        <v>12</v>
      </c>
      <c r="E42" s="1" t="s">
        <v>101</v>
      </c>
      <c r="F42" s="1">
        <v>37.1</v>
      </c>
      <c r="G42" s="1">
        <v>2.5</v>
      </c>
      <c r="H42" s="1">
        <v>41.5</v>
      </c>
      <c r="I42" s="11">
        <v>39.4</v>
      </c>
      <c r="J42" s="11">
        <v>35</v>
      </c>
      <c r="K42" s="1">
        <v>0</v>
      </c>
      <c r="L42" s="1">
        <v>110.7</v>
      </c>
      <c r="M42" s="8">
        <f>IF(L42&lt;5,L42*38.67,L42)</f>
        <v>110.7</v>
      </c>
      <c r="N42" s="1">
        <v>34.299999999999997</v>
      </c>
      <c r="O42" s="1">
        <f>IF(N42&lt;5,N42*38.67,N42)</f>
        <v>34.299999999999997</v>
      </c>
      <c r="P42" s="1" t="s">
        <v>119</v>
      </c>
      <c r="Q42" s="8">
        <f>IF(P42="SD",O42/SQRT(C42),O42)</f>
        <v>8.0845875315661928</v>
      </c>
      <c r="R42" s="1">
        <v>109.60000000000001</v>
      </c>
      <c r="S42" s="1">
        <f>IF(R42&lt;5,R42*38.67,R42)</f>
        <v>109.60000000000001</v>
      </c>
      <c r="T42" s="1">
        <v>109.6</v>
      </c>
      <c r="U42" s="1">
        <f>IF(T42&lt;5,T42*38.67,T42)</f>
        <v>109.6</v>
      </c>
      <c r="V42" s="1" t="s">
        <v>119</v>
      </c>
      <c r="W42" s="8">
        <f>IF(V42="SD",U42/SQRT(C42),U42)</f>
        <v>25.832967739348536</v>
      </c>
      <c r="X42" s="14" t="s">
        <v>116</v>
      </c>
      <c r="Y42" s="14">
        <v>-1.1000000000000001</v>
      </c>
      <c r="Z42" s="14">
        <f>IF(R42&lt;5,Y42*38.67,Y42)</f>
        <v>-1.1000000000000001</v>
      </c>
      <c r="AA42" s="14" t="s">
        <v>192</v>
      </c>
      <c r="AB42" s="20">
        <f>IF(AA42="nn",Z42,AA42)</f>
        <v>-1.1000000000000001</v>
      </c>
      <c r="AC42" s="14">
        <v>36.1</v>
      </c>
      <c r="AD42" s="14">
        <f>IF(R42&lt;5,AC42*38.67,AC42)</f>
        <v>36.1</v>
      </c>
      <c r="AE42" s="14" t="s">
        <v>119</v>
      </c>
      <c r="AF42" s="20">
        <f>AD42/SQRT(C42)</f>
        <v>8.5088516002781223</v>
      </c>
      <c r="AG42" s="18" t="s">
        <v>70</v>
      </c>
      <c r="AH42" s="29" t="s">
        <v>197</v>
      </c>
      <c r="AI42" s="31" t="s">
        <v>77</v>
      </c>
    </row>
    <row r="43" spans="1:35" x14ac:dyDescent="0.35">
      <c r="A43" s="4" t="s">
        <v>80</v>
      </c>
      <c r="B43" s="4">
        <v>2019</v>
      </c>
      <c r="C43" s="1">
        <v>10</v>
      </c>
      <c r="D43" s="1">
        <v>16</v>
      </c>
      <c r="E43" s="1" t="s">
        <v>126</v>
      </c>
      <c r="F43" s="1">
        <v>38.9</v>
      </c>
      <c r="G43" s="1"/>
      <c r="H43" s="1">
        <v>54.2</v>
      </c>
      <c r="I43" s="11">
        <v>50</v>
      </c>
      <c r="J43" s="11"/>
      <c r="K43" s="1">
        <v>0</v>
      </c>
      <c r="L43" s="1">
        <v>2.9</v>
      </c>
      <c r="M43" s="8">
        <f>IF(L43&lt;5,L43*38.67,L43)</f>
        <v>112.143</v>
      </c>
      <c r="N43" s="1">
        <v>1.25</v>
      </c>
      <c r="O43" s="1">
        <f>IF(N43&lt;5,N43*38.67,N43)</f>
        <v>48.337500000000006</v>
      </c>
      <c r="P43" s="1" t="s">
        <v>119</v>
      </c>
      <c r="Q43" s="8">
        <f>IF(P43="SD",O43/SQRT(C43),O43)</f>
        <v>15.285659639838904</v>
      </c>
      <c r="R43" s="1">
        <v>2.5</v>
      </c>
      <c r="S43" s="1">
        <f>IF(R43&lt;5,R43*38.67,R43)</f>
        <v>96.675000000000011</v>
      </c>
      <c r="T43" s="1">
        <v>1.2</v>
      </c>
      <c r="U43" s="1">
        <f>IF(T43&lt;5,T43*38.67,T43)</f>
        <v>46.404000000000003</v>
      </c>
      <c r="V43" s="1" t="s">
        <v>119</v>
      </c>
      <c r="W43" s="8">
        <f>IF(V43="SD",U43/SQRT(C43),U43)</f>
        <v>14.674233254245348</v>
      </c>
      <c r="X43" s="15" t="s">
        <v>117</v>
      </c>
      <c r="Y43" s="15"/>
      <c r="Z43" s="15"/>
      <c r="AA43" s="15">
        <f>S43-M43</f>
        <v>-15.467999999999989</v>
      </c>
      <c r="AB43" s="32">
        <f>IF(AA43="nn",Z43,AA43)</f>
        <v>-15.467999999999989</v>
      </c>
      <c r="AC43" s="15"/>
      <c r="AD43" s="15"/>
      <c r="AE43" s="15"/>
      <c r="AF43" s="25">
        <f>SQRT(Q43^2+W43^2-2*Q43*W43*0.78)</f>
        <v>9.9533004387991806</v>
      </c>
      <c r="AG43" s="18" t="s">
        <v>70</v>
      </c>
      <c r="AH43" s="29" t="s">
        <v>198</v>
      </c>
      <c r="AI43" s="31" t="s">
        <v>79</v>
      </c>
    </row>
    <row r="44" spans="1:35" x14ac:dyDescent="0.35">
      <c r="A44" s="4" t="s">
        <v>82</v>
      </c>
      <c r="B44" s="4">
        <v>2019</v>
      </c>
      <c r="C44" s="1">
        <v>16</v>
      </c>
      <c r="D44" s="1">
        <v>4</v>
      </c>
      <c r="E44" s="1" t="s">
        <v>121</v>
      </c>
      <c r="F44" s="1">
        <v>39.299999999999997</v>
      </c>
      <c r="G44" s="1">
        <v>3.8</v>
      </c>
      <c r="H44" s="1">
        <v>41.3</v>
      </c>
      <c r="I44" s="11">
        <v>45</v>
      </c>
      <c r="J44" s="11">
        <v>100</v>
      </c>
      <c r="K44" s="1">
        <v>0</v>
      </c>
      <c r="L44" s="1">
        <v>122</v>
      </c>
      <c r="M44" s="8">
        <f>IF(L44&lt;5,L44*38.67,L44)</f>
        <v>122</v>
      </c>
      <c r="N44" s="1">
        <v>26</v>
      </c>
      <c r="O44" s="1">
        <f>IF(N44&lt;5,N44*38.67,N44)</f>
        <v>26</v>
      </c>
      <c r="P44" s="1" t="s">
        <v>119</v>
      </c>
      <c r="Q44" s="8">
        <f>IF(P44="SD",O44/SQRT(C44),O44)</f>
        <v>6.5</v>
      </c>
      <c r="R44" s="1">
        <v>118</v>
      </c>
      <c r="S44" s="1">
        <f>IF(R44&lt;5,R44*38.67,R44)</f>
        <v>118</v>
      </c>
      <c r="T44" s="1">
        <v>35</v>
      </c>
      <c r="U44" s="1">
        <f>IF(T44&lt;5,T44*38.67,T44)</f>
        <v>35</v>
      </c>
      <c r="V44" s="1" t="s">
        <v>119</v>
      </c>
      <c r="W44" s="8">
        <f>IF(V44="SD",U44/SQRT(C44),U44)</f>
        <v>8.75</v>
      </c>
      <c r="X44" s="15" t="s">
        <v>117</v>
      </c>
      <c r="Y44" s="15"/>
      <c r="Z44" s="15"/>
      <c r="AA44" s="15">
        <f>S44-M44</f>
        <v>-4</v>
      </c>
      <c r="AB44" s="32">
        <f>IF(AA44="nn",Z44,AA44)</f>
        <v>-4</v>
      </c>
      <c r="AC44" s="15"/>
      <c r="AD44" s="15"/>
      <c r="AE44" s="15"/>
      <c r="AF44" s="25">
        <f>SQRT(Q44^2+W44^2-2*Q44*W44*0.78)</f>
        <v>5.4852073798535628</v>
      </c>
      <c r="AG44" s="18" t="s">
        <v>70</v>
      </c>
      <c r="AI44" s="31" t="s">
        <v>81</v>
      </c>
    </row>
    <row r="45" spans="1:35" x14ac:dyDescent="0.35">
      <c r="A45" s="4" t="s">
        <v>84</v>
      </c>
      <c r="B45" s="4">
        <v>2010</v>
      </c>
      <c r="C45" s="1">
        <v>57</v>
      </c>
      <c r="D45" s="1">
        <v>48</v>
      </c>
      <c r="E45" s="1" t="s">
        <v>106</v>
      </c>
      <c r="F45" s="1">
        <v>39.5</v>
      </c>
      <c r="G45" s="1">
        <v>11.4</v>
      </c>
      <c r="H45" s="1">
        <v>54.5</v>
      </c>
      <c r="I45" s="11">
        <v>62</v>
      </c>
      <c r="J45" s="11">
        <v>37.9</v>
      </c>
      <c r="K45" s="1">
        <v>0</v>
      </c>
      <c r="L45" s="1">
        <v>115.5</v>
      </c>
      <c r="M45" s="8">
        <f>IF(L45&lt;5,L45*38.67,L45)</f>
        <v>115.5</v>
      </c>
      <c r="N45" s="1">
        <v>31.4</v>
      </c>
      <c r="O45" s="1">
        <f>IF(N45&lt;5,N45*38.67,N45)</f>
        <v>31.4</v>
      </c>
      <c r="P45" s="1" t="s">
        <v>119</v>
      </c>
      <c r="Q45" s="8">
        <f>IF(P45="SD",O45/SQRT(C45),O45)</f>
        <v>4.1590316011842372</v>
      </c>
      <c r="R45" s="1">
        <v>113.59</v>
      </c>
      <c r="S45" s="1">
        <f>IF(R45&lt;5,R45*38.67,R45)</f>
        <v>113.59</v>
      </c>
      <c r="T45" s="1"/>
      <c r="U45" s="1">
        <f>IF(T45&lt;5,T45*38.67,T45)</f>
        <v>0</v>
      </c>
      <c r="V45" s="1" t="s">
        <v>119</v>
      </c>
      <c r="W45" s="8">
        <f>IF(V45="SD",U45/SQRT(C45),U45)</f>
        <v>0</v>
      </c>
      <c r="X45" s="14" t="s">
        <v>116</v>
      </c>
      <c r="Y45" s="14">
        <v>-1.91</v>
      </c>
      <c r="Z45" s="14">
        <f>IF(R45&lt;5,Y45*38.67,Y45)</f>
        <v>-1.91</v>
      </c>
      <c r="AA45" s="14" t="s">
        <v>192</v>
      </c>
      <c r="AB45" s="20">
        <f>IF(AA45="nn",Z45,AA45)</f>
        <v>-1.91</v>
      </c>
      <c r="AC45" s="14" t="s">
        <v>134</v>
      </c>
      <c r="AD45" s="14" t="s">
        <v>134</v>
      </c>
      <c r="AE45" s="14" t="s">
        <v>118</v>
      </c>
      <c r="AF45" s="20">
        <f>(4.33-(-8.14))/(1.96*2)</f>
        <v>3.181122448979592</v>
      </c>
      <c r="AG45" s="18" t="s">
        <v>70</v>
      </c>
      <c r="AI45" s="31" t="s">
        <v>83</v>
      </c>
    </row>
    <row r="46" spans="1:35" x14ac:dyDescent="0.35">
      <c r="A46" s="4" t="s">
        <v>86</v>
      </c>
      <c r="B46" s="4">
        <v>2004</v>
      </c>
      <c r="C46" s="1">
        <v>43</v>
      </c>
      <c r="D46" s="1">
        <v>26</v>
      </c>
      <c r="E46" s="1" t="s">
        <v>101</v>
      </c>
      <c r="F46" s="1">
        <v>44</v>
      </c>
      <c r="G46" s="1">
        <v>8.5</v>
      </c>
      <c r="H46" s="1">
        <v>55</v>
      </c>
      <c r="I46" s="11">
        <v>113</v>
      </c>
      <c r="J46" s="11"/>
      <c r="K46" s="1">
        <v>79</v>
      </c>
      <c r="L46" s="1">
        <v>110</v>
      </c>
      <c r="M46" s="8">
        <f>IF(L46&lt;5,L46*38.67,L46)</f>
        <v>110</v>
      </c>
      <c r="N46" s="1">
        <v>32</v>
      </c>
      <c r="O46" s="1">
        <f>IF(N46&lt;5,N46*38.67,N46)</f>
        <v>32</v>
      </c>
      <c r="P46" s="1" t="s">
        <v>119</v>
      </c>
      <c r="Q46" s="8">
        <f>IF(P46="SD",O46/SQRT(C46),O46)</f>
        <v>4.8799542506433493</v>
      </c>
      <c r="R46" s="1">
        <v>117</v>
      </c>
      <c r="S46" s="1">
        <f>IF(R46&lt;5,R46*38.67,R46)</f>
        <v>117</v>
      </c>
      <c r="T46" s="1">
        <v>38</v>
      </c>
      <c r="U46" s="1">
        <f>IF(T46&lt;5,T46*38.67,T46)</f>
        <v>38</v>
      </c>
      <c r="V46" s="1" t="s">
        <v>119</v>
      </c>
      <c r="W46" s="8">
        <f>IF(V46="SD",U46/SQRT(C46),U46)</f>
        <v>5.7949456726389776</v>
      </c>
      <c r="X46" s="15" t="s">
        <v>117</v>
      </c>
      <c r="Y46" s="15"/>
      <c r="Z46" s="15"/>
      <c r="AA46" s="15">
        <f>S46-M46</f>
        <v>7</v>
      </c>
      <c r="AB46" s="32">
        <f>IF(AA46="nn",Z46,AA46)</f>
        <v>7</v>
      </c>
      <c r="AC46" s="15"/>
      <c r="AD46" s="15"/>
      <c r="AE46" s="15"/>
      <c r="AF46" s="25">
        <f>SQRT(Q46^2+W46^2-2*Q46*W46*0.78)</f>
        <v>3.6441734316577197</v>
      </c>
      <c r="AG46" s="18" t="s">
        <v>87</v>
      </c>
      <c r="AI46" s="31" t="s">
        <v>85</v>
      </c>
    </row>
  </sheetData>
  <sortState xmlns:xlrd2="http://schemas.microsoft.com/office/spreadsheetml/2017/richdata2" ref="A2:AI46">
    <sortCondition ref="F1:F46"/>
  </sortState>
  <hyperlinks>
    <hyperlink ref="AI37" r:id="rId1" xr:uid="{C3757749-C9D4-4E01-B538-0BEA8F2F0610}"/>
    <hyperlink ref="AI15" r:id="rId2" xr:uid="{2ED662A6-864B-D248-9CBF-12CBE910AA61}"/>
    <hyperlink ref="AI21" r:id="rId3" xr:uid="{693DAF80-B450-6A42-8D96-68F77FC84D1E}"/>
    <hyperlink ref="AI32" r:id="rId4" xr:uid="{EDD8174C-9568-0E4B-A40C-644290DDBA6F}"/>
    <hyperlink ref="AI35" r:id="rId5" xr:uid="{750974D1-A511-6F40-9DBC-655DB5D261A9}"/>
    <hyperlink ref="AI12" r:id="rId6" xr:uid="{9B2998AB-7EE1-CD43-909B-BA20F8E42078}"/>
    <hyperlink ref="AI22" r:id="rId7" xr:uid="{E61BC8A4-AF32-9B4F-8974-44825816C1FA}"/>
    <hyperlink ref="AI33" r:id="rId8" xr:uid="{4E5D74A7-AF98-7348-8518-C4FA6D08EDA9}"/>
    <hyperlink ref="AI28" r:id="rId9" xr:uid="{485FB30A-D8CD-F74B-8E74-747030622D4A}"/>
    <hyperlink ref="AI29" r:id="rId10" xr:uid="{E76FDBF3-2494-9F4C-8CEF-8B18F08A56EA}"/>
    <hyperlink ref="AI38" r:id="rId11" xr:uid="{E17C245C-7F06-AB4D-B2B9-81EE37E75768}"/>
    <hyperlink ref="AI36" r:id="rId12" xr:uid="{BFBBC969-D5B5-924B-9C51-9086A658E2A4}"/>
    <hyperlink ref="AI24" r:id="rId13" xr:uid="{2CAF1D15-44EB-7248-B8A5-CF40B730E64D}"/>
    <hyperlink ref="AI23" r:id="rId14" xr:uid="{B20ACABE-46F7-AD49-94F4-98899F25F440}"/>
    <hyperlink ref="AI43" r:id="rId15" xr:uid="{F821E527-2E5D-244F-A151-8F54EAA24B84}"/>
    <hyperlink ref="AI30" r:id="rId16" xr:uid="{CEAF5566-C2AA-754C-B2AA-0945B9EF272D}"/>
    <hyperlink ref="AI2" r:id="rId17" xr:uid="{2D428FF9-5D57-B141-A646-8C985045B027}"/>
    <hyperlink ref="AI4" r:id="rId18" xr:uid="{D192E392-1C81-E44B-9C60-B9DCBDAA01FB}"/>
    <hyperlink ref="AI39" r:id="rId19" xr:uid="{FE7C4B77-BA09-9540-BC8E-A4D742F66AC7}"/>
    <hyperlink ref="AI16" r:id="rId20" xr:uid="{68B43516-58CB-2241-83EB-E2EADCDDC29C}"/>
    <hyperlink ref="AI13" r:id="rId21" xr:uid="{B49822FB-FF1B-3446-86A2-D5A3609FC548}"/>
    <hyperlink ref="AI27" r:id="rId22" xr:uid="{E0CD88A3-E8B6-7F4E-93F2-2E7F497E7577}"/>
    <hyperlink ref="AI25" r:id="rId23" location="Tab1" xr:uid="{5254FEDC-144E-BD41-B8B3-DE0C94526DFB}"/>
    <hyperlink ref="AI14" r:id="rId24" location="Sec3" xr:uid="{49F53AE6-37A8-3242-897C-4EB668C686A7}"/>
    <hyperlink ref="AI17" r:id="rId25" xr:uid="{41B582B6-724B-364F-A7AD-A482359C0C97}"/>
    <hyperlink ref="AI44" r:id="rId26" xr:uid="{A5C7B5A6-8CC9-2545-A198-56C8DDDC3B0B}"/>
    <hyperlink ref="AI18" r:id="rId27" xr:uid="{FB1D68E6-67CC-7F4F-8388-F390ADB98F22}"/>
    <hyperlink ref="AI20" r:id="rId28" xr:uid="{624E0793-2CF3-0E4D-82E3-85695303C306}"/>
    <hyperlink ref="AI41" r:id="rId29" xr:uid="{7B793014-51B2-AC43-AE08-C84F03AFD9FB}"/>
    <hyperlink ref="AI19" r:id="rId30" xr:uid="{A794255A-7ADD-9940-8AAF-D586B8180224}"/>
    <hyperlink ref="AI3" r:id="rId31" xr:uid="{13E91A49-F38F-0E41-ACC6-AF3A07F9A71E}"/>
    <hyperlink ref="AI42" r:id="rId32" xr:uid="{749733ED-322A-2C44-A543-86ED7AADEFA9}"/>
    <hyperlink ref="AI46" r:id="rId33" xr:uid="{47FE415B-72DE-5C46-B3C9-F6351FC019B8}"/>
    <hyperlink ref="AI6" r:id="rId34" xr:uid="{4C029EC7-C945-2246-9D47-8C26CF0F16DD}"/>
    <hyperlink ref="AI5" r:id="rId35" xr:uid="{F13CAF57-96F8-D640-9126-AC84301631BF}"/>
    <hyperlink ref="AI9" r:id="rId36" xr:uid="{044E1032-6E24-FE4B-B7E0-A30448EF5309}"/>
    <hyperlink ref="AI10" r:id="rId37" xr:uid="{85E48BE7-369C-0441-A45D-ACA34803959B}"/>
    <hyperlink ref="AI45" r:id="rId38" xr:uid="{AB0E2A55-E97D-7B4A-9C1F-404DCA1BF413}"/>
    <hyperlink ref="AI31" r:id="rId39" xr:uid="{02599BA9-72D5-43FD-BF6E-02B0ED0C26F0}"/>
    <hyperlink ref="AI26" r:id="rId40" xr:uid="{9FED25E1-E80D-48AA-9B2E-C74EE6487C69}"/>
    <hyperlink ref="AI40" r:id="rId41" xr:uid="{59CD98D1-90C6-4B1D-A15B-A393B76914DD}"/>
    <hyperlink ref="AI34" r:id="rId42" xr:uid="{C69DD84F-8C2A-4C0E-9684-8BFA405A3E98}"/>
    <hyperlink ref="AI7" r:id="rId43" xr:uid="{B5256232-8900-4442-9500-EDC9040ED4D5}"/>
    <hyperlink ref="AI11" r:id="rId44" xr:uid="{82B30AA2-CDC6-4F42-8BEA-617F4AEBF2EC}"/>
  </hyperlinks>
  <pageMargins left="0.7" right="0.7" top="0.75" bottom="0.75" header="0.3" footer="0.3"/>
  <pageSetup paperSize="9"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B89E-A9DF-4E62-99D2-F5AE4473AC90}">
  <dimension ref="A1:O288"/>
  <sheetViews>
    <sheetView zoomScale="60" zoomScaleNormal="60" workbookViewId="0">
      <selection activeCell="H1" sqref="H1"/>
    </sheetView>
  </sheetViews>
  <sheetFormatPr defaultRowHeight="14.5" x14ac:dyDescent="0.35"/>
  <cols>
    <col min="1" max="5" width="8.7265625" style="1"/>
    <col min="6" max="6" width="17.54296875" style="1" customWidth="1"/>
    <col min="7" max="7" width="14" style="1" customWidth="1"/>
    <col min="8" max="8" width="8.7265625" style="1"/>
    <col min="9" max="9" width="15.36328125" style="1" customWidth="1"/>
    <col min="10" max="10" width="12.7265625" style="1" customWidth="1"/>
    <col min="11" max="11" width="13.26953125" style="1" customWidth="1"/>
    <col min="12" max="16384" width="8.7265625" style="1"/>
  </cols>
  <sheetData>
    <row r="1" spans="1:11" s="4" customFormat="1" x14ac:dyDescent="0.35">
      <c r="A1" s="4" t="s">
        <v>10</v>
      </c>
      <c r="B1" s="4" t="s">
        <v>115</v>
      </c>
      <c r="C1" s="4" t="s">
        <v>114</v>
      </c>
      <c r="D1" s="4" t="s">
        <v>113</v>
      </c>
      <c r="E1" s="4" t="s">
        <v>125</v>
      </c>
      <c r="F1" s="4" t="s">
        <v>206</v>
      </c>
      <c r="G1" s="4" t="s">
        <v>207</v>
      </c>
      <c r="H1" s="4" t="s">
        <v>162</v>
      </c>
      <c r="I1" s="4" t="s">
        <v>208</v>
      </c>
      <c r="J1" s="4" t="s">
        <v>209</v>
      </c>
      <c r="K1" s="4" t="s">
        <v>210</v>
      </c>
    </row>
    <row r="2" spans="1:11" x14ac:dyDescent="0.35">
      <c r="A2" s="1">
        <v>73.472999999999999</v>
      </c>
      <c r="B2" s="1">
        <v>112.143</v>
      </c>
      <c r="C2" s="1">
        <v>38.67</v>
      </c>
      <c r="D2" s="1">
        <v>19.236547705011155</v>
      </c>
      <c r="E2" s="1" t="s">
        <v>14</v>
      </c>
      <c r="F2" s="5">
        <f>AVERAGE(A2:A24)</f>
        <v>80.494826086956522</v>
      </c>
      <c r="G2" s="6">
        <f>STDEV(A2:A24)</f>
        <v>20.008093570653259</v>
      </c>
      <c r="H2" s="1">
        <f>(A2-F2)/G2</f>
        <v>-0.35094928270706116</v>
      </c>
      <c r="I2" s="5">
        <f>AVERAGE(B2:B24)</f>
        <v>140.81208695652177</v>
      </c>
      <c r="J2" s="6">
        <f>STDEV(B2:B24)</f>
        <v>48.094071782585218</v>
      </c>
      <c r="K2" s="1">
        <f>(B2-I2)/J2</f>
        <v>-0.59610438238882479</v>
      </c>
    </row>
    <row r="3" spans="1:11" x14ac:dyDescent="0.35">
      <c r="A3" s="1">
        <v>89</v>
      </c>
      <c r="B3" s="1">
        <v>135</v>
      </c>
      <c r="C3" s="1">
        <f>B3-A3</f>
        <v>46</v>
      </c>
      <c r="D3" s="1">
        <v>19.399999999999999</v>
      </c>
      <c r="E3" s="1" t="s">
        <v>14</v>
      </c>
      <c r="F3" s="7">
        <v>80.5</v>
      </c>
      <c r="G3" s="6">
        <v>20.008093570653259</v>
      </c>
      <c r="H3" s="1">
        <f>(A3-F2)/G2</f>
        <v>0.42508667220141289</v>
      </c>
      <c r="I3" s="8">
        <v>140.81208695652177</v>
      </c>
      <c r="J3" s="8">
        <v>48.094071782585218</v>
      </c>
      <c r="K3" s="1">
        <f t="shared" ref="K3:K24" si="0">(B3-I3)/J3</f>
        <v>-0.1208483029425326</v>
      </c>
    </row>
    <row r="4" spans="1:11" x14ac:dyDescent="0.35">
      <c r="A4" s="1">
        <v>88.941000000000003</v>
      </c>
      <c r="B4" s="1">
        <v>181.74900000000002</v>
      </c>
      <c r="C4" s="1">
        <v>92.808000000000021</v>
      </c>
      <c r="D4" s="1">
        <v>19.492631681540164</v>
      </c>
      <c r="E4" s="1" t="s">
        <v>14</v>
      </c>
      <c r="F4" s="7">
        <v>80.5</v>
      </c>
      <c r="G4" s="6">
        <v>20.008093570653259</v>
      </c>
      <c r="H4" s="1">
        <f t="shared" ref="H4" si="1">(A4-F4)/G4</f>
        <v>0.4218792745142288</v>
      </c>
      <c r="I4" s="8">
        <v>140.81208695652177</v>
      </c>
      <c r="J4" s="8">
        <v>48.094071782585218</v>
      </c>
      <c r="K4" s="1">
        <f t="shared" si="0"/>
        <v>0.85118417979950378</v>
      </c>
    </row>
    <row r="5" spans="1:11" x14ac:dyDescent="0.35">
      <c r="A5" s="1">
        <v>80</v>
      </c>
      <c r="B5" s="1">
        <v>120</v>
      </c>
      <c r="C5" s="1">
        <f>B5-A5</f>
        <v>40</v>
      </c>
      <c r="D5" s="1">
        <v>19.600000000000001</v>
      </c>
      <c r="E5" s="1" t="s">
        <v>14</v>
      </c>
      <c r="F5" s="7">
        <v>80.5</v>
      </c>
      <c r="G5" s="6">
        <v>20.008093570653259</v>
      </c>
      <c r="H5" s="1">
        <f t="shared" ref="H5" si="2">(A5-F4)/G4</f>
        <v>-2.4989887129145166E-2</v>
      </c>
      <c r="I5" s="8">
        <v>140.81208695652177</v>
      </c>
      <c r="J5" s="8">
        <v>48.094071782585218</v>
      </c>
      <c r="K5" s="1">
        <f t="shared" si="0"/>
        <v>-0.43273705438385834</v>
      </c>
    </row>
    <row r="6" spans="1:11" x14ac:dyDescent="0.35">
      <c r="A6" s="1">
        <v>77.34</v>
      </c>
      <c r="B6" s="1">
        <v>116.01</v>
      </c>
      <c r="C6" s="1">
        <v>38.67</v>
      </c>
      <c r="D6" s="1">
        <v>19.853061224489796</v>
      </c>
      <c r="E6" s="1" t="s">
        <v>14</v>
      </c>
      <c r="F6" s="7">
        <v>80.5</v>
      </c>
      <c r="G6" s="6">
        <v>20.008093570653259</v>
      </c>
      <c r="H6" s="1">
        <f t="shared" ref="H6" si="3">(A6-F6)/G6</f>
        <v>-0.15793608665619727</v>
      </c>
      <c r="I6" s="8">
        <v>140.81208695652177</v>
      </c>
      <c r="J6" s="8">
        <v>48.094071782585218</v>
      </c>
      <c r="K6" s="1">
        <f t="shared" si="0"/>
        <v>-0.51569946226725094</v>
      </c>
    </row>
    <row r="7" spans="1:11" x14ac:dyDescent="0.35">
      <c r="A7" s="1">
        <v>92.808000000000007</v>
      </c>
      <c r="B7" s="1">
        <v>185.61600000000001</v>
      </c>
      <c r="C7" s="1">
        <v>92.808000000000007</v>
      </c>
      <c r="D7" s="1">
        <v>20.240802071755407</v>
      </c>
      <c r="E7" s="1" t="s">
        <v>14</v>
      </c>
      <c r="F7" s="7">
        <v>80.5</v>
      </c>
      <c r="G7" s="6">
        <v>20.008093570653259</v>
      </c>
      <c r="H7" s="1">
        <f t="shared" ref="H7" si="4">(A7-F6)/G6</f>
        <v>0.61515106157103772</v>
      </c>
      <c r="I7" s="8">
        <v>140.81208695652177</v>
      </c>
      <c r="J7" s="8">
        <v>48.094071782585218</v>
      </c>
      <c r="K7" s="1">
        <f t="shared" si="0"/>
        <v>0.9315890999210773</v>
      </c>
    </row>
    <row r="8" spans="1:11" x14ac:dyDescent="0.35">
      <c r="A8" s="1">
        <v>88.941000000000003</v>
      </c>
      <c r="B8" s="1">
        <v>92.808000000000007</v>
      </c>
      <c r="C8" s="1">
        <v>3.8670000000000044</v>
      </c>
      <c r="D8" s="1">
        <v>20.349302996314687</v>
      </c>
      <c r="E8" s="1" t="s">
        <v>14</v>
      </c>
      <c r="F8" s="7">
        <v>80.5</v>
      </c>
      <c r="G8" s="6">
        <v>20.008093570653259</v>
      </c>
      <c r="H8" s="1">
        <f t="shared" ref="H8" si="5">(A8-F8)/G8</f>
        <v>0.4218792745142288</v>
      </c>
      <c r="I8" s="8">
        <v>140.81208695652177</v>
      </c>
      <c r="J8" s="8">
        <v>48.094071782585218</v>
      </c>
      <c r="K8" s="1">
        <f t="shared" si="0"/>
        <v>-0.99812898299669361</v>
      </c>
    </row>
    <row r="9" spans="1:11" x14ac:dyDescent="0.35">
      <c r="A9" s="1">
        <v>115</v>
      </c>
      <c r="B9" s="1">
        <v>166</v>
      </c>
      <c r="C9" s="1">
        <f>B9-A9</f>
        <v>51</v>
      </c>
      <c r="D9" s="1">
        <v>20.9</v>
      </c>
      <c r="E9" s="1" t="s">
        <v>14</v>
      </c>
      <c r="F9" s="7">
        <v>80.5</v>
      </c>
      <c r="G9" s="6">
        <v>20.008093570653259</v>
      </c>
      <c r="H9" s="1">
        <f t="shared" ref="H9" si="6">(A9-F8)/G8</f>
        <v>1.7243022119110165</v>
      </c>
      <c r="I9" s="8">
        <v>140.81208695652177</v>
      </c>
      <c r="J9" s="8">
        <v>48.094071782585218</v>
      </c>
      <c r="K9" s="1">
        <f t="shared" si="0"/>
        <v>0.52372178336954067</v>
      </c>
    </row>
    <row r="10" spans="1:11" x14ac:dyDescent="0.35">
      <c r="A10" s="1">
        <v>46.404000000000003</v>
      </c>
      <c r="B10" s="1">
        <v>123.74400000000001</v>
      </c>
      <c r="C10" s="1">
        <v>77.34</v>
      </c>
      <c r="D10" s="1">
        <v>20.978560733618899</v>
      </c>
      <c r="E10" s="1" t="s">
        <v>14</v>
      </c>
      <c r="F10" s="7">
        <v>80.5</v>
      </c>
      <c r="G10" s="6">
        <v>20.008093570653259</v>
      </c>
      <c r="H10" s="1">
        <f t="shared" ref="H10" si="7">(A10-F10)/G10</f>
        <v>-1.704110383110667</v>
      </c>
      <c r="I10" s="8">
        <v>140.81208695652177</v>
      </c>
      <c r="J10" s="8">
        <v>48.094071782585218</v>
      </c>
      <c r="K10" s="1">
        <f t="shared" si="0"/>
        <v>-0.35488962202410318</v>
      </c>
    </row>
    <row r="11" spans="1:11" x14ac:dyDescent="0.35">
      <c r="A11" s="1">
        <v>58.005000000000003</v>
      </c>
      <c r="B11" s="1">
        <v>112.143</v>
      </c>
      <c r="C11" s="1">
        <v>54.137999999999998</v>
      </c>
      <c r="D11" s="1">
        <v>21.478039160773882</v>
      </c>
      <c r="E11" s="1" t="s">
        <v>14</v>
      </c>
      <c r="F11" s="7">
        <v>80.5</v>
      </c>
      <c r="G11" s="6">
        <v>20.008093570653259</v>
      </c>
      <c r="H11" s="1">
        <f t="shared" ref="H11" si="8">(A11-F10)/G10</f>
        <v>-1.1242950219402408</v>
      </c>
      <c r="I11" s="8">
        <v>140.81208695652177</v>
      </c>
      <c r="J11" s="8">
        <v>48.094071782585218</v>
      </c>
      <c r="K11" s="1">
        <f t="shared" si="0"/>
        <v>-0.59610438238882479</v>
      </c>
    </row>
    <row r="12" spans="1:11" x14ac:dyDescent="0.35">
      <c r="A12" s="1">
        <v>87</v>
      </c>
      <c r="B12" s="1">
        <v>119</v>
      </c>
      <c r="C12" s="1">
        <f>B12-A12</f>
        <v>32</v>
      </c>
      <c r="D12" s="1">
        <v>21.5</v>
      </c>
      <c r="E12" s="1" t="s">
        <v>14</v>
      </c>
      <c r="F12" s="7">
        <v>80.5</v>
      </c>
      <c r="G12" s="6">
        <v>20.008093570653259</v>
      </c>
      <c r="H12" s="1">
        <f t="shared" ref="H12" si="9">(A12-F12)/G12</f>
        <v>0.32486853267888716</v>
      </c>
      <c r="I12" s="8">
        <v>140.81208695652177</v>
      </c>
      <c r="J12" s="8">
        <v>48.094071782585218</v>
      </c>
      <c r="K12" s="1">
        <f t="shared" si="0"/>
        <v>-0.4535296378132801</v>
      </c>
    </row>
    <row r="13" spans="1:11" x14ac:dyDescent="0.35">
      <c r="A13" s="1">
        <v>96.675000000000011</v>
      </c>
      <c r="B13" s="1">
        <v>166.28100000000001</v>
      </c>
      <c r="C13" s="1">
        <v>69.605999999999995</v>
      </c>
      <c r="D13" s="1">
        <v>21.665715642520727</v>
      </c>
      <c r="E13" s="1" t="s">
        <v>14</v>
      </c>
      <c r="F13" s="7">
        <v>80.5</v>
      </c>
      <c r="G13" s="6">
        <v>20.008093570653259</v>
      </c>
      <c r="H13" s="1">
        <f t="shared" ref="H13" si="10">(A13-F12)/G12</f>
        <v>0.80842284862784664</v>
      </c>
      <c r="I13" s="8">
        <v>140.81208695652177</v>
      </c>
      <c r="J13" s="8">
        <v>48.094071782585218</v>
      </c>
      <c r="K13" s="1">
        <f t="shared" si="0"/>
        <v>0.52956449931320826</v>
      </c>
    </row>
    <row r="14" spans="1:11" x14ac:dyDescent="0.35">
      <c r="A14" s="1">
        <v>38.67</v>
      </c>
      <c r="B14" s="1">
        <v>73.472999999999999</v>
      </c>
      <c r="C14" s="1">
        <v>34.802999999999997</v>
      </c>
      <c r="D14" s="1">
        <v>21.842643904251673</v>
      </c>
      <c r="E14" s="1" t="s">
        <v>14</v>
      </c>
      <c r="F14" s="7">
        <v>80.5</v>
      </c>
      <c r="G14" s="6">
        <v>20.008093570653259</v>
      </c>
      <c r="H14" s="1">
        <f t="shared" ref="H14" si="11">(A14-F14)/G14</f>
        <v>-2.0906539572242844</v>
      </c>
      <c r="I14" s="8">
        <v>140.81208695652177</v>
      </c>
      <c r="J14" s="8">
        <v>48.094071782585218</v>
      </c>
      <c r="K14" s="1">
        <f t="shared" si="0"/>
        <v>-1.4001535836045627</v>
      </c>
    </row>
    <row r="15" spans="1:11" x14ac:dyDescent="0.35">
      <c r="A15" s="1">
        <v>77.34</v>
      </c>
      <c r="B15" s="1">
        <v>193.35000000000002</v>
      </c>
      <c r="C15" s="1">
        <v>116.01000000000002</v>
      </c>
      <c r="D15" s="1">
        <v>22.428101913295095</v>
      </c>
      <c r="E15" s="1" t="s">
        <v>14</v>
      </c>
      <c r="F15" s="7">
        <v>80.5</v>
      </c>
      <c r="G15" s="6">
        <v>20.008093570653259</v>
      </c>
      <c r="H15" s="1">
        <f t="shared" ref="H15" si="12">(A15-F14)/G14</f>
        <v>-0.15793608665619727</v>
      </c>
      <c r="I15" s="8">
        <v>140.81208695652177</v>
      </c>
      <c r="J15" s="8">
        <v>48.094071782585218</v>
      </c>
      <c r="K15" s="1">
        <f t="shared" si="0"/>
        <v>1.0923989401642251</v>
      </c>
    </row>
    <row r="16" spans="1:11" x14ac:dyDescent="0.35">
      <c r="A16" s="1">
        <v>85.074000000000012</v>
      </c>
      <c r="B16" s="1">
        <v>135.345</v>
      </c>
      <c r="C16" s="1">
        <v>50.270999999999987</v>
      </c>
      <c r="D16" s="1">
        <v>22.535075392639772</v>
      </c>
      <c r="E16" s="1" t="s">
        <v>14</v>
      </c>
      <c r="F16" s="7">
        <v>80.5</v>
      </c>
      <c r="G16" s="6">
        <v>20.008093570653259</v>
      </c>
      <c r="H16" s="1">
        <f t="shared" ref="H16" si="13">(A16-F16)/G16</f>
        <v>0.2286074874574206</v>
      </c>
      <c r="I16" s="8">
        <v>140.81208695652177</v>
      </c>
      <c r="J16" s="8">
        <v>48.094071782585218</v>
      </c>
      <c r="K16" s="1">
        <f t="shared" si="0"/>
        <v>-0.11367486165938213</v>
      </c>
    </row>
    <row r="17" spans="1:15" x14ac:dyDescent="0.35">
      <c r="A17" s="1">
        <v>90</v>
      </c>
      <c r="B17" s="1">
        <v>128</v>
      </c>
      <c r="C17" s="1">
        <f>B17-A17</f>
        <v>38</v>
      </c>
      <c r="D17" s="1">
        <v>22.7</v>
      </c>
      <c r="E17" s="1" t="s">
        <v>14</v>
      </c>
      <c r="F17" s="7">
        <v>80.5</v>
      </c>
      <c r="G17" s="6">
        <v>20.008093570653259</v>
      </c>
      <c r="H17" s="1">
        <f t="shared" ref="H17" si="14">(A17-F16)/G16</f>
        <v>0.47480785545375814</v>
      </c>
      <c r="I17" s="8">
        <v>140.81208695652177</v>
      </c>
      <c r="J17" s="8">
        <v>48.094071782585218</v>
      </c>
      <c r="K17" s="1">
        <f t="shared" si="0"/>
        <v>-0.26639638694848461</v>
      </c>
    </row>
    <row r="18" spans="1:15" x14ac:dyDescent="0.35">
      <c r="A18" s="1">
        <v>64</v>
      </c>
      <c r="B18" s="1">
        <v>119</v>
      </c>
      <c r="C18" s="1">
        <f>B18-A18</f>
        <v>55</v>
      </c>
      <c r="D18" s="1">
        <v>22.8</v>
      </c>
      <c r="E18" s="1" t="s">
        <v>14</v>
      </c>
      <c r="F18" s="7">
        <v>80.5</v>
      </c>
      <c r="G18" s="6">
        <v>20.008093570653259</v>
      </c>
      <c r="H18" s="1">
        <f t="shared" ref="H18" si="15">(A18-F18)/G18</f>
        <v>-0.82466627526179048</v>
      </c>
      <c r="I18" s="8">
        <v>140.81208695652177</v>
      </c>
      <c r="J18" s="8">
        <v>48.094071782585218</v>
      </c>
      <c r="K18" s="1">
        <f t="shared" si="0"/>
        <v>-0.4535296378132801</v>
      </c>
    </row>
    <row r="19" spans="1:15" x14ac:dyDescent="0.35">
      <c r="A19" s="1">
        <v>92.808000000000007</v>
      </c>
      <c r="B19" s="1">
        <v>177.88200000000001</v>
      </c>
      <c r="C19" s="1">
        <v>85.073999999999998</v>
      </c>
      <c r="D19" s="1">
        <v>22.882858831830056</v>
      </c>
      <c r="E19" s="1" t="s">
        <v>14</v>
      </c>
      <c r="F19" s="7">
        <v>80.5</v>
      </c>
      <c r="G19" s="6">
        <v>20.008093570653259</v>
      </c>
      <c r="H19" s="1">
        <f t="shared" ref="H19" si="16">(A19-F18)/G18</f>
        <v>0.61515106157103772</v>
      </c>
      <c r="I19" s="8">
        <v>140.81208695652177</v>
      </c>
      <c r="J19" s="8">
        <v>48.094071782585218</v>
      </c>
      <c r="K19" s="1">
        <f t="shared" si="0"/>
        <v>0.7707792596779296</v>
      </c>
    </row>
    <row r="20" spans="1:15" x14ac:dyDescent="0.35">
      <c r="A20" s="1">
        <v>81.207000000000008</v>
      </c>
      <c r="B20" s="1">
        <v>146.946</v>
      </c>
      <c r="C20" s="1">
        <v>65.73899999999999</v>
      </c>
      <c r="D20" s="1">
        <v>22.927811435270982</v>
      </c>
      <c r="E20" s="1" t="s">
        <v>14</v>
      </c>
      <c r="F20" s="7">
        <v>80.5</v>
      </c>
      <c r="G20" s="6">
        <v>20.008093570653259</v>
      </c>
      <c r="H20" s="1">
        <f t="shared" ref="H20" si="17">(A20-F20)/G20</f>
        <v>3.5335700400611653E-2</v>
      </c>
      <c r="I20" s="8">
        <v>140.81208695652177</v>
      </c>
      <c r="J20" s="8">
        <v>48.094071782585218</v>
      </c>
      <c r="K20" s="1">
        <f t="shared" si="0"/>
        <v>0.12753989870533919</v>
      </c>
    </row>
    <row r="21" spans="1:15" x14ac:dyDescent="0.35">
      <c r="A21" s="1">
        <v>116.01</v>
      </c>
      <c r="B21" s="1">
        <v>293.892</v>
      </c>
      <c r="C21" s="1">
        <v>177.88200000000001</v>
      </c>
      <c r="D21" s="1">
        <v>23.052528380389887</v>
      </c>
      <c r="E21" s="1" t="s">
        <v>14</v>
      </c>
      <c r="F21" s="7">
        <v>80.5</v>
      </c>
      <c r="G21" s="6">
        <v>20.008093570653259</v>
      </c>
      <c r="H21" s="1">
        <f t="shared" ref="H21" si="18">(A21-F20)/G20</f>
        <v>1.77478178391189</v>
      </c>
      <c r="I21" s="8">
        <v>140.81208695652177</v>
      </c>
      <c r="J21" s="8">
        <v>48.094071782585218</v>
      </c>
      <c r="K21" s="1">
        <f t="shared" si="0"/>
        <v>3.1829268633251431</v>
      </c>
    </row>
    <row r="22" spans="1:15" x14ac:dyDescent="0.35">
      <c r="A22" s="1">
        <v>50.271000000000001</v>
      </c>
      <c r="B22" s="1">
        <v>61.872000000000007</v>
      </c>
      <c r="C22" s="1">
        <v>11.601000000000006</v>
      </c>
      <c r="D22" s="1">
        <v>23.08837530635812</v>
      </c>
      <c r="E22" s="1" t="s">
        <v>14</v>
      </c>
      <c r="F22" s="7">
        <v>80.5</v>
      </c>
      <c r="G22" s="6">
        <v>20.008093570653259</v>
      </c>
      <c r="H22" s="1">
        <f t="shared" ref="H22" si="19">(A22-F22)/G22</f>
        <v>-1.5108385960538584</v>
      </c>
      <c r="I22" s="8">
        <v>140.81208695652177</v>
      </c>
      <c r="J22" s="8">
        <v>48.094071782585218</v>
      </c>
      <c r="K22" s="1">
        <f t="shared" si="0"/>
        <v>-1.6413683439692837</v>
      </c>
      <c r="L22" s="9"/>
      <c r="M22" s="9"/>
      <c r="N22" s="10"/>
      <c r="O22" s="10"/>
    </row>
    <row r="23" spans="1:15" x14ac:dyDescent="0.35">
      <c r="A23" s="1">
        <v>100.542</v>
      </c>
      <c r="B23" s="1">
        <v>162.41400000000002</v>
      </c>
      <c r="C23" s="1">
        <v>61.872000000000014</v>
      </c>
      <c r="D23" s="1">
        <v>23.799325696961073</v>
      </c>
      <c r="E23" s="1" t="s">
        <v>14</v>
      </c>
      <c r="F23" s="7">
        <v>80.5</v>
      </c>
      <c r="G23" s="6">
        <v>20.008093570653259</v>
      </c>
      <c r="H23" s="1">
        <f t="shared" ref="H23" si="20">(A23-F22)/G22</f>
        <v>1.0016946356846548</v>
      </c>
      <c r="I23" s="8">
        <v>140.81208695652177</v>
      </c>
      <c r="J23" s="8">
        <v>48.094071782585218</v>
      </c>
      <c r="K23" s="1">
        <f t="shared" si="0"/>
        <v>0.44915957919163468</v>
      </c>
      <c r="L23" s="10"/>
      <c r="M23" s="10"/>
      <c r="N23" s="10"/>
      <c r="O23" s="10"/>
    </row>
    <row r="24" spans="1:15" x14ac:dyDescent="0.35">
      <c r="A24" s="1">
        <v>61.872000000000007</v>
      </c>
      <c r="B24" s="1">
        <v>116.01</v>
      </c>
      <c r="C24" s="1">
        <v>54.137999999999998</v>
      </c>
      <c r="D24" s="1">
        <v>24.003603940534976</v>
      </c>
      <c r="E24" s="1" t="s">
        <v>14</v>
      </c>
      <c r="F24" s="7">
        <v>80.5</v>
      </c>
      <c r="G24" s="6">
        <v>20.008093570653259</v>
      </c>
      <c r="H24" s="1">
        <f t="shared" ref="H24" si="21">(A24-F24)/G24</f>
        <v>-0.93102323488343197</v>
      </c>
      <c r="I24" s="8">
        <v>140.81208695652177</v>
      </c>
      <c r="J24" s="8">
        <v>48.094071782585218</v>
      </c>
      <c r="K24" s="1">
        <f t="shared" si="0"/>
        <v>-0.51569946226725094</v>
      </c>
    </row>
    <row r="25" spans="1:15" x14ac:dyDescent="0.35">
      <c r="A25" s="1">
        <v>68</v>
      </c>
      <c r="B25" s="1">
        <v>115</v>
      </c>
      <c r="C25" s="1">
        <f>B25-A25</f>
        <v>47</v>
      </c>
      <c r="D25" s="1">
        <v>25.1</v>
      </c>
      <c r="E25" s="1" t="s">
        <v>22</v>
      </c>
      <c r="F25" s="5">
        <f>AVERAGE(A25:A75)</f>
        <v>110.56078431372546</v>
      </c>
      <c r="G25" s="6">
        <f>STDEV(A25:A75)</f>
        <v>21.349604946522042</v>
      </c>
      <c r="H25" s="1">
        <f>(A25-F25)/G25</f>
        <v>-1.9935162463349856</v>
      </c>
      <c r="I25" s="5">
        <f>AVERAGE(B25:B75)</f>
        <v>129.69215686274515</v>
      </c>
      <c r="J25" s="6">
        <f>STDEV(B25:B75)</f>
        <v>29.803857757929446</v>
      </c>
      <c r="K25" s="1">
        <f>(B25-I25)/J25</f>
        <v>-0.49296158175483973</v>
      </c>
    </row>
    <row r="26" spans="1:15" x14ac:dyDescent="0.35">
      <c r="A26" s="1">
        <f t="shared" ref="A26:A89" si="22">B26-C26</f>
        <v>87.199999999999989</v>
      </c>
      <c r="B26" s="1">
        <v>145.1</v>
      </c>
      <c r="C26" s="1">
        <v>57.9</v>
      </c>
      <c r="D26" s="1">
        <v>25.665535708876501</v>
      </c>
      <c r="E26" s="1" t="s">
        <v>22</v>
      </c>
      <c r="F26" s="11">
        <v>110.56078431372546</v>
      </c>
      <c r="G26" s="11">
        <v>21.349604946522042</v>
      </c>
      <c r="H26" s="1">
        <f t="shared" ref="H26:H88" si="23">(A26-F26)/G26</f>
        <v>-1.094202181831522</v>
      </c>
      <c r="I26" s="8">
        <v>129.69215686274515</v>
      </c>
      <c r="J26" s="8">
        <v>29.803857757929446</v>
      </c>
      <c r="K26" s="1">
        <f t="shared" ref="K26:K88" si="24">(B26-I26)/J26</f>
        <v>0.51697479106225841</v>
      </c>
    </row>
    <row r="27" spans="1:15" x14ac:dyDescent="0.35">
      <c r="A27" s="1">
        <f t="shared" si="22"/>
        <v>133.1</v>
      </c>
      <c r="B27" s="1">
        <v>152.1</v>
      </c>
      <c r="C27" s="1">
        <v>19</v>
      </c>
      <c r="D27" s="1">
        <v>26.460851649075401</v>
      </c>
      <c r="E27" s="1" t="s">
        <v>22</v>
      </c>
      <c r="F27" s="11">
        <v>110.56078431372546</v>
      </c>
      <c r="G27" s="11">
        <v>21.349604946522042</v>
      </c>
      <c r="H27" s="1">
        <f t="shared" si="23"/>
        <v>1.055720503622072</v>
      </c>
      <c r="I27" s="8">
        <v>129.69215686274515</v>
      </c>
      <c r="J27" s="8">
        <v>29.803857757929446</v>
      </c>
      <c r="K27" s="1">
        <f t="shared" si="24"/>
        <v>0.75184371497321145</v>
      </c>
    </row>
    <row r="28" spans="1:15" x14ac:dyDescent="0.35">
      <c r="A28" s="1">
        <f t="shared" si="22"/>
        <v>102</v>
      </c>
      <c r="B28" s="1">
        <v>105.4</v>
      </c>
      <c r="C28" s="1">
        <v>3.4000000000000101</v>
      </c>
      <c r="D28" s="1">
        <v>26.873560554656301</v>
      </c>
      <c r="E28" s="1" t="s">
        <v>22</v>
      </c>
      <c r="F28" s="11">
        <v>110.56078431372546</v>
      </c>
      <c r="G28" s="11">
        <v>21.349604946522042</v>
      </c>
      <c r="H28" s="1">
        <f t="shared" si="23"/>
        <v>-0.40098092377676797</v>
      </c>
      <c r="I28" s="8">
        <v>129.69215686274515</v>
      </c>
      <c r="J28" s="8">
        <v>29.803857757929446</v>
      </c>
      <c r="K28" s="1">
        <f t="shared" si="24"/>
        <v>-0.81506753454700376</v>
      </c>
    </row>
    <row r="29" spans="1:15" x14ac:dyDescent="0.35">
      <c r="A29" s="1">
        <f t="shared" si="22"/>
        <v>139.1</v>
      </c>
      <c r="B29" s="1">
        <v>153</v>
      </c>
      <c r="C29" s="1">
        <v>13.9</v>
      </c>
      <c r="D29" s="1">
        <v>27.181358123927499</v>
      </c>
      <c r="E29" s="1" t="s">
        <v>22</v>
      </c>
      <c r="F29" s="11">
        <v>110.56078431372546</v>
      </c>
      <c r="G29" s="11">
        <v>21.349604946522042</v>
      </c>
      <c r="H29" s="1">
        <f t="shared" si="23"/>
        <v>1.3367561487794046</v>
      </c>
      <c r="I29" s="8">
        <v>129.69215686274515</v>
      </c>
      <c r="J29" s="8">
        <v>29.803857757929446</v>
      </c>
      <c r="K29" s="1">
        <f t="shared" si="24"/>
        <v>0.78204114804747704</v>
      </c>
    </row>
    <row r="30" spans="1:15" x14ac:dyDescent="0.35">
      <c r="A30" s="1">
        <f t="shared" si="22"/>
        <v>111.7</v>
      </c>
      <c r="B30" s="1">
        <v>118.3</v>
      </c>
      <c r="C30" s="1">
        <v>6.5999999999999899</v>
      </c>
      <c r="D30" s="1">
        <v>27.411703520058602</v>
      </c>
      <c r="E30" s="1" t="s">
        <v>22</v>
      </c>
      <c r="F30" s="11">
        <v>110.56078431372546</v>
      </c>
      <c r="G30" s="11">
        <v>21.349604946522042</v>
      </c>
      <c r="H30" s="1">
        <f t="shared" si="23"/>
        <v>5.3360035894253088E-2</v>
      </c>
      <c r="I30" s="8">
        <v>129.69215686274515</v>
      </c>
      <c r="J30" s="8">
        <v>29.803857757929446</v>
      </c>
      <c r="K30" s="1">
        <f t="shared" si="24"/>
        <v>-0.38223766048253338</v>
      </c>
    </row>
    <row r="31" spans="1:15" x14ac:dyDescent="0.35">
      <c r="A31" s="1">
        <f t="shared" si="22"/>
        <v>86.8</v>
      </c>
      <c r="B31" s="1">
        <v>99</v>
      </c>
      <c r="C31" s="1">
        <v>12.2</v>
      </c>
      <c r="D31" s="1">
        <v>27.6965668985683</v>
      </c>
      <c r="E31" s="1" t="s">
        <v>22</v>
      </c>
      <c r="F31" s="11">
        <v>110.56078431372546</v>
      </c>
      <c r="G31" s="11">
        <v>21.349604946522042</v>
      </c>
      <c r="H31" s="1">
        <f t="shared" si="23"/>
        <v>-1.1129378915086772</v>
      </c>
      <c r="I31" s="8">
        <v>129.69215686274515</v>
      </c>
      <c r="J31" s="8">
        <v>29.803857757929446</v>
      </c>
      <c r="K31" s="1">
        <f t="shared" si="24"/>
        <v>-1.0298048364084469</v>
      </c>
    </row>
    <row r="32" spans="1:15" x14ac:dyDescent="0.35">
      <c r="A32" s="1">
        <f t="shared" si="22"/>
        <v>112.39999999999999</v>
      </c>
      <c r="B32" s="1">
        <v>159.19999999999999</v>
      </c>
      <c r="C32" s="1">
        <v>46.8</v>
      </c>
      <c r="D32" s="1">
        <v>27.826297110126301</v>
      </c>
      <c r="E32" s="1" t="s">
        <v>22</v>
      </c>
      <c r="F32" s="11">
        <v>110.56078431372546</v>
      </c>
      <c r="G32" s="11">
        <v>21.349604946522042</v>
      </c>
      <c r="H32" s="1">
        <f t="shared" si="23"/>
        <v>8.6147527829274692E-2</v>
      </c>
      <c r="I32" s="8">
        <v>129.69215686274515</v>
      </c>
      <c r="J32" s="8">
        <v>29.803857757929446</v>
      </c>
      <c r="K32" s="1">
        <f t="shared" si="24"/>
        <v>0.99006790922574939</v>
      </c>
    </row>
    <row r="33" spans="1:11" x14ac:dyDescent="0.35">
      <c r="A33" s="1">
        <f t="shared" si="22"/>
        <v>136</v>
      </c>
      <c r="B33" s="1">
        <v>172.7</v>
      </c>
      <c r="C33" s="1">
        <v>36.700000000000003</v>
      </c>
      <c r="D33" s="1">
        <v>27.854788086814001</v>
      </c>
      <c r="E33" s="1" t="s">
        <v>22</v>
      </c>
      <c r="F33" s="11">
        <v>110.56078431372546</v>
      </c>
      <c r="G33" s="11">
        <v>21.349604946522042</v>
      </c>
      <c r="H33" s="1">
        <f t="shared" si="23"/>
        <v>1.1915543987814496</v>
      </c>
      <c r="I33" s="8">
        <v>129.69215686274515</v>
      </c>
      <c r="J33" s="8">
        <v>29.803857757929446</v>
      </c>
      <c r="K33" s="1">
        <f t="shared" si="24"/>
        <v>1.4430294053397303</v>
      </c>
    </row>
    <row r="34" spans="1:11" x14ac:dyDescent="0.35">
      <c r="A34" s="1">
        <f t="shared" si="22"/>
        <v>128.30000000000001</v>
      </c>
      <c r="B34" s="1">
        <v>143.30000000000001</v>
      </c>
      <c r="C34" s="1">
        <v>15</v>
      </c>
      <c r="D34" s="1">
        <v>28.0107873436768</v>
      </c>
      <c r="E34" s="1" t="s">
        <v>22</v>
      </c>
      <c r="F34" s="11">
        <v>110.56078431372546</v>
      </c>
      <c r="G34" s="11">
        <v>21.349604946522042</v>
      </c>
      <c r="H34" s="1">
        <f t="shared" si="23"/>
        <v>0.83089198749620685</v>
      </c>
      <c r="I34" s="8">
        <v>129.69215686274515</v>
      </c>
      <c r="J34" s="8">
        <v>29.803857757929446</v>
      </c>
      <c r="K34" s="1">
        <f t="shared" si="24"/>
        <v>0.45657992491372817</v>
      </c>
    </row>
    <row r="35" spans="1:11" x14ac:dyDescent="0.35">
      <c r="A35" s="1">
        <f t="shared" si="22"/>
        <v>102.5</v>
      </c>
      <c r="B35" s="1">
        <v>127.8</v>
      </c>
      <c r="C35" s="1">
        <v>25.3</v>
      </c>
      <c r="D35" s="1">
        <v>28.075273622835699</v>
      </c>
      <c r="E35" s="1" t="s">
        <v>22</v>
      </c>
      <c r="F35" s="11">
        <v>110.56078431372546</v>
      </c>
      <c r="G35" s="11">
        <v>21.349604946522042</v>
      </c>
      <c r="H35" s="1">
        <f t="shared" si="23"/>
        <v>-0.37756128668032357</v>
      </c>
      <c r="I35" s="8">
        <v>129.69215686274515</v>
      </c>
      <c r="J35" s="8">
        <v>29.803857757929446</v>
      </c>
      <c r="K35" s="1">
        <f t="shared" si="24"/>
        <v>-6.3486978031954161E-2</v>
      </c>
    </row>
    <row r="36" spans="1:11" x14ac:dyDescent="0.35">
      <c r="A36" s="1">
        <f t="shared" si="22"/>
        <v>124.60000000000001</v>
      </c>
      <c r="B36" s="1">
        <v>135.4</v>
      </c>
      <c r="C36" s="1">
        <v>10.8</v>
      </c>
      <c r="D36" s="1">
        <v>28.079541827656001</v>
      </c>
      <c r="E36" s="1" t="s">
        <v>22</v>
      </c>
      <c r="F36" s="11">
        <v>110.56078431372546</v>
      </c>
      <c r="G36" s="11">
        <v>21.349604946522042</v>
      </c>
      <c r="H36" s="1">
        <f t="shared" si="23"/>
        <v>0.65758667298251827</v>
      </c>
      <c r="I36" s="8">
        <v>129.69215686274515</v>
      </c>
      <c r="J36" s="8">
        <v>29.803857757929446</v>
      </c>
      <c r="K36" s="1">
        <f t="shared" si="24"/>
        <v>0.19151356792850949</v>
      </c>
    </row>
    <row r="37" spans="1:11" x14ac:dyDescent="0.35">
      <c r="A37" s="1">
        <f t="shared" si="22"/>
        <v>112.9</v>
      </c>
      <c r="B37" s="1">
        <v>143.30000000000001</v>
      </c>
      <c r="C37" s="1">
        <v>30.4</v>
      </c>
      <c r="D37" s="1">
        <v>28.204988098176901</v>
      </c>
      <c r="E37" s="1" t="s">
        <v>22</v>
      </c>
      <c r="F37" s="11">
        <v>110.56078431372546</v>
      </c>
      <c r="G37" s="11">
        <v>21.349604946522042</v>
      </c>
      <c r="H37" s="1">
        <f t="shared" si="23"/>
        <v>0.10956716492571973</v>
      </c>
      <c r="I37" s="8">
        <v>129.69215686274515</v>
      </c>
      <c r="J37" s="8">
        <v>29.803857757929446</v>
      </c>
      <c r="K37" s="1">
        <f t="shared" si="24"/>
        <v>0.45657992491372817</v>
      </c>
    </row>
    <row r="38" spans="1:11" x14ac:dyDescent="0.35">
      <c r="A38" s="1">
        <f t="shared" si="22"/>
        <v>120</v>
      </c>
      <c r="B38" s="1">
        <v>111.5</v>
      </c>
      <c r="C38" s="1">
        <v>-8.5</v>
      </c>
      <c r="D38" s="1">
        <v>28.350159446602198</v>
      </c>
      <c r="E38" s="1" t="s">
        <v>22</v>
      </c>
      <c r="F38" s="11">
        <v>110.56078431372546</v>
      </c>
      <c r="G38" s="11">
        <v>21.349604946522042</v>
      </c>
      <c r="H38" s="1">
        <f t="shared" si="23"/>
        <v>0.44212601169522964</v>
      </c>
      <c r="I38" s="8">
        <v>129.69215686274515</v>
      </c>
      <c r="J38" s="8">
        <v>29.803857757929446</v>
      </c>
      <c r="K38" s="1">
        <f t="shared" si="24"/>
        <v>-0.61039604371031631</v>
      </c>
    </row>
    <row r="39" spans="1:11" x14ac:dyDescent="0.35">
      <c r="A39" s="1">
        <f t="shared" si="22"/>
        <v>86.1</v>
      </c>
      <c r="B39" s="1">
        <v>92.5</v>
      </c>
      <c r="C39" s="1">
        <v>6.4000000000000101</v>
      </c>
      <c r="D39" s="1">
        <v>28.400374179751498</v>
      </c>
      <c r="E39" s="1" t="s">
        <v>22</v>
      </c>
      <c r="F39" s="11">
        <v>110.56078431372546</v>
      </c>
      <c r="G39" s="11">
        <v>21.349604946522042</v>
      </c>
      <c r="H39" s="1">
        <f t="shared" si="23"/>
        <v>-1.1457253834436993</v>
      </c>
      <c r="I39" s="8">
        <v>129.69215686274515</v>
      </c>
      <c r="J39" s="8">
        <v>29.803857757929446</v>
      </c>
      <c r="K39" s="1">
        <f t="shared" si="24"/>
        <v>-1.2478974086114747</v>
      </c>
    </row>
    <row r="40" spans="1:11" x14ac:dyDescent="0.35">
      <c r="A40" s="1">
        <f t="shared" si="22"/>
        <v>137.79999999999998</v>
      </c>
      <c r="B40" s="1">
        <v>149.19999999999999</v>
      </c>
      <c r="C40" s="1">
        <v>11.4</v>
      </c>
      <c r="D40" s="1">
        <v>28.411450718060902</v>
      </c>
      <c r="E40" s="1" t="s">
        <v>22</v>
      </c>
      <c r="F40" s="11">
        <v>110.56078431372546</v>
      </c>
      <c r="G40" s="11">
        <v>21.349604946522042</v>
      </c>
      <c r="H40" s="1">
        <f t="shared" si="23"/>
        <v>1.2758650923286488</v>
      </c>
      <c r="I40" s="8">
        <v>129.69215686274515</v>
      </c>
      <c r="J40" s="8">
        <v>29.803857757929446</v>
      </c>
      <c r="K40" s="1">
        <f t="shared" si="24"/>
        <v>0.65454087506724501</v>
      </c>
    </row>
    <row r="41" spans="1:11" x14ac:dyDescent="0.35">
      <c r="A41" s="1">
        <f t="shared" si="22"/>
        <v>113.89999999999999</v>
      </c>
      <c r="B41" s="1">
        <v>127.1</v>
      </c>
      <c r="C41" s="1">
        <v>13.2</v>
      </c>
      <c r="D41" s="1">
        <v>28.492494695134901</v>
      </c>
      <c r="E41" s="1" t="s">
        <v>22</v>
      </c>
      <c r="F41" s="11">
        <v>110.56078431372546</v>
      </c>
      <c r="G41" s="11">
        <v>21.349604946522042</v>
      </c>
      <c r="H41" s="1">
        <f t="shared" si="23"/>
        <v>0.15640643911860783</v>
      </c>
      <c r="I41" s="8">
        <v>129.69215686274515</v>
      </c>
      <c r="J41" s="8">
        <v>29.803857757929446</v>
      </c>
      <c r="K41" s="1">
        <f t="shared" si="24"/>
        <v>-8.6973870423049576E-2</v>
      </c>
    </row>
    <row r="42" spans="1:11" x14ac:dyDescent="0.35">
      <c r="A42" s="1">
        <f t="shared" si="22"/>
        <v>70.400000000000006</v>
      </c>
      <c r="B42" s="1">
        <v>51.3</v>
      </c>
      <c r="C42" s="1">
        <v>-19.100000000000001</v>
      </c>
      <c r="D42" s="1">
        <v>28.577238696222299</v>
      </c>
      <c r="E42" s="1" t="s">
        <v>22</v>
      </c>
      <c r="F42" s="11">
        <v>110.56078431372546</v>
      </c>
      <c r="G42" s="11">
        <v>21.349604946522042</v>
      </c>
      <c r="H42" s="1">
        <f t="shared" si="23"/>
        <v>-1.8811019882720523</v>
      </c>
      <c r="I42" s="8">
        <v>129.69215686274515</v>
      </c>
      <c r="J42" s="8">
        <v>29.803857757929446</v>
      </c>
      <c r="K42" s="1">
        <f t="shared" si="24"/>
        <v>-2.6302687893445129</v>
      </c>
    </row>
    <row r="43" spans="1:11" x14ac:dyDescent="0.35">
      <c r="A43" s="1">
        <f t="shared" si="22"/>
        <v>115</v>
      </c>
      <c r="B43" s="1">
        <v>137.4</v>
      </c>
      <c r="C43" s="1">
        <v>22.4</v>
      </c>
      <c r="D43" s="1">
        <v>28.662783987232601</v>
      </c>
      <c r="E43" s="1" t="s">
        <v>22</v>
      </c>
      <c r="F43" s="11">
        <v>110.56078431372546</v>
      </c>
      <c r="G43" s="11">
        <v>21.349604946522042</v>
      </c>
      <c r="H43" s="1">
        <f t="shared" si="23"/>
        <v>0.20792964073078585</v>
      </c>
      <c r="I43" s="8">
        <v>129.69215686274515</v>
      </c>
      <c r="J43" s="8">
        <v>29.803857757929446</v>
      </c>
      <c r="K43" s="1">
        <f t="shared" si="24"/>
        <v>0.25861897476021034</v>
      </c>
    </row>
    <row r="44" spans="1:11" x14ac:dyDescent="0.35">
      <c r="A44" s="1">
        <f t="shared" si="22"/>
        <v>96.7</v>
      </c>
      <c r="B44" s="1">
        <v>136.5</v>
      </c>
      <c r="C44" s="1">
        <v>39.799999999999997</v>
      </c>
      <c r="D44" s="1">
        <v>28.705382057382099</v>
      </c>
      <c r="E44" s="1" t="s">
        <v>22</v>
      </c>
      <c r="F44" s="11">
        <v>110.56078431372546</v>
      </c>
      <c r="G44" s="11">
        <v>21.349604946522042</v>
      </c>
      <c r="H44" s="1">
        <f t="shared" si="23"/>
        <v>-0.64922907699907828</v>
      </c>
      <c r="I44" s="8">
        <v>129.69215686274515</v>
      </c>
      <c r="J44" s="8">
        <v>29.803857757929446</v>
      </c>
      <c r="K44" s="1">
        <f t="shared" si="24"/>
        <v>0.22842154168594478</v>
      </c>
    </row>
    <row r="45" spans="1:11" x14ac:dyDescent="0.35">
      <c r="A45" s="1">
        <f t="shared" si="22"/>
        <v>114.10000000000001</v>
      </c>
      <c r="B45" s="1">
        <v>130.30000000000001</v>
      </c>
      <c r="C45" s="1">
        <v>16.2</v>
      </c>
      <c r="D45" s="1">
        <v>28.7168781450282</v>
      </c>
      <c r="E45" s="1" t="s">
        <v>22</v>
      </c>
      <c r="F45" s="11">
        <v>110.56078431372546</v>
      </c>
      <c r="G45" s="11">
        <v>21.349604946522042</v>
      </c>
      <c r="H45" s="1">
        <f t="shared" si="23"/>
        <v>0.16577429395718637</v>
      </c>
      <c r="I45" s="8">
        <v>129.69215686274515</v>
      </c>
      <c r="J45" s="8">
        <v>29.803857757929446</v>
      </c>
      <c r="K45" s="1">
        <f t="shared" si="24"/>
        <v>2.0394780507672412E-2</v>
      </c>
    </row>
    <row r="46" spans="1:11" x14ac:dyDescent="0.35">
      <c r="A46" s="1">
        <f t="shared" si="22"/>
        <v>141.10000000000002</v>
      </c>
      <c r="B46" s="1">
        <v>223.8</v>
      </c>
      <c r="C46" s="1">
        <v>82.7</v>
      </c>
      <c r="D46" s="1">
        <v>28.733611044478199</v>
      </c>
      <c r="E46" s="1" t="s">
        <v>22</v>
      </c>
      <c r="F46" s="11">
        <v>110.56078431372546</v>
      </c>
      <c r="G46" s="11">
        <v>21.349604946522042</v>
      </c>
      <c r="H46" s="1">
        <f t="shared" si="23"/>
        <v>1.4304346971651833</v>
      </c>
      <c r="I46" s="8">
        <v>129.69215686274515</v>
      </c>
      <c r="J46" s="8">
        <v>29.803857757929446</v>
      </c>
      <c r="K46" s="1">
        <f t="shared" si="24"/>
        <v>3.1575725498896885</v>
      </c>
    </row>
    <row r="47" spans="1:11" x14ac:dyDescent="0.35">
      <c r="A47" s="1">
        <f t="shared" si="22"/>
        <v>100.1</v>
      </c>
      <c r="B47" s="1">
        <v>107.4</v>
      </c>
      <c r="C47" s="1">
        <v>7.3000000000000096</v>
      </c>
      <c r="D47" s="1">
        <v>28.843008348311201</v>
      </c>
      <c r="E47" s="1" t="s">
        <v>22</v>
      </c>
      <c r="F47" s="11">
        <v>110.56078431372546</v>
      </c>
      <c r="G47" s="11">
        <v>21.349604946522042</v>
      </c>
      <c r="H47" s="1">
        <f t="shared" si="23"/>
        <v>-0.48997554474325689</v>
      </c>
      <c r="I47" s="8">
        <v>129.69215686274515</v>
      </c>
      <c r="J47" s="8">
        <v>29.803857757929446</v>
      </c>
      <c r="K47" s="1">
        <f t="shared" si="24"/>
        <v>-0.7479621277153029</v>
      </c>
    </row>
    <row r="48" spans="1:11" x14ac:dyDescent="0.35">
      <c r="A48" s="1">
        <f t="shared" si="22"/>
        <v>123.9</v>
      </c>
      <c r="B48" s="1">
        <v>132.4</v>
      </c>
      <c r="C48" s="1">
        <v>8.5</v>
      </c>
      <c r="D48" s="1">
        <v>28.882942093410101</v>
      </c>
      <c r="E48" s="1" t="s">
        <v>22</v>
      </c>
      <c r="F48" s="11">
        <v>110.56078431372546</v>
      </c>
      <c r="G48" s="11">
        <v>21.349604946522042</v>
      </c>
      <c r="H48" s="1">
        <f t="shared" si="23"/>
        <v>0.62479918104749599</v>
      </c>
      <c r="I48" s="8">
        <v>129.69215686274515</v>
      </c>
      <c r="J48" s="8">
        <v>29.803857757929446</v>
      </c>
      <c r="K48" s="1">
        <f t="shared" si="24"/>
        <v>9.0855457680958152E-2</v>
      </c>
    </row>
    <row r="49" spans="1:11" x14ac:dyDescent="0.35">
      <c r="A49" s="1">
        <f t="shared" si="22"/>
        <v>92.2</v>
      </c>
      <c r="B49" s="1">
        <v>104.2</v>
      </c>
      <c r="C49" s="1">
        <v>12</v>
      </c>
      <c r="D49" s="1">
        <v>29.026183373013399</v>
      </c>
      <c r="E49" s="1" t="s">
        <v>22</v>
      </c>
      <c r="F49" s="11">
        <v>110.56078431372546</v>
      </c>
      <c r="G49" s="11">
        <v>21.349604946522042</v>
      </c>
      <c r="H49" s="1">
        <f t="shared" si="23"/>
        <v>-0.86000581086707761</v>
      </c>
      <c r="I49" s="8">
        <v>129.69215686274515</v>
      </c>
      <c r="J49" s="8">
        <v>29.803857757929446</v>
      </c>
      <c r="K49" s="1">
        <f t="shared" si="24"/>
        <v>-0.85533077864602436</v>
      </c>
    </row>
    <row r="50" spans="1:11" x14ac:dyDescent="0.35">
      <c r="A50" s="1">
        <f t="shared" si="22"/>
        <v>99</v>
      </c>
      <c r="B50" s="1">
        <v>107.2</v>
      </c>
      <c r="C50" s="1">
        <v>8.1999999999999993</v>
      </c>
      <c r="D50" s="1">
        <v>29.048476007189201</v>
      </c>
      <c r="E50" s="1" t="s">
        <v>22</v>
      </c>
      <c r="F50" s="11">
        <v>110.56078431372546</v>
      </c>
      <c r="G50" s="11">
        <v>21.349604946522042</v>
      </c>
      <c r="H50" s="1">
        <f t="shared" si="23"/>
        <v>-0.54149874635543427</v>
      </c>
      <c r="I50" s="8">
        <v>129.69215686274515</v>
      </c>
      <c r="J50" s="8">
        <v>29.803857757929446</v>
      </c>
      <c r="K50" s="1">
        <f t="shared" si="24"/>
        <v>-0.75467266839847302</v>
      </c>
    </row>
    <row r="51" spans="1:11" x14ac:dyDescent="0.35">
      <c r="A51" s="1">
        <f t="shared" si="22"/>
        <v>88.1</v>
      </c>
      <c r="B51" s="1">
        <v>95</v>
      </c>
      <c r="C51" s="1">
        <v>6.9000000000000101</v>
      </c>
      <c r="D51" s="1">
        <v>29.0881580031966</v>
      </c>
      <c r="E51" s="1" t="s">
        <v>22</v>
      </c>
      <c r="F51" s="11">
        <v>110.56078431372546</v>
      </c>
      <c r="G51" s="11">
        <v>21.349604946522042</v>
      </c>
      <c r="H51" s="1">
        <f t="shared" si="23"/>
        <v>-1.052046835057922</v>
      </c>
      <c r="I51" s="8">
        <v>129.69215686274515</v>
      </c>
      <c r="J51" s="8">
        <v>29.803857757929446</v>
      </c>
      <c r="K51" s="1">
        <f t="shared" si="24"/>
        <v>-1.1640156500718486</v>
      </c>
    </row>
    <row r="52" spans="1:11" x14ac:dyDescent="0.35">
      <c r="A52" s="1">
        <f t="shared" si="22"/>
        <v>107.3</v>
      </c>
      <c r="B52" s="1">
        <v>103</v>
      </c>
      <c r="C52" s="1">
        <v>-4.3</v>
      </c>
      <c r="D52" s="1">
        <v>29.125970651846501</v>
      </c>
      <c r="E52" s="1" t="s">
        <v>22</v>
      </c>
      <c r="F52" s="11">
        <v>110.56078431372546</v>
      </c>
      <c r="G52" s="11">
        <v>21.349604946522042</v>
      </c>
      <c r="H52" s="1">
        <f t="shared" si="23"/>
        <v>-0.15273277055445769</v>
      </c>
      <c r="I52" s="8">
        <v>129.69215686274515</v>
      </c>
      <c r="J52" s="8">
        <v>29.803857757929446</v>
      </c>
      <c r="K52" s="1">
        <f t="shared" si="24"/>
        <v>-0.89559402274504496</v>
      </c>
    </row>
    <row r="53" spans="1:11" x14ac:dyDescent="0.35">
      <c r="A53" s="1">
        <f t="shared" si="22"/>
        <v>96.800000000000011</v>
      </c>
      <c r="B53" s="1">
        <v>111.9</v>
      </c>
      <c r="C53" s="1">
        <v>15.1</v>
      </c>
      <c r="D53" s="1">
        <v>29.133765288981099</v>
      </c>
      <c r="E53" s="1" t="s">
        <v>22</v>
      </c>
      <c r="F53" s="11">
        <v>110.56078431372546</v>
      </c>
      <c r="G53" s="11">
        <v>21.349604946522042</v>
      </c>
      <c r="H53" s="1">
        <f t="shared" si="23"/>
        <v>-0.64454514957978892</v>
      </c>
      <c r="I53" s="8">
        <v>129.69215686274515</v>
      </c>
      <c r="J53" s="8">
        <v>29.803857757929446</v>
      </c>
      <c r="K53" s="1">
        <f t="shared" si="24"/>
        <v>-0.59697496234397585</v>
      </c>
    </row>
    <row r="54" spans="1:11" x14ac:dyDescent="0.35">
      <c r="A54" s="1">
        <f t="shared" si="22"/>
        <v>105.69999999999999</v>
      </c>
      <c r="B54" s="1">
        <v>143.19999999999999</v>
      </c>
      <c r="C54" s="1">
        <v>37.5</v>
      </c>
      <c r="D54" s="1">
        <v>29.13763319737</v>
      </c>
      <c r="E54" s="1" t="s">
        <v>22</v>
      </c>
      <c r="F54" s="11">
        <v>110.56078431372546</v>
      </c>
      <c r="G54" s="11">
        <v>21.349604946522042</v>
      </c>
      <c r="H54" s="1">
        <f t="shared" si="23"/>
        <v>-0.22767560926308011</v>
      </c>
      <c r="I54" s="8">
        <v>129.69215686274515</v>
      </c>
      <c r="J54" s="8">
        <v>29.803857757929446</v>
      </c>
      <c r="K54" s="1">
        <f t="shared" si="24"/>
        <v>0.45322465457214234</v>
      </c>
    </row>
    <row r="55" spans="1:11" x14ac:dyDescent="0.35">
      <c r="A55" s="1">
        <f t="shared" si="22"/>
        <v>107.2</v>
      </c>
      <c r="B55" s="1">
        <v>91.4</v>
      </c>
      <c r="C55" s="1">
        <v>-15.8</v>
      </c>
      <c r="D55" s="1">
        <v>29.139079448574801</v>
      </c>
      <c r="E55" s="1" t="s">
        <v>22</v>
      </c>
      <c r="F55" s="11">
        <v>110.56078431372546</v>
      </c>
      <c r="G55" s="11">
        <v>21.349604946522042</v>
      </c>
      <c r="H55" s="1">
        <f t="shared" si="23"/>
        <v>-0.1574166979737463</v>
      </c>
      <c r="I55" s="8">
        <v>129.69215686274515</v>
      </c>
      <c r="J55" s="8">
        <v>29.803857757929446</v>
      </c>
      <c r="K55" s="1">
        <f t="shared" si="24"/>
        <v>-1.2848053823689098</v>
      </c>
    </row>
    <row r="56" spans="1:11" x14ac:dyDescent="0.35">
      <c r="A56" s="1">
        <f t="shared" si="22"/>
        <v>101.30000000000001</v>
      </c>
      <c r="B56" s="1">
        <v>136.30000000000001</v>
      </c>
      <c r="C56" s="1">
        <v>35</v>
      </c>
      <c r="D56" s="1">
        <v>29.195807935086599</v>
      </c>
      <c r="E56" s="1" t="s">
        <v>22</v>
      </c>
      <c r="F56" s="11">
        <v>110.56078431372546</v>
      </c>
      <c r="G56" s="11">
        <v>21.349604946522042</v>
      </c>
      <c r="H56" s="1">
        <f t="shared" si="23"/>
        <v>-0.43376841571178953</v>
      </c>
      <c r="I56" s="8">
        <v>129.69215686274515</v>
      </c>
      <c r="J56" s="8">
        <v>29.803857757929446</v>
      </c>
      <c r="K56" s="1">
        <f t="shared" si="24"/>
        <v>0.22171100100277505</v>
      </c>
    </row>
    <row r="57" spans="1:11" x14ac:dyDescent="0.35">
      <c r="A57" s="1">
        <f t="shared" si="22"/>
        <v>92.6</v>
      </c>
      <c r="B57" s="1">
        <v>99.1</v>
      </c>
      <c r="C57" s="1">
        <v>6.5</v>
      </c>
      <c r="D57" s="1">
        <v>29.244922305836099</v>
      </c>
      <c r="E57" s="1" t="s">
        <v>22</v>
      </c>
      <c r="F57" s="11">
        <v>110.56078431372546</v>
      </c>
      <c r="G57" s="11">
        <v>21.349604946522042</v>
      </c>
      <c r="H57" s="1">
        <f t="shared" si="23"/>
        <v>-0.84127010118992251</v>
      </c>
      <c r="I57" s="8">
        <v>129.69215686274515</v>
      </c>
      <c r="J57" s="8">
        <v>29.803857757929446</v>
      </c>
      <c r="K57" s="1">
        <f t="shared" si="24"/>
        <v>-1.026449566066862</v>
      </c>
    </row>
    <row r="58" spans="1:11" x14ac:dyDescent="0.35">
      <c r="A58" s="1">
        <f t="shared" si="22"/>
        <v>103.39999999999999</v>
      </c>
      <c r="B58" s="1">
        <v>138.6</v>
      </c>
      <c r="C58" s="1">
        <v>35.200000000000003</v>
      </c>
      <c r="D58" s="1">
        <v>29.259677285212501</v>
      </c>
      <c r="E58" s="1" t="s">
        <v>22</v>
      </c>
      <c r="F58" s="11">
        <v>110.56078431372546</v>
      </c>
      <c r="G58" s="11">
        <v>21.349604946522042</v>
      </c>
      <c r="H58" s="1">
        <f t="shared" si="23"/>
        <v>-0.33540593990672413</v>
      </c>
      <c r="I58" s="8">
        <v>129.69215686274515</v>
      </c>
      <c r="J58" s="8">
        <v>29.803857757929446</v>
      </c>
      <c r="K58" s="1">
        <f t="shared" si="24"/>
        <v>0.2988822188592305</v>
      </c>
    </row>
    <row r="59" spans="1:11" x14ac:dyDescent="0.35">
      <c r="A59" s="1">
        <f t="shared" si="22"/>
        <v>146</v>
      </c>
      <c r="B59" s="1">
        <v>206.2</v>
      </c>
      <c r="C59" s="1">
        <v>60.2</v>
      </c>
      <c r="D59" s="1">
        <v>29.3012227591061</v>
      </c>
      <c r="E59" s="1" t="s">
        <v>22</v>
      </c>
      <c r="F59" s="11">
        <v>110.56078431372546</v>
      </c>
      <c r="G59" s="11">
        <v>21.349604946522042</v>
      </c>
      <c r="H59" s="1">
        <f t="shared" si="23"/>
        <v>1.6599471407103372</v>
      </c>
      <c r="I59" s="8">
        <v>129.69215686274515</v>
      </c>
      <c r="J59" s="8">
        <v>29.803857757929446</v>
      </c>
      <c r="K59" s="1">
        <f t="shared" si="24"/>
        <v>2.5670449697707203</v>
      </c>
    </row>
    <row r="60" spans="1:11" x14ac:dyDescent="0.35">
      <c r="A60" s="1">
        <f t="shared" si="22"/>
        <v>125.39999999999999</v>
      </c>
      <c r="B60" s="1">
        <v>151.6</v>
      </c>
      <c r="C60" s="1">
        <v>26.2</v>
      </c>
      <c r="D60" s="1">
        <v>29.339494793517499</v>
      </c>
      <c r="E60" s="1" t="s">
        <v>22</v>
      </c>
      <c r="F60" s="11">
        <v>110.56078431372546</v>
      </c>
      <c r="G60" s="11">
        <v>21.349604946522042</v>
      </c>
      <c r="H60" s="1">
        <f t="shared" si="23"/>
        <v>0.69505809233682847</v>
      </c>
      <c r="I60" s="8">
        <v>129.69215686274515</v>
      </c>
      <c r="J60" s="8">
        <v>29.803857757929446</v>
      </c>
      <c r="K60" s="1">
        <f t="shared" si="24"/>
        <v>0.73506736326528621</v>
      </c>
    </row>
    <row r="61" spans="1:11" x14ac:dyDescent="0.35">
      <c r="A61" s="1">
        <f t="shared" si="22"/>
        <v>96.2</v>
      </c>
      <c r="B61" s="1">
        <v>106.3</v>
      </c>
      <c r="C61" s="1">
        <v>10.1</v>
      </c>
      <c r="D61" s="1">
        <v>29.407052053423602</v>
      </c>
      <c r="E61" s="1" t="s">
        <v>22</v>
      </c>
      <c r="F61" s="11">
        <v>110.56078431372546</v>
      </c>
      <c r="G61" s="11">
        <v>21.349604946522042</v>
      </c>
      <c r="H61" s="1">
        <f t="shared" si="23"/>
        <v>-0.67264871409552263</v>
      </c>
      <c r="I61" s="8">
        <v>129.69215686274515</v>
      </c>
      <c r="J61" s="8">
        <v>29.803857757929446</v>
      </c>
      <c r="K61" s="1">
        <f t="shared" si="24"/>
        <v>-0.78487010147273861</v>
      </c>
    </row>
    <row r="62" spans="1:11" x14ac:dyDescent="0.35">
      <c r="A62" s="1">
        <f t="shared" si="22"/>
        <v>165.4</v>
      </c>
      <c r="B62" s="1">
        <v>168.1</v>
      </c>
      <c r="C62" s="1">
        <v>2.69999999999999</v>
      </c>
      <c r="D62" s="1">
        <v>29.4807998866685</v>
      </c>
      <c r="E62" s="1" t="s">
        <v>22</v>
      </c>
      <c r="F62" s="11">
        <v>110.56078431372546</v>
      </c>
      <c r="G62" s="11">
        <v>21.349604946522042</v>
      </c>
      <c r="H62" s="1">
        <f t="shared" si="23"/>
        <v>2.5686290600523796</v>
      </c>
      <c r="I62" s="8">
        <v>129.69215686274515</v>
      </c>
      <c r="J62" s="8">
        <v>29.803857757929446</v>
      </c>
      <c r="K62" s="1">
        <f t="shared" si="24"/>
        <v>1.2886869696268186</v>
      </c>
    </row>
    <row r="63" spans="1:11" x14ac:dyDescent="0.35">
      <c r="A63" s="1">
        <f t="shared" si="22"/>
        <v>107.3</v>
      </c>
      <c r="B63" s="1">
        <v>120.6</v>
      </c>
      <c r="C63" s="1">
        <v>13.3</v>
      </c>
      <c r="D63" s="1">
        <v>29.528441561682399</v>
      </c>
      <c r="E63" s="1" t="s">
        <v>22</v>
      </c>
      <c r="F63" s="11">
        <v>110.56078431372546</v>
      </c>
      <c r="G63" s="11">
        <v>21.349604946522042</v>
      </c>
      <c r="H63" s="1">
        <f t="shared" si="23"/>
        <v>-0.15273277055445769</v>
      </c>
      <c r="I63" s="8">
        <v>129.69215686274515</v>
      </c>
      <c r="J63" s="8">
        <v>29.803857757929446</v>
      </c>
      <c r="K63" s="1">
        <f t="shared" si="24"/>
        <v>-0.30506644262607746</v>
      </c>
    </row>
    <row r="64" spans="1:11" x14ac:dyDescent="0.35">
      <c r="A64" s="1">
        <f t="shared" si="22"/>
        <v>133.4</v>
      </c>
      <c r="B64" s="1">
        <v>133.30000000000001</v>
      </c>
      <c r="C64" s="1">
        <v>-9.9999999999994302E-2</v>
      </c>
      <c r="D64" s="1">
        <v>29.593805517427899</v>
      </c>
      <c r="E64" s="1" t="s">
        <v>22</v>
      </c>
      <c r="F64" s="11">
        <v>110.56078431372546</v>
      </c>
      <c r="G64" s="11">
        <v>21.349604946522042</v>
      </c>
      <c r="H64" s="1">
        <f t="shared" si="23"/>
        <v>1.0697722858799392</v>
      </c>
      <c r="I64" s="8">
        <v>129.69215686274515</v>
      </c>
      <c r="J64" s="8">
        <v>29.803857757929446</v>
      </c>
      <c r="K64" s="1">
        <f t="shared" si="24"/>
        <v>0.12105289075522374</v>
      </c>
    </row>
    <row r="65" spans="1:11" x14ac:dyDescent="0.35">
      <c r="A65" s="1">
        <f t="shared" si="22"/>
        <v>129.4</v>
      </c>
      <c r="B65" s="1">
        <v>157.80000000000001</v>
      </c>
      <c r="C65" s="1">
        <v>28.4</v>
      </c>
      <c r="D65" s="1">
        <v>29.604511141269999</v>
      </c>
      <c r="E65" s="1" t="s">
        <v>22</v>
      </c>
      <c r="F65" s="11">
        <v>110.56078431372546</v>
      </c>
      <c r="G65" s="11">
        <v>21.349604946522042</v>
      </c>
      <c r="H65" s="1">
        <f t="shared" si="23"/>
        <v>0.88241518910838423</v>
      </c>
      <c r="I65" s="8">
        <v>129.69215686274515</v>
      </c>
      <c r="J65" s="8">
        <v>29.803857757929446</v>
      </c>
      <c r="K65" s="1">
        <f t="shared" si="24"/>
        <v>0.94309412444355956</v>
      </c>
    </row>
    <row r="66" spans="1:11" x14ac:dyDescent="0.35">
      <c r="A66" s="1">
        <f t="shared" si="22"/>
        <v>92.699999999999989</v>
      </c>
      <c r="B66" s="1">
        <v>128.6</v>
      </c>
      <c r="C66" s="1">
        <v>35.9</v>
      </c>
      <c r="D66" s="1">
        <v>29.6269135444626</v>
      </c>
      <c r="E66" s="1" t="s">
        <v>22</v>
      </c>
      <c r="F66" s="11">
        <v>110.56078431372546</v>
      </c>
      <c r="G66" s="11">
        <v>21.349604946522042</v>
      </c>
      <c r="H66" s="1">
        <f t="shared" si="23"/>
        <v>-0.83658617377063393</v>
      </c>
      <c r="I66" s="8">
        <v>129.69215686274515</v>
      </c>
      <c r="J66" s="8">
        <v>29.803857757929446</v>
      </c>
      <c r="K66" s="1">
        <f t="shared" si="24"/>
        <v>-3.6644815299273908E-2</v>
      </c>
    </row>
    <row r="67" spans="1:11" x14ac:dyDescent="0.35">
      <c r="A67" s="1">
        <f t="shared" si="22"/>
        <v>61.499999999999993</v>
      </c>
      <c r="B67" s="1">
        <v>82.6</v>
      </c>
      <c r="C67" s="1">
        <v>21.1</v>
      </c>
      <c r="D67" s="1">
        <v>29.6446444967765</v>
      </c>
      <c r="E67" s="1" t="s">
        <v>22</v>
      </c>
      <c r="F67" s="11">
        <v>110.56078431372546</v>
      </c>
      <c r="G67" s="11">
        <v>21.349604946522042</v>
      </c>
      <c r="H67" s="1">
        <f t="shared" si="23"/>
        <v>-2.297971528588763</v>
      </c>
      <c r="I67" s="8">
        <v>129.69215686274515</v>
      </c>
      <c r="J67" s="8">
        <v>29.803857757929446</v>
      </c>
      <c r="K67" s="1">
        <f t="shared" si="24"/>
        <v>-1.5800691724283942</v>
      </c>
    </row>
    <row r="68" spans="1:11" x14ac:dyDescent="0.35">
      <c r="A68" s="1">
        <f t="shared" si="22"/>
        <v>133.6</v>
      </c>
      <c r="B68" s="1">
        <v>144.19999999999999</v>
      </c>
      <c r="C68" s="1">
        <v>10.6</v>
      </c>
      <c r="D68" s="1">
        <v>29.669551758373199</v>
      </c>
      <c r="E68" s="1" t="s">
        <v>22</v>
      </c>
      <c r="F68" s="11">
        <v>110.56078431372546</v>
      </c>
      <c r="G68" s="11">
        <v>21.349604946522042</v>
      </c>
      <c r="H68" s="1">
        <f t="shared" si="23"/>
        <v>1.0791401407185164</v>
      </c>
      <c r="I68" s="8">
        <v>129.69215686274515</v>
      </c>
      <c r="J68" s="8">
        <v>29.803857757929446</v>
      </c>
      <c r="K68" s="1">
        <f t="shared" si="24"/>
        <v>0.48677735798799276</v>
      </c>
    </row>
    <row r="69" spans="1:11" x14ac:dyDescent="0.35">
      <c r="A69" s="1">
        <f t="shared" si="22"/>
        <v>135.9</v>
      </c>
      <c r="B69" s="1">
        <v>168</v>
      </c>
      <c r="C69" s="1">
        <v>32.1</v>
      </c>
      <c r="D69" s="1">
        <v>29.7607939118461</v>
      </c>
      <c r="E69" s="1" t="s">
        <v>22</v>
      </c>
      <c r="F69" s="11">
        <v>110.56078431372546</v>
      </c>
      <c r="G69" s="11">
        <v>21.349604946522042</v>
      </c>
      <c r="H69" s="1">
        <f t="shared" si="23"/>
        <v>1.1868704713621612</v>
      </c>
      <c r="I69" s="8">
        <v>129.69215686274515</v>
      </c>
      <c r="J69" s="8">
        <v>29.803857757929446</v>
      </c>
      <c r="K69" s="1">
        <f t="shared" si="24"/>
        <v>1.2853316992852337</v>
      </c>
    </row>
    <row r="70" spans="1:11" x14ac:dyDescent="0.35">
      <c r="A70" s="1">
        <f t="shared" si="22"/>
        <v>102.4</v>
      </c>
      <c r="B70" s="1">
        <v>108.8</v>
      </c>
      <c r="C70" s="1">
        <v>6.3999999999999897</v>
      </c>
      <c r="D70" s="1">
        <v>29.789992090087502</v>
      </c>
      <c r="E70" s="1" t="s">
        <v>22</v>
      </c>
      <c r="F70" s="11">
        <v>110.56078431372546</v>
      </c>
      <c r="G70" s="11">
        <v>21.349604946522042</v>
      </c>
      <c r="H70" s="1">
        <f t="shared" si="23"/>
        <v>-0.38224521409961221</v>
      </c>
      <c r="I70" s="8">
        <v>129.69215686274515</v>
      </c>
      <c r="J70" s="8">
        <v>29.803857757929446</v>
      </c>
      <c r="K70" s="1">
        <f t="shared" si="24"/>
        <v>-0.70098834293311252</v>
      </c>
    </row>
    <row r="71" spans="1:11" x14ac:dyDescent="0.35">
      <c r="A71" s="1">
        <f t="shared" si="22"/>
        <v>130.6</v>
      </c>
      <c r="B71" s="1">
        <v>139.69999999999999</v>
      </c>
      <c r="C71" s="1">
        <v>9.0999999999999908</v>
      </c>
      <c r="D71" s="1">
        <v>29.826641159169601</v>
      </c>
      <c r="E71" s="1" t="s">
        <v>22</v>
      </c>
      <c r="F71" s="11">
        <v>110.56078431372546</v>
      </c>
      <c r="G71" s="11">
        <v>21.349604946522042</v>
      </c>
      <c r="H71" s="1">
        <f t="shared" si="23"/>
        <v>0.9386223181398502</v>
      </c>
      <c r="I71" s="8">
        <v>129.69215686274515</v>
      </c>
      <c r="J71" s="8">
        <v>29.803857757929446</v>
      </c>
      <c r="K71" s="1">
        <f t="shared" si="24"/>
        <v>0.33579019261666582</v>
      </c>
    </row>
    <row r="72" spans="1:11" x14ac:dyDescent="0.35">
      <c r="A72" s="1">
        <f t="shared" si="22"/>
        <v>104.5</v>
      </c>
      <c r="B72" s="1">
        <v>109.4</v>
      </c>
      <c r="C72" s="1">
        <v>4.9000000000000101</v>
      </c>
      <c r="D72" s="1">
        <v>29.828324140905099</v>
      </c>
      <c r="E72" s="1" t="s">
        <v>22</v>
      </c>
      <c r="F72" s="11">
        <v>110.56078431372546</v>
      </c>
      <c r="G72" s="11">
        <v>21.349604946522042</v>
      </c>
      <c r="H72" s="1">
        <f t="shared" si="23"/>
        <v>-0.28388273829454608</v>
      </c>
      <c r="I72" s="8">
        <v>129.69215686274515</v>
      </c>
      <c r="J72" s="8">
        <v>29.803857757929446</v>
      </c>
      <c r="K72" s="1">
        <f t="shared" si="24"/>
        <v>-0.68085672088360205</v>
      </c>
    </row>
    <row r="73" spans="1:11" x14ac:dyDescent="0.35">
      <c r="A73" s="1">
        <f t="shared" si="22"/>
        <v>106.7</v>
      </c>
      <c r="B73" s="1">
        <v>117.7</v>
      </c>
      <c r="C73" s="1">
        <v>11</v>
      </c>
      <c r="D73" s="1">
        <v>29.876889551551901</v>
      </c>
      <c r="E73" s="1" t="s">
        <v>22</v>
      </c>
      <c r="F73" s="11">
        <v>110.56078431372546</v>
      </c>
      <c r="G73" s="11">
        <v>21.349604946522042</v>
      </c>
      <c r="H73" s="1">
        <f t="shared" si="23"/>
        <v>-0.18083633507019067</v>
      </c>
      <c r="I73" s="8">
        <v>129.69215686274515</v>
      </c>
      <c r="J73" s="8">
        <v>29.803857757929446</v>
      </c>
      <c r="K73" s="1">
        <f t="shared" si="24"/>
        <v>-0.4023692825320434</v>
      </c>
    </row>
    <row r="74" spans="1:11" x14ac:dyDescent="0.35">
      <c r="A74" s="1">
        <f t="shared" si="22"/>
        <v>82.600000000000009</v>
      </c>
      <c r="B74" s="1">
        <v>136.4</v>
      </c>
      <c r="C74" s="1">
        <v>53.8</v>
      </c>
      <c r="D74" s="1">
        <v>29.880336172672202</v>
      </c>
      <c r="E74" s="1" t="s">
        <v>22</v>
      </c>
      <c r="F74" s="11">
        <v>110.56078431372546</v>
      </c>
      <c r="G74" s="11">
        <v>21.349604946522042</v>
      </c>
      <c r="H74" s="1">
        <f t="shared" si="23"/>
        <v>-1.3096628431188093</v>
      </c>
      <c r="I74" s="8">
        <v>129.69215686274515</v>
      </c>
      <c r="J74" s="8">
        <v>29.803857757929446</v>
      </c>
      <c r="K74" s="1">
        <f t="shared" si="24"/>
        <v>0.22506627134435991</v>
      </c>
    </row>
    <row r="75" spans="1:11" x14ac:dyDescent="0.35">
      <c r="A75" s="1">
        <f t="shared" si="22"/>
        <v>127.7</v>
      </c>
      <c r="B75" s="1">
        <v>136.1</v>
      </c>
      <c r="C75" s="1">
        <v>8.3999999999999897</v>
      </c>
      <c r="D75" s="1">
        <v>29.952161999292599</v>
      </c>
      <c r="E75" s="1" t="s">
        <v>22</v>
      </c>
      <c r="F75" s="11">
        <v>110.56078431372546</v>
      </c>
      <c r="G75" s="11">
        <v>21.349604946522042</v>
      </c>
      <c r="H75" s="1">
        <f t="shared" si="23"/>
        <v>0.80278842298047315</v>
      </c>
      <c r="I75" s="8">
        <v>129.69215686274515</v>
      </c>
      <c r="J75" s="8">
        <v>29.803857757929446</v>
      </c>
      <c r="K75" s="1">
        <f t="shared" si="24"/>
        <v>0.2150004603196044</v>
      </c>
    </row>
    <row r="76" spans="1:11" x14ac:dyDescent="0.35">
      <c r="A76" s="1">
        <f t="shared" si="22"/>
        <v>149.1</v>
      </c>
      <c r="B76" s="1">
        <v>138.69999999999999</v>
      </c>
      <c r="C76" s="1">
        <v>-10.4</v>
      </c>
      <c r="D76" s="1">
        <v>30.039574593708998</v>
      </c>
      <c r="E76" s="1" t="s">
        <v>29</v>
      </c>
      <c r="F76" s="5">
        <f>AVERAGE(A76:A209)</f>
        <v>116.17238805970146</v>
      </c>
      <c r="G76" s="1">
        <f>STDEV(A76:A209)</f>
        <v>27.058598043669662</v>
      </c>
      <c r="H76" s="1">
        <f t="shared" si="23"/>
        <v>1.216900147123547</v>
      </c>
      <c r="I76" s="5">
        <f>AVERAGE(B76:B209)</f>
        <v>125.34776119402981</v>
      </c>
      <c r="J76" s="1">
        <f>STDEV(B76:B209)</f>
        <v>29.27680371132703</v>
      </c>
      <c r="K76" s="1">
        <f t="shared" si="24"/>
        <v>0.45606887068769286</v>
      </c>
    </row>
    <row r="77" spans="1:11" x14ac:dyDescent="0.35">
      <c r="A77" s="1">
        <f t="shared" si="22"/>
        <v>119.30000000000001</v>
      </c>
      <c r="B77" s="1">
        <v>131.9</v>
      </c>
      <c r="C77" s="1">
        <v>12.6</v>
      </c>
      <c r="D77" s="1">
        <v>30.063313559251501</v>
      </c>
      <c r="E77" s="1" t="s">
        <v>29</v>
      </c>
      <c r="F77" s="8">
        <v>116.17238805970146</v>
      </c>
      <c r="G77" s="8">
        <v>27.058598043669662</v>
      </c>
      <c r="H77" s="1">
        <f t="shared" si="23"/>
        <v>0.11558662186603021</v>
      </c>
      <c r="I77" s="8">
        <v>125.34776119402981</v>
      </c>
      <c r="J77" s="8">
        <v>29.27680371132703</v>
      </c>
      <c r="K77" s="1">
        <f t="shared" si="24"/>
        <v>0.22380307873004479</v>
      </c>
    </row>
    <row r="78" spans="1:11" x14ac:dyDescent="0.35">
      <c r="A78" s="1">
        <f t="shared" si="22"/>
        <v>117.19999999999999</v>
      </c>
      <c r="B78" s="1">
        <v>78.099999999999994</v>
      </c>
      <c r="C78" s="1">
        <v>-39.1</v>
      </c>
      <c r="D78" s="1">
        <v>30.076718807459802</v>
      </c>
      <c r="E78" s="1" t="s">
        <v>29</v>
      </c>
      <c r="F78" s="8">
        <v>116.17238805970146</v>
      </c>
      <c r="G78" s="8">
        <v>27.058598043669662</v>
      </c>
      <c r="H78" s="1">
        <f t="shared" si="23"/>
        <v>3.7977279482110361E-2</v>
      </c>
      <c r="I78" s="8">
        <v>125.34776119402981</v>
      </c>
      <c r="J78" s="8">
        <v>29.27680371132703</v>
      </c>
      <c r="K78" s="1">
        <f t="shared" si="24"/>
        <v>-1.6138292164642936</v>
      </c>
    </row>
    <row r="79" spans="1:11" x14ac:dyDescent="0.35">
      <c r="A79" s="1">
        <f t="shared" si="22"/>
        <v>92.7</v>
      </c>
      <c r="B79" s="1">
        <v>75.900000000000006</v>
      </c>
      <c r="C79" s="1">
        <v>-16.8</v>
      </c>
      <c r="D79" s="1">
        <v>30.080662699214301</v>
      </c>
      <c r="E79" s="1" t="s">
        <v>29</v>
      </c>
      <c r="F79" s="8">
        <v>116.17238805970146</v>
      </c>
      <c r="G79" s="8">
        <v>27.058598043669662</v>
      </c>
      <c r="H79" s="1">
        <f t="shared" si="23"/>
        <v>-0.8674650483302776</v>
      </c>
      <c r="I79" s="8">
        <v>125.34776119402981</v>
      </c>
      <c r="J79" s="8">
        <v>29.27680371132703</v>
      </c>
      <c r="K79" s="1">
        <f t="shared" si="24"/>
        <v>-1.6889740315094146</v>
      </c>
    </row>
    <row r="80" spans="1:11" x14ac:dyDescent="0.35">
      <c r="A80" s="1">
        <f t="shared" si="22"/>
        <v>145</v>
      </c>
      <c r="B80" s="1">
        <v>163.5</v>
      </c>
      <c r="C80" s="1">
        <v>18.5</v>
      </c>
      <c r="D80" s="1">
        <v>30.083784452097401</v>
      </c>
      <c r="E80" s="1" t="s">
        <v>29</v>
      </c>
      <c r="F80" s="8">
        <v>116.17238805970146</v>
      </c>
      <c r="G80" s="8">
        <v>27.058598043669662</v>
      </c>
      <c r="H80" s="1">
        <f t="shared" si="23"/>
        <v>1.0653771453263721</v>
      </c>
      <c r="I80" s="8">
        <v>125.34776119402981</v>
      </c>
      <c r="J80" s="8">
        <v>29.27680371132703</v>
      </c>
      <c r="K80" s="1">
        <f t="shared" si="24"/>
        <v>1.3031558766508824</v>
      </c>
    </row>
    <row r="81" spans="1:11" x14ac:dyDescent="0.35">
      <c r="A81" s="1">
        <f t="shared" si="22"/>
        <v>150.39999999999998</v>
      </c>
      <c r="B81" s="1">
        <v>135.19999999999999</v>
      </c>
      <c r="C81" s="1">
        <v>-15.2</v>
      </c>
      <c r="D81" s="1">
        <v>30.0938565411033</v>
      </c>
      <c r="E81" s="1" t="s">
        <v>29</v>
      </c>
      <c r="F81" s="8">
        <v>116.17238805970146</v>
      </c>
      <c r="G81" s="8">
        <v>27.058598043669662</v>
      </c>
      <c r="H81" s="1">
        <f t="shared" si="23"/>
        <v>1.2649440257421629</v>
      </c>
      <c r="I81" s="8">
        <v>125.34776119402981</v>
      </c>
      <c r="J81" s="8">
        <v>29.27680371132703</v>
      </c>
      <c r="K81" s="1">
        <f t="shared" si="24"/>
        <v>0.33652030129772664</v>
      </c>
    </row>
    <row r="82" spans="1:11" x14ac:dyDescent="0.35">
      <c r="A82" s="1">
        <f t="shared" si="22"/>
        <v>118.6</v>
      </c>
      <c r="B82" s="1">
        <v>135</v>
      </c>
      <c r="C82" s="1">
        <v>16.399999999999999</v>
      </c>
      <c r="D82" s="1">
        <v>30.119420392401999</v>
      </c>
      <c r="E82" s="1" t="s">
        <v>29</v>
      </c>
      <c r="F82" s="8">
        <v>116.17238805970146</v>
      </c>
      <c r="G82" s="8">
        <v>27.058598043669662</v>
      </c>
      <c r="H82" s="1">
        <f t="shared" si="23"/>
        <v>8.9716841071389913E-2</v>
      </c>
      <c r="I82" s="8">
        <v>125.34776119402981</v>
      </c>
      <c r="J82" s="8">
        <v>29.27680371132703</v>
      </c>
      <c r="K82" s="1">
        <f t="shared" si="24"/>
        <v>0.32968895447544327</v>
      </c>
    </row>
    <row r="83" spans="1:11" x14ac:dyDescent="0.35">
      <c r="A83" s="1">
        <f t="shared" si="22"/>
        <v>140.9</v>
      </c>
      <c r="B83" s="1">
        <v>169.1</v>
      </c>
      <c r="C83" s="1">
        <v>28.2</v>
      </c>
      <c r="D83" s="1">
        <v>30.1222414197711</v>
      </c>
      <c r="E83" s="1" t="s">
        <v>29</v>
      </c>
      <c r="F83" s="8">
        <v>116.17238805970146</v>
      </c>
      <c r="G83" s="8">
        <v>27.058598043669662</v>
      </c>
      <c r="H83" s="1">
        <f t="shared" si="23"/>
        <v>0.91385414352919703</v>
      </c>
      <c r="I83" s="8">
        <v>125.34776119402981</v>
      </c>
      <c r="J83" s="8">
        <v>29.27680371132703</v>
      </c>
      <c r="K83" s="1">
        <f t="shared" si="24"/>
        <v>1.4944335876748283</v>
      </c>
    </row>
    <row r="84" spans="1:11" x14ac:dyDescent="0.35">
      <c r="A84" s="1">
        <f t="shared" si="22"/>
        <v>131.9</v>
      </c>
      <c r="B84" s="1">
        <v>130.69999999999999</v>
      </c>
      <c r="C84" s="1">
        <v>-1.2000000000000199</v>
      </c>
      <c r="D84" s="1">
        <v>30.1528179720646</v>
      </c>
      <c r="E84" s="1" t="s">
        <v>29</v>
      </c>
      <c r="F84" s="8">
        <v>116.17238805970146</v>
      </c>
      <c r="G84" s="8">
        <v>27.058598043669662</v>
      </c>
      <c r="H84" s="1">
        <f t="shared" si="23"/>
        <v>0.58124267616954406</v>
      </c>
      <c r="I84" s="8">
        <v>125.34776119402981</v>
      </c>
      <c r="J84" s="8">
        <v>29.27680371132703</v>
      </c>
      <c r="K84" s="1">
        <f t="shared" si="24"/>
        <v>0.1828149977963415</v>
      </c>
    </row>
    <row r="85" spans="1:11" x14ac:dyDescent="0.35">
      <c r="A85" s="1">
        <f t="shared" si="22"/>
        <v>80.2</v>
      </c>
      <c r="B85" s="1">
        <v>81.599999999999994</v>
      </c>
      <c r="C85" s="1">
        <v>1.3999999999999899</v>
      </c>
      <c r="D85" s="1">
        <v>30.193503620437401</v>
      </c>
      <c r="E85" s="1" t="s">
        <v>29</v>
      </c>
      <c r="F85" s="8">
        <v>116.17238805970146</v>
      </c>
      <c r="G85" s="8">
        <v>27.058598043669662</v>
      </c>
      <c r="H85" s="1">
        <f t="shared" si="23"/>
        <v>-1.329425419663129</v>
      </c>
      <c r="I85" s="8">
        <v>125.34776119402981</v>
      </c>
      <c r="J85" s="8">
        <v>29.27680371132703</v>
      </c>
      <c r="K85" s="1">
        <f t="shared" si="24"/>
        <v>-1.4942806470743273</v>
      </c>
    </row>
    <row r="86" spans="1:11" x14ac:dyDescent="0.35">
      <c r="A86" s="1">
        <f t="shared" si="22"/>
        <v>76.5</v>
      </c>
      <c r="B86" s="1">
        <v>124.8</v>
      </c>
      <c r="C86" s="1">
        <v>48.3</v>
      </c>
      <c r="D86" s="1">
        <v>30.261527620204401</v>
      </c>
      <c r="E86" s="1" t="s">
        <v>29</v>
      </c>
      <c r="F86" s="8">
        <v>116.17238805970146</v>
      </c>
      <c r="G86" s="8">
        <v>27.058598043669662</v>
      </c>
      <c r="H86" s="1">
        <f t="shared" si="23"/>
        <v>-1.4661656895776529</v>
      </c>
      <c r="I86" s="8">
        <v>125.34776119402981</v>
      </c>
      <c r="J86" s="8">
        <v>29.27680371132703</v>
      </c>
      <c r="K86" s="1">
        <f t="shared" si="24"/>
        <v>-1.8709733461029825E-2</v>
      </c>
    </row>
    <row r="87" spans="1:11" x14ac:dyDescent="0.35">
      <c r="A87" s="1">
        <f t="shared" si="22"/>
        <v>106.69999999999999</v>
      </c>
      <c r="B87" s="1">
        <v>121.6</v>
      </c>
      <c r="C87" s="1">
        <v>14.9</v>
      </c>
      <c r="D87" s="1">
        <v>30.269432925206701</v>
      </c>
      <c r="E87" s="1" t="s">
        <v>29</v>
      </c>
      <c r="F87" s="8">
        <v>116.17238805970146</v>
      </c>
      <c r="G87" s="8">
        <v>27.058598043669662</v>
      </c>
      <c r="H87" s="1">
        <f t="shared" si="23"/>
        <v>-0.35006943243748473</v>
      </c>
      <c r="I87" s="8">
        <v>125.34776119402981</v>
      </c>
      <c r="J87" s="8">
        <v>29.27680371132703</v>
      </c>
      <c r="K87" s="1">
        <f t="shared" si="24"/>
        <v>-0.12801128261757047</v>
      </c>
    </row>
    <row r="88" spans="1:11" x14ac:dyDescent="0.35">
      <c r="A88" s="1">
        <f t="shared" si="22"/>
        <v>85.1</v>
      </c>
      <c r="B88" s="1">
        <v>83.7</v>
      </c>
      <c r="C88" s="1">
        <v>-1.3999999999999899</v>
      </c>
      <c r="D88" s="1">
        <v>30.301971592119902</v>
      </c>
      <c r="E88" s="1" t="s">
        <v>29</v>
      </c>
      <c r="F88" s="8">
        <v>116.17238805970146</v>
      </c>
      <c r="G88" s="8">
        <v>27.058598043669662</v>
      </c>
      <c r="H88" s="1">
        <f t="shared" si="23"/>
        <v>-1.1483369541006516</v>
      </c>
      <c r="I88" s="8">
        <v>125.34776119402981</v>
      </c>
      <c r="J88" s="8">
        <v>29.27680371132703</v>
      </c>
      <c r="K88" s="1">
        <f t="shared" si="24"/>
        <v>-1.4225515054403473</v>
      </c>
    </row>
    <row r="89" spans="1:11" x14ac:dyDescent="0.35">
      <c r="A89" s="1">
        <f t="shared" si="22"/>
        <v>125.7</v>
      </c>
      <c r="B89" s="1">
        <v>154.9</v>
      </c>
      <c r="C89" s="1">
        <v>29.2</v>
      </c>
      <c r="D89" s="1">
        <v>30.340776691439199</v>
      </c>
      <c r="E89" s="1" t="s">
        <v>29</v>
      </c>
      <c r="F89" s="8">
        <v>116.17238805970146</v>
      </c>
      <c r="G89" s="8">
        <v>27.058598043669662</v>
      </c>
      <c r="H89" s="1">
        <f t="shared" ref="H89:H144" si="25">(A89-F89)/G89</f>
        <v>0.35211033198844977</v>
      </c>
      <c r="I89" s="8">
        <v>125.34776119402981</v>
      </c>
      <c r="J89" s="8">
        <v>29.27680371132703</v>
      </c>
      <c r="K89" s="1">
        <f t="shared" ref="K89:K144" si="26">(B89-I89)/J89</f>
        <v>1.00940796329268</v>
      </c>
    </row>
    <row r="90" spans="1:11" x14ac:dyDescent="0.35">
      <c r="A90" s="1">
        <f t="shared" ref="A90:A153" si="27">B90-C90</f>
        <v>127.3</v>
      </c>
      <c r="B90" s="1">
        <v>125.5</v>
      </c>
      <c r="C90" s="1">
        <v>-1.8</v>
      </c>
      <c r="D90" s="1">
        <v>30.359772791796399</v>
      </c>
      <c r="E90" s="1" t="s">
        <v>29</v>
      </c>
      <c r="F90" s="8">
        <v>116.17238805970146</v>
      </c>
      <c r="G90" s="8">
        <v>27.058598043669662</v>
      </c>
      <c r="H90" s="1">
        <f t="shared" si="25"/>
        <v>0.41124125951905449</v>
      </c>
      <c r="I90" s="8">
        <v>125.34776119402981</v>
      </c>
      <c r="J90" s="8">
        <v>29.27680371132703</v>
      </c>
      <c r="K90" s="1">
        <f t="shared" si="26"/>
        <v>5.1999804169635165E-3</v>
      </c>
    </row>
    <row r="91" spans="1:11" x14ac:dyDescent="0.35">
      <c r="A91" s="1">
        <f t="shared" si="27"/>
        <v>126.3</v>
      </c>
      <c r="B91" s="1">
        <v>104.5</v>
      </c>
      <c r="C91" s="1">
        <v>-21.8</v>
      </c>
      <c r="D91" s="1">
        <v>30.3967492771914</v>
      </c>
      <c r="E91" s="1" t="s">
        <v>29</v>
      </c>
      <c r="F91" s="8">
        <v>116.17238805970146</v>
      </c>
      <c r="G91" s="8">
        <v>27.058598043669662</v>
      </c>
      <c r="H91" s="1">
        <f t="shared" si="25"/>
        <v>0.37428442981242638</v>
      </c>
      <c r="I91" s="8">
        <v>125.34776119402981</v>
      </c>
      <c r="J91" s="8">
        <v>29.27680371132703</v>
      </c>
      <c r="K91" s="1">
        <f t="shared" si="26"/>
        <v>-0.71209143592283375</v>
      </c>
    </row>
    <row r="92" spans="1:11" x14ac:dyDescent="0.35">
      <c r="A92" s="1">
        <f t="shared" si="27"/>
        <v>93.800000000000011</v>
      </c>
      <c r="B92" s="1">
        <v>118.7</v>
      </c>
      <c r="C92" s="1">
        <v>24.9</v>
      </c>
      <c r="D92" s="1">
        <v>30.401551178246201</v>
      </c>
      <c r="E92" s="1" t="s">
        <v>29</v>
      </c>
      <c r="F92" s="8">
        <v>116.17238805970146</v>
      </c>
      <c r="G92" s="8">
        <v>27.058598043669662</v>
      </c>
      <c r="H92" s="1">
        <f t="shared" si="25"/>
        <v>-0.8268125356529864</v>
      </c>
      <c r="I92" s="8">
        <v>125.34776119402981</v>
      </c>
      <c r="J92" s="8">
        <v>29.27680371132703</v>
      </c>
      <c r="K92" s="1">
        <f t="shared" si="26"/>
        <v>-0.22706581154068503</v>
      </c>
    </row>
    <row r="93" spans="1:11" x14ac:dyDescent="0.35">
      <c r="A93" s="1">
        <f t="shared" si="27"/>
        <v>68.899999999999991</v>
      </c>
      <c r="B93" s="1">
        <v>135.19999999999999</v>
      </c>
      <c r="C93" s="1">
        <v>66.3</v>
      </c>
      <c r="D93" s="1">
        <v>30.449695268946101</v>
      </c>
      <c r="E93" s="1" t="s">
        <v>29</v>
      </c>
      <c r="F93" s="8">
        <v>116.17238805970146</v>
      </c>
      <c r="G93" s="8">
        <v>27.058598043669662</v>
      </c>
      <c r="H93" s="1">
        <f t="shared" si="25"/>
        <v>-1.7470375953480268</v>
      </c>
      <c r="I93" s="8">
        <v>125.34776119402981</v>
      </c>
      <c r="J93" s="8">
        <v>29.27680371132703</v>
      </c>
      <c r="K93" s="1">
        <f t="shared" si="26"/>
        <v>0.33652030129772664</v>
      </c>
    </row>
    <row r="94" spans="1:11" x14ac:dyDescent="0.35">
      <c r="A94" s="1">
        <f t="shared" si="27"/>
        <v>79.2</v>
      </c>
      <c r="B94" s="1">
        <v>87.5</v>
      </c>
      <c r="C94" s="1">
        <v>8.3000000000000007</v>
      </c>
      <c r="D94" s="1">
        <v>30.524741563216999</v>
      </c>
      <c r="E94" s="1" t="s">
        <v>29</v>
      </c>
      <c r="F94" s="8">
        <v>116.17238805970146</v>
      </c>
      <c r="G94" s="8">
        <v>27.058598043669662</v>
      </c>
      <c r="H94" s="1">
        <f t="shared" si="25"/>
        <v>-1.3663822493697571</v>
      </c>
      <c r="I94" s="8">
        <v>125.34776119402981</v>
      </c>
      <c r="J94" s="8">
        <v>29.27680371132703</v>
      </c>
      <c r="K94" s="1">
        <f t="shared" si="26"/>
        <v>-1.2927559158169555</v>
      </c>
    </row>
    <row r="95" spans="1:11" x14ac:dyDescent="0.35">
      <c r="A95" s="1">
        <f t="shared" si="27"/>
        <v>132.19999999999999</v>
      </c>
      <c r="B95" s="1">
        <v>109.6</v>
      </c>
      <c r="C95" s="1">
        <v>-22.6</v>
      </c>
      <c r="D95" s="1">
        <v>30.549336539503798</v>
      </c>
      <c r="E95" s="1" t="s">
        <v>29</v>
      </c>
      <c r="F95" s="8">
        <v>116.17238805970146</v>
      </c>
      <c r="G95" s="8">
        <v>27.058598043669662</v>
      </c>
      <c r="H95" s="1">
        <f t="shared" si="25"/>
        <v>0.59232972508153192</v>
      </c>
      <c r="I95" s="8">
        <v>125.34776119402981</v>
      </c>
      <c r="J95" s="8">
        <v>29.27680371132703</v>
      </c>
      <c r="K95" s="1">
        <f t="shared" si="26"/>
        <v>-0.53789209195459753</v>
      </c>
    </row>
    <row r="96" spans="1:11" x14ac:dyDescent="0.35">
      <c r="A96" s="1">
        <f t="shared" si="27"/>
        <v>169.3</v>
      </c>
      <c r="B96" s="1">
        <v>168.1</v>
      </c>
      <c r="C96" s="1">
        <v>-1.2000000000000199</v>
      </c>
      <c r="D96" s="1">
        <v>30.622610296547101</v>
      </c>
      <c r="E96" s="1" t="s">
        <v>29</v>
      </c>
      <c r="F96" s="8">
        <v>116.17238805970146</v>
      </c>
      <c r="G96" s="8">
        <v>27.058598043669662</v>
      </c>
      <c r="H96" s="1">
        <f t="shared" si="25"/>
        <v>1.9634281071974353</v>
      </c>
      <c r="I96" s="8">
        <v>125.34776119402981</v>
      </c>
      <c r="J96" s="8">
        <v>29.27680371132703</v>
      </c>
      <c r="K96" s="1">
        <f t="shared" si="26"/>
        <v>1.4602768535634092</v>
      </c>
    </row>
    <row r="97" spans="1:11" x14ac:dyDescent="0.35">
      <c r="A97" s="1">
        <f t="shared" si="27"/>
        <v>100.8</v>
      </c>
      <c r="B97" s="1">
        <v>97.5</v>
      </c>
      <c r="C97" s="1">
        <v>-3.3</v>
      </c>
      <c r="D97" s="1">
        <v>30.635143882088901</v>
      </c>
      <c r="E97" s="1" t="s">
        <v>29</v>
      </c>
      <c r="F97" s="8">
        <v>116.17238805970146</v>
      </c>
      <c r="G97" s="8">
        <v>27.058598043669662</v>
      </c>
      <c r="H97" s="1">
        <f t="shared" si="25"/>
        <v>-0.56811472770659022</v>
      </c>
      <c r="I97" s="8">
        <v>125.34776119402981</v>
      </c>
      <c r="J97" s="8">
        <v>29.27680371132703</v>
      </c>
      <c r="K97" s="1">
        <f t="shared" si="26"/>
        <v>-0.95118857470276619</v>
      </c>
    </row>
    <row r="98" spans="1:11" x14ac:dyDescent="0.35">
      <c r="A98" s="1">
        <f t="shared" si="27"/>
        <v>131.5</v>
      </c>
      <c r="B98" s="1">
        <v>147.1</v>
      </c>
      <c r="C98" s="1">
        <v>15.6</v>
      </c>
      <c r="D98" s="1">
        <v>30.680459281482001</v>
      </c>
      <c r="E98" s="1" t="s">
        <v>29</v>
      </c>
      <c r="F98" s="8">
        <v>116.17238805970146</v>
      </c>
      <c r="G98" s="8">
        <v>27.058598043669662</v>
      </c>
      <c r="H98" s="1">
        <f t="shared" si="25"/>
        <v>0.56645994428689261</v>
      </c>
      <c r="I98" s="8">
        <v>125.34776119402981</v>
      </c>
      <c r="J98" s="8">
        <v>29.27680371132703</v>
      </c>
      <c r="K98" s="1">
        <f t="shared" si="26"/>
        <v>0.74298543722361199</v>
      </c>
    </row>
    <row r="99" spans="1:11" x14ac:dyDescent="0.35">
      <c r="A99" s="1">
        <f t="shared" si="27"/>
        <v>131.80000000000001</v>
      </c>
      <c r="B99" s="1">
        <v>157.9</v>
      </c>
      <c r="C99" s="1">
        <v>26.1</v>
      </c>
      <c r="D99" s="1">
        <v>30.719662072604901</v>
      </c>
      <c r="E99" s="1" t="s">
        <v>29</v>
      </c>
      <c r="F99" s="8">
        <v>116.17238805970146</v>
      </c>
      <c r="G99" s="8">
        <v>27.058598043669662</v>
      </c>
      <c r="H99" s="1">
        <f t="shared" si="25"/>
        <v>0.57754699319888148</v>
      </c>
      <c r="I99" s="8">
        <v>125.34776119402981</v>
      </c>
      <c r="J99" s="8">
        <v>29.27680371132703</v>
      </c>
      <c r="K99" s="1">
        <f t="shared" si="26"/>
        <v>1.1118781656269368</v>
      </c>
    </row>
    <row r="100" spans="1:11" x14ac:dyDescent="0.35">
      <c r="A100" s="1">
        <f t="shared" si="27"/>
        <v>104.3</v>
      </c>
      <c r="B100" s="1">
        <v>110.7</v>
      </c>
      <c r="C100" s="1">
        <v>6.4000000000000101</v>
      </c>
      <c r="D100" s="1">
        <v>30.761613878629099</v>
      </c>
      <c r="E100" s="1" t="s">
        <v>29</v>
      </c>
      <c r="F100" s="8">
        <v>116.17238805970146</v>
      </c>
      <c r="G100" s="8">
        <v>27.058598043669662</v>
      </c>
      <c r="H100" s="1">
        <f t="shared" si="25"/>
        <v>-0.43876582373339185</v>
      </c>
      <c r="I100" s="8">
        <v>125.34776119402981</v>
      </c>
      <c r="J100" s="8">
        <v>29.27680371132703</v>
      </c>
      <c r="K100" s="1">
        <f t="shared" si="26"/>
        <v>-0.50031968443203645</v>
      </c>
    </row>
    <row r="101" spans="1:11" x14ac:dyDescent="0.35">
      <c r="A101" s="1">
        <f t="shared" si="27"/>
        <v>88.2</v>
      </c>
      <c r="B101" s="1">
        <v>113</v>
      </c>
      <c r="C101" s="1">
        <v>24.8</v>
      </c>
      <c r="D101" s="1">
        <v>30.7838219005464</v>
      </c>
      <c r="E101" s="1" t="s">
        <v>29</v>
      </c>
      <c r="F101" s="8">
        <v>116.17238805970146</v>
      </c>
      <c r="G101" s="8">
        <v>27.058598043669662</v>
      </c>
      <c r="H101" s="1">
        <f t="shared" si="25"/>
        <v>-1.0337707820101041</v>
      </c>
      <c r="I101" s="8">
        <v>125.34776119402981</v>
      </c>
      <c r="J101" s="8">
        <v>29.27680371132703</v>
      </c>
      <c r="K101" s="1">
        <f t="shared" si="26"/>
        <v>-0.42175919597577299</v>
      </c>
    </row>
    <row r="102" spans="1:11" x14ac:dyDescent="0.35">
      <c r="A102" s="1">
        <f t="shared" si="27"/>
        <v>107.3</v>
      </c>
      <c r="B102" s="1">
        <v>121</v>
      </c>
      <c r="C102" s="1">
        <v>13.7</v>
      </c>
      <c r="D102" s="1">
        <v>30.805963951351501</v>
      </c>
      <c r="E102" s="1" t="s">
        <v>29</v>
      </c>
      <c r="F102" s="8">
        <v>116.17238805970146</v>
      </c>
      <c r="G102" s="8">
        <v>27.058598043669662</v>
      </c>
      <c r="H102" s="1">
        <f t="shared" si="25"/>
        <v>-0.32789533461350756</v>
      </c>
      <c r="I102" s="8">
        <v>125.34776119402981</v>
      </c>
      <c r="J102" s="8">
        <v>29.27680371132703</v>
      </c>
      <c r="K102" s="1">
        <f t="shared" si="26"/>
        <v>-0.14850532308442163</v>
      </c>
    </row>
    <row r="103" spans="1:11" x14ac:dyDescent="0.35">
      <c r="A103" s="1">
        <f t="shared" si="27"/>
        <v>149.20000000000002</v>
      </c>
      <c r="B103" s="1">
        <v>134.30000000000001</v>
      </c>
      <c r="C103" s="1">
        <v>-14.9</v>
      </c>
      <c r="D103" s="1">
        <v>30.9236519398311</v>
      </c>
      <c r="E103" s="1" t="s">
        <v>29</v>
      </c>
      <c r="F103" s="8">
        <v>116.17238805970146</v>
      </c>
      <c r="G103" s="8">
        <v>27.058598043669662</v>
      </c>
      <c r="H103" s="1">
        <f t="shared" si="25"/>
        <v>1.2205958300942106</v>
      </c>
      <c r="I103" s="8">
        <v>125.34776119402981</v>
      </c>
      <c r="J103" s="8">
        <v>29.27680371132703</v>
      </c>
      <c r="K103" s="1">
        <f t="shared" si="26"/>
        <v>0.30577924059745037</v>
      </c>
    </row>
    <row r="104" spans="1:11" x14ac:dyDescent="0.35">
      <c r="A104" s="1">
        <f t="shared" si="27"/>
        <v>140.80000000000001</v>
      </c>
      <c r="B104" s="1">
        <v>114.7</v>
      </c>
      <c r="C104" s="1">
        <v>-26.1</v>
      </c>
      <c r="D104" s="1">
        <v>30.928694516925798</v>
      </c>
      <c r="E104" s="1" t="s">
        <v>29</v>
      </c>
      <c r="F104" s="8">
        <v>116.17238805970146</v>
      </c>
      <c r="G104" s="8">
        <v>27.058598043669662</v>
      </c>
      <c r="H104" s="1">
        <f t="shared" si="25"/>
        <v>0.91015846055853444</v>
      </c>
      <c r="I104" s="8">
        <v>125.34776119402981</v>
      </c>
      <c r="J104" s="8">
        <v>29.27680371132703</v>
      </c>
      <c r="K104" s="1">
        <f t="shared" si="26"/>
        <v>-0.3636927479863607</v>
      </c>
    </row>
    <row r="105" spans="1:11" x14ac:dyDescent="0.35">
      <c r="A105" s="1">
        <f t="shared" si="27"/>
        <v>148.6</v>
      </c>
      <c r="B105" s="1">
        <v>171.4</v>
      </c>
      <c r="C105" s="1">
        <v>22.8</v>
      </c>
      <c r="D105" s="1">
        <v>30.9340639126025</v>
      </c>
      <c r="E105" s="1" t="s">
        <v>29</v>
      </c>
      <c r="F105" s="8">
        <v>116.17238805970146</v>
      </c>
      <c r="G105" s="8">
        <v>27.058598043669662</v>
      </c>
      <c r="H105" s="1">
        <f t="shared" si="25"/>
        <v>1.1984217322702331</v>
      </c>
      <c r="I105" s="8">
        <v>125.34776119402981</v>
      </c>
      <c r="J105" s="8">
        <v>29.27680371132703</v>
      </c>
      <c r="K105" s="1">
        <f t="shared" si="26"/>
        <v>1.5729940761310921</v>
      </c>
    </row>
    <row r="106" spans="1:11" x14ac:dyDescent="0.35">
      <c r="A106" s="1">
        <f t="shared" si="27"/>
        <v>94.7</v>
      </c>
      <c r="B106" s="1">
        <v>101.5</v>
      </c>
      <c r="C106" s="1">
        <v>6.8</v>
      </c>
      <c r="D106" s="1">
        <v>30.956578085447799</v>
      </c>
      <c r="E106" s="1" t="s">
        <v>29</v>
      </c>
      <c r="F106" s="8">
        <v>116.17238805970146</v>
      </c>
      <c r="G106" s="8">
        <v>27.058598043669662</v>
      </c>
      <c r="H106" s="1">
        <f t="shared" si="25"/>
        <v>-0.79355138891702137</v>
      </c>
      <c r="I106" s="8">
        <v>125.34776119402981</v>
      </c>
      <c r="J106" s="8">
        <v>29.27680371132703</v>
      </c>
      <c r="K106" s="1">
        <f t="shared" si="26"/>
        <v>-0.8145616382570906</v>
      </c>
    </row>
    <row r="107" spans="1:11" x14ac:dyDescent="0.35">
      <c r="A107" s="1">
        <f t="shared" si="27"/>
        <v>129.9</v>
      </c>
      <c r="B107" s="1">
        <v>162</v>
      </c>
      <c r="C107" s="1">
        <v>32.1</v>
      </c>
      <c r="D107" s="1">
        <v>30.986985751658199</v>
      </c>
      <c r="E107" s="1" t="s">
        <v>29</v>
      </c>
      <c r="F107" s="8">
        <v>116.17238805970146</v>
      </c>
      <c r="G107" s="8">
        <v>27.058598043669662</v>
      </c>
      <c r="H107" s="1">
        <f t="shared" si="25"/>
        <v>0.50732901675628783</v>
      </c>
      <c r="I107" s="8">
        <v>125.34776119402981</v>
      </c>
      <c r="J107" s="8">
        <v>29.27680371132703</v>
      </c>
      <c r="K107" s="1">
        <f t="shared" si="26"/>
        <v>1.251920775483754</v>
      </c>
    </row>
    <row r="108" spans="1:11" x14ac:dyDescent="0.35">
      <c r="A108" s="1">
        <f t="shared" si="27"/>
        <v>116.89999999999999</v>
      </c>
      <c r="B108" s="1">
        <v>134.19999999999999</v>
      </c>
      <c r="C108" s="1">
        <v>17.3</v>
      </c>
      <c r="D108" s="1">
        <v>30.989294366161602</v>
      </c>
      <c r="E108" s="1" t="s">
        <v>29</v>
      </c>
      <c r="F108" s="8">
        <v>116.17238805970146</v>
      </c>
      <c r="G108" s="8">
        <v>27.058598043669662</v>
      </c>
      <c r="H108" s="1">
        <f t="shared" si="25"/>
        <v>2.6890230570122034E-2</v>
      </c>
      <c r="I108" s="8">
        <v>125.34776119402981</v>
      </c>
      <c r="J108" s="8">
        <v>29.27680371132703</v>
      </c>
      <c r="K108" s="1">
        <f t="shared" si="26"/>
        <v>0.30236356718630775</v>
      </c>
    </row>
    <row r="109" spans="1:11" x14ac:dyDescent="0.35">
      <c r="A109" s="1">
        <f t="shared" si="27"/>
        <v>160.20000000000002</v>
      </c>
      <c r="B109" s="1">
        <v>141.9</v>
      </c>
      <c r="C109" s="1">
        <v>-18.3</v>
      </c>
      <c r="D109" s="1">
        <v>31.101126652429599</v>
      </c>
      <c r="E109" s="1" t="s">
        <v>29</v>
      </c>
      <c r="F109" s="8">
        <v>116.17238805970146</v>
      </c>
      <c r="G109" s="8">
        <v>27.058598043669662</v>
      </c>
      <c r="H109" s="1">
        <f t="shared" si="25"/>
        <v>1.6271209568671199</v>
      </c>
      <c r="I109" s="8">
        <v>125.34776119402981</v>
      </c>
      <c r="J109" s="8">
        <v>29.27680371132703</v>
      </c>
      <c r="K109" s="1">
        <f t="shared" si="26"/>
        <v>0.56537041984423397</v>
      </c>
    </row>
    <row r="110" spans="1:11" x14ac:dyDescent="0.35">
      <c r="A110" s="1">
        <f t="shared" si="27"/>
        <v>131.4</v>
      </c>
      <c r="B110" s="1">
        <v>133.69999999999999</v>
      </c>
      <c r="C110" s="1">
        <v>2.2999999999999798</v>
      </c>
      <c r="D110" s="1">
        <v>31.118854802988601</v>
      </c>
      <c r="E110" s="1" t="s">
        <v>29</v>
      </c>
      <c r="F110" s="8">
        <v>116.17238805970146</v>
      </c>
      <c r="G110" s="8">
        <v>27.058598043669662</v>
      </c>
      <c r="H110" s="1">
        <f t="shared" si="25"/>
        <v>0.56276426131623003</v>
      </c>
      <c r="I110" s="8">
        <v>125.34776119402981</v>
      </c>
      <c r="J110" s="8">
        <v>29.27680371132703</v>
      </c>
      <c r="K110" s="1">
        <f t="shared" si="26"/>
        <v>0.28528520013059827</v>
      </c>
    </row>
    <row r="111" spans="1:11" x14ac:dyDescent="0.35">
      <c r="A111" s="1">
        <f t="shared" si="27"/>
        <v>84.7</v>
      </c>
      <c r="B111" s="1">
        <v>86.5</v>
      </c>
      <c r="C111" s="1">
        <v>1.8</v>
      </c>
      <c r="D111" s="1">
        <v>31.249299849123101</v>
      </c>
      <c r="E111" s="1" t="s">
        <v>29</v>
      </c>
      <c r="F111" s="8">
        <v>116.17238805970146</v>
      </c>
      <c r="G111" s="8">
        <v>27.058598043669662</v>
      </c>
      <c r="H111" s="1">
        <f t="shared" si="25"/>
        <v>-1.1631196859833024</v>
      </c>
      <c r="I111" s="8">
        <v>125.34776119402981</v>
      </c>
      <c r="J111" s="8">
        <v>29.27680371132703</v>
      </c>
      <c r="K111" s="1">
        <f t="shared" si="26"/>
        <v>-1.3269126499283743</v>
      </c>
    </row>
    <row r="112" spans="1:11" x14ac:dyDescent="0.35">
      <c r="A112" s="1">
        <f t="shared" si="27"/>
        <v>113.3</v>
      </c>
      <c r="B112" s="1">
        <v>152.5</v>
      </c>
      <c r="C112" s="1">
        <v>39.200000000000003</v>
      </c>
      <c r="D112" s="1">
        <v>31.274765254134799</v>
      </c>
      <c r="E112" s="1" t="s">
        <v>29</v>
      </c>
      <c r="F112" s="8">
        <v>116.17238805970146</v>
      </c>
      <c r="G112" s="8">
        <v>27.058598043669662</v>
      </c>
      <c r="H112" s="1">
        <f t="shared" si="25"/>
        <v>-0.10615435637373892</v>
      </c>
      <c r="I112" s="8">
        <v>125.34776119402981</v>
      </c>
      <c r="J112" s="8">
        <v>29.27680371132703</v>
      </c>
      <c r="K112" s="1">
        <f t="shared" si="26"/>
        <v>0.92743180142527437</v>
      </c>
    </row>
    <row r="113" spans="1:11" x14ac:dyDescent="0.35">
      <c r="A113" s="1">
        <f t="shared" si="27"/>
        <v>103.7</v>
      </c>
      <c r="B113" s="1">
        <v>113.8</v>
      </c>
      <c r="C113" s="1">
        <v>10.1</v>
      </c>
      <c r="D113" s="1">
        <v>31.3059016546507</v>
      </c>
      <c r="E113" s="1" t="s">
        <v>29</v>
      </c>
      <c r="F113" s="8">
        <v>116.17238805970146</v>
      </c>
      <c r="G113" s="8">
        <v>27.058598043669662</v>
      </c>
      <c r="H113" s="1">
        <f t="shared" si="25"/>
        <v>-0.46093992155736851</v>
      </c>
      <c r="I113" s="8">
        <v>125.34776119402981</v>
      </c>
      <c r="J113" s="8">
        <v>29.27680371132703</v>
      </c>
      <c r="K113" s="1">
        <f t="shared" si="26"/>
        <v>-0.39443380868663797</v>
      </c>
    </row>
    <row r="114" spans="1:11" x14ac:dyDescent="0.35">
      <c r="A114" s="1">
        <f t="shared" si="27"/>
        <v>135.69999999999999</v>
      </c>
      <c r="B114" s="1">
        <v>93.6</v>
      </c>
      <c r="C114" s="1">
        <v>-42.1</v>
      </c>
      <c r="D114" s="1">
        <v>31.352219894131899</v>
      </c>
      <c r="E114" s="1" t="s">
        <v>29</v>
      </c>
      <c r="F114" s="8">
        <v>116.17238805970146</v>
      </c>
      <c r="G114" s="8">
        <v>27.058598043669662</v>
      </c>
      <c r="H114" s="1">
        <f t="shared" si="25"/>
        <v>0.72167862905473024</v>
      </c>
      <c r="I114" s="8">
        <v>125.34776119402981</v>
      </c>
      <c r="J114" s="8">
        <v>29.27680371132703</v>
      </c>
      <c r="K114" s="1">
        <f t="shared" si="26"/>
        <v>-1.0843998377373003</v>
      </c>
    </row>
    <row r="115" spans="1:11" x14ac:dyDescent="0.35">
      <c r="A115" s="1">
        <f t="shared" si="27"/>
        <v>124.8</v>
      </c>
      <c r="B115" s="1">
        <v>75.5</v>
      </c>
      <c r="C115" s="1">
        <v>-49.3</v>
      </c>
      <c r="D115" s="1">
        <v>31.3721187197525</v>
      </c>
      <c r="E115" s="1" t="s">
        <v>29</v>
      </c>
      <c r="F115" s="8">
        <v>116.17238805970146</v>
      </c>
      <c r="G115" s="8">
        <v>27.058598043669662</v>
      </c>
      <c r="H115" s="1">
        <f t="shared" si="25"/>
        <v>0.31884918525248424</v>
      </c>
      <c r="I115" s="8">
        <v>125.34776119402981</v>
      </c>
      <c r="J115" s="8">
        <v>29.27680371132703</v>
      </c>
      <c r="K115" s="1">
        <f t="shared" si="26"/>
        <v>-1.7026367251539825</v>
      </c>
    </row>
    <row r="116" spans="1:11" x14ac:dyDescent="0.35">
      <c r="A116" s="1">
        <f t="shared" si="27"/>
        <v>148.80000000000001</v>
      </c>
      <c r="B116" s="1">
        <v>167.4</v>
      </c>
      <c r="C116" s="1">
        <v>18.600000000000001</v>
      </c>
      <c r="D116" s="1">
        <v>31.449729665196401</v>
      </c>
      <c r="E116" s="1" t="s">
        <v>29</v>
      </c>
      <c r="F116" s="8">
        <v>116.17238805970146</v>
      </c>
      <c r="G116" s="8">
        <v>27.058598043669662</v>
      </c>
      <c r="H116" s="1">
        <f t="shared" si="25"/>
        <v>1.2058130982115591</v>
      </c>
      <c r="I116" s="8">
        <v>125.34776119402981</v>
      </c>
      <c r="J116" s="8">
        <v>29.27680371132703</v>
      </c>
      <c r="K116" s="1">
        <f t="shared" si="26"/>
        <v>1.4363671396854165</v>
      </c>
    </row>
    <row r="117" spans="1:11" x14ac:dyDescent="0.35">
      <c r="A117" s="1">
        <f t="shared" si="27"/>
        <v>135.69999999999999</v>
      </c>
      <c r="B117" s="1">
        <v>99.8</v>
      </c>
      <c r="C117" s="1">
        <v>-35.9</v>
      </c>
      <c r="D117" s="1">
        <v>31.473611151042601</v>
      </c>
      <c r="E117" s="1" t="s">
        <v>29</v>
      </c>
      <c r="F117" s="8">
        <v>116.17238805970146</v>
      </c>
      <c r="G117" s="8">
        <v>27.058598043669662</v>
      </c>
      <c r="H117" s="1">
        <f t="shared" si="25"/>
        <v>0.72167862905473024</v>
      </c>
      <c r="I117" s="8">
        <v>125.34776119402981</v>
      </c>
      <c r="J117" s="8">
        <v>29.27680371132703</v>
      </c>
      <c r="K117" s="1">
        <f t="shared" si="26"/>
        <v>-0.87262808624650279</v>
      </c>
    </row>
    <row r="118" spans="1:11" x14ac:dyDescent="0.35">
      <c r="A118" s="1">
        <f t="shared" si="27"/>
        <v>136.1</v>
      </c>
      <c r="B118" s="1">
        <v>120.3</v>
      </c>
      <c r="C118" s="1">
        <v>-15.8</v>
      </c>
      <c r="D118" s="1">
        <v>31.559168108807398</v>
      </c>
      <c r="E118" s="1" t="s">
        <v>29</v>
      </c>
      <c r="F118" s="8">
        <v>116.17238805970146</v>
      </c>
      <c r="G118" s="8">
        <v>27.058598043669662</v>
      </c>
      <c r="H118" s="1">
        <f t="shared" si="25"/>
        <v>0.73646136093738168</v>
      </c>
      <c r="I118" s="8">
        <v>125.34776119402981</v>
      </c>
      <c r="J118" s="8">
        <v>29.27680371132703</v>
      </c>
      <c r="K118" s="1">
        <f t="shared" si="26"/>
        <v>-0.17241503696241497</v>
      </c>
    </row>
    <row r="119" spans="1:11" x14ac:dyDescent="0.35">
      <c r="A119" s="1">
        <f t="shared" si="27"/>
        <v>114.7</v>
      </c>
      <c r="B119" s="1">
        <v>113.2</v>
      </c>
      <c r="C119" s="1">
        <v>-1.5</v>
      </c>
      <c r="D119" s="1">
        <v>31.584097507154301</v>
      </c>
      <c r="E119" s="1" t="s">
        <v>29</v>
      </c>
      <c r="F119" s="8">
        <v>116.17238805970146</v>
      </c>
      <c r="G119" s="8">
        <v>27.058598043669662</v>
      </c>
      <c r="H119" s="1">
        <f t="shared" si="25"/>
        <v>-5.4414794784459375E-2</v>
      </c>
      <c r="I119" s="8">
        <v>125.34776119402981</v>
      </c>
      <c r="J119" s="8">
        <v>29.27680371132703</v>
      </c>
      <c r="K119" s="1">
        <f t="shared" si="26"/>
        <v>-0.41492784915348907</v>
      </c>
    </row>
    <row r="120" spans="1:11" x14ac:dyDescent="0.35">
      <c r="A120" s="1">
        <f t="shared" si="27"/>
        <v>136.30000000000001</v>
      </c>
      <c r="B120" s="1">
        <v>183.4</v>
      </c>
      <c r="C120" s="1">
        <v>47.1</v>
      </c>
      <c r="D120" s="1">
        <v>31.648234327964801</v>
      </c>
      <c r="E120" s="1" t="s">
        <v>29</v>
      </c>
      <c r="F120" s="8">
        <v>116.17238805970146</v>
      </c>
      <c r="G120" s="8">
        <v>27.058598043669662</v>
      </c>
      <c r="H120" s="1">
        <f t="shared" si="25"/>
        <v>0.74385272687870796</v>
      </c>
      <c r="I120" s="8">
        <v>125.34776119402981</v>
      </c>
      <c r="J120" s="8">
        <v>29.27680371132703</v>
      </c>
      <c r="K120" s="1">
        <f t="shared" si="26"/>
        <v>1.9828748854681191</v>
      </c>
    </row>
    <row r="121" spans="1:11" x14ac:dyDescent="0.35">
      <c r="A121" s="1">
        <f t="shared" si="27"/>
        <v>142</v>
      </c>
      <c r="B121" s="1">
        <v>136.80000000000001</v>
      </c>
      <c r="C121" s="1">
        <v>-5.1999999999999904</v>
      </c>
      <c r="D121" s="1">
        <v>31.659188996460699</v>
      </c>
      <c r="E121" s="1" t="s">
        <v>29</v>
      </c>
      <c r="F121" s="8">
        <v>116.17238805970146</v>
      </c>
      <c r="G121" s="8">
        <v>27.058598043669662</v>
      </c>
      <c r="H121" s="1">
        <f t="shared" si="25"/>
        <v>0.95450665620648767</v>
      </c>
      <c r="I121" s="8">
        <v>125.34776119402981</v>
      </c>
      <c r="J121" s="8">
        <v>29.27680371132703</v>
      </c>
      <c r="K121" s="1">
        <f t="shared" si="26"/>
        <v>0.3911710758759977</v>
      </c>
    </row>
    <row r="122" spans="1:11" x14ac:dyDescent="0.35">
      <c r="A122" s="1">
        <f t="shared" si="27"/>
        <v>154.4</v>
      </c>
      <c r="B122" s="1">
        <v>137.1</v>
      </c>
      <c r="C122" s="1">
        <v>-17.3</v>
      </c>
      <c r="D122" s="1">
        <v>31.675338189386</v>
      </c>
      <c r="E122" s="1" t="s">
        <v>29</v>
      </c>
      <c r="F122" s="8">
        <v>116.17238805970146</v>
      </c>
      <c r="G122" s="8">
        <v>27.058598043669662</v>
      </c>
      <c r="H122" s="1">
        <f t="shared" si="25"/>
        <v>1.4127713445686765</v>
      </c>
      <c r="I122" s="8">
        <v>125.34776119402981</v>
      </c>
      <c r="J122" s="8">
        <v>29.27680371132703</v>
      </c>
      <c r="K122" s="1">
        <f t="shared" si="26"/>
        <v>0.40141809610942281</v>
      </c>
    </row>
    <row r="123" spans="1:11" x14ac:dyDescent="0.35">
      <c r="A123" s="1">
        <f t="shared" si="27"/>
        <v>135.6</v>
      </c>
      <c r="B123" s="1">
        <v>117.3</v>
      </c>
      <c r="C123" s="1">
        <v>-18.3</v>
      </c>
      <c r="D123" s="1">
        <v>31.686918288730599</v>
      </c>
      <c r="E123" s="1" t="s">
        <v>29</v>
      </c>
      <c r="F123" s="8">
        <v>116.17238805970146</v>
      </c>
      <c r="G123" s="8">
        <v>27.058598043669662</v>
      </c>
      <c r="H123" s="1">
        <f t="shared" si="25"/>
        <v>0.71798294608406765</v>
      </c>
      <c r="I123" s="8">
        <v>125.34776119402981</v>
      </c>
      <c r="J123" s="8">
        <v>29.27680371132703</v>
      </c>
      <c r="K123" s="1">
        <f t="shared" si="26"/>
        <v>-0.27488523929667175</v>
      </c>
    </row>
    <row r="124" spans="1:11" x14ac:dyDescent="0.35">
      <c r="A124" s="1">
        <f t="shared" si="27"/>
        <v>42.3</v>
      </c>
      <c r="B124" s="1">
        <v>79.3</v>
      </c>
      <c r="C124" s="1">
        <v>37</v>
      </c>
      <c r="D124" s="1">
        <v>31.73507957643</v>
      </c>
      <c r="E124" s="1" t="s">
        <v>29</v>
      </c>
      <c r="F124" s="8">
        <v>116.17238805970146</v>
      </c>
      <c r="G124" s="8">
        <v>27.058598043669662</v>
      </c>
      <c r="H124" s="1">
        <f t="shared" si="25"/>
        <v>-2.7300892655443341</v>
      </c>
      <c r="I124" s="8">
        <v>125.34776119402981</v>
      </c>
      <c r="J124" s="8">
        <v>29.27680371132703</v>
      </c>
      <c r="K124" s="1">
        <f t="shared" si="26"/>
        <v>-1.5728411355305907</v>
      </c>
    </row>
    <row r="125" spans="1:11" x14ac:dyDescent="0.35">
      <c r="A125" s="1">
        <f t="shared" si="27"/>
        <v>133.5</v>
      </c>
      <c r="B125" s="1">
        <v>188.4</v>
      </c>
      <c r="C125" s="1">
        <v>54.9</v>
      </c>
      <c r="D125" s="1">
        <v>31.739087080264301</v>
      </c>
      <c r="E125" s="1" t="s">
        <v>29</v>
      </c>
      <c r="F125" s="8">
        <v>116.17238805970146</v>
      </c>
      <c r="G125" s="8">
        <v>27.058598043669662</v>
      </c>
      <c r="H125" s="1">
        <f t="shared" si="25"/>
        <v>0.64037360370014884</v>
      </c>
      <c r="I125" s="8">
        <v>125.34776119402981</v>
      </c>
      <c r="J125" s="8">
        <v>29.27680371132703</v>
      </c>
      <c r="K125" s="1">
        <f t="shared" si="26"/>
        <v>2.1536585560252139</v>
      </c>
    </row>
    <row r="126" spans="1:11" x14ac:dyDescent="0.35">
      <c r="A126" s="1">
        <f t="shared" si="27"/>
        <v>79.7</v>
      </c>
      <c r="B126" s="1">
        <v>116.4</v>
      </c>
      <c r="C126" s="1">
        <v>36.700000000000003</v>
      </c>
      <c r="D126" s="1">
        <v>31.739308331212499</v>
      </c>
      <c r="E126" s="1" t="s">
        <v>29</v>
      </c>
      <c r="F126" s="8">
        <v>116.17238805970146</v>
      </c>
      <c r="G126" s="8">
        <v>27.058598043669662</v>
      </c>
      <c r="H126" s="1">
        <f t="shared" si="25"/>
        <v>-1.3479038345164429</v>
      </c>
      <c r="I126" s="8">
        <v>125.34776119402981</v>
      </c>
      <c r="J126" s="8">
        <v>29.27680371132703</v>
      </c>
      <c r="K126" s="1">
        <f t="shared" si="26"/>
        <v>-0.30562629999694846</v>
      </c>
    </row>
    <row r="127" spans="1:11" x14ac:dyDescent="0.35">
      <c r="A127" s="1">
        <f t="shared" si="27"/>
        <v>133</v>
      </c>
      <c r="B127" s="1">
        <v>140.4</v>
      </c>
      <c r="C127" s="1">
        <v>7.4000000000000101</v>
      </c>
      <c r="D127" s="1">
        <v>31.746706578184899</v>
      </c>
      <c r="E127" s="1" t="s">
        <v>29</v>
      </c>
      <c r="F127" s="8">
        <v>116.17238805970146</v>
      </c>
      <c r="G127" s="8">
        <v>27.058598043669662</v>
      </c>
      <c r="H127" s="1">
        <f t="shared" si="25"/>
        <v>0.62189518884683481</v>
      </c>
      <c r="I127" s="8">
        <v>125.34776119402981</v>
      </c>
      <c r="J127" s="8">
        <v>29.27680371132703</v>
      </c>
      <c r="K127" s="1">
        <f t="shared" si="26"/>
        <v>0.5141353186771056</v>
      </c>
    </row>
    <row r="128" spans="1:11" x14ac:dyDescent="0.35">
      <c r="A128" s="1">
        <f t="shared" si="27"/>
        <v>139</v>
      </c>
      <c r="B128" s="1">
        <v>93.8</v>
      </c>
      <c r="C128" s="1">
        <v>-45.2</v>
      </c>
      <c r="D128" s="1">
        <v>31.834676943102799</v>
      </c>
      <c r="E128" s="1" t="s">
        <v>29</v>
      </c>
      <c r="F128" s="8">
        <v>116.17238805970146</v>
      </c>
      <c r="G128" s="8">
        <v>27.058598043669662</v>
      </c>
      <c r="H128" s="1">
        <f t="shared" si="25"/>
        <v>0.84363616708660338</v>
      </c>
      <c r="I128" s="8">
        <v>125.34776119402981</v>
      </c>
      <c r="J128" s="8">
        <v>29.27680371132703</v>
      </c>
      <c r="K128" s="1">
        <f t="shared" si="26"/>
        <v>-1.0775684909150163</v>
      </c>
    </row>
    <row r="129" spans="1:11" x14ac:dyDescent="0.35">
      <c r="A129" s="1">
        <f t="shared" si="27"/>
        <v>147.6</v>
      </c>
      <c r="B129" s="1">
        <v>160.69999999999999</v>
      </c>
      <c r="C129" s="1">
        <v>13.1</v>
      </c>
      <c r="D129" s="1">
        <v>31.8473138681797</v>
      </c>
      <c r="E129" s="1" t="s">
        <v>29</v>
      </c>
      <c r="F129" s="8">
        <v>116.17238805970146</v>
      </c>
      <c r="G129" s="8">
        <v>27.058598043669662</v>
      </c>
      <c r="H129" s="1">
        <f t="shared" si="25"/>
        <v>1.1614649025636048</v>
      </c>
      <c r="I129" s="8">
        <v>125.34776119402981</v>
      </c>
      <c r="J129" s="8">
        <v>29.27680371132703</v>
      </c>
      <c r="K129" s="1">
        <f t="shared" si="26"/>
        <v>1.207517021138909</v>
      </c>
    </row>
    <row r="130" spans="1:11" x14ac:dyDescent="0.35">
      <c r="A130" s="1">
        <f t="shared" si="27"/>
        <v>152.30000000000001</v>
      </c>
      <c r="B130" s="1">
        <v>133.80000000000001</v>
      </c>
      <c r="C130" s="1">
        <v>-18.5</v>
      </c>
      <c r="D130" s="1">
        <v>31.847333973210599</v>
      </c>
      <c r="E130" s="1" t="s">
        <v>29</v>
      </c>
      <c r="F130" s="8">
        <v>116.17238805970146</v>
      </c>
      <c r="G130" s="8">
        <v>27.058598043669662</v>
      </c>
      <c r="H130" s="1">
        <f t="shared" si="25"/>
        <v>1.3351620021847577</v>
      </c>
      <c r="I130" s="8">
        <v>125.34776119402981</v>
      </c>
      <c r="J130" s="8">
        <v>29.27680371132703</v>
      </c>
      <c r="K130" s="1">
        <f t="shared" si="26"/>
        <v>0.28870087354174095</v>
      </c>
    </row>
    <row r="131" spans="1:11" x14ac:dyDescent="0.35">
      <c r="A131" s="1">
        <f t="shared" si="27"/>
        <v>96.6</v>
      </c>
      <c r="B131" s="1">
        <v>135.5</v>
      </c>
      <c r="C131" s="1">
        <v>38.9</v>
      </c>
      <c r="D131" s="1">
        <v>31.863355399590102</v>
      </c>
      <c r="E131" s="1" t="s">
        <v>29</v>
      </c>
      <c r="F131" s="8">
        <v>116.17238805970146</v>
      </c>
      <c r="G131" s="8">
        <v>27.058598043669662</v>
      </c>
      <c r="H131" s="1">
        <f t="shared" si="25"/>
        <v>-0.72333341247442828</v>
      </c>
      <c r="I131" s="8">
        <v>125.34776119402981</v>
      </c>
      <c r="J131" s="8">
        <v>29.27680371132703</v>
      </c>
      <c r="K131" s="1">
        <f t="shared" si="26"/>
        <v>0.34676732153115269</v>
      </c>
    </row>
    <row r="132" spans="1:11" x14ac:dyDescent="0.35">
      <c r="A132" s="1">
        <f t="shared" si="27"/>
        <v>92.4</v>
      </c>
      <c r="B132" s="1">
        <v>129</v>
      </c>
      <c r="C132" s="1">
        <v>36.6</v>
      </c>
      <c r="D132" s="1">
        <v>31.925938966658101</v>
      </c>
      <c r="E132" s="1" t="s">
        <v>29</v>
      </c>
      <c r="F132" s="8">
        <v>116.17238805970146</v>
      </c>
      <c r="G132" s="8">
        <v>27.058598043669662</v>
      </c>
      <c r="H132" s="1">
        <f t="shared" si="25"/>
        <v>-0.87855209724226591</v>
      </c>
      <c r="I132" s="8">
        <v>125.34776119402981</v>
      </c>
      <c r="J132" s="8">
        <v>29.27680371132703</v>
      </c>
      <c r="K132" s="1">
        <f t="shared" si="26"/>
        <v>0.12474854980692973</v>
      </c>
    </row>
    <row r="133" spans="1:11" x14ac:dyDescent="0.35">
      <c r="A133" s="1">
        <f t="shared" si="27"/>
        <v>104.2</v>
      </c>
      <c r="B133" s="1">
        <v>99</v>
      </c>
      <c r="C133" s="1">
        <v>-5.2</v>
      </c>
      <c r="D133" s="1">
        <v>31.9350439621474</v>
      </c>
      <c r="E133" s="1" t="s">
        <v>29</v>
      </c>
      <c r="F133" s="8">
        <v>116.17238805970146</v>
      </c>
      <c r="G133" s="8">
        <v>27.058598043669662</v>
      </c>
      <c r="H133" s="1">
        <f t="shared" si="25"/>
        <v>-0.44246150670405443</v>
      </c>
      <c r="I133" s="8">
        <v>125.34776119402981</v>
      </c>
      <c r="J133" s="8">
        <v>29.27680371132703</v>
      </c>
      <c r="K133" s="1">
        <f t="shared" si="26"/>
        <v>-0.89995347353563782</v>
      </c>
    </row>
    <row r="134" spans="1:11" x14ac:dyDescent="0.35">
      <c r="A134" s="1">
        <f t="shared" si="27"/>
        <v>123.7</v>
      </c>
      <c r="B134" s="1">
        <v>123.4</v>
      </c>
      <c r="C134" s="1">
        <v>-0.29999999999999699</v>
      </c>
      <c r="D134" s="1">
        <v>31.965198204815501</v>
      </c>
      <c r="E134" s="1" t="s">
        <v>29</v>
      </c>
      <c r="F134" s="8">
        <v>116.17238805970146</v>
      </c>
      <c r="G134" s="8">
        <v>27.058598043669662</v>
      </c>
      <c r="H134" s="1">
        <f t="shared" si="25"/>
        <v>0.27819667257519354</v>
      </c>
      <c r="I134" s="8">
        <v>125.34776119402981</v>
      </c>
      <c r="J134" s="8">
        <v>29.27680371132703</v>
      </c>
      <c r="K134" s="1">
        <f t="shared" si="26"/>
        <v>-6.652916121701602E-2</v>
      </c>
    </row>
    <row r="135" spans="1:11" x14ac:dyDescent="0.35">
      <c r="A135" s="1">
        <f t="shared" si="27"/>
        <v>125.3</v>
      </c>
      <c r="B135" s="1">
        <v>114.5</v>
      </c>
      <c r="C135" s="1">
        <v>-10.8</v>
      </c>
      <c r="D135" s="1">
        <v>31.977371071686399</v>
      </c>
      <c r="E135" s="1" t="s">
        <v>29</v>
      </c>
      <c r="F135" s="8">
        <v>116.17238805970146</v>
      </c>
      <c r="G135" s="8">
        <v>27.058598043669662</v>
      </c>
      <c r="H135" s="1">
        <f t="shared" si="25"/>
        <v>0.33732760010579832</v>
      </c>
      <c r="I135" s="8">
        <v>125.34776119402981</v>
      </c>
      <c r="J135" s="8">
        <v>29.27680371132703</v>
      </c>
      <c r="K135" s="1">
        <f t="shared" si="26"/>
        <v>-0.37052409480864462</v>
      </c>
    </row>
    <row r="136" spans="1:11" x14ac:dyDescent="0.35">
      <c r="A136" s="1">
        <f t="shared" si="27"/>
        <v>106.69999999999999</v>
      </c>
      <c r="B136" s="1">
        <v>119.6</v>
      </c>
      <c r="C136" s="1">
        <v>12.9</v>
      </c>
      <c r="D136" s="1">
        <v>32.010400005603799</v>
      </c>
      <c r="E136" s="1" t="s">
        <v>29</v>
      </c>
      <c r="F136" s="8">
        <v>116.17238805970146</v>
      </c>
      <c r="G136" s="8">
        <v>27.058598043669662</v>
      </c>
      <c r="H136" s="1">
        <f t="shared" si="25"/>
        <v>-0.35006943243748473</v>
      </c>
      <c r="I136" s="8">
        <v>125.34776119402981</v>
      </c>
      <c r="J136" s="8">
        <v>29.27680371132703</v>
      </c>
      <c r="K136" s="1">
        <f t="shared" si="26"/>
        <v>-0.19632475084040829</v>
      </c>
    </row>
    <row r="137" spans="1:11" x14ac:dyDescent="0.35">
      <c r="A137" s="1">
        <f t="shared" si="27"/>
        <v>168.7</v>
      </c>
      <c r="B137" s="1">
        <v>182.2</v>
      </c>
      <c r="C137" s="1">
        <v>13.5</v>
      </c>
      <c r="D137" s="1">
        <v>32.047898613283699</v>
      </c>
      <c r="E137" s="1" t="s">
        <v>29</v>
      </c>
      <c r="F137" s="8">
        <v>116.17238805970146</v>
      </c>
      <c r="G137" s="8">
        <v>27.058598043669662</v>
      </c>
      <c r="H137" s="1">
        <f t="shared" si="25"/>
        <v>1.9412540093734576</v>
      </c>
      <c r="I137" s="8">
        <v>125.34776119402981</v>
      </c>
      <c r="J137" s="8">
        <v>29.27680371132703</v>
      </c>
      <c r="K137" s="1">
        <f t="shared" si="26"/>
        <v>1.941886804534416</v>
      </c>
    </row>
    <row r="138" spans="1:11" x14ac:dyDescent="0.35">
      <c r="A138" s="1">
        <f t="shared" si="27"/>
        <v>93.3</v>
      </c>
      <c r="B138" s="1">
        <v>109.3</v>
      </c>
      <c r="C138" s="1">
        <v>16</v>
      </c>
      <c r="D138" s="1">
        <v>32.050619688480097</v>
      </c>
      <c r="E138" s="1" t="s">
        <v>29</v>
      </c>
      <c r="F138" s="8">
        <v>116.17238805970146</v>
      </c>
      <c r="G138" s="8">
        <v>27.058598043669662</v>
      </c>
      <c r="H138" s="1">
        <f t="shared" si="25"/>
        <v>-0.84529095050630099</v>
      </c>
      <c r="I138" s="8">
        <v>125.34776119402981</v>
      </c>
      <c r="J138" s="8">
        <v>29.27680371132703</v>
      </c>
      <c r="K138" s="1">
        <f t="shared" si="26"/>
        <v>-0.54813911218802303</v>
      </c>
    </row>
    <row r="139" spans="1:11" x14ac:dyDescent="0.35">
      <c r="A139" s="1">
        <f t="shared" si="27"/>
        <v>81.900000000000006</v>
      </c>
      <c r="B139" s="1">
        <v>117.7</v>
      </c>
      <c r="C139" s="1">
        <v>35.799999999999997</v>
      </c>
      <c r="D139" s="1">
        <v>32.055324242506899</v>
      </c>
      <c r="E139" s="1" t="s">
        <v>29</v>
      </c>
      <c r="F139" s="8">
        <v>116.17238805970146</v>
      </c>
      <c r="G139" s="8">
        <v>27.058598043669662</v>
      </c>
      <c r="H139" s="1">
        <f t="shared" si="25"/>
        <v>-1.266598809161861</v>
      </c>
      <c r="I139" s="8">
        <v>125.34776119402981</v>
      </c>
      <c r="J139" s="8">
        <v>29.27680371132703</v>
      </c>
      <c r="K139" s="1">
        <f t="shared" si="26"/>
        <v>-0.26122254565210395</v>
      </c>
    </row>
    <row r="140" spans="1:11" x14ac:dyDescent="0.35">
      <c r="A140" s="1">
        <f t="shared" si="27"/>
        <v>129.60000000000002</v>
      </c>
      <c r="B140" s="1">
        <v>163.9</v>
      </c>
      <c r="C140" s="1">
        <v>34.299999999999997</v>
      </c>
      <c r="D140" s="1">
        <v>32.082750422208399</v>
      </c>
      <c r="E140" s="1" t="s">
        <v>29</v>
      </c>
      <c r="F140" s="8">
        <v>116.17238805970146</v>
      </c>
      <c r="G140" s="8">
        <v>27.058598043669662</v>
      </c>
      <c r="H140" s="1">
        <f t="shared" si="25"/>
        <v>0.49624196784430008</v>
      </c>
      <c r="I140" s="8">
        <v>125.34776119402981</v>
      </c>
      <c r="J140" s="8">
        <v>29.27680371132703</v>
      </c>
      <c r="K140" s="1">
        <f t="shared" si="26"/>
        <v>1.3168185702954502</v>
      </c>
    </row>
    <row r="141" spans="1:11" x14ac:dyDescent="0.35">
      <c r="A141" s="1">
        <f t="shared" si="27"/>
        <v>107.2</v>
      </c>
      <c r="B141" s="1">
        <v>124.2</v>
      </c>
      <c r="C141" s="1">
        <v>17</v>
      </c>
      <c r="D141" s="1">
        <v>32.086039199655303</v>
      </c>
      <c r="E141" s="1" t="s">
        <v>29</v>
      </c>
      <c r="F141" s="8">
        <v>116.17238805970146</v>
      </c>
      <c r="G141" s="8">
        <v>27.058598043669662</v>
      </c>
      <c r="H141" s="1">
        <f t="shared" si="25"/>
        <v>-0.33159101758417014</v>
      </c>
      <c r="I141" s="8">
        <v>125.34776119402981</v>
      </c>
      <c r="J141" s="8">
        <v>29.27680371132703</v>
      </c>
      <c r="K141" s="1">
        <f t="shared" si="26"/>
        <v>-3.9203773927880985E-2</v>
      </c>
    </row>
    <row r="142" spans="1:11" x14ac:dyDescent="0.35">
      <c r="A142" s="1">
        <f t="shared" si="27"/>
        <v>107.4</v>
      </c>
      <c r="B142" s="1">
        <v>139.9</v>
      </c>
      <c r="C142" s="1">
        <v>32.5</v>
      </c>
      <c r="D142" s="1">
        <v>32.149896678447298</v>
      </c>
      <c r="E142" s="1" t="s">
        <v>29</v>
      </c>
      <c r="F142" s="8">
        <v>116.17238805970146</v>
      </c>
      <c r="G142" s="8">
        <v>27.058598043669662</v>
      </c>
      <c r="H142" s="1">
        <f t="shared" si="25"/>
        <v>-0.32419965164284442</v>
      </c>
      <c r="I142" s="8">
        <v>125.34776119402981</v>
      </c>
      <c r="J142" s="8">
        <v>29.27680371132703</v>
      </c>
      <c r="K142" s="1">
        <f t="shared" si="26"/>
        <v>0.49705695162139613</v>
      </c>
    </row>
    <row r="143" spans="1:11" x14ac:dyDescent="0.35">
      <c r="A143" s="1">
        <f t="shared" si="27"/>
        <v>118.2</v>
      </c>
      <c r="B143" s="1">
        <v>137</v>
      </c>
      <c r="C143" s="1">
        <v>18.8</v>
      </c>
      <c r="D143" s="1">
        <v>32.297365597510201</v>
      </c>
      <c r="E143" s="1" t="s">
        <v>29</v>
      </c>
      <c r="F143" s="8">
        <v>116.17238805970146</v>
      </c>
      <c r="G143" s="8">
        <v>27.058598043669662</v>
      </c>
      <c r="H143" s="1">
        <f t="shared" si="25"/>
        <v>7.4934109188738982E-2</v>
      </c>
      <c r="I143" s="8">
        <v>125.34776119402981</v>
      </c>
      <c r="J143" s="8">
        <v>29.27680371132703</v>
      </c>
      <c r="K143" s="1">
        <f t="shared" si="26"/>
        <v>0.39800242269828107</v>
      </c>
    </row>
    <row r="144" spans="1:11" x14ac:dyDescent="0.35">
      <c r="A144" s="1">
        <f t="shared" si="27"/>
        <v>104.4</v>
      </c>
      <c r="B144" s="1">
        <v>119.2</v>
      </c>
      <c r="C144" s="1">
        <v>14.8</v>
      </c>
      <c r="D144" s="1">
        <v>32.419766287714197</v>
      </c>
      <c r="E144" s="1" t="s">
        <v>29</v>
      </c>
      <c r="F144" s="8">
        <v>116.17238805970146</v>
      </c>
      <c r="G144" s="8">
        <v>27.058598043669662</v>
      </c>
      <c r="H144" s="1">
        <f t="shared" si="25"/>
        <v>-0.43507014076272871</v>
      </c>
      <c r="I144" s="8">
        <v>125.34776119402981</v>
      </c>
      <c r="J144" s="8">
        <v>29.27680371132703</v>
      </c>
      <c r="K144" s="1">
        <f t="shared" si="26"/>
        <v>-0.20998744448497558</v>
      </c>
    </row>
    <row r="145" spans="1:11" x14ac:dyDescent="0.35">
      <c r="A145" s="1">
        <f t="shared" si="27"/>
        <v>87.899999999999991</v>
      </c>
      <c r="B145" s="1">
        <v>105.6</v>
      </c>
      <c r="C145" s="1">
        <v>17.7</v>
      </c>
      <c r="D145" s="1">
        <v>32.438308732859802</v>
      </c>
      <c r="E145" s="1" t="s">
        <v>29</v>
      </c>
      <c r="F145" s="8">
        <v>116.17238805970146</v>
      </c>
      <c r="G145" s="8">
        <v>27.058598043669662</v>
      </c>
      <c r="H145" s="1">
        <f t="shared" ref="H145:H199" si="28">(A145-F145)/G145</f>
        <v>-1.0448578309220928</v>
      </c>
      <c r="I145" s="8">
        <v>125.34776119402981</v>
      </c>
      <c r="J145" s="8">
        <v>29.27680371132703</v>
      </c>
      <c r="K145" s="1">
        <f t="shared" ref="K145:K199" si="29">(B145-I145)/J145</f>
        <v>-0.67451902840027322</v>
      </c>
    </row>
    <row r="146" spans="1:11" x14ac:dyDescent="0.35">
      <c r="A146" s="1">
        <f t="shared" si="27"/>
        <v>109.7</v>
      </c>
      <c r="B146" s="1">
        <v>124</v>
      </c>
      <c r="C146" s="1">
        <v>14.3</v>
      </c>
      <c r="D146" s="1">
        <v>32.499757502806297</v>
      </c>
      <c r="E146" s="1" t="s">
        <v>29</v>
      </c>
      <c r="F146" s="8">
        <v>116.17238805970146</v>
      </c>
      <c r="G146" s="8">
        <v>27.058598043669662</v>
      </c>
      <c r="H146" s="1">
        <f t="shared" si="28"/>
        <v>-0.23919894331759989</v>
      </c>
      <c r="I146" s="8">
        <v>125.34776119402981</v>
      </c>
      <c r="J146" s="8">
        <v>29.27680371132703</v>
      </c>
      <c r="K146" s="1">
        <f t="shared" si="29"/>
        <v>-4.603512075016486E-2</v>
      </c>
    </row>
    <row r="147" spans="1:11" x14ac:dyDescent="0.35">
      <c r="A147" s="1">
        <f t="shared" si="27"/>
        <v>87.4</v>
      </c>
      <c r="B147" s="1">
        <v>114</v>
      </c>
      <c r="C147" s="1">
        <v>26.6</v>
      </c>
      <c r="D147" s="1">
        <v>32.543591380863198</v>
      </c>
      <c r="E147" s="1" t="s">
        <v>29</v>
      </c>
      <c r="F147" s="8">
        <v>116.17238805970146</v>
      </c>
      <c r="G147" s="8">
        <v>27.058598043669662</v>
      </c>
      <c r="H147" s="1">
        <f t="shared" si="28"/>
        <v>-1.0633362457754065</v>
      </c>
      <c r="I147" s="8">
        <v>125.34776119402981</v>
      </c>
      <c r="J147" s="8">
        <v>29.27680371132703</v>
      </c>
      <c r="K147" s="1">
        <f t="shared" si="29"/>
        <v>-0.38760246186435404</v>
      </c>
    </row>
    <row r="148" spans="1:11" x14ac:dyDescent="0.35">
      <c r="A148" s="1">
        <f t="shared" si="27"/>
        <v>149.20000000000002</v>
      </c>
      <c r="B148" s="1">
        <v>165.8</v>
      </c>
      <c r="C148" s="1">
        <v>16.600000000000001</v>
      </c>
      <c r="D148" s="1">
        <v>32.5614824988862</v>
      </c>
      <c r="E148" s="1" t="s">
        <v>29</v>
      </c>
      <c r="F148" s="8">
        <v>116.17238805970146</v>
      </c>
      <c r="G148" s="8">
        <v>27.058598043669662</v>
      </c>
      <c r="H148" s="1">
        <f t="shared" si="28"/>
        <v>1.2205958300942106</v>
      </c>
      <c r="I148" s="8">
        <v>125.34776119402981</v>
      </c>
      <c r="J148" s="8">
        <v>29.27680371132703</v>
      </c>
      <c r="K148" s="1">
        <f t="shared" si="29"/>
        <v>1.3817163651071465</v>
      </c>
    </row>
    <row r="149" spans="1:11" x14ac:dyDescent="0.35">
      <c r="A149" s="1">
        <f t="shared" si="27"/>
        <v>68.7</v>
      </c>
      <c r="B149" s="1">
        <v>78.400000000000006</v>
      </c>
      <c r="C149" s="1">
        <v>9.6999999999999993</v>
      </c>
      <c r="D149" s="1">
        <v>32.5992547120876</v>
      </c>
      <c r="E149" s="1" t="s">
        <v>29</v>
      </c>
      <c r="F149" s="8">
        <v>116.17238805970146</v>
      </c>
      <c r="G149" s="8">
        <v>27.058598043669662</v>
      </c>
      <c r="H149" s="1">
        <f t="shared" si="28"/>
        <v>-1.754428961289352</v>
      </c>
      <c r="I149" s="8">
        <v>125.34776119402981</v>
      </c>
      <c r="J149" s="8">
        <v>29.27680371132703</v>
      </c>
      <c r="K149" s="1">
        <f t="shared" si="29"/>
        <v>-1.6035821962308674</v>
      </c>
    </row>
    <row r="150" spans="1:11" x14ac:dyDescent="0.35">
      <c r="A150" s="1">
        <f t="shared" si="27"/>
        <v>138</v>
      </c>
      <c r="B150" s="1">
        <v>163.1</v>
      </c>
      <c r="C150" s="1">
        <v>25.1</v>
      </c>
      <c r="D150" s="1">
        <v>32.608902173537203</v>
      </c>
      <c r="E150" s="1" t="s">
        <v>29</v>
      </c>
      <c r="F150" s="8">
        <v>116.17238805970146</v>
      </c>
      <c r="G150" s="8">
        <v>27.058598043669662</v>
      </c>
      <c r="H150" s="1">
        <f t="shared" si="28"/>
        <v>0.80667933737997533</v>
      </c>
      <c r="I150" s="8">
        <v>125.34776119402981</v>
      </c>
      <c r="J150" s="8">
        <v>29.27680371132703</v>
      </c>
      <c r="K150" s="1">
        <f t="shared" si="29"/>
        <v>1.2894931830063148</v>
      </c>
    </row>
    <row r="151" spans="1:11" x14ac:dyDescent="0.35">
      <c r="A151" s="1">
        <f t="shared" si="27"/>
        <v>160.69999999999999</v>
      </c>
      <c r="B151" s="1">
        <v>164.2</v>
      </c>
      <c r="C151" s="1">
        <v>3.5</v>
      </c>
      <c r="D151" s="1">
        <v>32.645758983882303</v>
      </c>
      <c r="E151" s="1" t="s">
        <v>29</v>
      </c>
      <c r="F151" s="8">
        <v>116.17238805970146</v>
      </c>
      <c r="G151" s="8">
        <v>27.058598043669662</v>
      </c>
      <c r="H151" s="1">
        <f t="shared" si="28"/>
        <v>1.6455993717204329</v>
      </c>
      <c r="I151" s="8">
        <v>125.34776119402981</v>
      </c>
      <c r="J151" s="8">
        <v>29.27680371132703</v>
      </c>
      <c r="K151" s="1">
        <f t="shared" si="29"/>
        <v>1.3270655905288753</v>
      </c>
    </row>
    <row r="152" spans="1:11" x14ac:dyDescent="0.35">
      <c r="A152" s="1">
        <f t="shared" si="27"/>
        <v>89.3</v>
      </c>
      <c r="B152" s="1">
        <v>114.1</v>
      </c>
      <c r="C152" s="1">
        <v>24.8</v>
      </c>
      <c r="D152" s="1">
        <v>32.692917186217201</v>
      </c>
      <c r="E152" s="1" t="s">
        <v>29</v>
      </c>
      <c r="F152" s="8">
        <v>116.17238805970146</v>
      </c>
      <c r="G152" s="8">
        <v>27.058598043669662</v>
      </c>
      <c r="H152" s="1">
        <f t="shared" si="28"/>
        <v>-0.99311826933281333</v>
      </c>
      <c r="I152" s="8">
        <v>125.34776119402981</v>
      </c>
      <c r="J152" s="8">
        <v>29.27680371132703</v>
      </c>
      <c r="K152" s="1">
        <f t="shared" si="29"/>
        <v>-0.38418678845321236</v>
      </c>
    </row>
    <row r="153" spans="1:11" x14ac:dyDescent="0.35">
      <c r="A153" s="1">
        <f t="shared" si="27"/>
        <v>175.89999999999998</v>
      </c>
      <c r="B153" s="1">
        <v>160.69999999999999</v>
      </c>
      <c r="C153" s="1">
        <v>-15.2</v>
      </c>
      <c r="D153" s="1">
        <v>32.758967674290098</v>
      </c>
      <c r="E153" s="1" t="s">
        <v>29</v>
      </c>
      <c r="F153" s="8">
        <v>116.17238805970146</v>
      </c>
      <c r="G153" s="8">
        <v>27.058598043669662</v>
      </c>
      <c r="H153" s="1">
        <f t="shared" si="28"/>
        <v>2.2073431832611794</v>
      </c>
      <c r="I153" s="8">
        <v>125.34776119402981</v>
      </c>
      <c r="J153" s="8">
        <v>29.27680371132703</v>
      </c>
      <c r="K153" s="1">
        <f t="shared" si="29"/>
        <v>1.207517021138909</v>
      </c>
    </row>
    <row r="154" spans="1:11" x14ac:dyDescent="0.35">
      <c r="A154" s="1">
        <f t="shared" ref="A154:A217" si="30">B154-C154</f>
        <v>115.5</v>
      </c>
      <c r="B154" s="1">
        <v>115.5</v>
      </c>
      <c r="C154" s="1">
        <v>0</v>
      </c>
      <c r="D154" s="1">
        <v>32.759516223921203</v>
      </c>
      <c r="E154" s="1" t="s">
        <v>29</v>
      </c>
      <c r="F154" s="8">
        <v>116.17238805970146</v>
      </c>
      <c r="G154" s="8">
        <v>27.058598043669662</v>
      </c>
      <c r="H154" s="1">
        <f t="shared" si="28"/>
        <v>-2.4849331019156994E-2</v>
      </c>
      <c r="I154" s="8">
        <v>125.34776119402981</v>
      </c>
      <c r="J154" s="8">
        <v>29.27680371132703</v>
      </c>
      <c r="K154" s="1">
        <f t="shared" si="29"/>
        <v>-0.33636736069722567</v>
      </c>
    </row>
    <row r="155" spans="1:11" x14ac:dyDescent="0.35">
      <c r="A155" s="1">
        <f t="shared" si="30"/>
        <v>90.1</v>
      </c>
      <c r="B155" s="1">
        <v>94</v>
      </c>
      <c r="C155" s="1">
        <v>3.9000000000000101</v>
      </c>
      <c r="D155" s="1">
        <v>32.825425485325098</v>
      </c>
      <c r="E155" s="1" t="s">
        <v>29</v>
      </c>
      <c r="F155" s="8">
        <v>116.17238805970146</v>
      </c>
      <c r="G155" s="8">
        <v>27.058598043669662</v>
      </c>
      <c r="H155" s="1">
        <f t="shared" si="28"/>
        <v>-0.96355280556751099</v>
      </c>
      <c r="I155" s="8">
        <v>125.34776119402981</v>
      </c>
      <c r="J155" s="8">
        <v>29.27680371132703</v>
      </c>
      <c r="K155" s="1">
        <f t="shared" si="29"/>
        <v>-1.0707371440927325</v>
      </c>
    </row>
    <row r="156" spans="1:11" x14ac:dyDescent="0.35">
      <c r="A156" s="1">
        <f t="shared" si="30"/>
        <v>83.4</v>
      </c>
      <c r="B156" s="1">
        <v>95.5</v>
      </c>
      <c r="C156" s="1">
        <v>12.1</v>
      </c>
      <c r="D156" s="1">
        <v>32.834034365012897</v>
      </c>
      <c r="E156" s="1" t="s">
        <v>29</v>
      </c>
      <c r="F156" s="8">
        <v>116.17238805970146</v>
      </c>
      <c r="G156" s="8">
        <v>27.058598043669662</v>
      </c>
      <c r="H156" s="1">
        <f t="shared" si="28"/>
        <v>-1.2111635646019188</v>
      </c>
      <c r="I156" s="8">
        <v>125.34776119402981</v>
      </c>
      <c r="J156" s="8">
        <v>29.27680371132703</v>
      </c>
      <c r="K156" s="1">
        <f t="shared" si="29"/>
        <v>-1.0195020429256041</v>
      </c>
    </row>
    <row r="157" spans="1:11" x14ac:dyDescent="0.35">
      <c r="A157" s="1">
        <f t="shared" si="30"/>
        <v>76.5</v>
      </c>
      <c r="B157" s="1">
        <v>97.3</v>
      </c>
      <c r="C157" s="1">
        <v>20.8</v>
      </c>
      <c r="D157" s="1">
        <v>32.8367561105322</v>
      </c>
      <c r="E157" s="1" t="s">
        <v>29</v>
      </c>
      <c r="F157" s="8">
        <v>116.17238805970146</v>
      </c>
      <c r="G157" s="8">
        <v>27.058598043669662</v>
      </c>
      <c r="H157" s="1">
        <f t="shared" si="28"/>
        <v>-1.4661656895776529</v>
      </c>
      <c r="I157" s="8">
        <v>125.34776119402981</v>
      </c>
      <c r="J157" s="8">
        <v>29.27680371132703</v>
      </c>
      <c r="K157" s="1">
        <f t="shared" si="29"/>
        <v>-0.95801992152505011</v>
      </c>
    </row>
    <row r="158" spans="1:11" x14ac:dyDescent="0.35">
      <c r="A158" s="1">
        <f t="shared" si="30"/>
        <v>89.9</v>
      </c>
      <c r="B158" s="1">
        <v>84.8</v>
      </c>
      <c r="C158" s="1">
        <v>-5.1000000000000103</v>
      </c>
      <c r="D158" s="1">
        <v>32.871746853637902</v>
      </c>
      <c r="E158" s="1" t="s">
        <v>29</v>
      </c>
      <c r="F158" s="8">
        <v>116.17238805970146</v>
      </c>
      <c r="G158" s="8">
        <v>27.058598043669662</v>
      </c>
      <c r="H158" s="1">
        <f t="shared" si="28"/>
        <v>-0.97094417150883616</v>
      </c>
      <c r="I158" s="8">
        <v>125.34776119402981</v>
      </c>
      <c r="J158" s="8">
        <v>29.27680371132703</v>
      </c>
      <c r="K158" s="1">
        <f t="shared" si="29"/>
        <v>-1.3849790979177865</v>
      </c>
    </row>
    <row r="159" spans="1:11" x14ac:dyDescent="0.35">
      <c r="A159" s="1">
        <f t="shared" si="30"/>
        <v>108.6</v>
      </c>
      <c r="B159" s="1">
        <v>143.5</v>
      </c>
      <c r="C159" s="1">
        <v>34.9</v>
      </c>
      <c r="D159" s="1">
        <v>32.959107042299102</v>
      </c>
      <c r="E159" s="1" t="s">
        <v>29</v>
      </c>
      <c r="F159" s="8">
        <v>116.17238805970146</v>
      </c>
      <c r="G159" s="8">
        <v>27.058598043669662</v>
      </c>
      <c r="H159" s="1">
        <f t="shared" si="28"/>
        <v>-0.27985145599489109</v>
      </c>
      <c r="I159" s="8">
        <v>125.34776119402981</v>
      </c>
      <c r="J159" s="8">
        <v>29.27680371132703</v>
      </c>
      <c r="K159" s="1">
        <f t="shared" si="29"/>
        <v>0.62002119442250403</v>
      </c>
    </row>
    <row r="160" spans="1:11" x14ac:dyDescent="0.35">
      <c r="A160" s="1">
        <f t="shared" si="30"/>
        <v>110.80000000000001</v>
      </c>
      <c r="B160" s="1">
        <v>98.9</v>
      </c>
      <c r="C160" s="1">
        <v>-11.9</v>
      </c>
      <c r="D160" s="1">
        <v>33.001936113585302</v>
      </c>
      <c r="E160" s="1" t="s">
        <v>29</v>
      </c>
      <c r="F160" s="8">
        <v>116.17238805970146</v>
      </c>
      <c r="G160" s="8">
        <v>27.058598043669662</v>
      </c>
      <c r="H160" s="1">
        <f t="shared" si="28"/>
        <v>-0.19854643064030866</v>
      </c>
      <c r="I160" s="8">
        <v>125.34776119402981</v>
      </c>
      <c r="J160" s="8">
        <v>29.27680371132703</v>
      </c>
      <c r="K160" s="1">
        <f t="shared" si="29"/>
        <v>-0.9033691469467795</v>
      </c>
    </row>
    <row r="161" spans="1:11" x14ac:dyDescent="0.35">
      <c r="A161" s="1">
        <f t="shared" si="30"/>
        <v>139.69999999999999</v>
      </c>
      <c r="B161" s="1">
        <v>130.30000000000001</v>
      </c>
      <c r="C161" s="1">
        <v>-9.3999999999999808</v>
      </c>
      <c r="D161" s="1">
        <v>33.049393125034101</v>
      </c>
      <c r="E161" s="1" t="s">
        <v>29</v>
      </c>
      <c r="F161" s="8">
        <v>116.17238805970146</v>
      </c>
      <c r="G161" s="8">
        <v>27.058598043669662</v>
      </c>
      <c r="H161" s="1">
        <f t="shared" si="28"/>
        <v>0.86950594788124269</v>
      </c>
      <c r="I161" s="8">
        <v>125.34776119402981</v>
      </c>
      <c r="J161" s="8">
        <v>29.27680371132703</v>
      </c>
      <c r="K161" s="1">
        <f t="shared" si="29"/>
        <v>0.16915230415177471</v>
      </c>
    </row>
    <row r="162" spans="1:11" x14ac:dyDescent="0.35">
      <c r="A162" s="1">
        <f t="shared" si="30"/>
        <v>118.3</v>
      </c>
      <c r="B162" s="1">
        <v>117.9</v>
      </c>
      <c r="C162" s="1">
        <v>-0.39999999999999097</v>
      </c>
      <c r="D162" s="1">
        <v>33.073698184396598</v>
      </c>
      <c r="E162" s="1" t="s">
        <v>29</v>
      </c>
      <c r="F162" s="8">
        <v>116.17238805970146</v>
      </c>
      <c r="G162" s="8">
        <v>27.058598043669662</v>
      </c>
      <c r="H162" s="1">
        <f t="shared" si="28"/>
        <v>7.8629792159401579E-2</v>
      </c>
      <c r="I162" s="8">
        <v>125.34776119402981</v>
      </c>
      <c r="J162" s="8">
        <v>29.27680371132703</v>
      </c>
      <c r="K162" s="1">
        <f t="shared" si="29"/>
        <v>-0.25439119882982009</v>
      </c>
    </row>
    <row r="163" spans="1:11" x14ac:dyDescent="0.35">
      <c r="A163" s="1">
        <f t="shared" si="30"/>
        <v>113.9</v>
      </c>
      <c r="B163" s="1">
        <v>123</v>
      </c>
      <c r="C163" s="1">
        <v>9.0999999999999908</v>
      </c>
      <c r="D163" s="1">
        <v>33.082673255740097</v>
      </c>
      <c r="E163" s="1" t="s">
        <v>29</v>
      </c>
      <c r="F163" s="8">
        <v>116.17238805970146</v>
      </c>
      <c r="G163" s="8">
        <v>27.058598043669662</v>
      </c>
      <c r="H163" s="1">
        <f t="shared" si="28"/>
        <v>-8.3980258549761752E-2</v>
      </c>
      <c r="I163" s="8">
        <v>125.34776119402981</v>
      </c>
      <c r="J163" s="8">
        <v>29.27680371132703</v>
      </c>
      <c r="K163" s="1">
        <f t="shared" si="29"/>
        <v>-8.0191854861583783E-2</v>
      </c>
    </row>
    <row r="164" spans="1:11" x14ac:dyDescent="0.35">
      <c r="A164" s="1">
        <f t="shared" si="30"/>
        <v>113.5</v>
      </c>
      <c r="B164" s="1">
        <v>126.6</v>
      </c>
      <c r="C164" s="1">
        <v>13.1</v>
      </c>
      <c r="D164" s="1">
        <v>33.097317258228401</v>
      </c>
      <c r="E164" s="1" t="s">
        <v>29</v>
      </c>
      <c r="F164" s="8">
        <v>116.17238805970146</v>
      </c>
      <c r="G164" s="8">
        <v>27.058598043669662</v>
      </c>
      <c r="H164" s="1">
        <f t="shared" si="28"/>
        <v>-9.8762990432413197E-2</v>
      </c>
      <c r="I164" s="8">
        <v>125.34776119402981</v>
      </c>
      <c r="J164" s="8">
        <v>29.27680371132703</v>
      </c>
      <c r="K164" s="1">
        <f t="shared" si="29"/>
        <v>4.2772387939524134E-2</v>
      </c>
    </row>
    <row r="165" spans="1:11" x14ac:dyDescent="0.35">
      <c r="A165" s="1">
        <f t="shared" si="30"/>
        <v>96.100000000000009</v>
      </c>
      <c r="B165" s="1">
        <v>128.80000000000001</v>
      </c>
      <c r="C165" s="1">
        <v>32.700000000000003</v>
      </c>
      <c r="D165" s="1">
        <v>33.145622936693798</v>
      </c>
      <c r="E165" s="1" t="s">
        <v>29</v>
      </c>
      <c r="F165" s="8">
        <v>116.17238805970146</v>
      </c>
      <c r="G165" s="8">
        <v>27.058598043669662</v>
      </c>
      <c r="H165" s="1">
        <f t="shared" si="28"/>
        <v>-0.74181182732774187</v>
      </c>
      <c r="I165" s="8">
        <v>125.34776119402981</v>
      </c>
      <c r="J165" s="8">
        <v>29.27680371132703</v>
      </c>
      <c r="K165" s="1">
        <f t="shared" si="29"/>
        <v>0.11791720298464634</v>
      </c>
    </row>
    <row r="166" spans="1:11" x14ac:dyDescent="0.35">
      <c r="A166" s="1">
        <f t="shared" si="30"/>
        <v>115.2</v>
      </c>
      <c r="B166" s="1">
        <v>156.4</v>
      </c>
      <c r="C166" s="1">
        <v>41.2</v>
      </c>
      <c r="D166" s="1">
        <v>33.149771321314603</v>
      </c>
      <c r="E166" s="1" t="s">
        <v>29</v>
      </c>
      <c r="F166" s="8">
        <v>116.17238805970146</v>
      </c>
      <c r="G166" s="8">
        <v>27.058598043669662</v>
      </c>
      <c r="H166" s="1">
        <f t="shared" si="28"/>
        <v>-3.5936379931145318E-2</v>
      </c>
      <c r="I166" s="8">
        <v>125.34776119402981</v>
      </c>
      <c r="J166" s="8">
        <v>29.27680371132703</v>
      </c>
      <c r="K166" s="1">
        <f t="shared" si="29"/>
        <v>1.0606430644598084</v>
      </c>
    </row>
    <row r="167" spans="1:11" x14ac:dyDescent="0.35">
      <c r="A167" s="1">
        <f t="shared" si="30"/>
        <v>158.1</v>
      </c>
      <c r="B167" s="1">
        <v>157.1</v>
      </c>
      <c r="C167" s="1">
        <v>-1</v>
      </c>
      <c r="D167" s="1">
        <v>33.216605469831599</v>
      </c>
      <c r="E167" s="1" t="s">
        <v>29</v>
      </c>
      <c r="F167" s="8">
        <v>116.17238805970146</v>
      </c>
      <c r="G167" s="8">
        <v>27.058598043669662</v>
      </c>
      <c r="H167" s="1">
        <f t="shared" si="28"/>
        <v>1.5495116144832</v>
      </c>
      <c r="I167" s="8">
        <v>125.34776119402981</v>
      </c>
      <c r="J167" s="8">
        <v>29.27680371132703</v>
      </c>
      <c r="K167" s="1">
        <f t="shared" si="29"/>
        <v>1.0845527783378013</v>
      </c>
    </row>
    <row r="168" spans="1:11" x14ac:dyDescent="0.35">
      <c r="A168" s="1">
        <f t="shared" si="30"/>
        <v>116.80000000000001</v>
      </c>
      <c r="B168" s="1">
        <v>131.4</v>
      </c>
      <c r="C168" s="1">
        <v>14.6</v>
      </c>
      <c r="D168" s="1">
        <v>33.262704948337699</v>
      </c>
      <c r="E168" s="1" t="s">
        <v>29</v>
      </c>
      <c r="F168" s="8">
        <v>116.17238805970146</v>
      </c>
      <c r="G168" s="8">
        <v>27.058598043669662</v>
      </c>
      <c r="H168" s="1">
        <f t="shared" si="28"/>
        <v>2.3194547599459957E-2</v>
      </c>
      <c r="I168" s="8">
        <v>125.34776119402981</v>
      </c>
      <c r="J168" s="8">
        <v>29.27680371132703</v>
      </c>
      <c r="K168" s="1">
        <f t="shared" si="29"/>
        <v>0.20672471167433534</v>
      </c>
    </row>
    <row r="169" spans="1:11" x14ac:dyDescent="0.35">
      <c r="A169" s="1">
        <f t="shared" si="30"/>
        <v>86.9</v>
      </c>
      <c r="B169" s="1">
        <v>79.099999999999994</v>
      </c>
      <c r="C169" s="1">
        <v>-7.8000000000000096</v>
      </c>
      <c r="D169" s="1">
        <v>33.271000256669502</v>
      </c>
      <c r="E169" s="1" t="s">
        <v>29</v>
      </c>
      <c r="F169" s="8">
        <v>116.17238805970146</v>
      </c>
      <c r="G169" s="8">
        <v>27.058598043669662</v>
      </c>
      <c r="H169" s="1">
        <f t="shared" si="28"/>
        <v>-1.0818146606287204</v>
      </c>
      <c r="I169" s="8">
        <v>125.34776119402981</v>
      </c>
      <c r="J169" s="8">
        <v>29.27680371132703</v>
      </c>
      <c r="K169" s="1">
        <f t="shared" si="29"/>
        <v>-1.5796724823528745</v>
      </c>
    </row>
    <row r="170" spans="1:11" x14ac:dyDescent="0.35">
      <c r="A170" s="1">
        <f t="shared" si="30"/>
        <v>164.3</v>
      </c>
      <c r="B170" s="1">
        <v>121.5</v>
      </c>
      <c r="C170" s="1">
        <v>-42.8</v>
      </c>
      <c r="D170" s="1">
        <v>33.321038873986097</v>
      </c>
      <c r="E170" s="1" t="s">
        <v>29</v>
      </c>
      <c r="F170" s="8">
        <v>116.17238805970146</v>
      </c>
      <c r="G170" s="8">
        <v>27.058598043669662</v>
      </c>
      <c r="H170" s="1">
        <f t="shared" si="28"/>
        <v>1.7786439586642948</v>
      </c>
      <c r="I170" s="8">
        <v>125.34776119402981</v>
      </c>
      <c r="J170" s="8">
        <v>29.27680371132703</v>
      </c>
      <c r="K170" s="1">
        <f t="shared" si="29"/>
        <v>-0.13142695602871216</v>
      </c>
    </row>
    <row r="171" spans="1:11" x14ac:dyDescent="0.35">
      <c r="A171" s="1">
        <f t="shared" si="30"/>
        <v>106.5</v>
      </c>
      <c r="B171" s="1">
        <v>114.4</v>
      </c>
      <c r="C171" s="1">
        <v>7.9000000000000101</v>
      </c>
      <c r="D171" s="1">
        <v>33.354754856205403</v>
      </c>
      <c r="E171" s="1" t="s">
        <v>29</v>
      </c>
      <c r="F171" s="8">
        <v>116.17238805970146</v>
      </c>
      <c r="G171" s="8">
        <v>27.058598043669662</v>
      </c>
      <c r="H171" s="1">
        <f t="shared" si="28"/>
        <v>-0.3574607983788099</v>
      </c>
      <c r="I171" s="8">
        <v>125.34776119402981</v>
      </c>
      <c r="J171" s="8">
        <v>29.27680371132703</v>
      </c>
      <c r="K171" s="1">
        <f t="shared" si="29"/>
        <v>-0.37393976821978631</v>
      </c>
    </row>
    <row r="172" spans="1:11" x14ac:dyDescent="0.35">
      <c r="A172" s="1">
        <f t="shared" si="30"/>
        <v>88.2</v>
      </c>
      <c r="B172" s="1">
        <v>97</v>
      </c>
      <c r="C172" s="1">
        <v>8.8000000000000007</v>
      </c>
      <c r="D172" s="1">
        <v>33.439294902845099</v>
      </c>
      <c r="E172" s="1" t="s">
        <v>29</v>
      </c>
      <c r="F172" s="8">
        <v>116.17238805970146</v>
      </c>
      <c r="G172" s="8">
        <v>27.058598043669662</v>
      </c>
      <c r="H172" s="1">
        <f t="shared" si="28"/>
        <v>-1.0337707820101041</v>
      </c>
      <c r="I172" s="8">
        <v>125.34776119402981</v>
      </c>
      <c r="J172" s="8">
        <v>29.27680371132703</v>
      </c>
      <c r="K172" s="1">
        <f t="shared" si="29"/>
        <v>-0.96826694175847572</v>
      </c>
    </row>
    <row r="173" spans="1:11" x14ac:dyDescent="0.35">
      <c r="A173" s="1">
        <f t="shared" si="30"/>
        <v>125.5</v>
      </c>
      <c r="B173" s="1">
        <v>160.1</v>
      </c>
      <c r="C173" s="1">
        <v>34.6</v>
      </c>
      <c r="D173" s="1">
        <v>33.4863427123828</v>
      </c>
      <c r="E173" s="1" t="s">
        <v>29</v>
      </c>
      <c r="F173" s="8">
        <v>116.17238805970146</v>
      </c>
      <c r="G173" s="8">
        <v>27.058598043669662</v>
      </c>
      <c r="H173" s="1">
        <f t="shared" si="28"/>
        <v>0.34471896604712404</v>
      </c>
      <c r="I173" s="8">
        <v>125.34776119402981</v>
      </c>
      <c r="J173" s="8">
        <v>29.27680371132703</v>
      </c>
      <c r="K173" s="1">
        <f t="shared" si="29"/>
        <v>1.187022980672058</v>
      </c>
    </row>
    <row r="174" spans="1:11" x14ac:dyDescent="0.35">
      <c r="A174" s="1">
        <f t="shared" si="30"/>
        <v>129.6</v>
      </c>
      <c r="B174" s="1">
        <v>159.19999999999999</v>
      </c>
      <c r="C174" s="1">
        <v>29.6</v>
      </c>
      <c r="D174" s="1">
        <v>33.516932696843803</v>
      </c>
      <c r="E174" s="1" t="s">
        <v>29</v>
      </c>
      <c r="F174" s="8">
        <v>116.17238805970146</v>
      </c>
      <c r="G174" s="8">
        <v>27.058598043669662</v>
      </c>
      <c r="H174" s="1">
        <f t="shared" si="28"/>
        <v>0.49624196784429903</v>
      </c>
      <c r="I174" s="8">
        <v>125.34776119402981</v>
      </c>
      <c r="J174" s="8">
        <v>29.27680371132703</v>
      </c>
      <c r="K174" s="1">
        <f t="shared" si="29"/>
        <v>1.1562819199717806</v>
      </c>
    </row>
    <row r="175" spans="1:11" x14ac:dyDescent="0.35">
      <c r="A175" s="1">
        <f t="shared" si="30"/>
        <v>139.80000000000001</v>
      </c>
      <c r="B175" s="1">
        <v>142.5</v>
      </c>
      <c r="C175" s="1">
        <v>2.69999999999999</v>
      </c>
      <c r="D175" s="1">
        <v>33.531428009601598</v>
      </c>
      <c r="E175" s="1" t="s">
        <v>29</v>
      </c>
      <c r="F175" s="8">
        <v>116.17238805970146</v>
      </c>
      <c r="G175" s="8">
        <v>27.058598043669662</v>
      </c>
      <c r="H175" s="1">
        <f t="shared" si="28"/>
        <v>0.87320163085190627</v>
      </c>
      <c r="I175" s="8">
        <v>125.34776119402981</v>
      </c>
      <c r="J175" s="8">
        <v>29.27680371132703</v>
      </c>
      <c r="K175" s="1">
        <f t="shared" si="29"/>
        <v>0.58586446031108519</v>
      </c>
    </row>
    <row r="176" spans="1:11" x14ac:dyDescent="0.35">
      <c r="A176" s="1">
        <f t="shared" si="30"/>
        <v>81.7</v>
      </c>
      <c r="B176" s="1">
        <v>78</v>
      </c>
      <c r="C176" s="1">
        <v>-3.7</v>
      </c>
      <c r="D176" s="1">
        <v>33.547977859837403</v>
      </c>
      <c r="E176" s="1" t="s">
        <v>29</v>
      </c>
      <c r="F176" s="8">
        <v>116.17238805970146</v>
      </c>
      <c r="G176" s="8">
        <v>27.058598043669662</v>
      </c>
      <c r="H176" s="1">
        <f t="shared" si="28"/>
        <v>-1.2739901751031868</v>
      </c>
      <c r="I176" s="8">
        <v>125.34776119402981</v>
      </c>
      <c r="J176" s="8">
        <v>29.27680371132703</v>
      </c>
      <c r="K176" s="1">
        <f t="shared" si="29"/>
        <v>-1.6172448898754352</v>
      </c>
    </row>
    <row r="177" spans="1:11" x14ac:dyDescent="0.35">
      <c r="A177" s="1">
        <f t="shared" si="30"/>
        <v>107.5</v>
      </c>
      <c r="B177" s="1">
        <v>135.6</v>
      </c>
      <c r="C177" s="1">
        <v>28.1</v>
      </c>
      <c r="D177" s="1">
        <v>33.5508209324015</v>
      </c>
      <c r="E177" s="1" t="s">
        <v>29</v>
      </c>
      <c r="F177" s="8">
        <v>116.17238805970146</v>
      </c>
      <c r="G177" s="8">
        <v>27.058598043669662</v>
      </c>
      <c r="H177" s="1">
        <f t="shared" si="28"/>
        <v>-0.32050396867218184</v>
      </c>
      <c r="I177" s="8">
        <v>125.34776119402981</v>
      </c>
      <c r="J177" s="8">
        <v>29.27680371132703</v>
      </c>
      <c r="K177" s="1">
        <f t="shared" si="29"/>
        <v>0.35018299494229443</v>
      </c>
    </row>
    <row r="178" spans="1:11" x14ac:dyDescent="0.35">
      <c r="A178" s="1">
        <f t="shared" si="30"/>
        <v>66.2</v>
      </c>
      <c r="B178" s="1">
        <v>72.3</v>
      </c>
      <c r="C178" s="1">
        <v>6.0999999999999899</v>
      </c>
      <c r="D178" s="1">
        <v>33.552000539481199</v>
      </c>
      <c r="E178" s="1" t="s">
        <v>29</v>
      </c>
      <c r="F178" s="8">
        <v>116.17238805970146</v>
      </c>
      <c r="G178" s="8">
        <v>27.058598043669662</v>
      </c>
      <c r="H178" s="1">
        <f t="shared" si="28"/>
        <v>-1.8468210355559223</v>
      </c>
      <c r="I178" s="8">
        <v>125.34776119402981</v>
      </c>
      <c r="J178" s="8">
        <v>29.27680371132703</v>
      </c>
      <c r="K178" s="1">
        <f t="shared" si="29"/>
        <v>-1.811938274310523</v>
      </c>
    </row>
    <row r="179" spans="1:11" x14ac:dyDescent="0.35">
      <c r="A179" s="1">
        <f t="shared" si="30"/>
        <v>107.1</v>
      </c>
      <c r="B179" s="1">
        <v>100.9</v>
      </c>
      <c r="C179" s="1">
        <v>-6.1999999999999904</v>
      </c>
      <c r="D179" s="1">
        <v>33.560129541368099</v>
      </c>
      <c r="E179" s="1" t="s">
        <v>29</v>
      </c>
      <c r="F179" s="8">
        <v>116.17238805970146</v>
      </c>
      <c r="G179" s="8">
        <v>27.058598043669662</v>
      </c>
      <c r="H179" s="1">
        <f t="shared" si="28"/>
        <v>-0.33528670055483328</v>
      </c>
      <c r="I179" s="8">
        <v>125.34776119402981</v>
      </c>
      <c r="J179" s="8">
        <v>29.27680371132703</v>
      </c>
      <c r="K179" s="1">
        <f t="shared" si="29"/>
        <v>-0.83505567872394171</v>
      </c>
    </row>
    <row r="180" spans="1:11" x14ac:dyDescent="0.35">
      <c r="A180" s="1">
        <f t="shared" si="30"/>
        <v>117.3</v>
      </c>
      <c r="B180" s="1">
        <v>136</v>
      </c>
      <c r="C180" s="1">
        <v>18.7</v>
      </c>
      <c r="D180" s="1">
        <v>33.5802162784803</v>
      </c>
      <c r="E180" s="1" t="s">
        <v>29</v>
      </c>
      <c r="F180" s="8">
        <v>116.17238805970146</v>
      </c>
      <c r="G180" s="8">
        <v>27.058598043669662</v>
      </c>
      <c r="H180" s="1">
        <f t="shared" si="28"/>
        <v>4.1672962452773486E-2</v>
      </c>
      <c r="I180" s="8">
        <v>125.34776119402981</v>
      </c>
      <c r="J180" s="8">
        <v>29.27680371132703</v>
      </c>
      <c r="K180" s="1">
        <f t="shared" si="29"/>
        <v>0.36384568858686217</v>
      </c>
    </row>
    <row r="181" spans="1:11" x14ac:dyDescent="0.35">
      <c r="A181" s="1">
        <f t="shared" si="30"/>
        <v>141.80000000000001</v>
      </c>
      <c r="B181" s="1">
        <v>135.5</v>
      </c>
      <c r="C181" s="1">
        <v>-6.3000000000000096</v>
      </c>
      <c r="D181" s="1">
        <v>33.619050461598</v>
      </c>
      <c r="E181" s="1" t="s">
        <v>29</v>
      </c>
      <c r="F181" s="8">
        <v>116.17238805970146</v>
      </c>
      <c r="G181" s="8">
        <v>27.058598043669662</v>
      </c>
      <c r="H181" s="1">
        <f t="shared" si="28"/>
        <v>0.9471152902651625</v>
      </c>
      <c r="I181" s="8">
        <v>125.34776119402981</v>
      </c>
      <c r="J181" s="8">
        <v>29.27680371132703</v>
      </c>
      <c r="K181" s="1">
        <f t="shared" si="29"/>
        <v>0.34676732153115269</v>
      </c>
    </row>
    <row r="182" spans="1:11" x14ac:dyDescent="0.35">
      <c r="A182" s="1">
        <f t="shared" si="30"/>
        <v>158.5</v>
      </c>
      <c r="B182" s="1">
        <v>164.7</v>
      </c>
      <c r="C182" s="1">
        <v>6.1999999999999904</v>
      </c>
      <c r="D182" s="1">
        <v>33.621159288699502</v>
      </c>
      <c r="E182" s="1" t="s">
        <v>29</v>
      </c>
      <c r="F182" s="8">
        <v>116.17238805970146</v>
      </c>
      <c r="G182" s="8">
        <v>27.058598043669662</v>
      </c>
      <c r="H182" s="1">
        <f t="shared" si="28"/>
        <v>1.5642943463658514</v>
      </c>
      <c r="I182" s="8">
        <v>125.34776119402981</v>
      </c>
      <c r="J182" s="8">
        <v>29.27680371132703</v>
      </c>
      <c r="K182" s="1">
        <f t="shared" si="29"/>
        <v>1.3441439575845848</v>
      </c>
    </row>
    <row r="183" spans="1:11" x14ac:dyDescent="0.35">
      <c r="A183" s="1">
        <f t="shared" si="30"/>
        <v>121.9</v>
      </c>
      <c r="B183" s="1">
        <v>162.4</v>
      </c>
      <c r="C183" s="1">
        <v>40.5</v>
      </c>
      <c r="D183" s="1">
        <v>33.667752052745598</v>
      </c>
      <c r="E183" s="1" t="s">
        <v>29</v>
      </c>
      <c r="F183" s="8">
        <v>116.17238805970146</v>
      </c>
      <c r="G183" s="8">
        <v>27.058598043669662</v>
      </c>
      <c r="H183" s="1">
        <f t="shared" si="28"/>
        <v>0.21167437910326306</v>
      </c>
      <c r="I183" s="8">
        <v>125.34776119402981</v>
      </c>
      <c r="J183" s="8">
        <v>29.27680371132703</v>
      </c>
      <c r="K183" s="1">
        <f t="shared" si="29"/>
        <v>1.2655834691283219</v>
      </c>
    </row>
    <row r="184" spans="1:11" x14ac:dyDescent="0.35">
      <c r="A184" s="1">
        <f t="shared" si="30"/>
        <v>90.5</v>
      </c>
      <c r="B184" s="1">
        <v>93</v>
      </c>
      <c r="C184" s="1">
        <v>2.5</v>
      </c>
      <c r="D184" s="1">
        <v>33.822761774910198</v>
      </c>
      <c r="E184" s="1" t="s">
        <v>29</v>
      </c>
      <c r="F184" s="8">
        <v>116.17238805970146</v>
      </c>
      <c r="G184" s="8">
        <v>27.058598043669662</v>
      </c>
      <c r="H184" s="1">
        <f t="shared" si="28"/>
        <v>-0.94877007368485955</v>
      </c>
      <c r="I184" s="8">
        <v>125.34776119402981</v>
      </c>
      <c r="J184" s="8">
        <v>29.27680371132703</v>
      </c>
      <c r="K184" s="1">
        <f t="shared" si="29"/>
        <v>-1.1048938782041513</v>
      </c>
    </row>
    <row r="185" spans="1:11" x14ac:dyDescent="0.35">
      <c r="A185" s="1">
        <f t="shared" si="30"/>
        <v>81.3</v>
      </c>
      <c r="B185" s="1">
        <v>114.6</v>
      </c>
      <c r="C185" s="1">
        <v>33.299999999999997</v>
      </c>
      <c r="D185" s="1">
        <v>33.8243901678144</v>
      </c>
      <c r="E185" s="1" t="s">
        <v>29</v>
      </c>
      <c r="F185" s="8">
        <v>116.17238805970146</v>
      </c>
      <c r="G185" s="8">
        <v>27.058598043669662</v>
      </c>
      <c r="H185" s="1">
        <f t="shared" si="28"/>
        <v>-1.2887729069858382</v>
      </c>
      <c r="I185" s="8">
        <v>125.34776119402981</v>
      </c>
      <c r="J185" s="8">
        <v>29.27680371132703</v>
      </c>
      <c r="K185" s="1">
        <f t="shared" si="29"/>
        <v>-0.36710842139750288</v>
      </c>
    </row>
    <row r="186" spans="1:11" x14ac:dyDescent="0.35">
      <c r="A186" s="1">
        <f t="shared" si="30"/>
        <v>105.3</v>
      </c>
      <c r="B186" s="1">
        <v>114.4</v>
      </c>
      <c r="C186" s="1">
        <v>9.1000000000000103</v>
      </c>
      <c r="D186" s="1">
        <v>33.903689274746</v>
      </c>
      <c r="E186" s="1" t="s">
        <v>29</v>
      </c>
      <c r="F186" s="8">
        <v>116.17238805970146</v>
      </c>
      <c r="G186" s="8">
        <v>27.058598043669662</v>
      </c>
      <c r="H186" s="1">
        <f t="shared" si="28"/>
        <v>-0.40180899402676373</v>
      </c>
      <c r="I186" s="8">
        <v>125.34776119402981</v>
      </c>
      <c r="J186" s="8">
        <v>29.27680371132703</v>
      </c>
      <c r="K186" s="1">
        <f t="shared" si="29"/>
        <v>-0.37393976821978631</v>
      </c>
    </row>
    <row r="187" spans="1:11" x14ac:dyDescent="0.35">
      <c r="A187" s="1">
        <f t="shared" si="30"/>
        <v>93.8</v>
      </c>
      <c r="B187" s="1">
        <v>101.4</v>
      </c>
      <c r="C187" s="1">
        <v>7.6000000000000103</v>
      </c>
      <c r="D187" s="1">
        <v>33.9539130481323</v>
      </c>
      <c r="E187" s="1" t="s">
        <v>29</v>
      </c>
      <c r="F187" s="8">
        <v>116.17238805970146</v>
      </c>
      <c r="G187" s="8">
        <v>27.058598043669662</v>
      </c>
      <c r="H187" s="1">
        <f t="shared" si="28"/>
        <v>-0.82681253565298696</v>
      </c>
      <c r="I187" s="8">
        <v>125.34776119402981</v>
      </c>
      <c r="J187" s="8">
        <v>29.27680371132703</v>
      </c>
      <c r="K187" s="1">
        <f t="shared" si="29"/>
        <v>-0.81797731166823229</v>
      </c>
    </row>
    <row r="188" spans="1:11" x14ac:dyDescent="0.35">
      <c r="A188" s="1">
        <f t="shared" si="30"/>
        <v>89.4</v>
      </c>
      <c r="B188" s="1">
        <v>90.2</v>
      </c>
      <c r="C188" s="1">
        <v>0.79999999999999705</v>
      </c>
      <c r="D188" s="1">
        <v>33.9965956666735</v>
      </c>
      <c r="E188" s="1" t="s">
        <v>29</v>
      </c>
      <c r="F188" s="8">
        <v>116.17238805970146</v>
      </c>
      <c r="G188" s="8">
        <v>27.058598043669662</v>
      </c>
      <c r="H188" s="1">
        <f t="shared" si="28"/>
        <v>-0.9894225863621503</v>
      </c>
      <c r="I188" s="8">
        <v>125.34776119402981</v>
      </c>
      <c r="J188" s="8">
        <v>29.27680371132703</v>
      </c>
      <c r="K188" s="1">
        <f t="shared" si="29"/>
        <v>-1.2005327337161242</v>
      </c>
    </row>
    <row r="189" spans="1:11" x14ac:dyDescent="0.35">
      <c r="A189" s="1">
        <f t="shared" si="30"/>
        <v>158.19999999999999</v>
      </c>
      <c r="B189" s="1">
        <v>138.19999999999999</v>
      </c>
      <c r="C189" s="1">
        <v>-20</v>
      </c>
      <c r="D189" s="1">
        <v>34.000283425484099</v>
      </c>
      <c r="E189" s="1" t="s">
        <v>29</v>
      </c>
      <c r="F189" s="8">
        <v>116.17238805970146</v>
      </c>
      <c r="G189" s="8">
        <v>27.058598043669662</v>
      </c>
      <c r="H189" s="1">
        <f t="shared" si="28"/>
        <v>1.5532072974538627</v>
      </c>
      <c r="I189" s="8">
        <v>125.34776119402981</v>
      </c>
      <c r="J189" s="8">
        <v>29.27680371132703</v>
      </c>
      <c r="K189" s="1">
        <f t="shared" si="29"/>
        <v>0.43899050363198339</v>
      </c>
    </row>
    <row r="190" spans="1:11" x14ac:dyDescent="0.35">
      <c r="A190" s="1">
        <f t="shared" si="30"/>
        <v>112.30000000000001</v>
      </c>
      <c r="B190" s="1">
        <v>135.80000000000001</v>
      </c>
      <c r="C190" s="1">
        <v>23.5</v>
      </c>
      <c r="D190" s="1">
        <v>34.150445647312502</v>
      </c>
      <c r="E190" s="1" t="s">
        <v>29</v>
      </c>
      <c r="F190" s="8">
        <v>116.17238805970146</v>
      </c>
      <c r="G190" s="8">
        <v>27.058598043669662</v>
      </c>
      <c r="H190" s="1">
        <f t="shared" si="28"/>
        <v>-0.14311118608036649</v>
      </c>
      <c r="I190" s="8">
        <v>125.34776119402981</v>
      </c>
      <c r="J190" s="8">
        <v>29.27680371132703</v>
      </c>
      <c r="K190" s="1">
        <f t="shared" si="29"/>
        <v>0.3570143417645788</v>
      </c>
    </row>
    <row r="191" spans="1:11" x14ac:dyDescent="0.35">
      <c r="A191" s="1">
        <f t="shared" si="30"/>
        <v>93.2</v>
      </c>
      <c r="B191" s="1">
        <v>87.3</v>
      </c>
      <c r="C191" s="1">
        <v>-5.9000000000000101</v>
      </c>
      <c r="D191" s="1">
        <v>34.187077352509803</v>
      </c>
      <c r="E191" s="1" t="s">
        <v>29</v>
      </c>
      <c r="F191" s="8">
        <v>116.17238805970146</v>
      </c>
      <c r="G191" s="8">
        <v>27.058598043669662</v>
      </c>
      <c r="H191" s="1">
        <f t="shared" si="28"/>
        <v>-0.84898663347696357</v>
      </c>
      <c r="I191" s="8">
        <v>125.34776119402981</v>
      </c>
      <c r="J191" s="8">
        <v>29.27680371132703</v>
      </c>
      <c r="K191" s="1">
        <f t="shared" si="29"/>
        <v>-1.2995872626392393</v>
      </c>
    </row>
    <row r="192" spans="1:11" x14ac:dyDescent="0.35">
      <c r="A192" s="1">
        <f t="shared" si="30"/>
        <v>91.800000000000011</v>
      </c>
      <c r="B192" s="1">
        <v>144.30000000000001</v>
      </c>
      <c r="C192" s="1">
        <v>52.5</v>
      </c>
      <c r="D192" s="1">
        <v>34.209599130931402</v>
      </c>
      <c r="E192" s="1" t="s">
        <v>29</v>
      </c>
      <c r="F192" s="8">
        <v>116.17238805970146</v>
      </c>
      <c r="G192" s="8">
        <v>27.058598043669662</v>
      </c>
      <c r="H192" s="1">
        <f t="shared" si="28"/>
        <v>-0.90072619506624263</v>
      </c>
      <c r="I192" s="8">
        <v>125.34776119402981</v>
      </c>
      <c r="J192" s="8">
        <v>29.27680371132703</v>
      </c>
      <c r="K192" s="1">
        <f t="shared" si="29"/>
        <v>0.64734658171163961</v>
      </c>
    </row>
    <row r="193" spans="1:11" x14ac:dyDescent="0.35">
      <c r="A193" s="1">
        <f t="shared" si="30"/>
        <v>141.19999999999999</v>
      </c>
      <c r="B193" s="1">
        <v>159.5</v>
      </c>
      <c r="C193" s="1">
        <v>18.3</v>
      </c>
      <c r="D193" s="1">
        <v>34.298673791889897</v>
      </c>
      <c r="E193" s="1" t="s">
        <v>29</v>
      </c>
      <c r="F193" s="8">
        <v>116.17238805970146</v>
      </c>
      <c r="G193" s="8">
        <v>27.058598043669662</v>
      </c>
      <c r="H193" s="1">
        <f t="shared" si="28"/>
        <v>0.92494119244118478</v>
      </c>
      <c r="I193" s="8">
        <v>125.34776119402981</v>
      </c>
      <c r="J193" s="8">
        <v>29.27680371132703</v>
      </c>
      <c r="K193" s="1">
        <f t="shared" si="29"/>
        <v>1.1665289402052068</v>
      </c>
    </row>
    <row r="194" spans="1:11" x14ac:dyDescent="0.35">
      <c r="A194" s="1">
        <f t="shared" si="30"/>
        <v>132</v>
      </c>
      <c r="B194" s="1">
        <v>129.5</v>
      </c>
      <c r="C194" s="1">
        <v>-2.5</v>
      </c>
      <c r="D194" s="1">
        <v>34.319260734468102</v>
      </c>
      <c r="E194" s="1" t="s">
        <v>29</v>
      </c>
      <c r="F194" s="8">
        <v>116.17238805970146</v>
      </c>
      <c r="G194" s="8">
        <v>27.058598043669662</v>
      </c>
      <c r="H194" s="1">
        <f t="shared" si="28"/>
        <v>0.58493835914020664</v>
      </c>
      <c r="I194" s="8">
        <v>125.34776119402981</v>
      </c>
      <c r="J194" s="8">
        <v>29.27680371132703</v>
      </c>
      <c r="K194" s="1">
        <f t="shared" si="29"/>
        <v>0.14182691686263921</v>
      </c>
    </row>
    <row r="195" spans="1:11" x14ac:dyDescent="0.35">
      <c r="A195" s="1">
        <f t="shared" si="30"/>
        <v>81.900000000000006</v>
      </c>
      <c r="B195" s="1">
        <v>91.3</v>
      </c>
      <c r="C195" s="1">
        <v>9.3999999999999897</v>
      </c>
      <c r="D195" s="1">
        <v>34.336023224646297</v>
      </c>
      <c r="E195" s="1" t="s">
        <v>29</v>
      </c>
      <c r="F195" s="8">
        <v>116.17238805970146</v>
      </c>
      <c r="G195" s="8">
        <v>27.058598043669662</v>
      </c>
      <c r="H195" s="1">
        <f t="shared" si="28"/>
        <v>-1.266598809161861</v>
      </c>
      <c r="I195" s="8">
        <v>125.34776119402981</v>
      </c>
      <c r="J195" s="8">
        <v>29.27680371132703</v>
      </c>
      <c r="K195" s="1">
        <f t="shared" si="29"/>
        <v>-1.1629603261935637</v>
      </c>
    </row>
    <row r="196" spans="1:11" x14ac:dyDescent="0.35">
      <c r="A196" s="1">
        <f t="shared" si="30"/>
        <v>86.800000000000011</v>
      </c>
      <c r="B196" s="1">
        <v>97.4</v>
      </c>
      <c r="C196" s="1">
        <v>10.6</v>
      </c>
      <c r="D196" s="1">
        <v>34.415078025408498</v>
      </c>
      <c r="E196" s="1" t="s">
        <v>29</v>
      </c>
      <c r="F196" s="8">
        <v>116.17238805970146</v>
      </c>
      <c r="G196" s="8">
        <v>27.058598043669662</v>
      </c>
      <c r="H196" s="1">
        <f t="shared" si="28"/>
        <v>-1.0855103435993831</v>
      </c>
      <c r="I196" s="8">
        <v>125.34776119402981</v>
      </c>
      <c r="J196" s="8">
        <v>29.27680371132703</v>
      </c>
      <c r="K196" s="1">
        <f t="shared" si="29"/>
        <v>-0.95460424811390798</v>
      </c>
    </row>
    <row r="197" spans="1:11" x14ac:dyDescent="0.35">
      <c r="A197" s="1">
        <f t="shared" si="30"/>
        <v>72.8</v>
      </c>
      <c r="B197" s="1">
        <v>60.3</v>
      </c>
      <c r="C197" s="1">
        <v>-12.5</v>
      </c>
      <c r="D197" s="1">
        <v>34.422289377178103</v>
      </c>
      <c r="E197" s="1" t="s">
        <v>29</v>
      </c>
      <c r="F197" s="8">
        <v>116.17238805970146</v>
      </c>
      <c r="G197" s="8">
        <v>27.058598043669662</v>
      </c>
      <c r="H197" s="1">
        <f t="shared" si="28"/>
        <v>-1.6029059594921771</v>
      </c>
      <c r="I197" s="8">
        <v>125.34776119402981</v>
      </c>
      <c r="J197" s="8">
        <v>29.27680371132703</v>
      </c>
      <c r="K197" s="1">
        <f t="shared" si="29"/>
        <v>-2.2218190836475502</v>
      </c>
    </row>
    <row r="198" spans="1:11" x14ac:dyDescent="0.35">
      <c r="A198" s="1">
        <f t="shared" si="30"/>
        <v>132.19999999999999</v>
      </c>
      <c r="B198" s="1">
        <v>139.69999999999999</v>
      </c>
      <c r="C198" s="1">
        <v>7.5</v>
      </c>
      <c r="D198" s="1">
        <v>34.440605770918303</v>
      </c>
      <c r="E198" s="1" t="s">
        <v>29</v>
      </c>
      <c r="F198" s="8">
        <v>116.17238805970146</v>
      </c>
      <c r="G198" s="8">
        <v>27.058598043669662</v>
      </c>
      <c r="H198" s="1">
        <f t="shared" si="28"/>
        <v>0.59232972508153192</v>
      </c>
      <c r="I198" s="8">
        <v>125.34776119402981</v>
      </c>
      <c r="J198" s="8">
        <v>29.27680371132703</v>
      </c>
      <c r="K198" s="1">
        <f t="shared" si="29"/>
        <v>0.49022560479911181</v>
      </c>
    </row>
    <row r="199" spans="1:11" x14ac:dyDescent="0.35">
      <c r="A199" s="1">
        <f t="shared" si="30"/>
        <v>115.89999999999999</v>
      </c>
      <c r="B199" s="1">
        <v>135.1</v>
      </c>
      <c r="C199" s="1">
        <v>19.2</v>
      </c>
      <c r="D199" s="1">
        <v>34.455971393622796</v>
      </c>
      <c r="E199" s="1" t="s">
        <v>29</v>
      </c>
      <c r="F199" s="8">
        <v>116.17238805970146</v>
      </c>
      <c r="G199" s="8">
        <v>27.058598043669662</v>
      </c>
      <c r="H199" s="1">
        <f t="shared" si="28"/>
        <v>-1.0066599136506069E-2</v>
      </c>
      <c r="I199" s="8">
        <v>125.34776119402981</v>
      </c>
      <c r="J199" s="8">
        <v>29.27680371132703</v>
      </c>
      <c r="K199" s="1">
        <f t="shared" si="29"/>
        <v>0.33310462788658496</v>
      </c>
    </row>
    <row r="200" spans="1:11" x14ac:dyDescent="0.35">
      <c r="A200" s="1">
        <f t="shared" si="30"/>
        <v>106.8</v>
      </c>
      <c r="B200" s="1">
        <v>146.5</v>
      </c>
      <c r="C200" s="1">
        <v>39.700000000000003</v>
      </c>
      <c r="D200" s="1">
        <v>34.4838760589112</v>
      </c>
      <c r="E200" s="1" t="s">
        <v>29</v>
      </c>
      <c r="F200" s="8">
        <v>116.17238805970146</v>
      </c>
      <c r="G200" s="8">
        <v>27.058598043669662</v>
      </c>
      <c r="H200" s="1">
        <f t="shared" ref="H200:H250" si="31">(A200-F200)/G200</f>
        <v>-0.34637374946682159</v>
      </c>
      <c r="I200" s="8">
        <v>125.34776119402981</v>
      </c>
      <c r="J200" s="8">
        <v>29.27680371132703</v>
      </c>
      <c r="K200" s="1">
        <f t="shared" ref="K200:K250" si="32">(B200-I200)/J200</f>
        <v>0.72249139675676077</v>
      </c>
    </row>
    <row r="201" spans="1:11" x14ac:dyDescent="0.35">
      <c r="A201" s="1">
        <f t="shared" si="30"/>
        <v>138.19999999999999</v>
      </c>
      <c r="B201" s="1">
        <v>225.4</v>
      </c>
      <c r="C201" s="1">
        <v>87.2</v>
      </c>
      <c r="D201" s="1">
        <v>34.666270101052298</v>
      </c>
      <c r="E201" s="1" t="s">
        <v>29</v>
      </c>
      <c r="F201" s="8">
        <v>116.17238805970146</v>
      </c>
      <c r="G201" s="8">
        <v>27.058598043669662</v>
      </c>
      <c r="H201" s="1">
        <f t="shared" si="31"/>
        <v>0.81407070332130049</v>
      </c>
      <c r="I201" s="8">
        <v>125.34776119402981</v>
      </c>
      <c r="J201" s="8">
        <v>29.27680371132703</v>
      </c>
      <c r="K201" s="1">
        <f t="shared" si="32"/>
        <v>3.4174577181477139</v>
      </c>
    </row>
    <row r="202" spans="1:11" x14ac:dyDescent="0.35">
      <c r="A202" s="1">
        <f t="shared" si="30"/>
        <v>128</v>
      </c>
      <c r="B202" s="1">
        <v>110.2</v>
      </c>
      <c r="C202" s="1">
        <v>-17.8</v>
      </c>
      <c r="D202" s="1">
        <v>34.667513494651601</v>
      </c>
      <c r="E202" s="1" t="s">
        <v>29</v>
      </c>
      <c r="F202" s="8">
        <v>116.17238805970146</v>
      </c>
      <c r="G202" s="8">
        <v>27.058598043669662</v>
      </c>
      <c r="H202" s="1">
        <f t="shared" si="31"/>
        <v>0.4371110403136943</v>
      </c>
      <c r="I202" s="8">
        <v>125.34776119402981</v>
      </c>
      <c r="J202" s="8">
        <v>29.27680371132703</v>
      </c>
      <c r="K202" s="1">
        <f t="shared" si="32"/>
        <v>-0.51739805148774587</v>
      </c>
    </row>
    <row r="203" spans="1:11" x14ac:dyDescent="0.35">
      <c r="A203" s="1">
        <f t="shared" si="30"/>
        <v>110.7</v>
      </c>
      <c r="B203" s="1">
        <v>121.5</v>
      </c>
      <c r="C203" s="1">
        <v>10.8</v>
      </c>
      <c r="D203" s="1">
        <v>34.708739365552297</v>
      </c>
      <c r="E203" s="1" t="s">
        <v>29</v>
      </c>
      <c r="F203" s="8">
        <v>116.17238805970146</v>
      </c>
      <c r="G203" s="8">
        <v>27.058598043669662</v>
      </c>
      <c r="H203" s="1">
        <f t="shared" si="31"/>
        <v>-0.20224211361097177</v>
      </c>
      <c r="I203" s="8">
        <v>125.34776119402981</v>
      </c>
      <c r="J203" s="8">
        <v>29.27680371132703</v>
      </c>
      <c r="K203" s="1">
        <f t="shared" si="32"/>
        <v>-0.13142695602871216</v>
      </c>
    </row>
    <row r="204" spans="1:11" x14ac:dyDescent="0.35">
      <c r="A204" s="1">
        <f t="shared" si="30"/>
        <v>96.5</v>
      </c>
      <c r="B204" s="1">
        <v>108.1</v>
      </c>
      <c r="C204" s="1">
        <v>11.6</v>
      </c>
      <c r="D204" s="1">
        <v>34.8400635908583</v>
      </c>
      <c r="E204" s="1" t="s">
        <v>29</v>
      </c>
      <c r="F204" s="8">
        <v>116.17238805970146</v>
      </c>
      <c r="G204" s="8">
        <v>27.058598043669662</v>
      </c>
      <c r="H204" s="1">
        <f t="shared" si="31"/>
        <v>-0.72702909544509098</v>
      </c>
      <c r="I204" s="8">
        <v>125.34776119402981</v>
      </c>
      <c r="J204" s="8">
        <v>29.27680371132703</v>
      </c>
      <c r="K204" s="1">
        <f t="shared" si="32"/>
        <v>-0.5891271931217259</v>
      </c>
    </row>
    <row r="205" spans="1:11" x14ac:dyDescent="0.35">
      <c r="A205" s="1">
        <f t="shared" si="30"/>
        <v>153.5</v>
      </c>
      <c r="B205" s="1">
        <v>183.9</v>
      </c>
      <c r="C205" s="1">
        <v>30.4</v>
      </c>
      <c r="D205" s="1">
        <v>34.849100730276803</v>
      </c>
      <c r="E205" s="1" t="s">
        <v>29</v>
      </c>
      <c r="F205" s="8">
        <v>116.17238805970146</v>
      </c>
      <c r="G205" s="8">
        <v>27.058598043669662</v>
      </c>
      <c r="H205" s="1">
        <f t="shared" si="31"/>
        <v>1.3795101978327109</v>
      </c>
      <c r="I205" s="8">
        <v>125.34776119402981</v>
      </c>
      <c r="J205" s="8">
        <v>29.27680371132703</v>
      </c>
      <c r="K205" s="1">
        <f t="shared" si="32"/>
        <v>1.9999532525238286</v>
      </c>
    </row>
    <row r="206" spans="1:11" x14ac:dyDescent="0.35">
      <c r="A206" s="1">
        <f t="shared" si="30"/>
        <v>160.19999999999999</v>
      </c>
      <c r="B206" s="1">
        <v>139</v>
      </c>
      <c r="C206" s="1">
        <v>-21.2</v>
      </c>
      <c r="D206" s="1">
        <v>34.878669869030503</v>
      </c>
      <c r="E206" s="1" t="s">
        <v>29</v>
      </c>
      <c r="F206" s="8">
        <v>116.17238805970146</v>
      </c>
      <c r="G206" s="8">
        <v>27.058598043669662</v>
      </c>
      <c r="H206" s="1">
        <f t="shared" si="31"/>
        <v>1.6271209568671188</v>
      </c>
      <c r="I206" s="8">
        <v>125.34776119402981</v>
      </c>
      <c r="J206" s="8">
        <v>29.27680371132703</v>
      </c>
      <c r="K206" s="1">
        <f t="shared" si="32"/>
        <v>0.46631589092111891</v>
      </c>
    </row>
    <row r="207" spans="1:11" x14ac:dyDescent="0.35">
      <c r="A207" s="1">
        <f t="shared" si="30"/>
        <v>77.3</v>
      </c>
      <c r="B207" s="1">
        <v>95.3</v>
      </c>
      <c r="C207" s="1">
        <v>18</v>
      </c>
      <c r="D207" s="1">
        <v>34.884583707376798</v>
      </c>
      <c r="E207" s="1" t="s">
        <v>29</v>
      </c>
      <c r="F207" s="8">
        <v>116.17238805970146</v>
      </c>
      <c r="G207" s="8">
        <v>27.058598043669662</v>
      </c>
      <c r="H207" s="1">
        <f t="shared" si="31"/>
        <v>-1.4366002258123507</v>
      </c>
      <c r="I207" s="8">
        <v>125.34776119402981</v>
      </c>
      <c r="J207" s="8">
        <v>29.27680371132703</v>
      </c>
      <c r="K207" s="1">
        <f t="shared" si="32"/>
        <v>-1.0263333897478879</v>
      </c>
    </row>
    <row r="208" spans="1:11" x14ac:dyDescent="0.35">
      <c r="A208" s="1">
        <f t="shared" si="30"/>
        <v>71.400000000000006</v>
      </c>
      <c r="B208" s="1">
        <v>83.5</v>
      </c>
      <c r="C208" s="1">
        <v>12.1</v>
      </c>
      <c r="D208" s="1">
        <v>34.971417180953303</v>
      </c>
      <c r="E208" s="1" t="s">
        <v>29</v>
      </c>
      <c r="F208" s="8">
        <v>116.17238805970146</v>
      </c>
      <c r="G208" s="8">
        <v>27.058598043669662</v>
      </c>
      <c r="H208" s="1">
        <f t="shared" si="31"/>
        <v>-1.6546455210814561</v>
      </c>
      <c r="I208" s="8">
        <v>125.34776119402981</v>
      </c>
      <c r="J208" s="8">
        <v>29.27680371132703</v>
      </c>
      <c r="K208" s="1">
        <f t="shared" si="32"/>
        <v>-1.4293828522626311</v>
      </c>
    </row>
    <row r="209" spans="1:11" x14ac:dyDescent="0.35">
      <c r="A209" s="1">
        <f t="shared" si="30"/>
        <v>165.2</v>
      </c>
      <c r="B209" s="1">
        <v>162</v>
      </c>
      <c r="C209" s="1">
        <v>-3.19999999999999</v>
      </c>
      <c r="D209" s="1">
        <v>34.992189889439899</v>
      </c>
      <c r="E209" s="1" t="s">
        <v>29</v>
      </c>
      <c r="F209" s="8">
        <v>116.17238805970146</v>
      </c>
      <c r="G209" s="8">
        <v>27.058598043669662</v>
      </c>
      <c r="H209" s="1">
        <f t="shared" si="31"/>
        <v>1.8119051054002593</v>
      </c>
      <c r="I209" s="8">
        <v>125.34776119402981</v>
      </c>
      <c r="J209" s="8">
        <v>29.27680371132703</v>
      </c>
      <c r="K209" s="1">
        <f t="shared" si="32"/>
        <v>1.251920775483754</v>
      </c>
    </row>
    <row r="210" spans="1:11" x14ac:dyDescent="0.35">
      <c r="A210" s="1">
        <f t="shared" si="30"/>
        <v>168.70000000000002</v>
      </c>
      <c r="B210" s="1">
        <v>188.3</v>
      </c>
      <c r="C210" s="1">
        <v>19.600000000000001</v>
      </c>
      <c r="D210" s="1">
        <v>35.061558016935699</v>
      </c>
      <c r="E210" s="1" t="s">
        <v>70</v>
      </c>
      <c r="F210" s="8">
        <f>AVERAGE(A210:A288)</f>
        <v>112.69493670886078</v>
      </c>
      <c r="G210" s="8">
        <f>STDEV(A210:A288)</f>
        <v>26.888167728166078</v>
      </c>
      <c r="H210" s="1">
        <f t="shared" si="31"/>
        <v>2.0828887954485804</v>
      </c>
      <c r="I210" s="8">
        <f>AVERAGE(B210:B288)</f>
        <v>121.50759493670888</v>
      </c>
      <c r="J210" s="8">
        <f>STDEV(B210:B288)</f>
        <v>29.586876734639223</v>
      </c>
      <c r="K210" s="1">
        <f t="shared" si="32"/>
        <v>2.2575010421797259</v>
      </c>
    </row>
    <row r="211" spans="1:11" x14ac:dyDescent="0.35">
      <c r="A211" s="1">
        <f t="shared" si="30"/>
        <v>153.20000000000002</v>
      </c>
      <c r="B211" s="1">
        <v>192.3</v>
      </c>
      <c r="C211" s="1">
        <v>39.1</v>
      </c>
      <c r="D211" s="1">
        <v>35.107559883700503</v>
      </c>
      <c r="E211" s="1" t="s">
        <v>70</v>
      </c>
      <c r="F211" s="8">
        <v>112.69493670886078</v>
      </c>
      <c r="G211" s="8">
        <v>26.888167728166078</v>
      </c>
      <c r="H211" s="1">
        <f t="shared" si="31"/>
        <v>1.5064270537374362</v>
      </c>
      <c r="I211" s="8">
        <v>121.50759493670888</v>
      </c>
      <c r="J211" s="8">
        <v>29.586876734639223</v>
      </c>
      <c r="K211" s="1">
        <f t="shared" si="32"/>
        <v>2.3926961165323002</v>
      </c>
    </row>
    <row r="212" spans="1:11" x14ac:dyDescent="0.35">
      <c r="A212" s="1">
        <f t="shared" si="30"/>
        <v>99.699999999999989</v>
      </c>
      <c r="B212" s="1">
        <v>128.19999999999999</v>
      </c>
      <c r="C212" s="1">
        <v>28.5</v>
      </c>
      <c r="D212" s="1">
        <v>35.1535947958101</v>
      </c>
      <c r="E212" s="1" t="s">
        <v>70</v>
      </c>
      <c r="F212" s="8">
        <v>112.69493670886078</v>
      </c>
      <c r="G212" s="8">
        <v>26.888167728166078</v>
      </c>
      <c r="H212" s="1">
        <f t="shared" si="31"/>
        <v>-0.48329573216877275</v>
      </c>
      <c r="I212" s="8">
        <v>121.50759493670888</v>
      </c>
      <c r="J212" s="8">
        <v>29.586876734639223</v>
      </c>
      <c r="K212" s="1">
        <f t="shared" si="32"/>
        <v>0.22619505003229637</v>
      </c>
    </row>
    <row r="213" spans="1:11" x14ac:dyDescent="0.35">
      <c r="A213" s="1">
        <f t="shared" si="30"/>
        <v>79.099999999999994</v>
      </c>
      <c r="B213" s="1">
        <v>85.2</v>
      </c>
      <c r="C213" s="1">
        <v>6.1000000000000103</v>
      </c>
      <c r="D213" s="1">
        <v>35.216586620024202</v>
      </c>
      <c r="E213" s="1" t="s">
        <v>70</v>
      </c>
      <c r="F213" s="8">
        <v>112.69493670886078</v>
      </c>
      <c r="G213" s="8">
        <v>26.888167728166078</v>
      </c>
      <c r="H213" s="1">
        <f t="shared" si="31"/>
        <v>-1.2494319824429385</v>
      </c>
      <c r="I213" s="8">
        <v>121.50759493670888</v>
      </c>
      <c r="J213" s="8">
        <v>29.586876734639223</v>
      </c>
      <c r="K213" s="1">
        <f t="shared" si="32"/>
        <v>-1.2271519992578768</v>
      </c>
    </row>
    <row r="214" spans="1:11" x14ac:dyDescent="0.35">
      <c r="A214" s="1">
        <f t="shared" si="30"/>
        <v>122.10000000000001</v>
      </c>
      <c r="B214" s="1">
        <v>166.8</v>
      </c>
      <c r="C214" s="1">
        <v>44.7</v>
      </c>
      <c r="D214" s="1">
        <v>35.2750343468485</v>
      </c>
      <c r="E214" s="1" t="s">
        <v>70</v>
      </c>
      <c r="F214" s="8">
        <v>112.69493670886078</v>
      </c>
      <c r="G214" s="8">
        <v>26.888167728166078</v>
      </c>
      <c r="H214" s="1">
        <f t="shared" si="31"/>
        <v>0.34978446230410754</v>
      </c>
      <c r="I214" s="8">
        <v>121.50759493670888</v>
      </c>
      <c r="J214" s="8">
        <v>29.586876734639223</v>
      </c>
      <c r="K214" s="1">
        <f t="shared" si="32"/>
        <v>1.5308275175346391</v>
      </c>
    </row>
    <row r="215" spans="1:11" x14ac:dyDescent="0.35">
      <c r="A215" s="1">
        <f t="shared" si="30"/>
        <v>80.2</v>
      </c>
      <c r="B215" s="1">
        <v>78.7</v>
      </c>
      <c r="C215" s="1">
        <v>-1.5</v>
      </c>
      <c r="D215" s="1">
        <v>35.281806374705901</v>
      </c>
      <c r="E215" s="1" t="s">
        <v>70</v>
      </c>
      <c r="F215" s="8">
        <v>112.69493670886078</v>
      </c>
      <c r="G215" s="8">
        <v>26.888167728166078</v>
      </c>
      <c r="H215" s="1">
        <f t="shared" si="31"/>
        <v>-1.2085217943215021</v>
      </c>
      <c r="I215" s="8">
        <v>121.50759493670888</v>
      </c>
      <c r="J215" s="8">
        <v>29.586876734639223</v>
      </c>
      <c r="K215" s="1">
        <f t="shared" si="32"/>
        <v>-1.4468439950808099</v>
      </c>
    </row>
    <row r="216" spans="1:11" x14ac:dyDescent="0.35">
      <c r="A216" s="1">
        <f t="shared" si="30"/>
        <v>133</v>
      </c>
      <c r="B216" s="1">
        <v>115.1</v>
      </c>
      <c r="C216" s="1">
        <v>-17.899999999999999</v>
      </c>
      <c r="D216" s="1">
        <v>35.338606554295701</v>
      </c>
      <c r="E216" s="1" t="s">
        <v>70</v>
      </c>
      <c r="F216" s="8">
        <v>112.69493670886078</v>
      </c>
      <c r="G216" s="8">
        <v>26.888167728166078</v>
      </c>
      <c r="H216" s="1">
        <f t="shared" si="31"/>
        <v>0.75516723550742804</v>
      </c>
      <c r="I216" s="8">
        <v>121.50759493670888</v>
      </c>
      <c r="J216" s="8">
        <v>29.586876734639223</v>
      </c>
      <c r="K216" s="1">
        <f t="shared" si="32"/>
        <v>-0.21656881847238421</v>
      </c>
    </row>
    <row r="217" spans="1:11" x14ac:dyDescent="0.35">
      <c r="A217" s="1">
        <f t="shared" si="30"/>
        <v>152.30000000000001</v>
      </c>
      <c r="B217" s="1">
        <v>156.6</v>
      </c>
      <c r="C217" s="1">
        <v>4.2999999999999803</v>
      </c>
      <c r="D217" s="1">
        <v>35.5553368963716</v>
      </c>
      <c r="E217" s="1" t="s">
        <v>70</v>
      </c>
      <c r="F217" s="8">
        <v>112.69493670886078</v>
      </c>
      <c r="G217" s="8">
        <v>26.888167728166078</v>
      </c>
      <c r="H217" s="1">
        <f t="shared" si="31"/>
        <v>1.4729550816380792</v>
      </c>
      <c r="I217" s="8">
        <v>121.50759493670888</v>
      </c>
      <c r="J217" s="8">
        <v>29.586876734639223</v>
      </c>
      <c r="K217" s="1">
        <f t="shared" si="32"/>
        <v>1.186080077935574</v>
      </c>
    </row>
    <row r="218" spans="1:11" x14ac:dyDescent="0.35">
      <c r="A218" s="1">
        <f t="shared" ref="A218:A281" si="33">B218-C218</f>
        <v>85.3</v>
      </c>
      <c r="B218" s="1">
        <v>124.8</v>
      </c>
      <c r="C218" s="1">
        <v>39.5</v>
      </c>
      <c r="D218" s="1">
        <v>35.812222526411098</v>
      </c>
      <c r="E218" s="1" t="s">
        <v>70</v>
      </c>
      <c r="F218" s="8">
        <v>112.69493670886078</v>
      </c>
      <c r="G218" s="8">
        <v>26.888167728166078</v>
      </c>
      <c r="H218" s="1">
        <f t="shared" si="31"/>
        <v>-1.0188472857584807</v>
      </c>
      <c r="I218" s="8">
        <v>121.50759493670888</v>
      </c>
      <c r="J218" s="8">
        <v>29.586876734639223</v>
      </c>
      <c r="K218" s="1">
        <f t="shared" si="32"/>
        <v>0.11127923683260853</v>
      </c>
    </row>
    <row r="219" spans="1:11" x14ac:dyDescent="0.35">
      <c r="A219" s="1">
        <f t="shared" si="33"/>
        <v>121.60000000000001</v>
      </c>
      <c r="B219" s="1">
        <v>133.80000000000001</v>
      </c>
      <c r="C219" s="1">
        <v>12.2</v>
      </c>
      <c r="D219" s="1">
        <v>35.841045654271198</v>
      </c>
      <c r="E219" s="1" t="s">
        <v>70</v>
      </c>
      <c r="F219" s="8">
        <v>112.69493670886078</v>
      </c>
      <c r="G219" s="8">
        <v>26.888167728166078</v>
      </c>
      <c r="H219" s="1">
        <f t="shared" si="31"/>
        <v>0.33118892224890933</v>
      </c>
      <c r="I219" s="8">
        <v>121.50759493670888</v>
      </c>
      <c r="J219" s="8">
        <v>29.586876734639223</v>
      </c>
      <c r="K219" s="1">
        <f t="shared" si="32"/>
        <v>0.41546815412590116</v>
      </c>
    </row>
    <row r="220" spans="1:11" x14ac:dyDescent="0.35">
      <c r="A220" s="1">
        <f t="shared" si="33"/>
        <v>52.6</v>
      </c>
      <c r="B220" s="1">
        <v>55.5</v>
      </c>
      <c r="C220" s="1">
        <v>2.9</v>
      </c>
      <c r="D220" s="1">
        <v>35.959290126761097</v>
      </c>
      <c r="E220" s="1" t="s">
        <v>70</v>
      </c>
      <c r="F220" s="8">
        <v>112.69493670886078</v>
      </c>
      <c r="G220" s="8">
        <v>26.888167728166078</v>
      </c>
      <c r="H220" s="1">
        <f t="shared" si="31"/>
        <v>-2.234995605368443</v>
      </c>
      <c r="I220" s="8">
        <v>121.50759493670888</v>
      </c>
      <c r="J220" s="8">
        <v>29.586876734639223</v>
      </c>
      <c r="K220" s="1">
        <f t="shared" si="32"/>
        <v>-2.2309754263257409</v>
      </c>
    </row>
    <row r="221" spans="1:11" x14ac:dyDescent="0.35">
      <c r="A221" s="1">
        <f t="shared" si="33"/>
        <v>77.5</v>
      </c>
      <c r="B221" s="1">
        <v>77.5</v>
      </c>
      <c r="C221" s="1">
        <v>0</v>
      </c>
      <c r="D221" s="1">
        <v>35.9983407417321</v>
      </c>
      <c r="E221" s="1" t="s">
        <v>70</v>
      </c>
      <c r="F221" s="8">
        <v>112.69493670886078</v>
      </c>
      <c r="G221" s="8">
        <v>26.888167728166078</v>
      </c>
      <c r="H221" s="1">
        <f t="shared" si="31"/>
        <v>-1.3089377106195725</v>
      </c>
      <c r="I221" s="8">
        <v>121.50759493670888</v>
      </c>
      <c r="J221" s="8">
        <v>29.586876734639223</v>
      </c>
      <c r="K221" s="1">
        <f t="shared" si="32"/>
        <v>-1.4874025173865824</v>
      </c>
    </row>
    <row r="222" spans="1:11" x14ac:dyDescent="0.35">
      <c r="A222" s="1">
        <f t="shared" si="33"/>
        <v>101.2</v>
      </c>
      <c r="B222" s="1">
        <v>109.3</v>
      </c>
      <c r="C222" s="1">
        <v>8.0999999999999908</v>
      </c>
      <c r="D222" s="1">
        <v>36.036620114166297</v>
      </c>
      <c r="E222" s="1" t="s">
        <v>70</v>
      </c>
      <c r="F222" s="8">
        <v>112.69493670886078</v>
      </c>
      <c r="G222" s="8">
        <v>26.888167728166078</v>
      </c>
      <c r="H222" s="1">
        <f t="shared" si="31"/>
        <v>-0.42750911200317759</v>
      </c>
      <c r="I222" s="8">
        <v>121.50759493670888</v>
      </c>
      <c r="J222" s="8">
        <v>29.586876734639223</v>
      </c>
      <c r="K222" s="1">
        <f t="shared" si="32"/>
        <v>-0.41260167628361683</v>
      </c>
    </row>
    <row r="223" spans="1:11" x14ac:dyDescent="0.35">
      <c r="A223" s="1">
        <f t="shared" si="33"/>
        <v>76.7</v>
      </c>
      <c r="B223" s="1">
        <v>89.7</v>
      </c>
      <c r="C223" s="1">
        <v>13</v>
      </c>
      <c r="D223" s="1">
        <v>36.107635864799597</v>
      </c>
      <c r="E223" s="1" t="s">
        <v>70</v>
      </c>
      <c r="F223" s="8">
        <v>112.69493670886078</v>
      </c>
      <c r="G223" s="8">
        <v>26.888167728166078</v>
      </c>
      <c r="H223" s="1">
        <f t="shared" si="31"/>
        <v>-1.3386905747078897</v>
      </c>
      <c r="I223" s="8">
        <v>121.50759493670888</v>
      </c>
      <c r="J223" s="8">
        <v>29.586876734639223</v>
      </c>
      <c r="K223" s="1">
        <f t="shared" si="32"/>
        <v>-1.0750575406112306</v>
      </c>
    </row>
    <row r="224" spans="1:11" x14ac:dyDescent="0.35">
      <c r="A224" s="1">
        <f t="shared" si="33"/>
        <v>106.1</v>
      </c>
      <c r="B224" s="1">
        <v>103</v>
      </c>
      <c r="C224" s="1">
        <v>-3.0999999999999899</v>
      </c>
      <c r="D224" s="1">
        <v>36.1396709990413</v>
      </c>
      <c r="E224" s="1" t="s">
        <v>70</v>
      </c>
      <c r="F224" s="8">
        <v>112.69493670886078</v>
      </c>
      <c r="G224" s="8">
        <v>26.888167728166078</v>
      </c>
      <c r="H224" s="1">
        <f t="shared" si="31"/>
        <v>-0.24527281946223553</v>
      </c>
      <c r="I224" s="8">
        <v>121.50759493670888</v>
      </c>
      <c r="J224" s="8">
        <v>29.586876734639223</v>
      </c>
      <c r="K224" s="1">
        <f t="shared" si="32"/>
        <v>-0.62553391838892125</v>
      </c>
    </row>
    <row r="225" spans="1:11" x14ac:dyDescent="0.35">
      <c r="A225" s="1">
        <f t="shared" si="33"/>
        <v>115.2</v>
      </c>
      <c r="B225" s="1">
        <v>109.8</v>
      </c>
      <c r="C225" s="1">
        <v>-5.4000000000000101</v>
      </c>
      <c r="D225" s="1">
        <v>36.1664777917767</v>
      </c>
      <c r="E225" s="1" t="s">
        <v>70</v>
      </c>
      <c r="F225" s="8">
        <v>112.69493670886078</v>
      </c>
      <c r="G225" s="8">
        <v>26.888167728166078</v>
      </c>
      <c r="H225" s="1">
        <f t="shared" si="31"/>
        <v>9.3166009542372114E-2</v>
      </c>
      <c r="I225" s="8">
        <v>121.50759493670888</v>
      </c>
      <c r="J225" s="8">
        <v>29.586876734639223</v>
      </c>
      <c r="K225" s="1">
        <f t="shared" si="32"/>
        <v>-0.39570229198954504</v>
      </c>
    </row>
    <row r="226" spans="1:11" x14ac:dyDescent="0.35">
      <c r="A226" s="1">
        <f t="shared" si="33"/>
        <v>127.5</v>
      </c>
      <c r="B226" s="1">
        <v>118</v>
      </c>
      <c r="C226" s="1">
        <v>-9.5</v>
      </c>
      <c r="D226" s="1">
        <v>36.2281868503187</v>
      </c>
      <c r="E226" s="1" t="s">
        <v>70</v>
      </c>
      <c r="F226" s="8">
        <v>112.69493670886078</v>
      </c>
      <c r="G226" s="8">
        <v>26.888167728166078</v>
      </c>
      <c r="H226" s="1">
        <f t="shared" si="31"/>
        <v>0.55061629490024788</v>
      </c>
      <c r="I226" s="8">
        <v>121.50759493670888</v>
      </c>
      <c r="J226" s="8">
        <v>29.586876734639223</v>
      </c>
      <c r="K226" s="1">
        <f t="shared" si="32"/>
        <v>-0.11855238956676767</v>
      </c>
    </row>
    <row r="227" spans="1:11" x14ac:dyDescent="0.35">
      <c r="A227" s="1">
        <f t="shared" si="33"/>
        <v>138.5</v>
      </c>
      <c r="B227" s="1">
        <v>151.9</v>
      </c>
      <c r="C227" s="1">
        <v>13.4</v>
      </c>
      <c r="D227" s="1">
        <v>36.267759865268303</v>
      </c>
      <c r="E227" s="1" t="s">
        <v>70</v>
      </c>
      <c r="F227" s="8">
        <v>112.69493670886078</v>
      </c>
      <c r="G227" s="8">
        <v>26.888167728166078</v>
      </c>
      <c r="H227" s="1">
        <f t="shared" si="31"/>
        <v>0.9597181761146083</v>
      </c>
      <c r="I227" s="8">
        <v>121.50759493670888</v>
      </c>
      <c r="J227" s="8">
        <v>29.586876734639223</v>
      </c>
      <c r="K227" s="1">
        <f t="shared" si="32"/>
        <v>1.0272258655712996</v>
      </c>
    </row>
    <row r="228" spans="1:11" x14ac:dyDescent="0.35">
      <c r="A228" s="1">
        <f t="shared" si="33"/>
        <v>119.2</v>
      </c>
      <c r="B228" s="1">
        <v>116.2</v>
      </c>
      <c r="C228" s="1">
        <v>-3</v>
      </c>
      <c r="D228" s="1">
        <v>36.318533338593603</v>
      </c>
      <c r="E228" s="1" t="s">
        <v>70</v>
      </c>
      <c r="F228" s="8">
        <v>112.69493670886078</v>
      </c>
      <c r="G228" s="8">
        <v>26.888167728166078</v>
      </c>
      <c r="H228" s="1">
        <f t="shared" si="31"/>
        <v>0.24193032998395775</v>
      </c>
      <c r="I228" s="8">
        <v>121.50759493670888</v>
      </c>
      <c r="J228" s="8">
        <v>29.586876734639223</v>
      </c>
      <c r="K228" s="1">
        <f t="shared" si="32"/>
        <v>-0.17939017302542601</v>
      </c>
    </row>
    <row r="229" spans="1:11" x14ac:dyDescent="0.35">
      <c r="A229" s="1">
        <f t="shared" si="33"/>
        <v>79.7</v>
      </c>
      <c r="B229" s="1">
        <v>102.7</v>
      </c>
      <c r="C229" s="1">
        <v>23</v>
      </c>
      <c r="D229" s="1">
        <v>36.366599791513202</v>
      </c>
      <c r="E229" s="1" t="s">
        <v>70</v>
      </c>
      <c r="F229" s="8">
        <v>112.69493670886078</v>
      </c>
      <c r="G229" s="8">
        <v>26.888167728166078</v>
      </c>
      <c r="H229" s="1">
        <f t="shared" si="31"/>
        <v>-1.2271173343767003</v>
      </c>
      <c r="I229" s="8">
        <v>121.50759493670888</v>
      </c>
      <c r="J229" s="8">
        <v>29.586876734639223</v>
      </c>
      <c r="K229" s="1">
        <f t="shared" si="32"/>
        <v>-0.63567354896536421</v>
      </c>
    </row>
    <row r="230" spans="1:11" x14ac:dyDescent="0.35">
      <c r="A230" s="1">
        <f t="shared" si="33"/>
        <v>136.30000000000001</v>
      </c>
      <c r="B230" s="1">
        <v>127.3</v>
      </c>
      <c r="C230" s="1">
        <v>-9.0000000000000107</v>
      </c>
      <c r="D230" s="1">
        <v>36.491785532897502</v>
      </c>
      <c r="E230" s="1" t="s">
        <v>70</v>
      </c>
      <c r="F230" s="8">
        <v>112.69493670886078</v>
      </c>
      <c r="G230" s="8">
        <v>26.888167728166078</v>
      </c>
      <c r="H230" s="1">
        <f t="shared" si="31"/>
        <v>0.87789779987173666</v>
      </c>
      <c r="I230" s="8">
        <v>121.50759493670888</v>
      </c>
      <c r="J230" s="8">
        <v>29.586876734639223</v>
      </c>
      <c r="K230" s="1">
        <f t="shared" si="32"/>
        <v>0.19577615830296746</v>
      </c>
    </row>
    <row r="231" spans="1:11" x14ac:dyDescent="0.35">
      <c r="A231" s="1">
        <f t="shared" si="33"/>
        <v>161.69999999999999</v>
      </c>
      <c r="B231" s="1">
        <v>169.9</v>
      </c>
      <c r="C231" s="1">
        <v>8.2000000000000206</v>
      </c>
      <c r="D231" s="1">
        <v>36.5448724608841</v>
      </c>
      <c r="E231" s="1" t="s">
        <v>70</v>
      </c>
      <c r="F231" s="8">
        <v>112.69493670886078</v>
      </c>
      <c r="G231" s="8">
        <v>26.888167728166078</v>
      </c>
      <c r="H231" s="1">
        <f t="shared" si="31"/>
        <v>1.8225512346758046</v>
      </c>
      <c r="I231" s="8">
        <v>121.50759493670888</v>
      </c>
      <c r="J231" s="8">
        <v>29.586876734639223</v>
      </c>
      <c r="K231" s="1">
        <f t="shared" si="32"/>
        <v>1.6356037001578838</v>
      </c>
    </row>
    <row r="232" spans="1:11" x14ac:dyDescent="0.35">
      <c r="A232" s="1">
        <f t="shared" si="33"/>
        <v>108.2</v>
      </c>
      <c r="B232" s="1">
        <v>96.4</v>
      </c>
      <c r="C232" s="1">
        <v>-11.8</v>
      </c>
      <c r="D232" s="1">
        <v>36.588886545014702</v>
      </c>
      <c r="E232" s="1" t="s">
        <v>70</v>
      </c>
      <c r="F232" s="8">
        <v>112.69493670886078</v>
      </c>
      <c r="G232" s="8">
        <v>26.888167728166078</v>
      </c>
      <c r="H232" s="1">
        <f t="shared" si="31"/>
        <v>-0.16717155123040275</v>
      </c>
      <c r="I232" s="8">
        <v>121.50759493670888</v>
      </c>
      <c r="J232" s="8">
        <v>29.586876734639223</v>
      </c>
      <c r="K232" s="1">
        <f t="shared" si="32"/>
        <v>-0.84860579107066858</v>
      </c>
    </row>
    <row r="233" spans="1:11" x14ac:dyDescent="0.35">
      <c r="A233" s="1">
        <f t="shared" si="33"/>
        <v>79</v>
      </c>
      <c r="B233" s="1">
        <v>109.2</v>
      </c>
      <c r="C233" s="1">
        <v>30.2</v>
      </c>
      <c r="D233" s="1">
        <v>36.640354803460198</v>
      </c>
      <c r="E233" s="1" t="s">
        <v>70</v>
      </c>
      <c r="F233" s="8">
        <v>112.69493670886078</v>
      </c>
      <c r="G233" s="8">
        <v>26.888167728166078</v>
      </c>
      <c r="H233" s="1">
        <f t="shared" si="31"/>
        <v>-1.253151090453978</v>
      </c>
      <c r="I233" s="8">
        <v>121.50759493670888</v>
      </c>
      <c r="J233" s="8">
        <v>29.586876734639223</v>
      </c>
      <c r="K233" s="1">
        <f t="shared" si="32"/>
        <v>-0.41598155314243102</v>
      </c>
    </row>
    <row r="234" spans="1:11" x14ac:dyDescent="0.35">
      <c r="A234" s="1">
        <f t="shared" si="33"/>
        <v>142.69999999999999</v>
      </c>
      <c r="B234" s="1">
        <v>165</v>
      </c>
      <c r="C234" s="1">
        <v>22.3</v>
      </c>
      <c r="D234" s="1">
        <v>36.648985220814502</v>
      </c>
      <c r="E234" s="1" t="s">
        <v>70</v>
      </c>
      <c r="F234" s="8">
        <v>112.69493670886078</v>
      </c>
      <c r="G234" s="8">
        <v>26.888167728166078</v>
      </c>
      <c r="H234" s="1">
        <f t="shared" si="31"/>
        <v>1.1159207125782729</v>
      </c>
      <c r="I234" s="8">
        <v>121.50759493670888</v>
      </c>
      <c r="J234" s="8">
        <v>29.586876734639223</v>
      </c>
      <c r="K234" s="1">
        <f t="shared" si="32"/>
        <v>1.4699897340759802</v>
      </c>
    </row>
    <row r="235" spans="1:11" x14ac:dyDescent="0.35">
      <c r="A235" s="1">
        <f t="shared" si="33"/>
        <v>104.80000000000001</v>
      </c>
      <c r="B235" s="1">
        <v>133.9</v>
      </c>
      <c r="C235" s="1">
        <v>29.1</v>
      </c>
      <c r="D235" s="1">
        <v>36.728500739194502</v>
      </c>
      <c r="E235" s="1" t="s">
        <v>70</v>
      </c>
      <c r="F235" s="8">
        <v>112.69493670886078</v>
      </c>
      <c r="G235" s="8">
        <v>26.888167728166078</v>
      </c>
      <c r="H235" s="1">
        <f t="shared" si="31"/>
        <v>-0.29362122360575021</v>
      </c>
      <c r="I235" s="8">
        <v>121.50759493670888</v>
      </c>
      <c r="J235" s="8">
        <v>29.586876734639223</v>
      </c>
      <c r="K235" s="1">
        <f t="shared" si="32"/>
        <v>0.41884803098471529</v>
      </c>
    </row>
    <row r="236" spans="1:11" x14ac:dyDescent="0.35">
      <c r="A236" s="1">
        <f t="shared" si="33"/>
        <v>127.6</v>
      </c>
      <c r="B236" s="1">
        <v>118.9</v>
      </c>
      <c r="C236" s="1">
        <v>-8.6999999999999904</v>
      </c>
      <c r="D236" s="1">
        <v>36.741085517385301</v>
      </c>
      <c r="E236" s="1" t="s">
        <v>70</v>
      </c>
      <c r="F236" s="8">
        <v>112.69493670886078</v>
      </c>
      <c r="G236" s="8">
        <v>26.888167728166078</v>
      </c>
      <c r="H236" s="1">
        <f t="shared" si="31"/>
        <v>0.55433540291128724</v>
      </c>
      <c r="I236" s="8">
        <v>121.50759493670888</v>
      </c>
      <c r="J236" s="8">
        <v>29.586876734639223</v>
      </c>
      <c r="K236" s="1">
        <f t="shared" si="32"/>
        <v>-8.8133497837438263E-2</v>
      </c>
    </row>
    <row r="237" spans="1:11" x14ac:dyDescent="0.35">
      <c r="A237" s="1">
        <f t="shared" si="33"/>
        <v>97.899999999999991</v>
      </c>
      <c r="B237" s="1">
        <v>160.6</v>
      </c>
      <c r="C237" s="1">
        <v>62.7</v>
      </c>
      <c r="D237" s="1">
        <v>36.746453154869599</v>
      </c>
      <c r="E237" s="1" t="s">
        <v>70</v>
      </c>
      <c r="F237" s="8">
        <v>112.69493670886078</v>
      </c>
      <c r="G237" s="8">
        <v>26.888167728166078</v>
      </c>
      <c r="H237" s="1">
        <f t="shared" si="31"/>
        <v>-0.55023967636748616</v>
      </c>
      <c r="I237" s="8">
        <v>121.50759493670888</v>
      </c>
      <c r="J237" s="8">
        <v>29.586876734639223</v>
      </c>
      <c r="K237" s="1">
        <f t="shared" si="32"/>
        <v>1.3212751522881483</v>
      </c>
    </row>
    <row r="238" spans="1:11" x14ac:dyDescent="0.35">
      <c r="A238" s="1">
        <f t="shared" si="33"/>
        <v>87.8</v>
      </c>
      <c r="B238" s="1">
        <v>96.9</v>
      </c>
      <c r="C238" s="1">
        <v>9.1000000000000103</v>
      </c>
      <c r="D238" s="1">
        <v>36.753498922223599</v>
      </c>
      <c r="E238" s="1" t="s">
        <v>70</v>
      </c>
      <c r="F238" s="8">
        <v>112.69493670886078</v>
      </c>
      <c r="G238" s="8">
        <v>26.888167728166078</v>
      </c>
      <c r="H238" s="1">
        <f t="shared" si="31"/>
        <v>-0.92586958548248965</v>
      </c>
      <c r="I238" s="8">
        <v>121.50759493670888</v>
      </c>
      <c r="J238" s="8">
        <v>29.586876734639223</v>
      </c>
      <c r="K238" s="1">
        <f t="shared" si="32"/>
        <v>-0.8317064067765968</v>
      </c>
    </row>
    <row r="239" spans="1:11" x14ac:dyDescent="0.35">
      <c r="A239" s="1">
        <f t="shared" si="33"/>
        <v>136.69999999999999</v>
      </c>
      <c r="B239" s="1">
        <v>127.8</v>
      </c>
      <c r="C239" s="1">
        <v>-8.8999999999999897</v>
      </c>
      <c r="D239" s="1">
        <v>36.763448582469799</v>
      </c>
      <c r="E239" s="1" t="s">
        <v>70</v>
      </c>
      <c r="F239" s="8">
        <v>112.69493670886078</v>
      </c>
      <c r="G239" s="8">
        <v>26.888167728166078</v>
      </c>
      <c r="H239" s="1">
        <f t="shared" si="31"/>
        <v>0.89277423191589433</v>
      </c>
      <c r="I239" s="8">
        <v>121.50759493670888</v>
      </c>
      <c r="J239" s="8">
        <v>29.586876734639223</v>
      </c>
      <c r="K239" s="1">
        <f t="shared" si="32"/>
        <v>0.21267554259703925</v>
      </c>
    </row>
    <row r="240" spans="1:11" x14ac:dyDescent="0.35">
      <c r="A240" s="1">
        <f t="shared" si="33"/>
        <v>109</v>
      </c>
      <c r="B240" s="1">
        <v>125.3</v>
      </c>
      <c r="C240" s="1">
        <v>16.3</v>
      </c>
      <c r="D240" s="1">
        <v>36.813873296614503</v>
      </c>
      <c r="E240" s="1" t="s">
        <v>70</v>
      </c>
      <c r="F240" s="8">
        <v>112.69493670886078</v>
      </c>
      <c r="G240" s="8">
        <v>26.888167728166078</v>
      </c>
      <c r="H240" s="1">
        <f t="shared" si="31"/>
        <v>-0.13741868714208572</v>
      </c>
      <c r="I240" s="8">
        <v>121.50759493670888</v>
      </c>
      <c r="J240" s="8">
        <v>29.586876734639223</v>
      </c>
      <c r="K240" s="1">
        <f t="shared" si="32"/>
        <v>0.12817862112668033</v>
      </c>
    </row>
    <row r="241" spans="1:11" x14ac:dyDescent="0.35">
      <c r="A241" s="1">
        <f t="shared" si="33"/>
        <v>137.69999999999999</v>
      </c>
      <c r="B241" s="1">
        <v>143.4</v>
      </c>
      <c r="C241" s="1">
        <v>5.7000000000000197</v>
      </c>
      <c r="D241" s="1">
        <v>36.921779426116103</v>
      </c>
      <c r="E241" s="1" t="s">
        <v>70</v>
      </c>
      <c r="F241" s="8">
        <v>112.69493670886078</v>
      </c>
      <c r="G241" s="8">
        <v>26.888167728166078</v>
      </c>
      <c r="H241" s="1">
        <f t="shared" si="31"/>
        <v>0.92996531202629074</v>
      </c>
      <c r="I241" s="8">
        <v>121.50759493670888</v>
      </c>
      <c r="J241" s="8">
        <v>29.586876734639223</v>
      </c>
      <c r="K241" s="1">
        <f t="shared" si="32"/>
        <v>0.73993633257207925</v>
      </c>
    </row>
    <row r="242" spans="1:11" x14ac:dyDescent="0.35">
      <c r="A242" s="1">
        <f t="shared" si="33"/>
        <v>102.2</v>
      </c>
      <c r="B242" s="1">
        <v>109.9</v>
      </c>
      <c r="C242" s="1">
        <v>7.7</v>
      </c>
      <c r="D242" s="1">
        <v>37.008614850958303</v>
      </c>
      <c r="E242" s="1" t="s">
        <v>70</v>
      </c>
      <c r="F242" s="8">
        <v>112.69493670886078</v>
      </c>
      <c r="G242" s="8">
        <v>26.888167728166078</v>
      </c>
      <c r="H242" s="1">
        <f t="shared" si="31"/>
        <v>-0.39031803189278119</v>
      </c>
      <c r="I242" s="8">
        <v>121.50759493670888</v>
      </c>
      <c r="J242" s="8">
        <v>29.586876734639223</v>
      </c>
      <c r="K242" s="1">
        <f t="shared" si="32"/>
        <v>-0.39232241513073041</v>
      </c>
    </row>
    <row r="243" spans="1:11" x14ac:dyDescent="0.35">
      <c r="A243" s="1">
        <f t="shared" si="33"/>
        <v>88.3</v>
      </c>
      <c r="B243" s="1">
        <v>93.7</v>
      </c>
      <c r="C243" s="1">
        <v>5.4000000000000101</v>
      </c>
      <c r="D243" s="1">
        <v>37.223725445048203</v>
      </c>
      <c r="E243" s="1" t="s">
        <v>70</v>
      </c>
      <c r="F243" s="8">
        <v>112.69493670886078</v>
      </c>
      <c r="G243" s="8">
        <v>26.888167728166078</v>
      </c>
      <c r="H243" s="1">
        <f t="shared" si="31"/>
        <v>-0.90727404542729151</v>
      </c>
      <c r="I243" s="8">
        <v>121.50759493670888</v>
      </c>
      <c r="J243" s="8">
        <v>29.586876734639223</v>
      </c>
      <c r="K243" s="1">
        <f t="shared" si="32"/>
        <v>-0.93986246625865633</v>
      </c>
    </row>
    <row r="244" spans="1:11" x14ac:dyDescent="0.35">
      <c r="A244" s="1">
        <f t="shared" si="33"/>
        <v>161.1</v>
      </c>
      <c r="B244" s="1">
        <v>143.9</v>
      </c>
      <c r="C244" s="1">
        <v>-17.2</v>
      </c>
      <c r="D244" s="1">
        <v>37.254096501968199</v>
      </c>
      <c r="E244" s="1" t="s">
        <v>70</v>
      </c>
      <c r="F244" s="8">
        <v>112.69493670886078</v>
      </c>
      <c r="G244" s="8">
        <v>26.888167728166078</v>
      </c>
      <c r="H244" s="1">
        <f t="shared" si="31"/>
        <v>1.8002365866095669</v>
      </c>
      <c r="I244" s="8">
        <v>121.50759493670888</v>
      </c>
      <c r="J244" s="8">
        <v>29.586876734639223</v>
      </c>
      <c r="K244" s="1">
        <f t="shared" si="32"/>
        <v>0.75683571686615103</v>
      </c>
    </row>
    <row r="245" spans="1:11" x14ac:dyDescent="0.35">
      <c r="A245" s="1">
        <f t="shared" si="33"/>
        <v>129.9</v>
      </c>
      <c r="B245" s="1">
        <v>132.6</v>
      </c>
      <c r="C245" s="1">
        <v>2.69999999999999</v>
      </c>
      <c r="D245" s="1">
        <v>37.271172337278102</v>
      </c>
      <c r="E245" s="1" t="s">
        <v>70</v>
      </c>
      <c r="F245" s="8">
        <v>112.69493670886078</v>
      </c>
      <c r="G245" s="8">
        <v>26.888167728166078</v>
      </c>
      <c r="H245" s="1">
        <f t="shared" si="31"/>
        <v>0.63987488716519947</v>
      </c>
      <c r="I245" s="8">
        <v>121.50759493670888</v>
      </c>
      <c r="J245" s="8">
        <v>29.586876734639223</v>
      </c>
      <c r="K245" s="1">
        <f t="shared" si="32"/>
        <v>0.37490963182012826</v>
      </c>
    </row>
    <row r="246" spans="1:11" x14ac:dyDescent="0.35">
      <c r="A246" s="1">
        <f t="shared" si="33"/>
        <v>70.400000000000006</v>
      </c>
      <c r="B246" s="1">
        <v>78.8</v>
      </c>
      <c r="C246" s="1">
        <v>8.3999999999999897</v>
      </c>
      <c r="D246" s="1">
        <v>37.305884955685599</v>
      </c>
      <c r="E246" s="1" t="s">
        <v>70</v>
      </c>
      <c r="F246" s="8">
        <v>112.69493670886078</v>
      </c>
      <c r="G246" s="8">
        <v>26.888167728166078</v>
      </c>
      <c r="H246" s="1">
        <f t="shared" si="31"/>
        <v>-1.5729943794033869</v>
      </c>
      <c r="I246" s="8">
        <v>121.50759493670888</v>
      </c>
      <c r="J246" s="8">
        <v>29.586876734639223</v>
      </c>
      <c r="K246" s="1">
        <f t="shared" si="32"/>
        <v>-1.4434641182219958</v>
      </c>
    </row>
    <row r="247" spans="1:11" x14ac:dyDescent="0.35">
      <c r="A247" s="1">
        <f t="shared" si="33"/>
        <v>132.1</v>
      </c>
      <c r="B247" s="1">
        <v>167.2</v>
      </c>
      <c r="C247" s="1">
        <v>35.1</v>
      </c>
      <c r="D247" s="1">
        <v>37.447215803668897</v>
      </c>
      <c r="E247" s="1" t="s">
        <v>70</v>
      </c>
      <c r="F247" s="8">
        <v>112.69493670886078</v>
      </c>
      <c r="G247" s="8">
        <v>26.888167728166078</v>
      </c>
      <c r="H247" s="1">
        <f t="shared" si="31"/>
        <v>0.72169526340807111</v>
      </c>
      <c r="I247" s="8">
        <v>121.50759493670888</v>
      </c>
      <c r="J247" s="8">
        <v>29.586876734639223</v>
      </c>
      <c r="K247" s="1">
        <f t="shared" si="32"/>
        <v>1.5443470249698956</v>
      </c>
    </row>
    <row r="248" spans="1:11" x14ac:dyDescent="0.35">
      <c r="A248" s="1">
        <f t="shared" si="33"/>
        <v>139.6</v>
      </c>
      <c r="B248" s="1">
        <v>149.9</v>
      </c>
      <c r="C248" s="1">
        <v>10.3</v>
      </c>
      <c r="D248" s="1">
        <v>37.448886205954402</v>
      </c>
      <c r="E248" s="1" t="s">
        <v>70</v>
      </c>
      <c r="F248" s="8">
        <v>112.69493670886078</v>
      </c>
      <c r="G248" s="8">
        <v>26.888167728166078</v>
      </c>
      <c r="H248" s="1">
        <f t="shared" si="31"/>
        <v>1.0006283642360441</v>
      </c>
      <c r="I248" s="8">
        <v>121.50759493670888</v>
      </c>
      <c r="J248" s="8">
        <v>29.586876734639223</v>
      </c>
      <c r="K248" s="1">
        <f t="shared" si="32"/>
        <v>0.95962832839501244</v>
      </c>
    </row>
    <row r="249" spans="1:11" x14ac:dyDescent="0.35">
      <c r="A249" s="1">
        <f t="shared" si="33"/>
        <v>125.5</v>
      </c>
      <c r="B249" s="1">
        <v>117.4</v>
      </c>
      <c r="C249" s="1">
        <v>-8.0999999999999908</v>
      </c>
      <c r="D249" s="1">
        <v>37.474027799810798</v>
      </c>
      <c r="E249" s="1" t="s">
        <v>70</v>
      </c>
      <c r="F249" s="8">
        <v>112.69493670886078</v>
      </c>
      <c r="G249" s="8">
        <v>26.888167728166078</v>
      </c>
      <c r="H249" s="1">
        <f t="shared" si="31"/>
        <v>0.47623413467945502</v>
      </c>
      <c r="I249" s="8">
        <v>121.50759493670888</v>
      </c>
      <c r="J249" s="8">
        <v>29.586876734639223</v>
      </c>
      <c r="K249" s="1">
        <f t="shared" si="32"/>
        <v>-0.13883165071965362</v>
      </c>
    </row>
    <row r="250" spans="1:11" x14ac:dyDescent="0.35">
      <c r="A250" s="1">
        <f t="shared" si="33"/>
        <v>114.60000000000001</v>
      </c>
      <c r="B250" s="1">
        <v>100.9</v>
      </c>
      <c r="C250" s="1">
        <v>-13.7</v>
      </c>
      <c r="D250" s="1">
        <v>37.487952327581397</v>
      </c>
      <c r="E250" s="1" t="s">
        <v>70</v>
      </c>
      <c r="F250" s="8">
        <v>112.69493670886078</v>
      </c>
      <c r="G250" s="8">
        <v>26.888167728166078</v>
      </c>
      <c r="H250" s="1">
        <f t="shared" si="31"/>
        <v>7.0851361476134481E-2</v>
      </c>
      <c r="I250" s="8">
        <v>121.50759493670888</v>
      </c>
      <c r="J250" s="8">
        <v>29.586876734639223</v>
      </c>
      <c r="K250" s="1">
        <f t="shared" si="32"/>
        <v>-0.69651133242402252</v>
      </c>
    </row>
    <row r="251" spans="1:11" x14ac:dyDescent="0.35">
      <c r="A251" s="1">
        <f t="shared" si="33"/>
        <v>120.6</v>
      </c>
      <c r="B251" s="1">
        <v>123.9</v>
      </c>
      <c r="C251" s="1">
        <v>3.30000000000001</v>
      </c>
      <c r="D251" s="1">
        <v>37.495710440937401</v>
      </c>
      <c r="E251" s="1" t="s">
        <v>70</v>
      </c>
      <c r="F251" s="8">
        <v>112.69493670886078</v>
      </c>
      <c r="G251" s="8">
        <v>26.888167728166078</v>
      </c>
      <c r="H251" s="1">
        <f t="shared" ref="H251:H288" si="34">(A251-F251)/G251</f>
        <v>0.29399784213851238</v>
      </c>
      <c r="I251" s="8">
        <v>121.50759493670888</v>
      </c>
      <c r="J251" s="8">
        <v>29.586876734639223</v>
      </c>
      <c r="K251" s="1">
        <f t="shared" ref="K251:K288" si="35">(B251-I251)/J251</f>
        <v>8.0860345103279607E-2</v>
      </c>
    </row>
    <row r="252" spans="1:11" x14ac:dyDescent="0.35">
      <c r="A252" s="1">
        <f t="shared" si="33"/>
        <v>140.1</v>
      </c>
      <c r="B252" s="1">
        <v>121.8</v>
      </c>
      <c r="C252" s="1">
        <v>-18.3</v>
      </c>
      <c r="D252" s="1">
        <v>37.534569181821198</v>
      </c>
      <c r="E252" s="1" t="s">
        <v>70</v>
      </c>
      <c r="F252" s="8">
        <v>112.69493670886078</v>
      </c>
      <c r="G252" s="8">
        <v>26.888167728166078</v>
      </c>
      <c r="H252" s="1">
        <f t="shared" si="34"/>
        <v>1.0192239042912423</v>
      </c>
      <c r="I252" s="8">
        <v>121.50759493670888</v>
      </c>
      <c r="J252" s="8">
        <v>29.586876734639223</v>
      </c>
      <c r="K252" s="1">
        <f t="shared" si="35"/>
        <v>9.8829310681778117E-3</v>
      </c>
    </row>
    <row r="253" spans="1:11" x14ac:dyDescent="0.35">
      <c r="A253" s="1">
        <f t="shared" si="33"/>
        <v>138.30000000000001</v>
      </c>
      <c r="B253" s="1">
        <v>127.8</v>
      </c>
      <c r="C253" s="1">
        <v>-10.5</v>
      </c>
      <c r="D253" s="1">
        <v>37.571994490409701</v>
      </c>
      <c r="E253" s="1" t="s">
        <v>70</v>
      </c>
      <c r="F253" s="8">
        <v>112.69493670886078</v>
      </c>
      <c r="G253" s="8">
        <v>26.888167728166078</v>
      </c>
      <c r="H253" s="1">
        <f t="shared" si="34"/>
        <v>0.95227996009252946</v>
      </c>
      <c r="I253" s="8">
        <v>121.50759493670888</v>
      </c>
      <c r="J253" s="8">
        <v>29.586876734639223</v>
      </c>
      <c r="K253" s="1">
        <f t="shared" si="35"/>
        <v>0.21267554259703925</v>
      </c>
    </row>
    <row r="254" spans="1:11" x14ac:dyDescent="0.35">
      <c r="A254" s="1">
        <f t="shared" si="33"/>
        <v>101.7</v>
      </c>
      <c r="B254" s="1">
        <v>125.9</v>
      </c>
      <c r="C254" s="1">
        <v>24.2</v>
      </c>
      <c r="D254" s="1">
        <v>37.711717086087198</v>
      </c>
      <c r="E254" s="1" t="s">
        <v>70</v>
      </c>
      <c r="F254" s="8">
        <v>112.69493670886078</v>
      </c>
      <c r="G254" s="8">
        <v>26.888167728166078</v>
      </c>
      <c r="H254" s="1">
        <f t="shared" si="34"/>
        <v>-0.40891357194797939</v>
      </c>
      <c r="I254" s="8">
        <v>121.50759493670888</v>
      </c>
      <c r="J254" s="8">
        <v>29.586876734639223</v>
      </c>
      <c r="K254" s="1">
        <f t="shared" si="35"/>
        <v>0.14845788227956674</v>
      </c>
    </row>
    <row r="255" spans="1:11" x14ac:dyDescent="0.35">
      <c r="A255" s="1">
        <f t="shared" si="33"/>
        <v>150.69999999999999</v>
      </c>
      <c r="B255" s="1">
        <v>159.30000000000001</v>
      </c>
      <c r="C255" s="1">
        <v>8.6000000000000192</v>
      </c>
      <c r="D255" s="1">
        <v>37.8067311612851</v>
      </c>
      <c r="E255" s="1" t="s">
        <v>70</v>
      </c>
      <c r="F255" s="8">
        <v>112.69493670886078</v>
      </c>
      <c r="G255" s="8">
        <v>26.888167728166078</v>
      </c>
      <c r="H255" s="1">
        <f t="shared" si="34"/>
        <v>1.4134493534614441</v>
      </c>
      <c r="I255" s="8">
        <v>121.50759493670888</v>
      </c>
      <c r="J255" s="8">
        <v>29.586876734639223</v>
      </c>
      <c r="K255" s="1">
        <f t="shared" si="35"/>
        <v>1.2773367531235622</v>
      </c>
    </row>
    <row r="256" spans="1:11" x14ac:dyDescent="0.35">
      <c r="A256" s="1">
        <f t="shared" si="33"/>
        <v>108.10000000000001</v>
      </c>
      <c r="B256" s="1">
        <v>131.30000000000001</v>
      </c>
      <c r="C256" s="1">
        <v>23.2</v>
      </c>
      <c r="D256" s="1">
        <v>37.811432642830503</v>
      </c>
      <c r="E256" s="1" t="s">
        <v>70</v>
      </c>
      <c r="F256" s="8">
        <v>112.69493670886078</v>
      </c>
      <c r="G256" s="8">
        <v>26.888167728166078</v>
      </c>
      <c r="H256" s="1">
        <f t="shared" si="34"/>
        <v>-0.17089065924144217</v>
      </c>
      <c r="I256" s="8">
        <v>121.50759493670888</v>
      </c>
      <c r="J256" s="8">
        <v>29.586876734639223</v>
      </c>
      <c r="K256" s="1">
        <f t="shared" si="35"/>
        <v>0.33097123265554224</v>
      </c>
    </row>
    <row r="257" spans="1:11" x14ac:dyDescent="0.35">
      <c r="A257" s="1">
        <f t="shared" si="33"/>
        <v>120.9</v>
      </c>
      <c r="B257" s="1">
        <v>153.9</v>
      </c>
      <c r="C257" s="1">
        <v>33</v>
      </c>
      <c r="D257" s="1">
        <v>38.025829953529602</v>
      </c>
      <c r="E257" s="1" t="s">
        <v>70</v>
      </c>
      <c r="F257" s="8">
        <v>112.69493670886078</v>
      </c>
      <c r="G257" s="8">
        <v>26.888167728166078</v>
      </c>
      <c r="H257" s="1">
        <f t="shared" si="34"/>
        <v>0.30515516617163174</v>
      </c>
      <c r="I257" s="8">
        <v>121.50759493670888</v>
      </c>
      <c r="J257" s="8">
        <v>29.586876734639223</v>
      </c>
      <c r="K257" s="1">
        <f t="shared" si="35"/>
        <v>1.0948234027475867</v>
      </c>
    </row>
    <row r="258" spans="1:11" x14ac:dyDescent="0.35">
      <c r="A258" s="1">
        <f t="shared" si="33"/>
        <v>92.1</v>
      </c>
      <c r="B258" s="1">
        <v>112.1</v>
      </c>
      <c r="C258" s="1">
        <v>20</v>
      </c>
      <c r="D258" s="1">
        <v>38.047684657314299</v>
      </c>
      <c r="E258" s="1" t="s">
        <v>70</v>
      </c>
      <c r="F258" s="8">
        <v>112.69493670886078</v>
      </c>
      <c r="G258" s="8">
        <v>26.888167728166078</v>
      </c>
      <c r="H258" s="1">
        <f t="shared" si="34"/>
        <v>-0.76594794100778518</v>
      </c>
      <c r="I258" s="8">
        <v>121.50759493670888</v>
      </c>
      <c r="J258" s="8">
        <v>29.586876734639223</v>
      </c>
      <c r="K258" s="1">
        <f t="shared" si="35"/>
        <v>-0.31796512423681494</v>
      </c>
    </row>
    <row r="259" spans="1:11" x14ac:dyDescent="0.35">
      <c r="A259" s="1">
        <f t="shared" si="33"/>
        <v>88.9</v>
      </c>
      <c r="B259" s="1">
        <v>99.7</v>
      </c>
      <c r="C259" s="1">
        <v>10.8</v>
      </c>
      <c r="D259" s="1">
        <v>38.053270822919998</v>
      </c>
      <c r="E259" s="1" t="s">
        <v>70</v>
      </c>
      <c r="F259" s="8">
        <v>112.69493670886078</v>
      </c>
      <c r="G259" s="8">
        <v>26.888167728166078</v>
      </c>
      <c r="H259" s="1">
        <f t="shared" si="34"/>
        <v>-0.88495939736105333</v>
      </c>
      <c r="I259" s="8">
        <v>121.50759493670888</v>
      </c>
      <c r="J259" s="8">
        <v>29.586876734639223</v>
      </c>
      <c r="K259" s="1">
        <f t="shared" si="35"/>
        <v>-0.73706985472979492</v>
      </c>
    </row>
    <row r="260" spans="1:11" x14ac:dyDescent="0.35">
      <c r="A260" s="1">
        <f t="shared" si="33"/>
        <v>87.8</v>
      </c>
      <c r="B260" s="1">
        <v>98.2</v>
      </c>
      <c r="C260" s="1">
        <v>10.4</v>
      </c>
      <c r="D260" s="1">
        <v>38.093556822040803</v>
      </c>
      <c r="E260" s="1" t="s">
        <v>70</v>
      </c>
      <c r="F260" s="8">
        <v>112.69493670886078</v>
      </c>
      <c r="G260" s="8">
        <v>26.888167728166078</v>
      </c>
      <c r="H260" s="1">
        <f t="shared" si="34"/>
        <v>-0.92586958548248965</v>
      </c>
      <c r="I260" s="8">
        <v>121.50759493670888</v>
      </c>
      <c r="J260" s="8">
        <v>29.586876734639223</v>
      </c>
      <c r="K260" s="1">
        <f t="shared" si="35"/>
        <v>-0.78776800761201027</v>
      </c>
    </row>
    <row r="261" spans="1:11" x14ac:dyDescent="0.35">
      <c r="A261" s="1">
        <f t="shared" si="33"/>
        <v>109.1</v>
      </c>
      <c r="B261" s="1">
        <v>103.4</v>
      </c>
      <c r="C261" s="1">
        <v>-5.6999999999999904</v>
      </c>
      <c r="D261" s="1">
        <v>38.106895528967101</v>
      </c>
      <c r="E261" s="1" t="s">
        <v>70</v>
      </c>
      <c r="F261" s="8">
        <v>112.69493670886078</v>
      </c>
      <c r="G261" s="8">
        <v>26.888167728166078</v>
      </c>
      <c r="H261" s="1">
        <f t="shared" si="34"/>
        <v>-0.1336995791310463</v>
      </c>
      <c r="I261" s="8">
        <v>121.50759493670888</v>
      </c>
      <c r="J261" s="8">
        <v>29.586876734639223</v>
      </c>
      <c r="K261" s="1">
        <f t="shared" si="35"/>
        <v>-0.6120144109536636</v>
      </c>
    </row>
    <row r="262" spans="1:11" x14ac:dyDescent="0.35">
      <c r="A262" s="1">
        <f t="shared" si="33"/>
        <v>102.3</v>
      </c>
      <c r="B262" s="1">
        <v>152</v>
      </c>
      <c r="C262" s="1">
        <v>49.7</v>
      </c>
      <c r="D262" s="1">
        <v>38.2141207431944</v>
      </c>
      <c r="E262" s="1" t="s">
        <v>70</v>
      </c>
      <c r="F262" s="8">
        <v>112.69493670886078</v>
      </c>
      <c r="G262" s="8">
        <v>26.888167728166078</v>
      </c>
      <c r="H262" s="1">
        <f t="shared" si="34"/>
        <v>-0.38659892388174177</v>
      </c>
      <c r="I262" s="8">
        <v>121.50759493670888</v>
      </c>
      <c r="J262" s="8">
        <v>29.586876734639223</v>
      </c>
      <c r="K262" s="1">
        <f t="shared" si="35"/>
        <v>1.0306057424301138</v>
      </c>
    </row>
    <row r="263" spans="1:11" x14ac:dyDescent="0.35">
      <c r="A263" s="1">
        <f t="shared" si="33"/>
        <v>162.39999999999998</v>
      </c>
      <c r="B263" s="1">
        <v>152.19999999999999</v>
      </c>
      <c r="C263" s="1">
        <v>-10.199999999999999</v>
      </c>
      <c r="D263" s="1">
        <v>38.225588638557603</v>
      </c>
      <c r="E263" s="1" t="s">
        <v>70</v>
      </c>
      <c r="F263" s="8">
        <v>112.69493670886078</v>
      </c>
      <c r="G263" s="8">
        <v>26.888167728166078</v>
      </c>
      <c r="H263" s="1">
        <f t="shared" si="34"/>
        <v>1.8485849907530816</v>
      </c>
      <c r="I263" s="8">
        <v>121.50759493670888</v>
      </c>
      <c r="J263" s="8">
        <v>29.586876734639223</v>
      </c>
      <c r="K263" s="1">
        <f t="shared" si="35"/>
        <v>1.0373654961477421</v>
      </c>
    </row>
    <row r="264" spans="1:11" x14ac:dyDescent="0.35">
      <c r="A264" s="1">
        <f t="shared" si="33"/>
        <v>77.8</v>
      </c>
      <c r="B264" s="1">
        <v>87.5</v>
      </c>
      <c r="C264" s="1">
        <v>9.6999999999999993</v>
      </c>
      <c r="D264" s="1">
        <v>38.287141241845802</v>
      </c>
      <c r="E264" s="1" t="s">
        <v>70</v>
      </c>
      <c r="F264" s="8">
        <v>112.69493670886078</v>
      </c>
      <c r="G264" s="8">
        <v>26.888167728166078</v>
      </c>
      <c r="H264" s="1">
        <f t="shared" si="34"/>
        <v>-1.2977803865864537</v>
      </c>
      <c r="I264" s="8">
        <v>121.50759493670888</v>
      </c>
      <c r="J264" s="8">
        <v>29.586876734639223</v>
      </c>
      <c r="K264" s="1">
        <f t="shared" si="35"/>
        <v>-1.1494148315051467</v>
      </c>
    </row>
    <row r="265" spans="1:11" x14ac:dyDescent="0.35">
      <c r="A265" s="1">
        <f t="shared" si="33"/>
        <v>122</v>
      </c>
      <c r="B265" s="1">
        <v>126.2</v>
      </c>
      <c r="C265" s="1">
        <v>4.2</v>
      </c>
      <c r="D265" s="1">
        <v>38.394459326319499</v>
      </c>
      <c r="E265" s="1" t="s">
        <v>70</v>
      </c>
      <c r="F265" s="8">
        <v>112.69493670886078</v>
      </c>
      <c r="G265" s="8">
        <v>26.888167728166078</v>
      </c>
      <c r="H265" s="1">
        <f t="shared" si="34"/>
        <v>0.34606535429306756</v>
      </c>
      <c r="I265" s="8">
        <v>121.50759493670888</v>
      </c>
      <c r="J265" s="8">
        <v>29.586876734639223</v>
      </c>
      <c r="K265" s="1">
        <f t="shared" si="35"/>
        <v>0.15859751285600973</v>
      </c>
    </row>
    <row r="266" spans="1:11" x14ac:dyDescent="0.35">
      <c r="A266" s="1">
        <f t="shared" si="33"/>
        <v>125.60000000000001</v>
      </c>
      <c r="B266" s="1">
        <v>166.3</v>
      </c>
      <c r="C266" s="1">
        <v>40.700000000000003</v>
      </c>
      <c r="D266" s="1">
        <v>38.568549988335597</v>
      </c>
      <c r="E266" s="1" t="s">
        <v>70</v>
      </c>
      <c r="F266" s="8">
        <v>112.69493670886078</v>
      </c>
      <c r="G266" s="8">
        <v>26.888167728166078</v>
      </c>
      <c r="H266" s="1">
        <f t="shared" si="34"/>
        <v>0.479953242690495</v>
      </c>
      <c r="I266" s="8">
        <v>121.50759493670888</v>
      </c>
      <c r="J266" s="8">
        <v>29.586876734639223</v>
      </c>
      <c r="K266" s="1">
        <f t="shared" si="35"/>
        <v>1.5139281332405672</v>
      </c>
    </row>
    <row r="267" spans="1:11" x14ac:dyDescent="0.35">
      <c r="A267" s="1">
        <f t="shared" si="33"/>
        <v>114.80000000000001</v>
      </c>
      <c r="B267" s="1">
        <v>144.9</v>
      </c>
      <c r="C267" s="1">
        <v>30.1</v>
      </c>
      <c r="D267" s="1">
        <v>38.640089873644797</v>
      </c>
      <c r="E267" s="1" t="s">
        <v>70</v>
      </c>
      <c r="F267" s="8">
        <v>112.69493670886078</v>
      </c>
      <c r="G267" s="8">
        <v>26.888167728166078</v>
      </c>
      <c r="H267" s="1">
        <f t="shared" si="34"/>
        <v>7.8289577498213872E-2</v>
      </c>
      <c r="I267" s="8">
        <v>121.50759493670888</v>
      </c>
      <c r="J267" s="8">
        <v>29.586876734639223</v>
      </c>
      <c r="K267" s="1">
        <f t="shared" si="35"/>
        <v>0.7906344854542946</v>
      </c>
    </row>
    <row r="268" spans="1:11" x14ac:dyDescent="0.35">
      <c r="A268" s="1">
        <f t="shared" si="33"/>
        <v>156.9</v>
      </c>
      <c r="B268" s="1">
        <v>137.6</v>
      </c>
      <c r="C268" s="1">
        <v>-19.3</v>
      </c>
      <c r="D268" s="1">
        <v>38.685245261215897</v>
      </c>
      <c r="E268" s="1" t="s">
        <v>70</v>
      </c>
      <c r="F268" s="8">
        <v>112.69493670886078</v>
      </c>
      <c r="G268" s="8">
        <v>26.888167728166078</v>
      </c>
      <c r="H268" s="1">
        <f t="shared" si="34"/>
        <v>1.6440340501459025</v>
      </c>
      <c r="I268" s="8">
        <v>121.50759493670888</v>
      </c>
      <c r="J268" s="8">
        <v>29.586876734639223</v>
      </c>
      <c r="K268" s="1">
        <f t="shared" si="35"/>
        <v>0.54390347476084611</v>
      </c>
    </row>
    <row r="269" spans="1:11" x14ac:dyDescent="0.35">
      <c r="A269" s="1">
        <f t="shared" si="33"/>
        <v>93.4</v>
      </c>
      <c r="B269" s="1">
        <v>102.1</v>
      </c>
      <c r="C269" s="1">
        <v>8.6999999999999904</v>
      </c>
      <c r="D269" s="1">
        <v>38.825379369414499</v>
      </c>
      <c r="E269" s="1" t="s">
        <v>70</v>
      </c>
      <c r="F269" s="8">
        <v>112.69493670886078</v>
      </c>
      <c r="G269" s="8">
        <v>26.888167728166078</v>
      </c>
      <c r="H269" s="1">
        <f t="shared" si="34"/>
        <v>-0.71759953686426947</v>
      </c>
      <c r="I269" s="8">
        <v>121.50759493670888</v>
      </c>
      <c r="J269" s="8">
        <v>29.586876734639223</v>
      </c>
      <c r="K269" s="1">
        <f t="shared" si="35"/>
        <v>-0.65595281011825068</v>
      </c>
    </row>
    <row r="270" spans="1:11" x14ac:dyDescent="0.35">
      <c r="A270" s="1">
        <f t="shared" si="33"/>
        <v>83.2</v>
      </c>
      <c r="B270" s="1">
        <v>83.3</v>
      </c>
      <c r="C270" s="1">
        <v>9.9999999999994302E-2</v>
      </c>
      <c r="D270" s="1">
        <v>38.903910233864003</v>
      </c>
      <c r="E270" s="1" t="s">
        <v>70</v>
      </c>
      <c r="F270" s="8">
        <v>112.69493670886078</v>
      </c>
      <c r="G270" s="8">
        <v>26.888167728166078</v>
      </c>
      <c r="H270" s="1">
        <f t="shared" si="34"/>
        <v>-1.096948553990313</v>
      </c>
      <c r="I270" s="8">
        <v>121.50759493670888</v>
      </c>
      <c r="J270" s="8">
        <v>29.586876734639223</v>
      </c>
      <c r="K270" s="1">
        <f t="shared" si="35"/>
        <v>-1.2913696595753497</v>
      </c>
    </row>
    <row r="271" spans="1:11" x14ac:dyDescent="0.35">
      <c r="A271" s="1">
        <f t="shared" si="33"/>
        <v>87.5</v>
      </c>
      <c r="B271" s="1">
        <v>68.7</v>
      </c>
      <c r="C271" s="1">
        <v>-18.8</v>
      </c>
      <c r="D271" s="1">
        <v>38.957922521411099</v>
      </c>
      <c r="E271" s="1" t="s">
        <v>70</v>
      </c>
      <c r="F271" s="8">
        <v>112.69493670886078</v>
      </c>
      <c r="G271" s="8">
        <v>26.888167728166078</v>
      </c>
      <c r="H271" s="1">
        <f t="shared" si="34"/>
        <v>-0.93702690951560852</v>
      </c>
      <c r="I271" s="8">
        <v>121.50759493670888</v>
      </c>
      <c r="J271" s="8">
        <v>29.586876734639223</v>
      </c>
      <c r="K271" s="1">
        <f t="shared" si="35"/>
        <v>-1.7848316809622455</v>
      </c>
    </row>
    <row r="272" spans="1:11" x14ac:dyDescent="0.35">
      <c r="A272" s="1">
        <f t="shared" si="33"/>
        <v>86.399999999999991</v>
      </c>
      <c r="B272" s="1">
        <v>98.3</v>
      </c>
      <c r="C272" s="1">
        <v>11.9</v>
      </c>
      <c r="D272" s="1">
        <v>39.0140056296894</v>
      </c>
      <c r="E272" s="1" t="s">
        <v>70</v>
      </c>
      <c r="F272" s="8">
        <v>112.69493670886078</v>
      </c>
      <c r="G272" s="8">
        <v>26.888167728166078</v>
      </c>
      <c r="H272" s="1">
        <f t="shared" si="34"/>
        <v>-0.97793709763704484</v>
      </c>
      <c r="I272" s="8">
        <v>121.50759493670888</v>
      </c>
      <c r="J272" s="8">
        <v>29.586876734639223</v>
      </c>
      <c r="K272" s="1">
        <f t="shared" si="35"/>
        <v>-0.78438813075319613</v>
      </c>
    </row>
    <row r="273" spans="1:11" x14ac:dyDescent="0.35">
      <c r="A273" s="1">
        <f t="shared" si="33"/>
        <v>73.7</v>
      </c>
      <c r="B273" s="1">
        <v>80.5</v>
      </c>
      <c r="C273" s="1">
        <v>6.8</v>
      </c>
      <c r="D273" s="1">
        <v>39.023163901093298</v>
      </c>
      <c r="E273" s="1" t="s">
        <v>70</v>
      </c>
      <c r="F273" s="8">
        <v>112.69493670886078</v>
      </c>
      <c r="G273" s="8">
        <v>26.888167728166078</v>
      </c>
      <c r="H273" s="1">
        <f t="shared" si="34"/>
        <v>-1.4502638150390788</v>
      </c>
      <c r="I273" s="8">
        <v>121.50759493670888</v>
      </c>
      <c r="J273" s="8">
        <v>29.586876734639223</v>
      </c>
      <c r="K273" s="1">
        <f t="shared" si="35"/>
        <v>-1.3860062116221517</v>
      </c>
    </row>
    <row r="274" spans="1:11" x14ac:dyDescent="0.35">
      <c r="A274" s="1">
        <f t="shared" si="33"/>
        <v>113</v>
      </c>
      <c r="B274" s="1">
        <v>91.1</v>
      </c>
      <c r="C274" s="1">
        <v>-21.9</v>
      </c>
      <c r="D274" s="1">
        <v>39.260531543183603</v>
      </c>
      <c r="E274" s="1" t="s">
        <v>70</v>
      </c>
      <c r="F274" s="8">
        <v>112.69493670886078</v>
      </c>
      <c r="G274" s="8">
        <v>26.888167728166078</v>
      </c>
      <c r="H274" s="1">
        <f t="shared" si="34"/>
        <v>1.1345633299499912E-2</v>
      </c>
      <c r="I274" s="8">
        <v>121.50759493670888</v>
      </c>
      <c r="J274" s="8">
        <v>29.586876734639223</v>
      </c>
      <c r="K274" s="1">
        <f t="shared" si="35"/>
        <v>-1.0277392645878298</v>
      </c>
    </row>
    <row r="275" spans="1:11" x14ac:dyDescent="0.35">
      <c r="A275" s="1">
        <f t="shared" si="33"/>
        <v>94.8</v>
      </c>
      <c r="B275" s="1">
        <v>123</v>
      </c>
      <c r="C275" s="1">
        <v>28.2</v>
      </c>
      <c r="D275" s="1">
        <v>39.332014129320797</v>
      </c>
      <c r="E275" s="1" t="s">
        <v>70</v>
      </c>
      <c r="F275" s="8">
        <v>112.69493670886078</v>
      </c>
      <c r="G275" s="8">
        <v>26.888167728166078</v>
      </c>
      <c r="H275" s="1">
        <f t="shared" si="34"/>
        <v>-0.66553202470971484</v>
      </c>
      <c r="I275" s="8">
        <v>121.50759493670888</v>
      </c>
      <c r="J275" s="8">
        <v>29.586876734639223</v>
      </c>
      <c r="K275" s="1">
        <f t="shared" si="35"/>
        <v>5.0441453373950194E-2</v>
      </c>
    </row>
    <row r="276" spans="1:11" x14ac:dyDescent="0.35">
      <c r="A276" s="1">
        <f t="shared" si="33"/>
        <v>114.3</v>
      </c>
      <c r="B276" s="1">
        <v>136.6</v>
      </c>
      <c r="C276" s="1">
        <v>22.3</v>
      </c>
      <c r="D276" s="1">
        <v>39.538808097066998</v>
      </c>
      <c r="E276" s="1" t="s">
        <v>70</v>
      </c>
      <c r="F276" s="8">
        <v>112.69493670886078</v>
      </c>
      <c r="G276" s="8">
        <v>26.888167728166078</v>
      </c>
      <c r="H276" s="1">
        <f t="shared" si="34"/>
        <v>5.9694037443015137E-2</v>
      </c>
      <c r="I276" s="8">
        <v>121.50759493670888</v>
      </c>
      <c r="J276" s="8">
        <v>29.586876734639223</v>
      </c>
      <c r="K276" s="1">
        <f t="shared" si="35"/>
        <v>0.51010470617270254</v>
      </c>
    </row>
    <row r="277" spans="1:11" x14ac:dyDescent="0.35">
      <c r="A277" s="1">
        <f t="shared" si="33"/>
        <v>137.70000000000002</v>
      </c>
      <c r="B277" s="1">
        <v>163.30000000000001</v>
      </c>
      <c r="C277" s="1">
        <v>25.6</v>
      </c>
      <c r="D277" s="1">
        <v>39.591947263330503</v>
      </c>
      <c r="E277" s="1" t="s">
        <v>70</v>
      </c>
      <c r="F277" s="8">
        <v>112.69493670886078</v>
      </c>
      <c r="G277" s="8">
        <v>26.888167728166078</v>
      </c>
      <c r="H277" s="1">
        <f t="shared" si="34"/>
        <v>0.92996531202629185</v>
      </c>
      <c r="I277" s="8">
        <v>121.50759493670888</v>
      </c>
      <c r="J277" s="8">
        <v>29.586876734639223</v>
      </c>
      <c r="K277" s="1">
        <f t="shared" si="35"/>
        <v>1.4125318274761365</v>
      </c>
    </row>
    <row r="278" spans="1:11" x14ac:dyDescent="0.35">
      <c r="A278" s="1">
        <f t="shared" si="33"/>
        <v>156.30000000000001</v>
      </c>
      <c r="B278" s="1">
        <v>150.19999999999999</v>
      </c>
      <c r="C278" s="1">
        <v>-6.1000000000000201</v>
      </c>
      <c r="D278" s="1">
        <v>39.739937175834598</v>
      </c>
      <c r="E278" s="1" t="s">
        <v>70</v>
      </c>
      <c r="F278" s="8">
        <v>112.69493670886078</v>
      </c>
      <c r="G278" s="8">
        <v>26.888167728166078</v>
      </c>
      <c r="H278" s="1">
        <f t="shared" si="34"/>
        <v>1.6217194020796648</v>
      </c>
      <c r="I278" s="8">
        <v>121.50759493670888</v>
      </c>
      <c r="J278" s="8">
        <v>29.586876734639223</v>
      </c>
      <c r="K278" s="1">
        <f t="shared" si="35"/>
        <v>0.96976795897145496</v>
      </c>
    </row>
    <row r="279" spans="1:11" x14ac:dyDescent="0.35">
      <c r="A279" s="1">
        <f t="shared" si="33"/>
        <v>99.1</v>
      </c>
      <c r="B279" s="1">
        <v>79.5</v>
      </c>
      <c r="C279" s="1">
        <v>-19.600000000000001</v>
      </c>
      <c r="D279" s="1">
        <v>39.783205991945501</v>
      </c>
      <c r="E279" s="1" t="s">
        <v>70</v>
      </c>
      <c r="F279" s="8">
        <v>112.69493670886078</v>
      </c>
      <c r="G279" s="8">
        <v>26.888167728166078</v>
      </c>
      <c r="H279" s="1">
        <f t="shared" si="34"/>
        <v>-0.50561038023501037</v>
      </c>
      <c r="I279" s="8">
        <v>121.50759493670888</v>
      </c>
      <c r="J279" s="8">
        <v>29.586876734639223</v>
      </c>
      <c r="K279" s="1">
        <f t="shared" si="35"/>
        <v>-1.4198049802102952</v>
      </c>
    </row>
    <row r="280" spans="1:11" x14ac:dyDescent="0.35">
      <c r="A280" s="1">
        <f t="shared" si="33"/>
        <v>88.5</v>
      </c>
      <c r="B280" s="1">
        <v>96.4</v>
      </c>
      <c r="C280" s="1">
        <v>7.9000000000000101</v>
      </c>
      <c r="D280" s="1">
        <v>39.830435740436798</v>
      </c>
      <c r="E280" s="1" t="s">
        <v>70</v>
      </c>
      <c r="F280" s="8">
        <v>112.69493670886078</v>
      </c>
      <c r="G280" s="8">
        <v>26.888167728166078</v>
      </c>
      <c r="H280" s="1">
        <f t="shared" si="34"/>
        <v>-0.89983582940521212</v>
      </c>
      <c r="I280" s="8">
        <v>121.50759493670888</v>
      </c>
      <c r="J280" s="8">
        <v>29.586876734639223</v>
      </c>
      <c r="K280" s="1">
        <f t="shared" si="35"/>
        <v>-0.84860579107066858</v>
      </c>
    </row>
    <row r="281" spans="1:11" x14ac:dyDescent="0.35">
      <c r="A281" s="1">
        <f t="shared" si="33"/>
        <v>111.4</v>
      </c>
      <c r="B281" s="1">
        <v>120.7</v>
      </c>
      <c r="C281" s="1">
        <v>9.3000000000000007</v>
      </c>
      <c r="D281" s="1">
        <v>39.856041408717701</v>
      </c>
      <c r="E281" s="1" t="s">
        <v>70</v>
      </c>
      <c r="F281" s="8">
        <v>112.69493670886078</v>
      </c>
      <c r="G281" s="8">
        <v>26.888167728166078</v>
      </c>
      <c r="H281" s="1">
        <f t="shared" si="34"/>
        <v>-4.816009487713413E-2</v>
      </c>
      <c r="I281" s="8">
        <v>121.50759493670888</v>
      </c>
      <c r="J281" s="8">
        <v>29.586876734639223</v>
      </c>
      <c r="K281" s="1">
        <f t="shared" si="35"/>
        <v>-2.7295714378779926E-2</v>
      </c>
    </row>
    <row r="282" spans="1:11" x14ac:dyDescent="0.35">
      <c r="A282" s="1">
        <f t="shared" ref="A282:A287" si="36">B282-C282</f>
        <v>93.3</v>
      </c>
      <c r="B282" s="1">
        <v>99.1</v>
      </c>
      <c r="C282" s="1">
        <v>5.8</v>
      </c>
      <c r="D282" s="1">
        <v>39.992742793527903</v>
      </c>
      <c r="E282" s="1" t="s">
        <v>70</v>
      </c>
      <c r="F282" s="8">
        <v>112.69493670886078</v>
      </c>
      <c r="G282" s="8">
        <v>26.888167728166078</v>
      </c>
      <c r="H282" s="1">
        <f t="shared" si="34"/>
        <v>-0.72131864487530939</v>
      </c>
      <c r="I282" s="8">
        <v>121.50759493670888</v>
      </c>
      <c r="J282" s="8">
        <v>29.586876734639223</v>
      </c>
      <c r="K282" s="1">
        <f t="shared" si="35"/>
        <v>-0.75734911588268139</v>
      </c>
    </row>
    <row r="283" spans="1:11" x14ac:dyDescent="0.35">
      <c r="A283" s="1">
        <f t="shared" si="36"/>
        <v>108.10000000000001</v>
      </c>
      <c r="B283" s="1">
        <v>118.2</v>
      </c>
      <c r="C283" s="1">
        <v>10.1</v>
      </c>
      <c r="D283" s="1">
        <v>39.994521763116701</v>
      </c>
      <c r="E283" s="1" t="s">
        <v>70</v>
      </c>
      <c r="F283" s="8">
        <v>112.69493670886078</v>
      </c>
      <c r="G283" s="8">
        <v>26.888167728166078</v>
      </c>
      <c r="H283" s="1">
        <f t="shared" si="34"/>
        <v>-0.17089065924144217</v>
      </c>
      <c r="I283" s="8">
        <v>121.50759493670888</v>
      </c>
      <c r="J283" s="8">
        <v>29.586876734639223</v>
      </c>
      <c r="K283" s="1">
        <f t="shared" si="35"/>
        <v>-0.11179263584913886</v>
      </c>
    </row>
    <row r="284" spans="1:11" x14ac:dyDescent="0.35">
      <c r="A284" s="1">
        <f t="shared" si="36"/>
        <v>141.6</v>
      </c>
      <c r="B284" s="1">
        <v>152.5</v>
      </c>
      <c r="C284" s="1">
        <v>10.9</v>
      </c>
      <c r="D284" s="1">
        <v>40.071501503855103</v>
      </c>
      <c r="E284" s="1" t="s">
        <v>70</v>
      </c>
      <c r="F284" s="8">
        <v>112.69493670886078</v>
      </c>
      <c r="G284" s="8">
        <v>26.888167728166078</v>
      </c>
      <c r="H284" s="1">
        <f t="shared" si="34"/>
        <v>1.0750105244568371</v>
      </c>
      <c r="I284" s="8">
        <v>121.50759493670888</v>
      </c>
      <c r="J284" s="8">
        <v>29.586876734639223</v>
      </c>
      <c r="K284" s="1">
        <f t="shared" si="35"/>
        <v>1.0475051267241855</v>
      </c>
    </row>
    <row r="285" spans="1:11" x14ac:dyDescent="0.35">
      <c r="A285" s="1">
        <f t="shared" si="36"/>
        <v>69.8</v>
      </c>
      <c r="B285" s="1">
        <v>60.7</v>
      </c>
      <c r="C285" s="1">
        <v>-9.0999999999999908</v>
      </c>
      <c r="D285" s="1">
        <v>40.114770996549197</v>
      </c>
      <c r="E285" s="1" t="s">
        <v>70</v>
      </c>
      <c r="F285" s="8">
        <v>112.69493670886078</v>
      </c>
      <c r="G285" s="8">
        <v>26.888167728166078</v>
      </c>
      <c r="H285" s="1">
        <f t="shared" si="34"/>
        <v>-1.5953090274696251</v>
      </c>
      <c r="I285" s="8">
        <v>121.50759493670888</v>
      </c>
      <c r="J285" s="8">
        <v>29.586876734639223</v>
      </c>
      <c r="K285" s="1">
        <f t="shared" si="35"/>
        <v>-2.0552218296673943</v>
      </c>
    </row>
    <row r="286" spans="1:11" x14ac:dyDescent="0.35">
      <c r="A286" s="1">
        <f t="shared" si="36"/>
        <v>136.6</v>
      </c>
      <c r="B286" s="1">
        <v>115.7</v>
      </c>
      <c r="C286" s="1">
        <v>-20.9</v>
      </c>
      <c r="D286" s="1">
        <v>40.330672582137403</v>
      </c>
      <c r="E286" s="1" t="s">
        <v>70</v>
      </c>
      <c r="F286" s="8">
        <v>112.69493670886078</v>
      </c>
      <c r="G286" s="8">
        <v>26.888167728166078</v>
      </c>
      <c r="H286" s="1">
        <f t="shared" si="34"/>
        <v>0.88905512390485497</v>
      </c>
      <c r="I286" s="8">
        <v>121.50759493670888</v>
      </c>
      <c r="J286" s="8">
        <v>29.586876734639223</v>
      </c>
      <c r="K286" s="1">
        <f t="shared" si="35"/>
        <v>-0.19628955731949779</v>
      </c>
    </row>
    <row r="287" spans="1:11" x14ac:dyDescent="0.35">
      <c r="A287" s="1">
        <f t="shared" si="36"/>
        <v>137.9</v>
      </c>
      <c r="B287" s="1">
        <v>130.6</v>
      </c>
      <c r="C287" s="1">
        <v>-7.3000000000000096</v>
      </c>
      <c r="D287" s="1">
        <v>40.551771668506902</v>
      </c>
      <c r="E287" s="1" t="s">
        <v>70</v>
      </c>
      <c r="F287" s="8">
        <v>112.69493670886078</v>
      </c>
      <c r="G287" s="8">
        <v>26.888167728166078</v>
      </c>
      <c r="H287" s="1">
        <f t="shared" si="34"/>
        <v>0.93740352804837068</v>
      </c>
      <c r="I287" s="8">
        <v>121.50759493670888</v>
      </c>
      <c r="J287" s="8">
        <v>29.586876734639223</v>
      </c>
      <c r="K287" s="1">
        <f t="shared" si="35"/>
        <v>0.30731209464384113</v>
      </c>
    </row>
    <row r="288" spans="1:11" x14ac:dyDescent="0.35">
      <c r="A288" s="1">
        <f>B273-C273</f>
        <v>73.7</v>
      </c>
      <c r="B288" s="1">
        <v>132.30000000000001</v>
      </c>
      <c r="C288" s="1">
        <v>10</v>
      </c>
      <c r="D288" s="1">
        <v>40.993224021690502</v>
      </c>
      <c r="E288" s="1" t="s">
        <v>70</v>
      </c>
      <c r="F288" s="8">
        <v>112.69493670886078</v>
      </c>
      <c r="G288" s="8">
        <v>26.888167728166078</v>
      </c>
      <c r="H288" s="1">
        <f t="shared" si="34"/>
        <v>-1.4502638150390788</v>
      </c>
      <c r="I288" s="8">
        <v>121.50759493670888</v>
      </c>
      <c r="J288" s="8">
        <v>29.586876734639223</v>
      </c>
      <c r="K288" s="1">
        <f t="shared" si="35"/>
        <v>0.3647700012436858</v>
      </c>
    </row>
  </sheetData>
  <sortState xmlns:xlrd2="http://schemas.microsoft.com/office/spreadsheetml/2017/richdata2" ref="A2:E300">
    <sortCondition ref="D1:D300"/>
  </sortState>
  <phoneticPr fontId="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6334-DF7E-44E1-8BF7-51D8E1EEBA4E}">
  <dimension ref="A1:B1032226"/>
  <sheetViews>
    <sheetView zoomScale="60" zoomScaleNormal="60" workbookViewId="0"/>
  </sheetViews>
  <sheetFormatPr defaultColWidth="8.81640625" defaultRowHeight="14.5" x14ac:dyDescent="0.35"/>
  <cols>
    <col min="1" max="1" width="17.26953125" style="23" customWidth="1"/>
    <col min="2" max="2" width="197.90625" customWidth="1"/>
  </cols>
  <sheetData>
    <row r="1" spans="1:2" x14ac:dyDescent="0.35">
      <c r="A1" s="4" t="s">
        <v>1</v>
      </c>
      <c r="B1" t="s">
        <v>143</v>
      </c>
    </row>
    <row r="2" spans="1:2" x14ac:dyDescent="0.35">
      <c r="A2" s="4" t="s">
        <v>2</v>
      </c>
      <c r="B2" t="s">
        <v>144</v>
      </c>
    </row>
    <row r="3" spans="1:2" x14ac:dyDescent="0.35">
      <c r="A3" s="4" t="s">
        <v>3</v>
      </c>
      <c r="B3" t="s">
        <v>145</v>
      </c>
    </row>
    <row r="4" spans="1:2" x14ac:dyDescent="0.35">
      <c r="A4" s="4" t="s">
        <v>4</v>
      </c>
      <c r="B4" t="s">
        <v>146</v>
      </c>
    </row>
    <row r="5" spans="1:2" x14ac:dyDescent="0.35">
      <c r="A5" s="4" t="s">
        <v>92</v>
      </c>
      <c r="B5" t="s">
        <v>147</v>
      </c>
    </row>
    <row r="6" spans="1:2" x14ac:dyDescent="0.35">
      <c r="A6" s="4" t="s">
        <v>7</v>
      </c>
      <c r="B6" t="s">
        <v>148</v>
      </c>
    </row>
    <row r="7" spans="1:2" x14ac:dyDescent="0.35">
      <c r="A7" s="4" t="s">
        <v>8</v>
      </c>
      <c r="B7" t="s">
        <v>151</v>
      </c>
    </row>
    <row r="8" spans="1:2" x14ac:dyDescent="0.35">
      <c r="A8" s="4" t="s">
        <v>91</v>
      </c>
      <c r="B8" t="s">
        <v>169</v>
      </c>
    </row>
    <row r="9" spans="1:2" x14ac:dyDescent="0.35">
      <c r="A9" s="21" t="s">
        <v>5</v>
      </c>
      <c r="B9" t="s">
        <v>149</v>
      </c>
    </row>
    <row r="10" spans="1:2" x14ac:dyDescent="0.35">
      <c r="A10" s="21" t="s">
        <v>6</v>
      </c>
      <c r="B10" t="s">
        <v>150</v>
      </c>
    </row>
    <row r="11" spans="1:2" x14ac:dyDescent="0.35">
      <c r="A11" s="4" t="s">
        <v>88</v>
      </c>
      <c r="B11" t="s">
        <v>152</v>
      </c>
    </row>
    <row r="12" spans="1:2" x14ac:dyDescent="0.35">
      <c r="A12" s="4" t="s">
        <v>9</v>
      </c>
      <c r="B12" t="s">
        <v>153</v>
      </c>
    </row>
    <row r="13" spans="1:2" x14ac:dyDescent="0.35">
      <c r="A13" s="4" t="s">
        <v>180</v>
      </c>
      <c r="B13" t="s">
        <v>165</v>
      </c>
    </row>
    <row r="14" spans="1:2" x14ac:dyDescent="0.35">
      <c r="A14" s="4" t="s">
        <v>166</v>
      </c>
      <c r="B14" t="s">
        <v>170</v>
      </c>
    </row>
    <row r="15" spans="1:2" x14ac:dyDescent="0.35">
      <c r="A15" s="4" t="s">
        <v>181</v>
      </c>
      <c r="B15" t="s">
        <v>164</v>
      </c>
    </row>
    <row r="16" spans="1:2" x14ac:dyDescent="0.35">
      <c r="A16" s="4" t="s">
        <v>182</v>
      </c>
      <c r="B16" t="s">
        <v>174</v>
      </c>
    </row>
    <row r="17" spans="1:2" x14ac:dyDescent="0.35">
      <c r="A17" s="22" t="s">
        <v>167</v>
      </c>
      <c r="B17" t="s">
        <v>189</v>
      </c>
    </row>
    <row r="18" spans="1:2" x14ac:dyDescent="0.35">
      <c r="A18" s="4" t="s">
        <v>11</v>
      </c>
      <c r="B18" t="s">
        <v>156</v>
      </c>
    </row>
    <row r="19" spans="1:2" x14ac:dyDescent="0.35">
      <c r="A19" s="4" t="s">
        <v>183</v>
      </c>
      <c r="B19" t="s">
        <v>171</v>
      </c>
    </row>
    <row r="20" spans="1:2" x14ac:dyDescent="0.35">
      <c r="A20" s="4" t="s">
        <v>110</v>
      </c>
      <c r="B20" t="s">
        <v>172</v>
      </c>
    </row>
    <row r="21" spans="1:2" x14ac:dyDescent="0.35">
      <c r="A21" s="4" t="s">
        <v>184</v>
      </c>
      <c r="B21" t="s">
        <v>175</v>
      </c>
    </row>
    <row r="22" spans="1:2" x14ac:dyDescent="0.35">
      <c r="A22" s="4" t="s">
        <v>185</v>
      </c>
      <c r="B22" t="s">
        <v>173</v>
      </c>
    </row>
    <row r="23" spans="1:2" x14ac:dyDescent="0.35">
      <c r="A23" s="4" t="s">
        <v>168</v>
      </c>
      <c r="B23" t="s">
        <v>190</v>
      </c>
    </row>
    <row r="24" spans="1:2" x14ac:dyDescent="0.35">
      <c r="A24" s="4" t="s">
        <v>138</v>
      </c>
      <c r="B24" t="s">
        <v>157</v>
      </c>
    </row>
    <row r="25" spans="1:2" x14ac:dyDescent="0.35">
      <c r="A25" s="4" t="s">
        <v>139</v>
      </c>
      <c r="B25" t="s">
        <v>202</v>
      </c>
    </row>
    <row r="26" spans="1:2" x14ac:dyDescent="0.35">
      <c r="A26" s="4" t="s">
        <v>179</v>
      </c>
      <c r="B26" t="s">
        <v>187</v>
      </c>
    </row>
    <row r="27" spans="1:2" x14ac:dyDescent="0.35">
      <c r="A27" s="4" t="s">
        <v>136</v>
      </c>
      <c r="B27" t="s">
        <v>203</v>
      </c>
    </row>
    <row r="28" spans="1:2" x14ac:dyDescent="0.35">
      <c r="A28" s="4" t="s">
        <v>140</v>
      </c>
      <c r="B28" t="s">
        <v>205</v>
      </c>
    </row>
    <row r="29" spans="1:2" x14ac:dyDescent="0.35">
      <c r="A29" s="4" t="s">
        <v>176</v>
      </c>
      <c r="B29" t="s">
        <v>188</v>
      </c>
    </row>
    <row r="30" spans="1:2" x14ac:dyDescent="0.35">
      <c r="A30" s="4" t="s">
        <v>178</v>
      </c>
      <c r="B30" t="s">
        <v>186</v>
      </c>
    </row>
    <row r="31" spans="1:2" x14ac:dyDescent="0.35">
      <c r="A31" s="4" t="s">
        <v>137</v>
      </c>
      <c r="B31" t="s">
        <v>177</v>
      </c>
    </row>
    <row r="32" spans="1:2" x14ac:dyDescent="0.35">
      <c r="A32" s="4" t="s">
        <v>141</v>
      </c>
      <c r="B32" t="s">
        <v>204</v>
      </c>
    </row>
    <row r="33" spans="1:2" x14ac:dyDescent="0.35">
      <c r="A33" s="4" t="s">
        <v>125</v>
      </c>
      <c r="B33" t="s">
        <v>154</v>
      </c>
    </row>
    <row r="34" spans="1:2" x14ac:dyDescent="0.35">
      <c r="A34" s="28" t="s">
        <v>142</v>
      </c>
      <c r="B34" t="s">
        <v>155</v>
      </c>
    </row>
    <row r="35" spans="1:2" x14ac:dyDescent="0.35">
      <c r="A35" s="28" t="s">
        <v>0</v>
      </c>
      <c r="B35" t="s">
        <v>158</v>
      </c>
    </row>
    <row r="16384" spans="1:1" x14ac:dyDescent="0.35">
      <c r="A16384" s="4" t="s">
        <v>1</v>
      </c>
    </row>
    <row r="16385" spans="1:1" x14ac:dyDescent="0.35">
      <c r="A16385" s="4" t="s">
        <v>2</v>
      </c>
    </row>
    <row r="16386" spans="1:1" x14ac:dyDescent="0.35">
      <c r="A16386" s="4" t="s">
        <v>3</v>
      </c>
    </row>
    <row r="16387" spans="1:1" x14ac:dyDescent="0.35">
      <c r="A16387" s="4" t="s">
        <v>4</v>
      </c>
    </row>
    <row r="16388" spans="1:1" x14ac:dyDescent="0.35">
      <c r="A16388" s="4" t="s">
        <v>92</v>
      </c>
    </row>
    <row r="16389" spans="1:1" x14ac:dyDescent="0.35">
      <c r="A16389" s="4" t="s">
        <v>7</v>
      </c>
    </row>
    <row r="16390" spans="1:1" x14ac:dyDescent="0.35">
      <c r="A16390" s="4" t="s">
        <v>8</v>
      </c>
    </row>
    <row r="16391" spans="1:1" x14ac:dyDescent="0.35">
      <c r="A16391" s="4" t="s">
        <v>91</v>
      </c>
    </row>
    <row r="16392" spans="1:1" x14ac:dyDescent="0.35">
      <c r="A16392" s="21" t="s">
        <v>5</v>
      </c>
    </row>
    <row r="16393" spans="1:1" x14ac:dyDescent="0.35">
      <c r="A16393" s="21" t="s">
        <v>6</v>
      </c>
    </row>
    <row r="16394" spans="1:1" x14ac:dyDescent="0.35">
      <c r="A16394" s="4" t="s">
        <v>88</v>
      </c>
    </row>
    <row r="16395" spans="1:1" x14ac:dyDescent="0.35">
      <c r="A16395" s="4" t="s">
        <v>9</v>
      </c>
    </row>
    <row r="16396" spans="1:1" x14ac:dyDescent="0.35">
      <c r="A16396" s="4" t="s">
        <v>180</v>
      </c>
    </row>
    <row r="16397" spans="1:1" x14ac:dyDescent="0.35">
      <c r="A16397" s="4" t="s">
        <v>166</v>
      </c>
    </row>
    <row r="16398" spans="1:1" x14ac:dyDescent="0.35">
      <c r="A16398" s="4" t="s">
        <v>181</v>
      </c>
    </row>
    <row r="16399" spans="1:1" x14ac:dyDescent="0.35">
      <c r="A16399" s="4" t="s">
        <v>182</v>
      </c>
    </row>
    <row r="16400" spans="1:1" x14ac:dyDescent="0.35">
      <c r="A16400" s="22" t="s">
        <v>167</v>
      </c>
    </row>
    <row r="16401" spans="1:1" x14ac:dyDescent="0.35">
      <c r="A16401" s="4" t="s">
        <v>11</v>
      </c>
    </row>
    <row r="16402" spans="1:1" x14ac:dyDescent="0.35">
      <c r="A16402" s="4" t="s">
        <v>183</v>
      </c>
    </row>
    <row r="16403" spans="1:1" x14ac:dyDescent="0.35">
      <c r="A16403" s="4" t="s">
        <v>110</v>
      </c>
    </row>
    <row r="16404" spans="1:1" x14ac:dyDescent="0.35">
      <c r="A16404" s="4" t="s">
        <v>184</v>
      </c>
    </row>
    <row r="16405" spans="1:1" x14ac:dyDescent="0.35">
      <c r="A16405" s="4" t="s">
        <v>185</v>
      </c>
    </row>
    <row r="16406" spans="1:1" x14ac:dyDescent="0.35">
      <c r="A16406" s="4" t="s">
        <v>168</v>
      </c>
    </row>
    <row r="16407" spans="1:1" x14ac:dyDescent="0.35">
      <c r="A16407" s="4" t="s">
        <v>138</v>
      </c>
    </row>
    <row r="16408" spans="1:1" x14ac:dyDescent="0.35">
      <c r="A16408" s="4" t="s">
        <v>136</v>
      </c>
    </row>
    <row r="16409" spans="1:1" x14ac:dyDescent="0.35">
      <c r="A16409" s="4" t="s">
        <v>139</v>
      </c>
    </row>
    <row r="16410" spans="1:1" x14ac:dyDescent="0.35">
      <c r="A16410" s="4" t="s">
        <v>179</v>
      </c>
    </row>
    <row r="16411" spans="1:1" x14ac:dyDescent="0.35">
      <c r="A16411" s="4" t="s">
        <v>140</v>
      </c>
    </row>
    <row r="16412" spans="1:1" x14ac:dyDescent="0.35">
      <c r="A16412" s="4" t="s">
        <v>176</v>
      </c>
    </row>
    <row r="16413" spans="1:1" x14ac:dyDescent="0.35">
      <c r="A16413" s="4" t="s">
        <v>178</v>
      </c>
    </row>
    <row r="16414" spans="1:1" x14ac:dyDescent="0.35">
      <c r="A16414" s="4" t="s">
        <v>137</v>
      </c>
    </row>
    <row r="16415" spans="1:1" x14ac:dyDescent="0.35">
      <c r="A16415" s="4" t="s">
        <v>141</v>
      </c>
    </row>
    <row r="16416" spans="1:1" x14ac:dyDescent="0.35">
      <c r="A16416" s="4" t="s">
        <v>125</v>
      </c>
    </row>
    <row r="16417" spans="1:1" x14ac:dyDescent="0.35">
      <c r="A16417" s="28" t="s">
        <v>142</v>
      </c>
    </row>
    <row r="16418" spans="1:1" x14ac:dyDescent="0.35">
      <c r="A16418" s="28" t="s">
        <v>0</v>
      </c>
    </row>
    <row r="32768" spans="1:1" x14ac:dyDescent="0.35">
      <c r="A32768" s="4" t="s">
        <v>1</v>
      </c>
    </row>
    <row r="32769" spans="1:1" x14ac:dyDescent="0.35">
      <c r="A32769" s="4" t="s">
        <v>2</v>
      </c>
    </row>
    <row r="32770" spans="1:1" x14ac:dyDescent="0.35">
      <c r="A32770" s="4" t="s">
        <v>3</v>
      </c>
    </row>
    <row r="32771" spans="1:1" x14ac:dyDescent="0.35">
      <c r="A32771" s="4" t="s">
        <v>4</v>
      </c>
    </row>
    <row r="32772" spans="1:1" x14ac:dyDescent="0.35">
      <c r="A32772" s="4" t="s">
        <v>92</v>
      </c>
    </row>
    <row r="32773" spans="1:1" x14ac:dyDescent="0.35">
      <c r="A32773" s="4" t="s">
        <v>7</v>
      </c>
    </row>
    <row r="32774" spans="1:1" x14ac:dyDescent="0.35">
      <c r="A32774" s="4" t="s">
        <v>8</v>
      </c>
    </row>
    <row r="32775" spans="1:1" x14ac:dyDescent="0.35">
      <c r="A32775" s="4" t="s">
        <v>91</v>
      </c>
    </row>
    <row r="32776" spans="1:1" x14ac:dyDescent="0.35">
      <c r="A32776" s="21" t="s">
        <v>5</v>
      </c>
    </row>
    <row r="32777" spans="1:1" x14ac:dyDescent="0.35">
      <c r="A32777" s="21" t="s">
        <v>6</v>
      </c>
    </row>
    <row r="32778" spans="1:1" x14ac:dyDescent="0.35">
      <c r="A32778" s="4" t="s">
        <v>88</v>
      </c>
    </row>
    <row r="32779" spans="1:1" x14ac:dyDescent="0.35">
      <c r="A32779" s="4" t="s">
        <v>9</v>
      </c>
    </row>
    <row r="32780" spans="1:1" x14ac:dyDescent="0.35">
      <c r="A32780" s="4" t="s">
        <v>180</v>
      </c>
    </row>
    <row r="32781" spans="1:1" x14ac:dyDescent="0.35">
      <c r="A32781" s="4" t="s">
        <v>166</v>
      </c>
    </row>
    <row r="32782" spans="1:1" x14ac:dyDescent="0.35">
      <c r="A32782" s="4" t="s">
        <v>181</v>
      </c>
    </row>
    <row r="32783" spans="1:1" x14ac:dyDescent="0.35">
      <c r="A32783" s="4" t="s">
        <v>182</v>
      </c>
    </row>
    <row r="32784" spans="1:1" x14ac:dyDescent="0.35">
      <c r="A32784" s="22" t="s">
        <v>167</v>
      </c>
    </row>
    <row r="32785" spans="1:1" x14ac:dyDescent="0.35">
      <c r="A32785" s="4" t="s">
        <v>11</v>
      </c>
    </row>
    <row r="32786" spans="1:1" x14ac:dyDescent="0.35">
      <c r="A32786" s="4" t="s">
        <v>183</v>
      </c>
    </row>
    <row r="32787" spans="1:1" x14ac:dyDescent="0.35">
      <c r="A32787" s="4" t="s">
        <v>110</v>
      </c>
    </row>
    <row r="32788" spans="1:1" x14ac:dyDescent="0.35">
      <c r="A32788" s="4" t="s">
        <v>184</v>
      </c>
    </row>
    <row r="32789" spans="1:1" x14ac:dyDescent="0.35">
      <c r="A32789" s="4" t="s">
        <v>185</v>
      </c>
    </row>
    <row r="32790" spans="1:1" x14ac:dyDescent="0.35">
      <c r="A32790" s="4" t="s">
        <v>168</v>
      </c>
    </row>
    <row r="32791" spans="1:1" x14ac:dyDescent="0.35">
      <c r="A32791" s="4" t="s">
        <v>138</v>
      </c>
    </row>
    <row r="32792" spans="1:1" x14ac:dyDescent="0.35">
      <c r="A32792" s="4" t="s">
        <v>136</v>
      </c>
    </row>
    <row r="32793" spans="1:1" x14ac:dyDescent="0.35">
      <c r="A32793" s="4" t="s">
        <v>139</v>
      </c>
    </row>
    <row r="32794" spans="1:1" x14ac:dyDescent="0.35">
      <c r="A32794" s="4" t="s">
        <v>179</v>
      </c>
    </row>
    <row r="32795" spans="1:1" x14ac:dyDescent="0.35">
      <c r="A32795" s="4" t="s">
        <v>140</v>
      </c>
    </row>
    <row r="32796" spans="1:1" x14ac:dyDescent="0.35">
      <c r="A32796" s="4" t="s">
        <v>176</v>
      </c>
    </row>
    <row r="32797" spans="1:1" x14ac:dyDescent="0.35">
      <c r="A32797" s="4" t="s">
        <v>178</v>
      </c>
    </row>
    <row r="32798" spans="1:1" x14ac:dyDescent="0.35">
      <c r="A32798" s="4" t="s">
        <v>137</v>
      </c>
    </row>
    <row r="32799" spans="1:1" x14ac:dyDescent="0.35">
      <c r="A32799" s="4" t="s">
        <v>141</v>
      </c>
    </row>
    <row r="32800" spans="1:1" x14ac:dyDescent="0.35">
      <c r="A32800" s="4" t="s">
        <v>125</v>
      </c>
    </row>
    <row r="32801" spans="1:1" x14ac:dyDescent="0.35">
      <c r="A32801" s="28" t="s">
        <v>142</v>
      </c>
    </row>
    <row r="32802" spans="1:1" x14ac:dyDescent="0.35">
      <c r="A32802" s="28" t="s">
        <v>0</v>
      </c>
    </row>
    <row r="49152" spans="1:1" x14ac:dyDescent="0.35">
      <c r="A49152" s="4" t="s">
        <v>1</v>
      </c>
    </row>
    <row r="49153" spans="1:1" x14ac:dyDescent="0.35">
      <c r="A49153" s="4" t="s">
        <v>2</v>
      </c>
    </row>
    <row r="49154" spans="1:1" x14ac:dyDescent="0.35">
      <c r="A49154" s="4" t="s">
        <v>3</v>
      </c>
    </row>
    <row r="49155" spans="1:1" x14ac:dyDescent="0.35">
      <c r="A49155" s="4" t="s">
        <v>4</v>
      </c>
    </row>
    <row r="49156" spans="1:1" x14ac:dyDescent="0.35">
      <c r="A49156" s="4" t="s">
        <v>92</v>
      </c>
    </row>
    <row r="49157" spans="1:1" x14ac:dyDescent="0.35">
      <c r="A49157" s="4" t="s">
        <v>7</v>
      </c>
    </row>
    <row r="49158" spans="1:1" x14ac:dyDescent="0.35">
      <c r="A49158" s="4" t="s">
        <v>8</v>
      </c>
    </row>
    <row r="49159" spans="1:1" x14ac:dyDescent="0.35">
      <c r="A49159" s="4" t="s">
        <v>91</v>
      </c>
    </row>
    <row r="49160" spans="1:1" x14ac:dyDescent="0.35">
      <c r="A49160" s="21" t="s">
        <v>5</v>
      </c>
    </row>
    <row r="49161" spans="1:1" x14ac:dyDescent="0.35">
      <c r="A49161" s="21" t="s">
        <v>6</v>
      </c>
    </row>
    <row r="49162" spans="1:1" x14ac:dyDescent="0.35">
      <c r="A49162" s="4" t="s">
        <v>88</v>
      </c>
    </row>
    <row r="49163" spans="1:1" x14ac:dyDescent="0.35">
      <c r="A49163" s="4" t="s">
        <v>9</v>
      </c>
    </row>
    <row r="49164" spans="1:1" x14ac:dyDescent="0.35">
      <c r="A49164" s="4" t="s">
        <v>180</v>
      </c>
    </row>
    <row r="49165" spans="1:1" x14ac:dyDescent="0.35">
      <c r="A49165" s="4" t="s">
        <v>166</v>
      </c>
    </row>
    <row r="49166" spans="1:1" x14ac:dyDescent="0.35">
      <c r="A49166" s="4" t="s">
        <v>181</v>
      </c>
    </row>
    <row r="49167" spans="1:1" x14ac:dyDescent="0.35">
      <c r="A49167" s="4" t="s">
        <v>182</v>
      </c>
    </row>
    <row r="49168" spans="1:1" x14ac:dyDescent="0.35">
      <c r="A49168" s="22" t="s">
        <v>167</v>
      </c>
    </row>
    <row r="49169" spans="1:1" x14ac:dyDescent="0.35">
      <c r="A49169" s="4" t="s">
        <v>11</v>
      </c>
    </row>
    <row r="49170" spans="1:1" x14ac:dyDescent="0.35">
      <c r="A49170" s="4" t="s">
        <v>183</v>
      </c>
    </row>
    <row r="49171" spans="1:1" x14ac:dyDescent="0.35">
      <c r="A49171" s="4" t="s">
        <v>110</v>
      </c>
    </row>
    <row r="49172" spans="1:1" x14ac:dyDescent="0.35">
      <c r="A49172" s="4" t="s">
        <v>184</v>
      </c>
    </row>
    <row r="49173" spans="1:1" x14ac:dyDescent="0.35">
      <c r="A49173" s="4" t="s">
        <v>185</v>
      </c>
    </row>
    <row r="49174" spans="1:1" x14ac:dyDescent="0.35">
      <c r="A49174" s="4" t="s">
        <v>168</v>
      </c>
    </row>
    <row r="49175" spans="1:1" x14ac:dyDescent="0.35">
      <c r="A49175" s="4" t="s">
        <v>138</v>
      </c>
    </row>
    <row r="49176" spans="1:1" x14ac:dyDescent="0.35">
      <c r="A49176" s="4" t="s">
        <v>136</v>
      </c>
    </row>
    <row r="49177" spans="1:1" x14ac:dyDescent="0.35">
      <c r="A49177" s="4" t="s">
        <v>139</v>
      </c>
    </row>
    <row r="49178" spans="1:1" x14ac:dyDescent="0.35">
      <c r="A49178" s="4" t="s">
        <v>179</v>
      </c>
    </row>
    <row r="49179" spans="1:1" x14ac:dyDescent="0.35">
      <c r="A49179" s="4" t="s">
        <v>140</v>
      </c>
    </row>
    <row r="49180" spans="1:1" x14ac:dyDescent="0.35">
      <c r="A49180" s="4" t="s">
        <v>176</v>
      </c>
    </row>
    <row r="49181" spans="1:1" x14ac:dyDescent="0.35">
      <c r="A49181" s="4" t="s">
        <v>178</v>
      </c>
    </row>
    <row r="49182" spans="1:1" x14ac:dyDescent="0.35">
      <c r="A49182" s="4" t="s">
        <v>137</v>
      </c>
    </row>
    <row r="49183" spans="1:1" x14ac:dyDescent="0.35">
      <c r="A49183" s="4" t="s">
        <v>141</v>
      </c>
    </row>
    <row r="49184" spans="1:1" x14ac:dyDescent="0.35">
      <c r="A49184" s="4" t="s">
        <v>125</v>
      </c>
    </row>
    <row r="49185" spans="1:1" x14ac:dyDescent="0.35">
      <c r="A49185" s="28" t="s">
        <v>142</v>
      </c>
    </row>
    <row r="49186" spans="1:1" x14ac:dyDescent="0.35">
      <c r="A49186" s="28" t="s">
        <v>0</v>
      </c>
    </row>
    <row r="65536" spans="1:1" x14ac:dyDescent="0.35">
      <c r="A65536" s="4" t="s">
        <v>1</v>
      </c>
    </row>
    <row r="65537" spans="1:1" x14ac:dyDescent="0.35">
      <c r="A65537" s="4" t="s">
        <v>2</v>
      </c>
    </row>
    <row r="65538" spans="1:1" x14ac:dyDescent="0.35">
      <c r="A65538" s="4" t="s">
        <v>3</v>
      </c>
    </row>
    <row r="65539" spans="1:1" x14ac:dyDescent="0.35">
      <c r="A65539" s="4" t="s">
        <v>4</v>
      </c>
    </row>
    <row r="65540" spans="1:1" x14ac:dyDescent="0.35">
      <c r="A65540" s="4" t="s">
        <v>92</v>
      </c>
    </row>
    <row r="65541" spans="1:1" x14ac:dyDescent="0.35">
      <c r="A65541" s="4" t="s">
        <v>7</v>
      </c>
    </row>
    <row r="65542" spans="1:1" x14ac:dyDescent="0.35">
      <c r="A65542" s="4" t="s">
        <v>8</v>
      </c>
    </row>
    <row r="65543" spans="1:1" x14ac:dyDescent="0.35">
      <c r="A65543" s="4" t="s">
        <v>91</v>
      </c>
    </row>
    <row r="65544" spans="1:1" x14ac:dyDescent="0.35">
      <c r="A65544" s="21" t="s">
        <v>5</v>
      </c>
    </row>
    <row r="65545" spans="1:1" x14ac:dyDescent="0.35">
      <c r="A65545" s="21" t="s">
        <v>6</v>
      </c>
    </row>
    <row r="65546" spans="1:1" x14ac:dyDescent="0.35">
      <c r="A65546" s="4" t="s">
        <v>88</v>
      </c>
    </row>
    <row r="65547" spans="1:1" x14ac:dyDescent="0.35">
      <c r="A65547" s="4" t="s">
        <v>9</v>
      </c>
    </row>
    <row r="65548" spans="1:1" x14ac:dyDescent="0.35">
      <c r="A65548" s="4" t="s">
        <v>180</v>
      </c>
    </row>
    <row r="65549" spans="1:1" x14ac:dyDescent="0.35">
      <c r="A65549" s="4" t="s">
        <v>166</v>
      </c>
    </row>
    <row r="65550" spans="1:1" x14ac:dyDescent="0.35">
      <c r="A65550" s="4" t="s">
        <v>181</v>
      </c>
    </row>
    <row r="65551" spans="1:1" x14ac:dyDescent="0.35">
      <c r="A65551" s="4" t="s">
        <v>182</v>
      </c>
    </row>
    <row r="65552" spans="1:1" x14ac:dyDescent="0.35">
      <c r="A65552" s="22" t="s">
        <v>167</v>
      </c>
    </row>
    <row r="65553" spans="1:1" x14ac:dyDescent="0.35">
      <c r="A65553" s="4" t="s">
        <v>11</v>
      </c>
    </row>
    <row r="65554" spans="1:1" x14ac:dyDescent="0.35">
      <c r="A65554" s="4" t="s">
        <v>183</v>
      </c>
    </row>
    <row r="65555" spans="1:1" x14ac:dyDescent="0.35">
      <c r="A65555" s="4" t="s">
        <v>110</v>
      </c>
    </row>
    <row r="65556" spans="1:1" x14ac:dyDescent="0.35">
      <c r="A65556" s="4" t="s">
        <v>184</v>
      </c>
    </row>
    <row r="65557" spans="1:1" x14ac:dyDescent="0.35">
      <c r="A65557" s="4" t="s">
        <v>185</v>
      </c>
    </row>
    <row r="65558" spans="1:1" x14ac:dyDescent="0.35">
      <c r="A65558" s="4" t="s">
        <v>168</v>
      </c>
    </row>
    <row r="65559" spans="1:1" x14ac:dyDescent="0.35">
      <c r="A65559" s="4" t="s">
        <v>138</v>
      </c>
    </row>
    <row r="65560" spans="1:1" x14ac:dyDescent="0.35">
      <c r="A65560" s="4" t="s">
        <v>136</v>
      </c>
    </row>
    <row r="65561" spans="1:1" x14ac:dyDescent="0.35">
      <c r="A65561" s="4" t="s">
        <v>139</v>
      </c>
    </row>
    <row r="65562" spans="1:1" x14ac:dyDescent="0.35">
      <c r="A65562" s="4" t="s">
        <v>179</v>
      </c>
    </row>
    <row r="65563" spans="1:1" x14ac:dyDescent="0.35">
      <c r="A65563" s="4" t="s">
        <v>140</v>
      </c>
    </row>
    <row r="65564" spans="1:1" x14ac:dyDescent="0.35">
      <c r="A65564" s="4" t="s">
        <v>176</v>
      </c>
    </row>
    <row r="65565" spans="1:1" x14ac:dyDescent="0.35">
      <c r="A65565" s="4" t="s">
        <v>178</v>
      </c>
    </row>
    <row r="65566" spans="1:1" x14ac:dyDescent="0.35">
      <c r="A65566" s="4" t="s">
        <v>137</v>
      </c>
    </row>
    <row r="65567" spans="1:1" x14ac:dyDescent="0.35">
      <c r="A65567" s="4" t="s">
        <v>141</v>
      </c>
    </row>
    <row r="65568" spans="1:1" x14ac:dyDescent="0.35">
      <c r="A65568" s="4" t="s">
        <v>125</v>
      </c>
    </row>
    <row r="65569" spans="1:1" x14ac:dyDescent="0.35">
      <c r="A65569" s="28" t="s">
        <v>142</v>
      </c>
    </row>
    <row r="65570" spans="1:1" x14ac:dyDescent="0.35">
      <c r="A65570" s="28" t="s">
        <v>0</v>
      </c>
    </row>
    <row r="81920" spans="1:1" x14ac:dyDescent="0.35">
      <c r="A81920" s="4" t="s">
        <v>1</v>
      </c>
    </row>
    <row r="81921" spans="1:1" x14ac:dyDescent="0.35">
      <c r="A81921" s="4" t="s">
        <v>2</v>
      </c>
    </row>
    <row r="81922" spans="1:1" x14ac:dyDescent="0.35">
      <c r="A81922" s="4" t="s">
        <v>3</v>
      </c>
    </row>
    <row r="81923" spans="1:1" x14ac:dyDescent="0.35">
      <c r="A81923" s="4" t="s">
        <v>4</v>
      </c>
    </row>
    <row r="81924" spans="1:1" x14ac:dyDescent="0.35">
      <c r="A81924" s="4" t="s">
        <v>92</v>
      </c>
    </row>
    <row r="81925" spans="1:1" x14ac:dyDescent="0.35">
      <c r="A81925" s="4" t="s">
        <v>7</v>
      </c>
    </row>
    <row r="81926" spans="1:1" x14ac:dyDescent="0.35">
      <c r="A81926" s="4" t="s">
        <v>8</v>
      </c>
    </row>
    <row r="81927" spans="1:1" x14ac:dyDescent="0.35">
      <c r="A81927" s="4" t="s">
        <v>91</v>
      </c>
    </row>
    <row r="81928" spans="1:1" x14ac:dyDescent="0.35">
      <c r="A81928" s="21" t="s">
        <v>5</v>
      </c>
    </row>
    <row r="81929" spans="1:1" x14ac:dyDescent="0.35">
      <c r="A81929" s="21" t="s">
        <v>6</v>
      </c>
    </row>
    <row r="81930" spans="1:1" x14ac:dyDescent="0.35">
      <c r="A81930" s="4" t="s">
        <v>88</v>
      </c>
    </row>
    <row r="81931" spans="1:1" x14ac:dyDescent="0.35">
      <c r="A81931" s="4" t="s">
        <v>9</v>
      </c>
    </row>
    <row r="81932" spans="1:1" x14ac:dyDescent="0.35">
      <c r="A81932" s="4" t="s">
        <v>180</v>
      </c>
    </row>
    <row r="81933" spans="1:1" x14ac:dyDescent="0.35">
      <c r="A81933" s="4" t="s">
        <v>166</v>
      </c>
    </row>
    <row r="81934" spans="1:1" x14ac:dyDescent="0.35">
      <c r="A81934" s="4" t="s">
        <v>181</v>
      </c>
    </row>
    <row r="81935" spans="1:1" x14ac:dyDescent="0.35">
      <c r="A81935" s="4" t="s">
        <v>182</v>
      </c>
    </row>
    <row r="81936" spans="1:1" x14ac:dyDescent="0.35">
      <c r="A81936" s="22" t="s">
        <v>167</v>
      </c>
    </row>
    <row r="81937" spans="1:1" x14ac:dyDescent="0.35">
      <c r="A81937" s="4" t="s">
        <v>11</v>
      </c>
    </row>
    <row r="81938" spans="1:1" x14ac:dyDescent="0.35">
      <c r="A81938" s="4" t="s">
        <v>183</v>
      </c>
    </row>
    <row r="81939" spans="1:1" x14ac:dyDescent="0.35">
      <c r="A81939" s="4" t="s">
        <v>110</v>
      </c>
    </row>
    <row r="81940" spans="1:1" x14ac:dyDescent="0.35">
      <c r="A81940" s="4" t="s">
        <v>184</v>
      </c>
    </row>
    <row r="81941" spans="1:1" x14ac:dyDescent="0.35">
      <c r="A81941" s="4" t="s">
        <v>185</v>
      </c>
    </row>
    <row r="81942" spans="1:1" x14ac:dyDescent="0.35">
      <c r="A81942" s="4" t="s">
        <v>168</v>
      </c>
    </row>
    <row r="81943" spans="1:1" x14ac:dyDescent="0.35">
      <c r="A81943" s="4" t="s">
        <v>138</v>
      </c>
    </row>
    <row r="81944" spans="1:1" x14ac:dyDescent="0.35">
      <c r="A81944" s="4" t="s">
        <v>136</v>
      </c>
    </row>
    <row r="81945" spans="1:1" x14ac:dyDescent="0.35">
      <c r="A81945" s="4" t="s">
        <v>139</v>
      </c>
    </row>
    <row r="81946" spans="1:1" x14ac:dyDescent="0.35">
      <c r="A81946" s="4" t="s">
        <v>179</v>
      </c>
    </row>
    <row r="81947" spans="1:1" x14ac:dyDescent="0.35">
      <c r="A81947" s="4" t="s">
        <v>140</v>
      </c>
    </row>
    <row r="81948" spans="1:1" x14ac:dyDescent="0.35">
      <c r="A81948" s="4" t="s">
        <v>176</v>
      </c>
    </row>
    <row r="81949" spans="1:1" x14ac:dyDescent="0.35">
      <c r="A81949" s="4" t="s">
        <v>178</v>
      </c>
    </row>
    <row r="81950" spans="1:1" x14ac:dyDescent="0.35">
      <c r="A81950" s="4" t="s">
        <v>137</v>
      </c>
    </row>
    <row r="81951" spans="1:1" x14ac:dyDescent="0.35">
      <c r="A81951" s="4" t="s">
        <v>141</v>
      </c>
    </row>
    <row r="81952" spans="1:1" x14ac:dyDescent="0.35">
      <c r="A81952" s="4" t="s">
        <v>125</v>
      </c>
    </row>
    <row r="81953" spans="1:1" x14ac:dyDescent="0.35">
      <c r="A81953" s="28" t="s">
        <v>142</v>
      </c>
    </row>
    <row r="81954" spans="1:1" x14ac:dyDescent="0.35">
      <c r="A81954" s="28" t="s">
        <v>0</v>
      </c>
    </row>
    <row r="98304" spans="1:1" x14ac:dyDescent="0.35">
      <c r="A98304" s="4" t="s">
        <v>1</v>
      </c>
    </row>
    <row r="98305" spans="1:1" x14ac:dyDescent="0.35">
      <c r="A98305" s="4" t="s">
        <v>2</v>
      </c>
    </row>
    <row r="98306" spans="1:1" x14ac:dyDescent="0.35">
      <c r="A98306" s="4" t="s">
        <v>3</v>
      </c>
    </row>
    <row r="98307" spans="1:1" x14ac:dyDescent="0.35">
      <c r="A98307" s="4" t="s">
        <v>4</v>
      </c>
    </row>
    <row r="98308" spans="1:1" x14ac:dyDescent="0.35">
      <c r="A98308" s="4" t="s">
        <v>92</v>
      </c>
    </row>
    <row r="98309" spans="1:1" x14ac:dyDescent="0.35">
      <c r="A98309" s="4" t="s">
        <v>7</v>
      </c>
    </row>
    <row r="98310" spans="1:1" x14ac:dyDescent="0.35">
      <c r="A98310" s="4" t="s">
        <v>8</v>
      </c>
    </row>
    <row r="98311" spans="1:1" x14ac:dyDescent="0.35">
      <c r="A98311" s="4" t="s">
        <v>91</v>
      </c>
    </row>
    <row r="98312" spans="1:1" x14ac:dyDescent="0.35">
      <c r="A98312" s="21" t="s">
        <v>5</v>
      </c>
    </row>
    <row r="98313" spans="1:1" x14ac:dyDescent="0.35">
      <c r="A98313" s="21" t="s">
        <v>6</v>
      </c>
    </row>
    <row r="98314" spans="1:1" x14ac:dyDescent="0.35">
      <c r="A98314" s="4" t="s">
        <v>88</v>
      </c>
    </row>
    <row r="98315" spans="1:1" x14ac:dyDescent="0.35">
      <c r="A98315" s="4" t="s">
        <v>9</v>
      </c>
    </row>
    <row r="98316" spans="1:1" x14ac:dyDescent="0.35">
      <c r="A98316" s="4" t="s">
        <v>180</v>
      </c>
    </row>
    <row r="98317" spans="1:1" x14ac:dyDescent="0.35">
      <c r="A98317" s="4" t="s">
        <v>166</v>
      </c>
    </row>
    <row r="98318" spans="1:1" x14ac:dyDescent="0.35">
      <c r="A98318" s="4" t="s">
        <v>181</v>
      </c>
    </row>
    <row r="98319" spans="1:1" x14ac:dyDescent="0.35">
      <c r="A98319" s="4" t="s">
        <v>182</v>
      </c>
    </row>
    <row r="98320" spans="1:1" x14ac:dyDescent="0.35">
      <c r="A98320" s="22" t="s">
        <v>167</v>
      </c>
    </row>
    <row r="98321" spans="1:1" x14ac:dyDescent="0.35">
      <c r="A98321" s="4" t="s">
        <v>11</v>
      </c>
    </row>
    <row r="98322" spans="1:1" x14ac:dyDescent="0.35">
      <c r="A98322" s="4" t="s">
        <v>183</v>
      </c>
    </row>
    <row r="98323" spans="1:1" x14ac:dyDescent="0.35">
      <c r="A98323" s="4" t="s">
        <v>110</v>
      </c>
    </row>
    <row r="98324" spans="1:1" x14ac:dyDescent="0.35">
      <c r="A98324" s="4" t="s">
        <v>184</v>
      </c>
    </row>
    <row r="98325" spans="1:1" x14ac:dyDescent="0.35">
      <c r="A98325" s="4" t="s">
        <v>185</v>
      </c>
    </row>
    <row r="98326" spans="1:1" x14ac:dyDescent="0.35">
      <c r="A98326" s="4" t="s">
        <v>168</v>
      </c>
    </row>
    <row r="98327" spans="1:1" x14ac:dyDescent="0.35">
      <c r="A98327" s="4" t="s">
        <v>138</v>
      </c>
    </row>
    <row r="98328" spans="1:1" x14ac:dyDescent="0.35">
      <c r="A98328" s="4" t="s">
        <v>136</v>
      </c>
    </row>
    <row r="98329" spans="1:1" x14ac:dyDescent="0.35">
      <c r="A98329" s="4" t="s">
        <v>139</v>
      </c>
    </row>
    <row r="98330" spans="1:1" x14ac:dyDescent="0.35">
      <c r="A98330" s="4" t="s">
        <v>179</v>
      </c>
    </row>
    <row r="98331" spans="1:1" x14ac:dyDescent="0.35">
      <c r="A98331" s="4" t="s">
        <v>140</v>
      </c>
    </row>
    <row r="98332" spans="1:1" x14ac:dyDescent="0.35">
      <c r="A98332" s="4" t="s">
        <v>176</v>
      </c>
    </row>
    <row r="98333" spans="1:1" x14ac:dyDescent="0.35">
      <c r="A98333" s="4" t="s">
        <v>178</v>
      </c>
    </row>
    <row r="98334" spans="1:1" x14ac:dyDescent="0.35">
      <c r="A98334" s="4" t="s">
        <v>137</v>
      </c>
    </row>
    <row r="98335" spans="1:1" x14ac:dyDescent="0.35">
      <c r="A98335" s="4" t="s">
        <v>141</v>
      </c>
    </row>
    <row r="98336" spans="1:1" x14ac:dyDescent="0.35">
      <c r="A98336" s="4" t="s">
        <v>125</v>
      </c>
    </row>
    <row r="98337" spans="1:1" x14ac:dyDescent="0.35">
      <c r="A98337" s="28" t="s">
        <v>142</v>
      </c>
    </row>
    <row r="98338" spans="1:1" x14ac:dyDescent="0.35">
      <c r="A98338" s="28" t="s">
        <v>0</v>
      </c>
    </row>
    <row r="114688" spans="1:1" x14ac:dyDescent="0.35">
      <c r="A114688" s="4" t="s">
        <v>1</v>
      </c>
    </row>
    <row r="114689" spans="1:1" x14ac:dyDescent="0.35">
      <c r="A114689" s="4" t="s">
        <v>2</v>
      </c>
    </row>
    <row r="114690" spans="1:1" x14ac:dyDescent="0.35">
      <c r="A114690" s="4" t="s">
        <v>3</v>
      </c>
    </row>
    <row r="114691" spans="1:1" x14ac:dyDescent="0.35">
      <c r="A114691" s="4" t="s">
        <v>4</v>
      </c>
    </row>
    <row r="114692" spans="1:1" x14ac:dyDescent="0.35">
      <c r="A114692" s="4" t="s">
        <v>92</v>
      </c>
    </row>
    <row r="114693" spans="1:1" x14ac:dyDescent="0.35">
      <c r="A114693" s="4" t="s">
        <v>7</v>
      </c>
    </row>
    <row r="114694" spans="1:1" x14ac:dyDescent="0.35">
      <c r="A114694" s="4" t="s">
        <v>8</v>
      </c>
    </row>
    <row r="114695" spans="1:1" x14ac:dyDescent="0.35">
      <c r="A114695" s="4" t="s">
        <v>91</v>
      </c>
    </row>
    <row r="114696" spans="1:1" x14ac:dyDescent="0.35">
      <c r="A114696" s="21" t="s">
        <v>5</v>
      </c>
    </row>
    <row r="114697" spans="1:1" x14ac:dyDescent="0.35">
      <c r="A114697" s="21" t="s">
        <v>6</v>
      </c>
    </row>
    <row r="114698" spans="1:1" x14ac:dyDescent="0.35">
      <c r="A114698" s="4" t="s">
        <v>88</v>
      </c>
    </row>
    <row r="114699" spans="1:1" x14ac:dyDescent="0.35">
      <c r="A114699" s="4" t="s">
        <v>9</v>
      </c>
    </row>
    <row r="114700" spans="1:1" x14ac:dyDescent="0.35">
      <c r="A114700" s="4" t="s">
        <v>180</v>
      </c>
    </row>
    <row r="114701" spans="1:1" x14ac:dyDescent="0.35">
      <c r="A114701" s="4" t="s">
        <v>166</v>
      </c>
    </row>
    <row r="114702" spans="1:1" x14ac:dyDescent="0.35">
      <c r="A114702" s="4" t="s">
        <v>181</v>
      </c>
    </row>
    <row r="114703" spans="1:1" x14ac:dyDescent="0.35">
      <c r="A114703" s="4" t="s">
        <v>182</v>
      </c>
    </row>
    <row r="114704" spans="1:1" x14ac:dyDescent="0.35">
      <c r="A114704" s="22" t="s">
        <v>167</v>
      </c>
    </row>
    <row r="114705" spans="1:1" x14ac:dyDescent="0.35">
      <c r="A114705" s="4" t="s">
        <v>11</v>
      </c>
    </row>
    <row r="114706" spans="1:1" x14ac:dyDescent="0.35">
      <c r="A114706" s="4" t="s">
        <v>183</v>
      </c>
    </row>
    <row r="114707" spans="1:1" x14ac:dyDescent="0.35">
      <c r="A114707" s="4" t="s">
        <v>110</v>
      </c>
    </row>
    <row r="114708" spans="1:1" x14ac:dyDescent="0.35">
      <c r="A114708" s="4" t="s">
        <v>184</v>
      </c>
    </row>
    <row r="114709" spans="1:1" x14ac:dyDescent="0.35">
      <c r="A114709" s="4" t="s">
        <v>185</v>
      </c>
    </row>
    <row r="114710" spans="1:1" x14ac:dyDescent="0.35">
      <c r="A114710" s="4" t="s">
        <v>168</v>
      </c>
    </row>
    <row r="114711" spans="1:1" x14ac:dyDescent="0.35">
      <c r="A114711" s="4" t="s">
        <v>138</v>
      </c>
    </row>
    <row r="114712" spans="1:1" x14ac:dyDescent="0.35">
      <c r="A114712" s="4" t="s">
        <v>136</v>
      </c>
    </row>
    <row r="114713" spans="1:1" x14ac:dyDescent="0.35">
      <c r="A114713" s="4" t="s">
        <v>139</v>
      </c>
    </row>
    <row r="114714" spans="1:1" x14ac:dyDescent="0.35">
      <c r="A114714" s="4" t="s">
        <v>179</v>
      </c>
    </row>
    <row r="114715" spans="1:1" x14ac:dyDescent="0.35">
      <c r="A114715" s="4" t="s">
        <v>140</v>
      </c>
    </row>
    <row r="114716" spans="1:1" x14ac:dyDescent="0.35">
      <c r="A114716" s="4" t="s">
        <v>176</v>
      </c>
    </row>
    <row r="114717" spans="1:1" x14ac:dyDescent="0.35">
      <c r="A114717" s="4" t="s">
        <v>178</v>
      </c>
    </row>
    <row r="114718" spans="1:1" x14ac:dyDescent="0.35">
      <c r="A114718" s="4" t="s">
        <v>137</v>
      </c>
    </row>
    <row r="114719" spans="1:1" x14ac:dyDescent="0.35">
      <c r="A114719" s="4" t="s">
        <v>141</v>
      </c>
    </row>
    <row r="114720" spans="1:1" x14ac:dyDescent="0.35">
      <c r="A114720" s="4" t="s">
        <v>125</v>
      </c>
    </row>
    <row r="114721" spans="1:1" x14ac:dyDescent="0.35">
      <c r="A114721" s="28" t="s">
        <v>142</v>
      </c>
    </row>
    <row r="114722" spans="1:1" x14ac:dyDescent="0.35">
      <c r="A114722" s="28" t="s">
        <v>0</v>
      </c>
    </row>
    <row r="131072" spans="1:1" x14ac:dyDescent="0.35">
      <c r="A131072" s="4" t="s">
        <v>1</v>
      </c>
    </row>
    <row r="131073" spans="1:1" x14ac:dyDescent="0.35">
      <c r="A131073" s="4" t="s">
        <v>2</v>
      </c>
    </row>
    <row r="131074" spans="1:1" x14ac:dyDescent="0.35">
      <c r="A131074" s="4" t="s">
        <v>3</v>
      </c>
    </row>
    <row r="131075" spans="1:1" x14ac:dyDescent="0.35">
      <c r="A131075" s="4" t="s">
        <v>4</v>
      </c>
    </row>
    <row r="131076" spans="1:1" x14ac:dyDescent="0.35">
      <c r="A131076" s="4" t="s">
        <v>92</v>
      </c>
    </row>
    <row r="131077" spans="1:1" x14ac:dyDescent="0.35">
      <c r="A131077" s="4" t="s">
        <v>7</v>
      </c>
    </row>
    <row r="131078" spans="1:1" x14ac:dyDescent="0.35">
      <c r="A131078" s="4" t="s">
        <v>8</v>
      </c>
    </row>
    <row r="131079" spans="1:1" x14ac:dyDescent="0.35">
      <c r="A131079" s="4" t="s">
        <v>91</v>
      </c>
    </row>
    <row r="131080" spans="1:1" x14ac:dyDescent="0.35">
      <c r="A131080" s="21" t="s">
        <v>5</v>
      </c>
    </row>
    <row r="131081" spans="1:1" x14ac:dyDescent="0.35">
      <c r="A131081" s="21" t="s">
        <v>6</v>
      </c>
    </row>
    <row r="131082" spans="1:1" x14ac:dyDescent="0.35">
      <c r="A131082" s="4" t="s">
        <v>88</v>
      </c>
    </row>
    <row r="131083" spans="1:1" x14ac:dyDescent="0.35">
      <c r="A131083" s="4" t="s">
        <v>9</v>
      </c>
    </row>
    <row r="131084" spans="1:1" x14ac:dyDescent="0.35">
      <c r="A131084" s="4" t="s">
        <v>180</v>
      </c>
    </row>
    <row r="131085" spans="1:1" x14ac:dyDescent="0.35">
      <c r="A131085" s="4" t="s">
        <v>166</v>
      </c>
    </row>
    <row r="131086" spans="1:1" x14ac:dyDescent="0.35">
      <c r="A131086" s="4" t="s">
        <v>181</v>
      </c>
    </row>
    <row r="131087" spans="1:1" x14ac:dyDescent="0.35">
      <c r="A131087" s="4" t="s">
        <v>182</v>
      </c>
    </row>
    <row r="131088" spans="1:1" x14ac:dyDescent="0.35">
      <c r="A131088" s="22" t="s">
        <v>167</v>
      </c>
    </row>
    <row r="131089" spans="1:1" x14ac:dyDescent="0.35">
      <c r="A131089" s="4" t="s">
        <v>11</v>
      </c>
    </row>
    <row r="131090" spans="1:1" x14ac:dyDescent="0.35">
      <c r="A131090" s="4" t="s">
        <v>183</v>
      </c>
    </row>
    <row r="131091" spans="1:1" x14ac:dyDescent="0.35">
      <c r="A131091" s="4" t="s">
        <v>110</v>
      </c>
    </row>
    <row r="131092" spans="1:1" x14ac:dyDescent="0.35">
      <c r="A131092" s="4" t="s">
        <v>184</v>
      </c>
    </row>
    <row r="131093" spans="1:1" x14ac:dyDescent="0.35">
      <c r="A131093" s="4" t="s">
        <v>185</v>
      </c>
    </row>
    <row r="131094" spans="1:1" x14ac:dyDescent="0.35">
      <c r="A131094" s="4" t="s">
        <v>168</v>
      </c>
    </row>
    <row r="131095" spans="1:1" x14ac:dyDescent="0.35">
      <c r="A131095" s="4" t="s">
        <v>138</v>
      </c>
    </row>
    <row r="131096" spans="1:1" x14ac:dyDescent="0.35">
      <c r="A131096" s="4" t="s">
        <v>136</v>
      </c>
    </row>
    <row r="131097" spans="1:1" x14ac:dyDescent="0.35">
      <c r="A131097" s="4" t="s">
        <v>139</v>
      </c>
    </row>
    <row r="131098" spans="1:1" x14ac:dyDescent="0.35">
      <c r="A131098" s="4" t="s">
        <v>179</v>
      </c>
    </row>
    <row r="131099" spans="1:1" x14ac:dyDescent="0.35">
      <c r="A131099" s="4" t="s">
        <v>140</v>
      </c>
    </row>
    <row r="131100" spans="1:1" x14ac:dyDescent="0.35">
      <c r="A131100" s="4" t="s">
        <v>176</v>
      </c>
    </row>
    <row r="131101" spans="1:1" x14ac:dyDescent="0.35">
      <c r="A131101" s="4" t="s">
        <v>178</v>
      </c>
    </row>
    <row r="131102" spans="1:1" x14ac:dyDescent="0.35">
      <c r="A131102" s="4" t="s">
        <v>137</v>
      </c>
    </row>
    <row r="131103" spans="1:1" x14ac:dyDescent="0.35">
      <c r="A131103" s="4" t="s">
        <v>141</v>
      </c>
    </row>
    <row r="131104" spans="1:1" x14ac:dyDescent="0.35">
      <c r="A131104" s="4" t="s">
        <v>125</v>
      </c>
    </row>
    <row r="131105" spans="1:1" x14ac:dyDescent="0.35">
      <c r="A131105" s="28" t="s">
        <v>142</v>
      </c>
    </row>
    <row r="131106" spans="1:1" x14ac:dyDescent="0.35">
      <c r="A131106" s="28" t="s">
        <v>0</v>
      </c>
    </row>
    <row r="147456" spans="1:1" x14ac:dyDescent="0.35">
      <c r="A147456" s="4" t="s">
        <v>1</v>
      </c>
    </row>
    <row r="147457" spans="1:1" x14ac:dyDescent="0.35">
      <c r="A147457" s="4" t="s">
        <v>2</v>
      </c>
    </row>
    <row r="147458" spans="1:1" x14ac:dyDescent="0.35">
      <c r="A147458" s="4" t="s">
        <v>3</v>
      </c>
    </row>
    <row r="147459" spans="1:1" x14ac:dyDescent="0.35">
      <c r="A147459" s="4" t="s">
        <v>4</v>
      </c>
    </row>
    <row r="147460" spans="1:1" x14ac:dyDescent="0.35">
      <c r="A147460" s="4" t="s">
        <v>92</v>
      </c>
    </row>
    <row r="147461" spans="1:1" x14ac:dyDescent="0.35">
      <c r="A147461" s="4" t="s">
        <v>7</v>
      </c>
    </row>
    <row r="147462" spans="1:1" x14ac:dyDescent="0.35">
      <c r="A147462" s="4" t="s">
        <v>8</v>
      </c>
    </row>
    <row r="147463" spans="1:1" x14ac:dyDescent="0.35">
      <c r="A147463" s="4" t="s">
        <v>91</v>
      </c>
    </row>
    <row r="147464" spans="1:1" x14ac:dyDescent="0.35">
      <c r="A147464" s="21" t="s">
        <v>5</v>
      </c>
    </row>
    <row r="147465" spans="1:1" x14ac:dyDescent="0.35">
      <c r="A147465" s="21" t="s">
        <v>6</v>
      </c>
    </row>
    <row r="147466" spans="1:1" x14ac:dyDescent="0.35">
      <c r="A147466" s="4" t="s">
        <v>88</v>
      </c>
    </row>
    <row r="147467" spans="1:1" x14ac:dyDescent="0.35">
      <c r="A147467" s="4" t="s">
        <v>9</v>
      </c>
    </row>
    <row r="147468" spans="1:1" x14ac:dyDescent="0.35">
      <c r="A147468" s="4" t="s">
        <v>180</v>
      </c>
    </row>
    <row r="147469" spans="1:1" x14ac:dyDescent="0.35">
      <c r="A147469" s="4" t="s">
        <v>166</v>
      </c>
    </row>
    <row r="147470" spans="1:1" x14ac:dyDescent="0.35">
      <c r="A147470" s="4" t="s">
        <v>181</v>
      </c>
    </row>
    <row r="147471" spans="1:1" x14ac:dyDescent="0.35">
      <c r="A147471" s="4" t="s">
        <v>182</v>
      </c>
    </row>
    <row r="147472" spans="1:1" x14ac:dyDescent="0.35">
      <c r="A147472" s="22" t="s">
        <v>167</v>
      </c>
    </row>
    <row r="147473" spans="1:1" x14ac:dyDescent="0.35">
      <c r="A147473" s="4" t="s">
        <v>11</v>
      </c>
    </row>
    <row r="147474" spans="1:1" x14ac:dyDescent="0.35">
      <c r="A147474" s="4" t="s">
        <v>183</v>
      </c>
    </row>
    <row r="147475" spans="1:1" x14ac:dyDescent="0.35">
      <c r="A147475" s="4" t="s">
        <v>110</v>
      </c>
    </row>
    <row r="147476" spans="1:1" x14ac:dyDescent="0.35">
      <c r="A147476" s="4" t="s">
        <v>184</v>
      </c>
    </row>
    <row r="147477" spans="1:1" x14ac:dyDescent="0.35">
      <c r="A147477" s="4" t="s">
        <v>185</v>
      </c>
    </row>
    <row r="147478" spans="1:1" x14ac:dyDescent="0.35">
      <c r="A147478" s="4" t="s">
        <v>168</v>
      </c>
    </row>
    <row r="147479" spans="1:1" x14ac:dyDescent="0.35">
      <c r="A147479" s="4" t="s">
        <v>138</v>
      </c>
    </row>
    <row r="147480" spans="1:1" x14ac:dyDescent="0.35">
      <c r="A147480" s="4" t="s">
        <v>136</v>
      </c>
    </row>
    <row r="147481" spans="1:1" x14ac:dyDescent="0.35">
      <c r="A147481" s="4" t="s">
        <v>139</v>
      </c>
    </row>
    <row r="147482" spans="1:1" x14ac:dyDescent="0.35">
      <c r="A147482" s="4" t="s">
        <v>179</v>
      </c>
    </row>
    <row r="147483" spans="1:1" x14ac:dyDescent="0.35">
      <c r="A147483" s="4" t="s">
        <v>140</v>
      </c>
    </row>
    <row r="147484" spans="1:1" x14ac:dyDescent="0.35">
      <c r="A147484" s="4" t="s">
        <v>176</v>
      </c>
    </row>
    <row r="147485" spans="1:1" x14ac:dyDescent="0.35">
      <c r="A147485" s="4" t="s">
        <v>178</v>
      </c>
    </row>
    <row r="147486" spans="1:1" x14ac:dyDescent="0.35">
      <c r="A147486" s="4" t="s">
        <v>137</v>
      </c>
    </row>
    <row r="147487" spans="1:1" x14ac:dyDescent="0.35">
      <c r="A147487" s="4" t="s">
        <v>141</v>
      </c>
    </row>
    <row r="147488" spans="1:1" x14ac:dyDescent="0.35">
      <c r="A147488" s="4" t="s">
        <v>125</v>
      </c>
    </row>
    <row r="147489" spans="1:1" x14ac:dyDescent="0.35">
      <c r="A147489" s="28" t="s">
        <v>142</v>
      </c>
    </row>
    <row r="147490" spans="1:1" x14ac:dyDescent="0.35">
      <c r="A147490" s="28" t="s">
        <v>0</v>
      </c>
    </row>
    <row r="163840" spans="1:1" x14ac:dyDescent="0.35">
      <c r="A163840" s="4" t="s">
        <v>1</v>
      </c>
    </row>
    <row r="163841" spans="1:1" x14ac:dyDescent="0.35">
      <c r="A163841" s="4" t="s">
        <v>2</v>
      </c>
    </row>
    <row r="163842" spans="1:1" x14ac:dyDescent="0.35">
      <c r="A163842" s="4" t="s">
        <v>3</v>
      </c>
    </row>
    <row r="163843" spans="1:1" x14ac:dyDescent="0.35">
      <c r="A163843" s="4" t="s">
        <v>4</v>
      </c>
    </row>
    <row r="163844" spans="1:1" x14ac:dyDescent="0.35">
      <c r="A163844" s="4" t="s">
        <v>92</v>
      </c>
    </row>
    <row r="163845" spans="1:1" x14ac:dyDescent="0.35">
      <c r="A163845" s="4" t="s">
        <v>7</v>
      </c>
    </row>
    <row r="163846" spans="1:1" x14ac:dyDescent="0.35">
      <c r="A163846" s="4" t="s">
        <v>8</v>
      </c>
    </row>
    <row r="163847" spans="1:1" x14ac:dyDescent="0.35">
      <c r="A163847" s="4" t="s">
        <v>91</v>
      </c>
    </row>
    <row r="163848" spans="1:1" x14ac:dyDescent="0.35">
      <c r="A163848" s="21" t="s">
        <v>5</v>
      </c>
    </row>
    <row r="163849" spans="1:1" x14ac:dyDescent="0.35">
      <c r="A163849" s="21" t="s">
        <v>6</v>
      </c>
    </row>
    <row r="163850" spans="1:1" x14ac:dyDescent="0.35">
      <c r="A163850" s="4" t="s">
        <v>88</v>
      </c>
    </row>
    <row r="163851" spans="1:1" x14ac:dyDescent="0.35">
      <c r="A163851" s="4" t="s">
        <v>9</v>
      </c>
    </row>
    <row r="163852" spans="1:1" x14ac:dyDescent="0.35">
      <c r="A163852" s="4" t="s">
        <v>180</v>
      </c>
    </row>
    <row r="163853" spans="1:1" x14ac:dyDescent="0.35">
      <c r="A163853" s="4" t="s">
        <v>166</v>
      </c>
    </row>
    <row r="163854" spans="1:1" x14ac:dyDescent="0.35">
      <c r="A163854" s="4" t="s">
        <v>181</v>
      </c>
    </row>
    <row r="163855" spans="1:1" x14ac:dyDescent="0.35">
      <c r="A163855" s="4" t="s">
        <v>182</v>
      </c>
    </row>
    <row r="163856" spans="1:1" x14ac:dyDescent="0.35">
      <c r="A163856" s="22" t="s">
        <v>167</v>
      </c>
    </row>
    <row r="163857" spans="1:1" x14ac:dyDescent="0.35">
      <c r="A163857" s="4" t="s">
        <v>11</v>
      </c>
    </row>
    <row r="163858" spans="1:1" x14ac:dyDescent="0.35">
      <c r="A163858" s="4" t="s">
        <v>183</v>
      </c>
    </row>
    <row r="163859" spans="1:1" x14ac:dyDescent="0.35">
      <c r="A163859" s="4" t="s">
        <v>110</v>
      </c>
    </row>
    <row r="163860" spans="1:1" x14ac:dyDescent="0.35">
      <c r="A163860" s="4" t="s">
        <v>184</v>
      </c>
    </row>
    <row r="163861" spans="1:1" x14ac:dyDescent="0.35">
      <c r="A163861" s="4" t="s">
        <v>185</v>
      </c>
    </row>
    <row r="163862" spans="1:1" x14ac:dyDescent="0.35">
      <c r="A163862" s="4" t="s">
        <v>168</v>
      </c>
    </row>
    <row r="163863" spans="1:1" x14ac:dyDescent="0.35">
      <c r="A163863" s="4" t="s">
        <v>138</v>
      </c>
    </row>
    <row r="163864" spans="1:1" x14ac:dyDescent="0.35">
      <c r="A163864" s="4" t="s">
        <v>136</v>
      </c>
    </row>
    <row r="163865" spans="1:1" x14ac:dyDescent="0.35">
      <c r="A163865" s="4" t="s">
        <v>139</v>
      </c>
    </row>
    <row r="163866" spans="1:1" x14ac:dyDescent="0.35">
      <c r="A163866" s="4" t="s">
        <v>179</v>
      </c>
    </row>
    <row r="163867" spans="1:1" x14ac:dyDescent="0.35">
      <c r="A163867" s="4" t="s">
        <v>140</v>
      </c>
    </row>
    <row r="163868" spans="1:1" x14ac:dyDescent="0.35">
      <c r="A163868" s="4" t="s">
        <v>176</v>
      </c>
    </row>
    <row r="163869" spans="1:1" x14ac:dyDescent="0.35">
      <c r="A163869" s="4" t="s">
        <v>178</v>
      </c>
    </row>
    <row r="163870" spans="1:1" x14ac:dyDescent="0.35">
      <c r="A163870" s="4" t="s">
        <v>137</v>
      </c>
    </row>
    <row r="163871" spans="1:1" x14ac:dyDescent="0.35">
      <c r="A163871" s="4" t="s">
        <v>141</v>
      </c>
    </row>
    <row r="163872" spans="1:1" x14ac:dyDescent="0.35">
      <c r="A163872" s="4" t="s">
        <v>125</v>
      </c>
    </row>
    <row r="163873" spans="1:1" x14ac:dyDescent="0.35">
      <c r="A163873" s="28" t="s">
        <v>142</v>
      </c>
    </row>
    <row r="163874" spans="1:1" x14ac:dyDescent="0.35">
      <c r="A163874" s="28" t="s">
        <v>0</v>
      </c>
    </row>
    <row r="180224" spans="1:1" x14ac:dyDescent="0.35">
      <c r="A180224" s="4" t="s">
        <v>1</v>
      </c>
    </row>
    <row r="180225" spans="1:1" x14ac:dyDescent="0.35">
      <c r="A180225" s="4" t="s">
        <v>2</v>
      </c>
    </row>
    <row r="180226" spans="1:1" x14ac:dyDescent="0.35">
      <c r="A180226" s="4" t="s">
        <v>3</v>
      </c>
    </row>
    <row r="180227" spans="1:1" x14ac:dyDescent="0.35">
      <c r="A180227" s="4" t="s">
        <v>4</v>
      </c>
    </row>
    <row r="180228" spans="1:1" x14ac:dyDescent="0.35">
      <c r="A180228" s="4" t="s">
        <v>92</v>
      </c>
    </row>
    <row r="180229" spans="1:1" x14ac:dyDescent="0.35">
      <c r="A180229" s="4" t="s">
        <v>7</v>
      </c>
    </row>
    <row r="180230" spans="1:1" x14ac:dyDescent="0.35">
      <c r="A180230" s="4" t="s">
        <v>8</v>
      </c>
    </row>
    <row r="180231" spans="1:1" x14ac:dyDescent="0.35">
      <c r="A180231" s="4" t="s">
        <v>91</v>
      </c>
    </row>
    <row r="180232" spans="1:1" x14ac:dyDescent="0.35">
      <c r="A180232" s="21" t="s">
        <v>5</v>
      </c>
    </row>
    <row r="180233" spans="1:1" x14ac:dyDescent="0.35">
      <c r="A180233" s="21" t="s">
        <v>6</v>
      </c>
    </row>
    <row r="180234" spans="1:1" x14ac:dyDescent="0.35">
      <c r="A180234" s="4" t="s">
        <v>88</v>
      </c>
    </row>
    <row r="180235" spans="1:1" x14ac:dyDescent="0.35">
      <c r="A180235" s="4" t="s">
        <v>9</v>
      </c>
    </row>
    <row r="180236" spans="1:1" x14ac:dyDescent="0.35">
      <c r="A180236" s="4" t="s">
        <v>180</v>
      </c>
    </row>
    <row r="180237" spans="1:1" x14ac:dyDescent="0.35">
      <c r="A180237" s="4" t="s">
        <v>166</v>
      </c>
    </row>
    <row r="180238" spans="1:1" x14ac:dyDescent="0.35">
      <c r="A180238" s="4" t="s">
        <v>181</v>
      </c>
    </row>
    <row r="180239" spans="1:1" x14ac:dyDescent="0.35">
      <c r="A180239" s="4" t="s">
        <v>182</v>
      </c>
    </row>
    <row r="180240" spans="1:1" x14ac:dyDescent="0.35">
      <c r="A180240" s="22" t="s">
        <v>167</v>
      </c>
    </row>
    <row r="180241" spans="1:1" x14ac:dyDescent="0.35">
      <c r="A180241" s="4" t="s">
        <v>11</v>
      </c>
    </row>
    <row r="180242" spans="1:1" x14ac:dyDescent="0.35">
      <c r="A180242" s="4" t="s">
        <v>183</v>
      </c>
    </row>
    <row r="180243" spans="1:1" x14ac:dyDescent="0.35">
      <c r="A180243" s="4" t="s">
        <v>110</v>
      </c>
    </row>
    <row r="180244" spans="1:1" x14ac:dyDescent="0.35">
      <c r="A180244" s="4" t="s">
        <v>184</v>
      </c>
    </row>
    <row r="180245" spans="1:1" x14ac:dyDescent="0.35">
      <c r="A180245" s="4" t="s">
        <v>185</v>
      </c>
    </row>
    <row r="180246" spans="1:1" x14ac:dyDescent="0.35">
      <c r="A180246" s="4" t="s">
        <v>168</v>
      </c>
    </row>
    <row r="180247" spans="1:1" x14ac:dyDescent="0.35">
      <c r="A180247" s="4" t="s">
        <v>138</v>
      </c>
    </row>
    <row r="180248" spans="1:1" x14ac:dyDescent="0.35">
      <c r="A180248" s="4" t="s">
        <v>136</v>
      </c>
    </row>
    <row r="180249" spans="1:1" x14ac:dyDescent="0.35">
      <c r="A180249" s="4" t="s">
        <v>139</v>
      </c>
    </row>
    <row r="180250" spans="1:1" x14ac:dyDescent="0.35">
      <c r="A180250" s="4" t="s">
        <v>179</v>
      </c>
    </row>
    <row r="180251" spans="1:1" x14ac:dyDescent="0.35">
      <c r="A180251" s="4" t="s">
        <v>140</v>
      </c>
    </row>
    <row r="180252" spans="1:1" x14ac:dyDescent="0.35">
      <c r="A180252" s="4" t="s">
        <v>176</v>
      </c>
    </row>
    <row r="180253" spans="1:1" x14ac:dyDescent="0.35">
      <c r="A180253" s="4" t="s">
        <v>178</v>
      </c>
    </row>
    <row r="180254" spans="1:1" x14ac:dyDescent="0.35">
      <c r="A180254" s="4" t="s">
        <v>137</v>
      </c>
    </row>
    <row r="180255" spans="1:1" x14ac:dyDescent="0.35">
      <c r="A180255" s="4" t="s">
        <v>141</v>
      </c>
    </row>
    <row r="180256" spans="1:1" x14ac:dyDescent="0.35">
      <c r="A180256" s="4" t="s">
        <v>125</v>
      </c>
    </row>
    <row r="180257" spans="1:1" x14ac:dyDescent="0.35">
      <c r="A180257" s="28" t="s">
        <v>142</v>
      </c>
    </row>
    <row r="180258" spans="1:1" x14ac:dyDescent="0.35">
      <c r="A180258" s="28" t="s">
        <v>0</v>
      </c>
    </row>
    <row r="196608" spans="1:1" x14ac:dyDescent="0.35">
      <c r="A196608" s="4" t="s">
        <v>1</v>
      </c>
    </row>
    <row r="196609" spans="1:1" x14ac:dyDescent="0.35">
      <c r="A196609" s="4" t="s">
        <v>2</v>
      </c>
    </row>
    <row r="196610" spans="1:1" x14ac:dyDescent="0.35">
      <c r="A196610" s="4" t="s">
        <v>3</v>
      </c>
    </row>
    <row r="196611" spans="1:1" x14ac:dyDescent="0.35">
      <c r="A196611" s="4" t="s">
        <v>4</v>
      </c>
    </row>
    <row r="196612" spans="1:1" x14ac:dyDescent="0.35">
      <c r="A196612" s="4" t="s">
        <v>92</v>
      </c>
    </row>
    <row r="196613" spans="1:1" x14ac:dyDescent="0.35">
      <c r="A196613" s="4" t="s">
        <v>7</v>
      </c>
    </row>
    <row r="196614" spans="1:1" x14ac:dyDescent="0.35">
      <c r="A196614" s="4" t="s">
        <v>8</v>
      </c>
    </row>
    <row r="196615" spans="1:1" x14ac:dyDescent="0.35">
      <c r="A196615" s="4" t="s">
        <v>91</v>
      </c>
    </row>
    <row r="196616" spans="1:1" x14ac:dyDescent="0.35">
      <c r="A196616" s="21" t="s">
        <v>5</v>
      </c>
    </row>
    <row r="196617" spans="1:1" x14ac:dyDescent="0.35">
      <c r="A196617" s="21" t="s">
        <v>6</v>
      </c>
    </row>
    <row r="196618" spans="1:1" x14ac:dyDescent="0.35">
      <c r="A196618" s="4" t="s">
        <v>88</v>
      </c>
    </row>
    <row r="196619" spans="1:1" x14ac:dyDescent="0.35">
      <c r="A196619" s="4" t="s">
        <v>9</v>
      </c>
    </row>
    <row r="196620" spans="1:1" x14ac:dyDescent="0.35">
      <c r="A196620" s="4" t="s">
        <v>180</v>
      </c>
    </row>
    <row r="196621" spans="1:1" x14ac:dyDescent="0.35">
      <c r="A196621" s="4" t="s">
        <v>166</v>
      </c>
    </row>
    <row r="196622" spans="1:1" x14ac:dyDescent="0.35">
      <c r="A196622" s="4" t="s">
        <v>181</v>
      </c>
    </row>
    <row r="196623" spans="1:1" x14ac:dyDescent="0.35">
      <c r="A196623" s="4" t="s">
        <v>182</v>
      </c>
    </row>
    <row r="196624" spans="1:1" x14ac:dyDescent="0.35">
      <c r="A196624" s="22" t="s">
        <v>167</v>
      </c>
    </row>
    <row r="196625" spans="1:1" x14ac:dyDescent="0.35">
      <c r="A196625" s="4" t="s">
        <v>11</v>
      </c>
    </row>
    <row r="196626" spans="1:1" x14ac:dyDescent="0.35">
      <c r="A196626" s="4" t="s">
        <v>183</v>
      </c>
    </row>
    <row r="196627" spans="1:1" x14ac:dyDescent="0.35">
      <c r="A196627" s="4" t="s">
        <v>110</v>
      </c>
    </row>
    <row r="196628" spans="1:1" x14ac:dyDescent="0.35">
      <c r="A196628" s="4" t="s">
        <v>184</v>
      </c>
    </row>
    <row r="196629" spans="1:1" x14ac:dyDescent="0.35">
      <c r="A196629" s="4" t="s">
        <v>185</v>
      </c>
    </row>
    <row r="196630" spans="1:1" x14ac:dyDescent="0.35">
      <c r="A196630" s="4" t="s">
        <v>168</v>
      </c>
    </row>
    <row r="196631" spans="1:1" x14ac:dyDescent="0.35">
      <c r="A196631" s="4" t="s">
        <v>138</v>
      </c>
    </row>
    <row r="196632" spans="1:1" x14ac:dyDescent="0.35">
      <c r="A196632" s="4" t="s">
        <v>136</v>
      </c>
    </row>
    <row r="196633" spans="1:1" x14ac:dyDescent="0.35">
      <c r="A196633" s="4" t="s">
        <v>139</v>
      </c>
    </row>
    <row r="196634" spans="1:1" x14ac:dyDescent="0.35">
      <c r="A196634" s="4" t="s">
        <v>179</v>
      </c>
    </row>
    <row r="196635" spans="1:1" x14ac:dyDescent="0.35">
      <c r="A196635" s="4" t="s">
        <v>140</v>
      </c>
    </row>
    <row r="196636" spans="1:1" x14ac:dyDescent="0.35">
      <c r="A196636" s="4" t="s">
        <v>176</v>
      </c>
    </row>
    <row r="196637" spans="1:1" x14ac:dyDescent="0.35">
      <c r="A196637" s="4" t="s">
        <v>178</v>
      </c>
    </row>
    <row r="196638" spans="1:1" x14ac:dyDescent="0.35">
      <c r="A196638" s="4" t="s">
        <v>137</v>
      </c>
    </row>
    <row r="196639" spans="1:1" x14ac:dyDescent="0.35">
      <c r="A196639" s="4" t="s">
        <v>141</v>
      </c>
    </row>
    <row r="196640" spans="1:1" x14ac:dyDescent="0.35">
      <c r="A196640" s="4" t="s">
        <v>125</v>
      </c>
    </row>
    <row r="196641" spans="1:1" x14ac:dyDescent="0.35">
      <c r="A196641" s="28" t="s">
        <v>142</v>
      </c>
    </row>
    <row r="196642" spans="1:1" x14ac:dyDescent="0.35">
      <c r="A196642" s="28" t="s">
        <v>0</v>
      </c>
    </row>
    <row r="212992" spans="1:1" x14ac:dyDescent="0.35">
      <c r="A212992" s="4" t="s">
        <v>1</v>
      </c>
    </row>
    <row r="212993" spans="1:1" x14ac:dyDescent="0.35">
      <c r="A212993" s="4" t="s">
        <v>2</v>
      </c>
    </row>
    <row r="212994" spans="1:1" x14ac:dyDescent="0.35">
      <c r="A212994" s="4" t="s">
        <v>3</v>
      </c>
    </row>
    <row r="212995" spans="1:1" x14ac:dyDescent="0.35">
      <c r="A212995" s="4" t="s">
        <v>4</v>
      </c>
    </row>
    <row r="212996" spans="1:1" x14ac:dyDescent="0.35">
      <c r="A212996" s="4" t="s">
        <v>92</v>
      </c>
    </row>
    <row r="212997" spans="1:1" x14ac:dyDescent="0.35">
      <c r="A212997" s="4" t="s">
        <v>7</v>
      </c>
    </row>
    <row r="212998" spans="1:1" x14ac:dyDescent="0.35">
      <c r="A212998" s="4" t="s">
        <v>8</v>
      </c>
    </row>
    <row r="212999" spans="1:1" x14ac:dyDescent="0.35">
      <c r="A212999" s="4" t="s">
        <v>91</v>
      </c>
    </row>
    <row r="213000" spans="1:1" x14ac:dyDescent="0.35">
      <c r="A213000" s="21" t="s">
        <v>5</v>
      </c>
    </row>
    <row r="213001" spans="1:1" x14ac:dyDescent="0.35">
      <c r="A213001" s="21" t="s">
        <v>6</v>
      </c>
    </row>
    <row r="213002" spans="1:1" x14ac:dyDescent="0.35">
      <c r="A213002" s="4" t="s">
        <v>88</v>
      </c>
    </row>
    <row r="213003" spans="1:1" x14ac:dyDescent="0.35">
      <c r="A213003" s="4" t="s">
        <v>9</v>
      </c>
    </row>
    <row r="213004" spans="1:1" x14ac:dyDescent="0.35">
      <c r="A213004" s="4" t="s">
        <v>180</v>
      </c>
    </row>
    <row r="213005" spans="1:1" x14ac:dyDescent="0.35">
      <c r="A213005" s="4" t="s">
        <v>166</v>
      </c>
    </row>
    <row r="213006" spans="1:1" x14ac:dyDescent="0.35">
      <c r="A213006" s="4" t="s">
        <v>181</v>
      </c>
    </row>
    <row r="213007" spans="1:1" x14ac:dyDescent="0.35">
      <c r="A213007" s="4" t="s">
        <v>182</v>
      </c>
    </row>
    <row r="213008" spans="1:1" x14ac:dyDescent="0.35">
      <c r="A213008" s="22" t="s">
        <v>167</v>
      </c>
    </row>
    <row r="213009" spans="1:1" x14ac:dyDescent="0.35">
      <c r="A213009" s="4" t="s">
        <v>11</v>
      </c>
    </row>
    <row r="213010" spans="1:1" x14ac:dyDescent="0.35">
      <c r="A213010" s="4" t="s">
        <v>183</v>
      </c>
    </row>
    <row r="213011" spans="1:1" x14ac:dyDescent="0.35">
      <c r="A213011" s="4" t="s">
        <v>110</v>
      </c>
    </row>
    <row r="213012" spans="1:1" x14ac:dyDescent="0.35">
      <c r="A213012" s="4" t="s">
        <v>184</v>
      </c>
    </row>
    <row r="213013" spans="1:1" x14ac:dyDescent="0.35">
      <c r="A213013" s="4" t="s">
        <v>185</v>
      </c>
    </row>
    <row r="213014" spans="1:1" x14ac:dyDescent="0.35">
      <c r="A213014" s="4" t="s">
        <v>168</v>
      </c>
    </row>
    <row r="213015" spans="1:1" x14ac:dyDescent="0.35">
      <c r="A213015" s="4" t="s">
        <v>138</v>
      </c>
    </row>
    <row r="213016" spans="1:1" x14ac:dyDescent="0.35">
      <c r="A213016" s="4" t="s">
        <v>136</v>
      </c>
    </row>
    <row r="213017" spans="1:1" x14ac:dyDescent="0.35">
      <c r="A213017" s="4" t="s">
        <v>139</v>
      </c>
    </row>
    <row r="213018" spans="1:1" x14ac:dyDescent="0.35">
      <c r="A213018" s="4" t="s">
        <v>179</v>
      </c>
    </row>
    <row r="213019" spans="1:1" x14ac:dyDescent="0.35">
      <c r="A213019" s="4" t="s">
        <v>140</v>
      </c>
    </row>
    <row r="213020" spans="1:1" x14ac:dyDescent="0.35">
      <c r="A213020" s="4" t="s">
        <v>176</v>
      </c>
    </row>
    <row r="213021" spans="1:1" x14ac:dyDescent="0.35">
      <c r="A213021" s="4" t="s">
        <v>178</v>
      </c>
    </row>
    <row r="213022" spans="1:1" x14ac:dyDescent="0.35">
      <c r="A213022" s="4" t="s">
        <v>137</v>
      </c>
    </row>
    <row r="213023" spans="1:1" x14ac:dyDescent="0.35">
      <c r="A213023" s="4" t="s">
        <v>141</v>
      </c>
    </row>
    <row r="213024" spans="1:1" x14ac:dyDescent="0.35">
      <c r="A213024" s="4" t="s">
        <v>125</v>
      </c>
    </row>
    <row r="213025" spans="1:1" x14ac:dyDescent="0.35">
      <c r="A213025" s="28" t="s">
        <v>142</v>
      </c>
    </row>
    <row r="213026" spans="1:1" x14ac:dyDescent="0.35">
      <c r="A213026" s="28" t="s">
        <v>0</v>
      </c>
    </row>
    <row r="229376" spans="1:1" x14ac:dyDescent="0.35">
      <c r="A229376" s="4" t="s">
        <v>1</v>
      </c>
    </row>
    <row r="229377" spans="1:1" x14ac:dyDescent="0.35">
      <c r="A229377" s="4" t="s">
        <v>2</v>
      </c>
    </row>
    <row r="229378" spans="1:1" x14ac:dyDescent="0.35">
      <c r="A229378" s="4" t="s">
        <v>3</v>
      </c>
    </row>
    <row r="229379" spans="1:1" x14ac:dyDescent="0.35">
      <c r="A229379" s="4" t="s">
        <v>4</v>
      </c>
    </row>
    <row r="229380" spans="1:1" x14ac:dyDescent="0.35">
      <c r="A229380" s="4" t="s">
        <v>92</v>
      </c>
    </row>
    <row r="229381" spans="1:1" x14ac:dyDescent="0.35">
      <c r="A229381" s="4" t="s">
        <v>7</v>
      </c>
    </row>
    <row r="229382" spans="1:1" x14ac:dyDescent="0.35">
      <c r="A229382" s="4" t="s">
        <v>8</v>
      </c>
    </row>
    <row r="229383" spans="1:1" x14ac:dyDescent="0.35">
      <c r="A229383" s="4" t="s">
        <v>91</v>
      </c>
    </row>
    <row r="229384" spans="1:1" x14ac:dyDescent="0.35">
      <c r="A229384" s="21" t="s">
        <v>5</v>
      </c>
    </row>
    <row r="229385" spans="1:1" x14ac:dyDescent="0.35">
      <c r="A229385" s="21" t="s">
        <v>6</v>
      </c>
    </row>
    <row r="229386" spans="1:1" x14ac:dyDescent="0.35">
      <c r="A229386" s="4" t="s">
        <v>88</v>
      </c>
    </row>
    <row r="229387" spans="1:1" x14ac:dyDescent="0.35">
      <c r="A229387" s="4" t="s">
        <v>9</v>
      </c>
    </row>
    <row r="229388" spans="1:1" x14ac:dyDescent="0.35">
      <c r="A229388" s="4" t="s">
        <v>180</v>
      </c>
    </row>
    <row r="229389" spans="1:1" x14ac:dyDescent="0.35">
      <c r="A229389" s="4" t="s">
        <v>166</v>
      </c>
    </row>
    <row r="229390" spans="1:1" x14ac:dyDescent="0.35">
      <c r="A229390" s="4" t="s">
        <v>181</v>
      </c>
    </row>
    <row r="229391" spans="1:1" x14ac:dyDescent="0.35">
      <c r="A229391" s="4" t="s">
        <v>182</v>
      </c>
    </row>
    <row r="229392" spans="1:1" x14ac:dyDescent="0.35">
      <c r="A229392" s="22" t="s">
        <v>167</v>
      </c>
    </row>
    <row r="229393" spans="1:1" x14ac:dyDescent="0.35">
      <c r="A229393" s="4" t="s">
        <v>11</v>
      </c>
    </row>
    <row r="229394" spans="1:1" x14ac:dyDescent="0.35">
      <c r="A229394" s="4" t="s">
        <v>183</v>
      </c>
    </row>
    <row r="229395" spans="1:1" x14ac:dyDescent="0.35">
      <c r="A229395" s="4" t="s">
        <v>110</v>
      </c>
    </row>
    <row r="229396" spans="1:1" x14ac:dyDescent="0.35">
      <c r="A229396" s="4" t="s">
        <v>184</v>
      </c>
    </row>
    <row r="229397" spans="1:1" x14ac:dyDescent="0.35">
      <c r="A229397" s="4" t="s">
        <v>185</v>
      </c>
    </row>
    <row r="229398" spans="1:1" x14ac:dyDescent="0.35">
      <c r="A229398" s="4" t="s">
        <v>168</v>
      </c>
    </row>
    <row r="229399" spans="1:1" x14ac:dyDescent="0.35">
      <c r="A229399" s="4" t="s">
        <v>138</v>
      </c>
    </row>
    <row r="229400" spans="1:1" x14ac:dyDescent="0.35">
      <c r="A229400" s="4" t="s">
        <v>136</v>
      </c>
    </row>
    <row r="229401" spans="1:1" x14ac:dyDescent="0.35">
      <c r="A229401" s="4" t="s">
        <v>139</v>
      </c>
    </row>
    <row r="229402" spans="1:1" x14ac:dyDescent="0.35">
      <c r="A229402" s="4" t="s">
        <v>179</v>
      </c>
    </row>
    <row r="229403" spans="1:1" x14ac:dyDescent="0.35">
      <c r="A229403" s="4" t="s">
        <v>140</v>
      </c>
    </row>
    <row r="229404" spans="1:1" x14ac:dyDescent="0.35">
      <c r="A229404" s="4" t="s">
        <v>176</v>
      </c>
    </row>
    <row r="229405" spans="1:1" x14ac:dyDescent="0.35">
      <c r="A229405" s="4" t="s">
        <v>178</v>
      </c>
    </row>
    <row r="229406" spans="1:1" x14ac:dyDescent="0.35">
      <c r="A229406" s="4" t="s">
        <v>137</v>
      </c>
    </row>
    <row r="229407" spans="1:1" x14ac:dyDescent="0.35">
      <c r="A229407" s="4" t="s">
        <v>141</v>
      </c>
    </row>
    <row r="229408" spans="1:1" x14ac:dyDescent="0.35">
      <c r="A229408" s="4" t="s">
        <v>125</v>
      </c>
    </row>
    <row r="229409" spans="1:1" x14ac:dyDescent="0.35">
      <c r="A229409" s="28" t="s">
        <v>142</v>
      </c>
    </row>
    <row r="229410" spans="1:1" x14ac:dyDescent="0.35">
      <c r="A229410" s="28" t="s">
        <v>0</v>
      </c>
    </row>
    <row r="245760" spans="1:1" x14ac:dyDescent="0.35">
      <c r="A245760" s="4" t="s">
        <v>1</v>
      </c>
    </row>
    <row r="245761" spans="1:1" x14ac:dyDescent="0.35">
      <c r="A245761" s="4" t="s">
        <v>2</v>
      </c>
    </row>
    <row r="245762" spans="1:1" x14ac:dyDescent="0.35">
      <c r="A245762" s="4" t="s">
        <v>3</v>
      </c>
    </row>
    <row r="245763" spans="1:1" x14ac:dyDescent="0.35">
      <c r="A245763" s="4" t="s">
        <v>4</v>
      </c>
    </row>
    <row r="245764" spans="1:1" x14ac:dyDescent="0.35">
      <c r="A245764" s="4" t="s">
        <v>92</v>
      </c>
    </row>
    <row r="245765" spans="1:1" x14ac:dyDescent="0.35">
      <c r="A245765" s="4" t="s">
        <v>7</v>
      </c>
    </row>
    <row r="245766" spans="1:1" x14ac:dyDescent="0.35">
      <c r="A245766" s="4" t="s">
        <v>8</v>
      </c>
    </row>
    <row r="245767" spans="1:1" x14ac:dyDescent="0.35">
      <c r="A245767" s="4" t="s">
        <v>91</v>
      </c>
    </row>
    <row r="245768" spans="1:1" x14ac:dyDescent="0.35">
      <c r="A245768" s="21" t="s">
        <v>5</v>
      </c>
    </row>
    <row r="245769" spans="1:1" x14ac:dyDescent="0.35">
      <c r="A245769" s="21" t="s">
        <v>6</v>
      </c>
    </row>
    <row r="245770" spans="1:1" x14ac:dyDescent="0.35">
      <c r="A245770" s="4" t="s">
        <v>88</v>
      </c>
    </row>
    <row r="245771" spans="1:1" x14ac:dyDescent="0.35">
      <c r="A245771" s="4" t="s">
        <v>9</v>
      </c>
    </row>
    <row r="245772" spans="1:1" x14ac:dyDescent="0.35">
      <c r="A245772" s="4" t="s">
        <v>180</v>
      </c>
    </row>
    <row r="245773" spans="1:1" x14ac:dyDescent="0.35">
      <c r="A245773" s="4" t="s">
        <v>166</v>
      </c>
    </row>
    <row r="245774" spans="1:1" x14ac:dyDescent="0.35">
      <c r="A245774" s="4" t="s">
        <v>181</v>
      </c>
    </row>
    <row r="245775" spans="1:1" x14ac:dyDescent="0.35">
      <c r="A245775" s="4" t="s">
        <v>182</v>
      </c>
    </row>
    <row r="245776" spans="1:1" x14ac:dyDescent="0.35">
      <c r="A245776" s="22" t="s">
        <v>167</v>
      </c>
    </row>
    <row r="245777" spans="1:1" x14ac:dyDescent="0.35">
      <c r="A245777" s="4" t="s">
        <v>11</v>
      </c>
    </row>
    <row r="245778" spans="1:1" x14ac:dyDescent="0.35">
      <c r="A245778" s="4" t="s">
        <v>183</v>
      </c>
    </row>
    <row r="245779" spans="1:1" x14ac:dyDescent="0.35">
      <c r="A245779" s="4" t="s">
        <v>110</v>
      </c>
    </row>
    <row r="245780" spans="1:1" x14ac:dyDescent="0.35">
      <c r="A245780" s="4" t="s">
        <v>184</v>
      </c>
    </row>
    <row r="245781" spans="1:1" x14ac:dyDescent="0.35">
      <c r="A245781" s="4" t="s">
        <v>185</v>
      </c>
    </row>
    <row r="245782" spans="1:1" x14ac:dyDescent="0.35">
      <c r="A245782" s="4" t="s">
        <v>168</v>
      </c>
    </row>
    <row r="245783" spans="1:1" x14ac:dyDescent="0.35">
      <c r="A245783" s="4" t="s">
        <v>138</v>
      </c>
    </row>
    <row r="245784" spans="1:1" x14ac:dyDescent="0.35">
      <c r="A245784" s="4" t="s">
        <v>136</v>
      </c>
    </row>
    <row r="245785" spans="1:1" x14ac:dyDescent="0.35">
      <c r="A245785" s="4" t="s">
        <v>139</v>
      </c>
    </row>
    <row r="245786" spans="1:1" x14ac:dyDescent="0.35">
      <c r="A245786" s="4" t="s">
        <v>179</v>
      </c>
    </row>
    <row r="245787" spans="1:1" x14ac:dyDescent="0.35">
      <c r="A245787" s="4" t="s">
        <v>140</v>
      </c>
    </row>
    <row r="245788" spans="1:1" x14ac:dyDescent="0.35">
      <c r="A245788" s="4" t="s">
        <v>176</v>
      </c>
    </row>
    <row r="245789" spans="1:1" x14ac:dyDescent="0.35">
      <c r="A245789" s="4" t="s">
        <v>178</v>
      </c>
    </row>
    <row r="245790" spans="1:1" x14ac:dyDescent="0.35">
      <c r="A245790" s="4" t="s">
        <v>137</v>
      </c>
    </row>
    <row r="245791" spans="1:1" x14ac:dyDescent="0.35">
      <c r="A245791" s="4" t="s">
        <v>141</v>
      </c>
    </row>
    <row r="245792" spans="1:1" x14ac:dyDescent="0.35">
      <c r="A245792" s="4" t="s">
        <v>125</v>
      </c>
    </row>
    <row r="245793" spans="1:1" x14ac:dyDescent="0.35">
      <c r="A245793" s="28" t="s">
        <v>142</v>
      </c>
    </row>
    <row r="245794" spans="1:1" x14ac:dyDescent="0.35">
      <c r="A245794" s="28" t="s">
        <v>0</v>
      </c>
    </row>
    <row r="262144" spans="1:1" x14ac:dyDescent="0.35">
      <c r="A262144" s="4" t="s">
        <v>1</v>
      </c>
    </row>
    <row r="262145" spans="1:1" x14ac:dyDescent="0.35">
      <c r="A262145" s="4" t="s">
        <v>2</v>
      </c>
    </row>
    <row r="262146" spans="1:1" x14ac:dyDescent="0.35">
      <c r="A262146" s="4" t="s">
        <v>3</v>
      </c>
    </row>
    <row r="262147" spans="1:1" x14ac:dyDescent="0.35">
      <c r="A262147" s="4" t="s">
        <v>4</v>
      </c>
    </row>
    <row r="262148" spans="1:1" x14ac:dyDescent="0.35">
      <c r="A262148" s="4" t="s">
        <v>92</v>
      </c>
    </row>
    <row r="262149" spans="1:1" x14ac:dyDescent="0.35">
      <c r="A262149" s="4" t="s">
        <v>7</v>
      </c>
    </row>
    <row r="262150" spans="1:1" x14ac:dyDescent="0.35">
      <c r="A262150" s="4" t="s">
        <v>8</v>
      </c>
    </row>
    <row r="262151" spans="1:1" x14ac:dyDescent="0.35">
      <c r="A262151" s="4" t="s">
        <v>91</v>
      </c>
    </row>
    <row r="262152" spans="1:1" x14ac:dyDescent="0.35">
      <c r="A262152" s="21" t="s">
        <v>5</v>
      </c>
    </row>
    <row r="262153" spans="1:1" x14ac:dyDescent="0.35">
      <c r="A262153" s="21" t="s">
        <v>6</v>
      </c>
    </row>
    <row r="262154" spans="1:1" x14ac:dyDescent="0.35">
      <c r="A262154" s="4" t="s">
        <v>88</v>
      </c>
    </row>
    <row r="262155" spans="1:1" x14ac:dyDescent="0.35">
      <c r="A262155" s="4" t="s">
        <v>9</v>
      </c>
    </row>
    <row r="262156" spans="1:1" x14ac:dyDescent="0.35">
      <c r="A262156" s="4" t="s">
        <v>180</v>
      </c>
    </row>
    <row r="262157" spans="1:1" x14ac:dyDescent="0.35">
      <c r="A262157" s="4" t="s">
        <v>166</v>
      </c>
    </row>
    <row r="262158" spans="1:1" x14ac:dyDescent="0.35">
      <c r="A262158" s="4" t="s">
        <v>181</v>
      </c>
    </row>
    <row r="262159" spans="1:1" x14ac:dyDescent="0.35">
      <c r="A262159" s="4" t="s">
        <v>182</v>
      </c>
    </row>
    <row r="262160" spans="1:1" x14ac:dyDescent="0.35">
      <c r="A262160" s="22" t="s">
        <v>167</v>
      </c>
    </row>
    <row r="262161" spans="1:1" x14ac:dyDescent="0.35">
      <c r="A262161" s="4" t="s">
        <v>11</v>
      </c>
    </row>
    <row r="262162" spans="1:1" x14ac:dyDescent="0.35">
      <c r="A262162" s="4" t="s">
        <v>183</v>
      </c>
    </row>
    <row r="262163" spans="1:1" x14ac:dyDescent="0.35">
      <c r="A262163" s="4" t="s">
        <v>110</v>
      </c>
    </row>
    <row r="262164" spans="1:1" x14ac:dyDescent="0.35">
      <c r="A262164" s="4" t="s">
        <v>184</v>
      </c>
    </row>
    <row r="262165" spans="1:1" x14ac:dyDescent="0.35">
      <c r="A262165" s="4" t="s">
        <v>185</v>
      </c>
    </row>
    <row r="262166" spans="1:1" x14ac:dyDescent="0.35">
      <c r="A262166" s="4" t="s">
        <v>168</v>
      </c>
    </row>
    <row r="262167" spans="1:1" x14ac:dyDescent="0.35">
      <c r="A262167" s="4" t="s">
        <v>138</v>
      </c>
    </row>
    <row r="262168" spans="1:1" x14ac:dyDescent="0.35">
      <c r="A262168" s="4" t="s">
        <v>136</v>
      </c>
    </row>
    <row r="262169" spans="1:1" x14ac:dyDescent="0.35">
      <c r="A262169" s="4" t="s">
        <v>139</v>
      </c>
    </row>
    <row r="262170" spans="1:1" x14ac:dyDescent="0.35">
      <c r="A262170" s="4" t="s">
        <v>179</v>
      </c>
    </row>
    <row r="262171" spans="1:1" x14ac:dyDescent="0.35">
      <c r="A262171" s="4" t="s">
        <v>140</v>
      </c>
    </row>
    <row r="262172" spans="1:1" x14ac:dyDescent="0.35">
      <c r="A262172" s="4" t="s">
        <v>176</v>
      </c>
    </row>
    <row r="262173" spans="1:1" x14ac:dyDescent="0.35">
      <c r="A262173" s="4" t="s">
        <v>178</v>
      </c>
    </row>
    <row r="262174" spans="1:1" x14ac:dyDescent="0.35">
      <c r="A262174" s="4" t="s">
        <v>137</v>
      </c>
    </row>
    <row r="262175" spans="1:1" x14ac:dyDescent="0.35">
      <c r="A262175" s="4" t="s">
        <v>141</v>
      </c>
    </row>
    <row r="262176" spans="1:1" x14ac:dyDescent="0.35">
      <c r="A262176" s="4" t="s">
        <v>125</v>
      </c>
    </row>
    <row r="262177" spans="1:1" x14ac:dyDescent="0.35">
      <c r="A262177" s="28" t="s">
        <v>142</v>
      </c>
    </row>
    <row r="262178" spans="1:1" x14ac:dyDescent="0.35">
      <c r="A262178" s="28" t="s">
        <v>0</v>
      </c>
    </row>
    <row r="278528" spans="1:1" x14ac:dyDescent="0.35">
      <c r="A278528" s="4" t="s">
        <v>1</v>
      </c>
    </row>
    <row r="278529" spans="1:1" x14ac:dyDescent="0.35">
      <c r="A278529" s="4" t="s">
        <v>2</v>
      </c>
    </row>
    <row r="278530" spans="1:1" x14ac:dyDescent="0.35">
      <c r="A278530" s="4" t="s">
        <v>3</v>
      </c>
    </row>
    <row r="278531" spans="1:1" x14ac:dyDescent="0.35">
      <c r="A278531" s="4" t="s">
        <v>4</v>
      </c>
    </row>
    <row r="278532" spans="1:1" x14ac:dyDescent="0.35">
      <c r="A278532" s="4" t="s">
        <v>92</v>
      </c>
    </row>
    <row r="278533" spans="1:1" x14ac:dyDescent="0.35">
      <c r="A278533" s="4" t="s">
        <v>7</v>
      </c>
    </row>
    <row r="278534" spans="1:1" x14ac:dyDescent="0.35">
      <c r="A278534" s="4" t="s">
        <v>8</v>
      </c>
    </row>
    <row r="278535" spans="1:1" x14ac:dyDescent="0.35">
      <c r="A278535" s="4" t="s">
        <v>91</v>
      </c>
    </row>
    <row r="278536" spans="1:1" x14ac:dyDescent="0.35">
      <c r="A278536" s="21" t="s">
        <v>5</v>
      </c>
    </row>
    <row r="278537" spans="1:1" x14ac:dyDescent="0.35">
      <c r="A278537" s="21" t="s">
        <v>6</v>
      </c>
    </row>
    <row r="278538" spans="1:1" x14ac:dyDescent="0.35">
      <c r="A278538" s="4" t="s">
        <v>88</v>
      </c>
    </row>
    <row r="278539" spans="1:1" x14ac:dyDescent="0.35">
      <c r="A278539" s="4" t="s">
        <v>9</v>
      </c>
    </row>
    <row r="278540" spans="1:1" x14ac:dyDescent="0.35">
      <c r="A278540" s="4" t="s">
        <v>180</v>
      </c>
    </row>
    <row r="278541" spans="1:1" x14ac:dyDescent="0.35">
      <c r="A278541" s="4" t="s">
        <v>166</v>
      </c>
    </row>
    <row r="278542" spans="1:1" x14ac:dyDescent="0.35">
      <c r="A278542" s="4" t="s">
        <v>181</v>
      </c>
    </row>
    <row r="278543" spans="1:1" x14ac:dyDescent="0.35">
      <c r="A278543" s="4" t="s">
        <v>182</v>
      </c>
    </row>
    <row r="278544" spans="1:1" x14ac:dyDescent="0.35">
      <c r="A278544" s="22" t="s">
        <v>167</v>
      </c>
    </row>
    <row r="278545" spans="1:1" x14ac:dyDescent="0.35">
      <c r="A278545" s="4" t="s">
        <v>11</v>
      </c>
    </row>
    <row r="278546" spans="1:1" x14ac:dyDescent="0.35">
      <c r="A278546" s="4" t="s">
        <v>183</v>
      </c>
    </row>
    <row r="278547" spans="1:1" x14ac:dyDescent="0.35">
      <c r="A278547" s="4" t="s">
        <v>110</v>
      </c>
    </row>
    <row r="278548" spans="1:1" x14ac:dyDescent="0.35">
      <c r="A278548" s="4" t="s">
        <v>184</v>
      </c>
    </row>
    <row r="278549" spans="1:1" x14ac:dyDescent="0.35">
      <c r="A278549" s="4" t="s">
        <v>185</v>
      </c>
    </row>
    <row r="278550" spans="1:1" x14ac:dyDescent="0.35">
      <c r="A278550" s="4" t="s">
        <v>168</v>
      </c>
    </row>
    <row r="278551" spans="1:1" x14ac:dyDescent="0.35">
      <c r="A278551" s="4" t="s">
        <v>138</v>
      </c>
    </row>
    <row r="278552" spans="1:1" x14ac:dyDescent="0.35">
      <c r="A278552" s="4" t="s">
        <v>136</v>
      </c>
    </row>
    <row r="278553" spans="1:1" x14ac:dyDescent="0.35">
      <c r="A278553" s="4" t="s">
        <v>139</v>
      </c>
    </row>
    <row r="278554" spans="1:1" x14ac:dyDescent="0.35">
      <c r="A278554" s="4" t="s">
        <v>179</v>
      </c>
    </row>
    <row r="278555" spans="1:1" x14ac:dyDescent="0.35">
      <c r="A278555" s="4" t="s">
        <v>140</v>
      </c>
    </row>
    <row r="278556" spans="1:1" x14ac:dyDescent="0.35">
      <c r="A278556" s="4" t="s">
        <v>176</v>
      </c>
    </row>
    <row r="278557" spans="1:1" x14ac:dyDescent="0.35">
      <c r="A278557" s="4" t="s">
        <v>178</v>
      </c>
    </row>
    <row r="278558" spans="1:1" x14ac:dyDescent="0.35">
      <c r="A278558" s="4" t="s">
        <v>137</v>
      </c>
    </row>
    <row r="278559" spans="1:1" x14ac:dyDescent="0.35">
      <c r="A278559" s="4" t="s">
        <v>141</v>
      </c>
    </row>
    <row r="278560" spans="1:1" x14ac:dyDescent="0.35">
      <c r="A278560" s="4" t="s">
        <v>125</v>
      </c>
    </row>
    <row r="278561" spans="1:1" x14ac:dyDescent="0.35">
      <c r="A278561" s="28" t="s">
        <v>142</v>
      </c>
    </row>
    <row r="278562" spans="1:1" x14ac:dyDescent="0.35">
      <c r="A278562" s="28" t="s">
        <v>0</v>
      </c>
    </row>
    <row r="294912" spans="1:1" x14ac:dyDescent="0.35">
      <c r="A294912" s="4" t="s">
        <v>1</v>
      </c>
    </row>
    <row r="294913" spans="1:1" x14ac:dyDescent="0.35">
      <c r="A294913" s="4" t="s">
        <v>2</v>
      </c>
    </row>
    <row r="294914" spans="1:1" x14ac:dyDescent="0.35">
      <c r="A294914" s="4" t="s">
        <v>3</v>
      </c>
    </row>
    <row r="294915" spans="1:1" x14ac:dyDescent="0.35">
      <c r="A294915" s="4" t="s">
        <v>4</v>
      </c>
    </row>
    <row r="294916" spans="1:1" x14ac:dyDescent="0.35">
      <c r="A294916" s="4" t="s">
        <v>92</v>
      </c>
    </row>
    <row r="294917" spans="1:1" x14ac:dyDescent="0.35">
      <c r="A294917" s="4" t="s">
        <v>7</v>
      </c>
    </row>
    <row r="294918" spans="1:1" x14ac:dyDescent="0.35">
      <c r="A294918" s="4" t="s">
        <v>8</v>
      </c>
    </row>
    <row r="294919" spans="1:1" x14ac:dyDescent="0.35">
      <c r="A294919" s="4" t="s">
        <v>91</v>
      </c>
    </row>
    <row r="294920" spans="1:1" x14ac:dyDescent="0.35">
      <c r="A294920" s="21" t="s">
        <v>5</v>
      </c>
    </row>
    <row r="294921" spans="1:1" x14ac:dyDescent="0.35">
      <c r="A294921" s="21" t="s">
        <v>6</v>
      </c>
    </row>
    <row r="294922" spans="1:1" x14ac:dyDescent="0.35">
      <c r="A294922" s="4" t="s">
        <v>88</v>
      </c>
    </row>
    <row r="294923" spans="1:1" x14ac:dyDescent="0.35">
      <c r="A294923" s="4" t="s">
        <v>9</v>
      </c>
    </row>
    <row r="294924" spans="1:1" x14ac:dyDescent="0.35">
      <c r="A294924" s="4" t="s">
        <v>180</v>
      </c>
    </row>
    <row r="294925" spans="1:1" x14ac:dyDescent="0.35">
      <c r="A294925" s="4" t="s">
        <v>166</v>
      </c>
    </row>
    <row r="294926" spans="1:1" x14ac:dyDescent="0.35">
      <c r="A294926" s="4" t="s">
        <v>181</v>
      </c>
    </row>
    <row r="294927" spans="1:1" x14ac:dyDescent="0.35">
      <c r="A294927" s="4" t="s">
        <v>182</v>
      </c>
    </row>
    <row r="294928" spans="1:1" x14ac:dyDescent="0.35">
      <c r="A294928" s="22" t="s">
        <v>167</v>
      </c>
    </row>
    <row r="294929" spans="1:1" x14ac:dyDescent="0.35">
      <c r="A294929" s="4" t="s">
        <v>11</v>
      </c>
    </row>
    <row r="294930" spans="1:1" x14ac:dyDescent="0.35">
      <c r="A294930" s="4" t="s">
        <v>183</v>
      </c>
    </row>
    <row r="294931" spans="1:1" x14ac:dyDescent="0.35">
      <c r="A294931" s="4" t="s">
        <v>110</v>
      </c>
    </row>
    <row r="294932" spans="1:1" x14ac:dyDescent="0.35">
      <c r="A294932" s="4" t="s">
        <v>184</v>
      </c>
    </row>
    <row r="294933" spans="1:1" x14ac:dyDescent="0.35">
      <c r="A294933" s="4" t="s">
        <v>185</v>
      </c>
    </row>
    <row r="294934" spans="1:1" x14ac:dyDescent="0.35">
      <c r="A294934" s="4" t="s">
        <v>168</v>
      </c>
    </row>
    <row r="294935" spans="1:1" x14ac:dyDescent="0.35">
      <c r="A294935" s="4" t="s">
        <v>138</v>
      </c>
    </row>
    <row r="294936" spans="1:1" x14ac:dyDescent="0.35">
      <c r="A294936" s="4" t="s">
        <v>136</v>
      </c>
    </row>
    <row r="294937" spans="1:1" x14ac:dyDescent="0.35">
      <c r="A294937" s="4" t="s">
        <v>139</v>
      </c>
    </row>
    <row r="294938" spans="1:1" x14ac:dyDescent="0.35">
      <c r="A294938" s="4" t="s">
        <v>179</v>
      </c>
    </row>
    <row r="294939" spans="1:1" x14ac:dyDescent="0.35">
      <c r="A294939" s="4" t="s">
        <v>140</v>
      </c>
    </row>
    <row r="294940" spans="1:1" x14ac:dyDescent="0.35">
      <c r="A294940" s="4" t="s">
        <v>176</v>
      </c>
    </row>
    <row r="294941" spans="1:1" x14ac:dyDescent="0.35">
      <c r="A294941" s="4" t="s">
        <v>178</v>
      </c>
    </row>
    <row r="294942" spans="1:1" x14ac:dyDescent="0.35">
      <c r="A294942" s="4" t="s">
        <v>137</v>
      </c>
    </row>
    <row r="294943" spans="1:1" x14ac:dyDescent="0.35">
      <c r="A294943" s="4" t="s">
        <v>141</v>
      </c>
    </row>
    <row r="294944" spans="1:1" x14ac:dyDescent="0.35">
      <c r="A294944" s="4" t="s">
        <v>125</v>
      </c>
    </row>
    <row r="294945" spans="1:1" x14ac:dyDescent="0.35">
      <c r="A294945" s="28" t="s">
        <v>142</v>
      </c>
    </row>
    <row r="294946" spans="1:1" x14ac:dyDescent="0.35">
      <c r="A294946" s="28" t="s">
        <v>0</v>
      </c>
    </row>
    <row r="311296" spans="1:1" x14ac:dyDescent="0.35">
      <c r="A311296" s="4" t="s">
        <v>1</v>
      </c>
    </row>
    <row r="311297" spans="1:1" x14ac:dyDescent="0.35">
      <c r="A311297" s="4" t="s">
        <v>2</v>
      </c>
    </row>
    <row r="311298" spans="1:1" x14ac:dyDescent="0.35">
      <c r="A311298" s="4" t="s">
        <v>3</v>
      </c>
    </row>
    <row r="311299" spans="1:1" x14ac:dyDescent="0.35">
      <c r="A311299" s="4" t="s">
        <v>4</v>
      </c>
    </row>
    <row r="311300" spans="1:1" x14ac:dyDescent="0.35">
      <c r="A311300" s="4" t="s">
        <v>92</v>
      </c>
    </row>
    <row r="311301" spans="1:1" x14ac:dyDescent="0.35">
      <c r="A311301" s="4" t="s">
        <v>7</v>
      </c>
    </row>
    <row r="311302" spans="1:1" x14ac:dyDescent="0.35">
      <c r="A311302" s="4" t="s">
        <v>8</v>
      </c>
    </row>
    <row r="311303" spans="1:1" x14ac:dyDescent="0.35">
      <c r="A311303" s="4" t="s">
        <v>91</v>
      </c>
    </row>
    <row r="311304" spans="1:1" x14ac:dyDescent="0.35">
      <c r="A311304" s="21" t="s">
        <v>5</v>
      </c>
    </row>
    <row r="311305" spans="1:1" x14ac:dyDescent="0.35">
      <c r="A311305" s="21" t="s">
        <v>6</v>
      </c>
    </row>
    <row r="311306" spans="1:1" x14ac:dyDescent="0.35">
      <c r="A311306" s="4" t="s">
        <v>88</v>
      </c>
    </row>
    <row r="311307" spans="1:1" x14ac:dyDescent="0.35">
      <c r="A311307" s="4" t="s">
        <v>9</v>
      </c>
    </row>
    <row r="311308" spans="1:1" x14ac:dyDescent="0.35">
      <c r="A311308" s="4" t="s">
        <v>180</v>
      </c>
    </row>
    <row r="311309" spans="1:1" x14ac:dyDescent="0.35">
      <c r="A311309" s="4" t="s">
        <v>166</v>
      </c>
    </row>
    <row r="311310" spans="1:1" x14ac:dyDescent="0.35">
      <c r="A311310" s="4" t="s">
        <v>181</v>
      </c>
    </row>
    <row r="311311" spans="1:1" x14ac:dyDescent="0.35">
      <c r="A311311" s="4" t="s">
        <v>182</v>
      </c>
    </row>
    <row r="311312" spans="1:1" x14ac:dyDescent="0.35">
      <c r="A311312" s="22" t="s">
        <v>167</v>
      </c>
    </row>
    <row r="311313" spans="1:1" x14ac:dyDescent="0.35">
      <c r="A311313" s="4" t="s">
        <v>11</v>
      </c>
    </row>
    <row r="311314" spans="1:1" x14ac:dyDescent="0.35">
      <c r="A311314" s="4" t="s">
        <v>183</v>
      </c>
    </row>
    <row r="311315" spans="1:1" x14ac:dyDescent="0.35">
      <c r="A311315" s="4" t="s">
        <v>110</v>
      </c>
    </row>
    <row r="311316" spans="1:1" x14ac:dyDescent="0.35">
      <c r="A311316" s="4" t="s">
        <v>184</v>
      </c>
    </row>
    <row r="311317" spans="1:1" x14ac:dyDescent="0.35">
      <c r="A311317" s="4" t="s">
        <v>185</v>
      </c>
    </row>
    <row r="311318" spans="1:1" x14ac:dyDescent="0.35">
      <c r="A311318" s="4" t="s">
        <v>168</v>
      </c>
    </row>
    <row r="311319" spans="1:1" x14ac:dyDescent="0.35">
      <c r="A311319" s="4" t="s">
        <v>138</v>
      </c>
    </row>
    <row r="311320" spans="1:1" x14ac:dyDescent="0.35">
      <c r="A311320" s="4" t="s">
        <v>136</v>
      </c>
    </row>
    <row r="311321" spans="1:1" x14ac:dyDescent="0.35">
      <c r="A311321" s="4" t="s">
        <v>139</v>
      </c>
    </row>
    <row r="311322" spans="1:1" x14ac:dyDescent="0.35">
      <c r="A311322" s="4" t="s">
        <v>179</v>
      </c>
    </row>
    <row r="311323" spans="1:1" x14ac:dyDescent="0.35">
      <c r="A311323" s="4" t="s">
        <v>140</v>
      </c>
    </row>
    <row r="311324" spans="1:1" x14ac:dyDescent="0.35">
      <c r="A311324" s="4" t="s">
        <v>176</v>
      </c>
    </row>
    <row r="311325" spans="1:1" x14ac:dyDescent="0.35">
      <c r="A311325" s="4" t="s">
        <v>178</v>
      </c>
    </row>
    <row r="311326" spans="1:1" x14ac:dyDescent="0.35">
      <c r="A311326" s="4" t="s">
        <v>137</v>
      </c>
    </row>
    <row r="311327" spans="1:1" x14ac:dyDescent="0.35">
      <c r="A311327" s="4" t="s">
        <v>141</v>
      </c>
    </row>
    <row r="311328" spans="1:1" x14ac:dyDescent="0.35">
      <c r="A311328" s="4" t="s">
        <v>125</v>
      </c>
    </row>
    <row r="311329" spans="1:1" x14ac:dyDescent="0.35">
      <c r="A311329" s="28" t="s">
        <v>142</v>
      </c>
    </row>
    <row r="311330" spans="1:1" x14ac:dyDescent="0.35">
      <c r="A311330" s="28" t="s">
        <v>0</v>
      </c>
    </row>
    <row r="327680" spans="1:1" x14ac:dyDescent="0.35">
      <c r="A327680" s="4" t="s">
        <v>1</v>
      </c>
    </row>
    <row r="327681" spans="1:1" x14ac:dyDescent="0.35">
      <c r="A327681" s="4" t="s">
        <v>2</v>
      </c>
    </row>
    <row r="327682" spans="1:1" x14ac:dyDescent="0.35">
      <c r="A327682" s="4" t="s">
        <v>3</v>
      </c>
    </row>
    <row r="327683" spans="1:1" x14ac:dyDescent="0.35">
      <c r="A327683" s="4" t="s">
        <v>4</v>
      </c>
    </row>
    <row r="327684" spans="1:1" x14ac:dyDescent="0.35">
      <c r="A327684" s="4" t="s">
        <v>92</v>
      </c>
    </row>
    <row r="327685" spans="1:1" x14ac:dyDescent="0.35">
      <c r="A327685" s="4" t="s">
        <v>7</v>
      </c>
    </row>
    <row r="327686" spans="1:1" x14ac:dyDescent="0.35">
      <c r="A327686" s="4" t="s">
        <v>8</v>
      </c>
    </row>
    <row r="327687" spans="1:1" x14ac:dyDescent="0.35">
      <c r="A327687" s="4" t="s">
        <v>91</v>
      </c>
    </row>
    <row r="327688" spans="1:1" x14ac:dyDescent="0.35">
      <c r="A327688" s="21" t="s">
        <v>5</v>
      </c>
    </row>
    <row r="327689" spans="1:1" x14ac:dyDescent="0.35">
      <c r="A327689" s="21" t="s">
        <v>6</v>
      </c>
    </row>
    <row r="327690" spans="1:1" x14ac:dyDescent="0.35">
      <c r="A327690" s="4" t="s">
        <v>88</v>
      </c>
    </row>
    <row r="327691" spans="1:1" x14ac:dyDescent="0.35">
      <c r="A327691" s="4" t="s">
        <v>9</v>
      </c>
    </row>
    <row r="327692" spans="1:1" x14ac:dyDescent="0.35">
      <c r="A327692" s="4" t="s">
        <v>180</v>
      </c>
    </row>
    <row r="327693" spans="1:1" x14ac:dyDescent="0.35">
      <c r="A327693" s="4" t="s">
        <v>166</v>
      </c>
    </row>
    <row r="327694" spans="1:1" x14ac:dyDescent="0.35">
      <c r="A327694" s="4" t="s">
        <v>181</v>
      </c>
    </row>
    <row r="327695" spans="1:1" x14ac:dyDescent="0.35">
      <c r="A327695" s="4" t="s">
        <v>182</v>
      </c>
    </row>
    <row r="327696" spans="1:1" x14ac:dyDescent="0.35">
      <c r="A327696" s="22" t="s">
        <v>167</v>
      </c>
    </row>
    <row r="327697" spans="1:1" x14ac:dyDescent="0.35">
      <c r="A327697" s="4" t="s">
        <v>11</v>
      </c>
    </row>
    <row r="327698" spans="1:1" x14ac:dyDescent="0.35">
      <c r="A327698" s="4" t="s">
        <v>183</v>
      </c>
    </row>
    <row r="327699" spans="1:1" x14ac:dyDescent="0.35">
      <c r="A327699" s="4" t="s">
        <v>110</v>
      </c>
    </row>
    <row r="327700" spans="1:1" x14ac:dyDescent="0.35">
      <c r="A327700" s="4" t="s">
        <v>184</v>
      </c>
    </row>
    <row r="327701" spans="1:1" x14ac:dyDescent="0.35">
      <c r="A327701" s="4" t="s">
        <v>185</v>
      </c>
    </row>
    <row r="327702" spans="1:1" x14ac:dyDescent="0.35">
      <c r="A327702" s="4" t="s">
        <v>168</v>
      </c>
    </row>
    <row r="327703" spans="1:1" x14ac:dyDescent="0.35">
      <c r="A327703" s="4" t="s">
        <v>138</v>
      </c>
    </row>
    <row r="327704" spans="1:1" x14ac:dyDescent="0.35">
      <c r="A327704" s="4" t="s">
        <v>136</v>
      </c>
    </row>
    <row r="327705" spans="1:1" x14ac:dyDescent="0.35">
      <c r="A327705" s="4" t="s">
        <v>139</v>
      </c>
    </row>
    <row r="327706" spans="1:1" x14ac:dyDescent="0.35">
      <c r="A327706" s="4" t="s">
        <v>179</v>
      </c>
    </row>
    <row r="327707" spans="1:1" x14ac:dyDescent="0.35">
      <c r="A327707" s="4" t="s">
        <v>140</v>
      </c>
    </row>
    <row r="327708" spans="1:1" x14ac:dyDescent="0.35">
      <c r="A327708" s="4" t="s">
        <v>176</v>
      </c>
    </row>
    <row r="327709" spans="1:1" x14ac:dyDescent="0.35">
      <c r="A327709" s="4" t="s">
        <v>178</v>
      </c>
    </row>
    <row r="327710" spans="1:1" x14ac:dyDescent="0.35">
      <c r="A327710" s="4" t="s">
        <v>137</v>
      </c>
    </row>
    <row r="327711" spans="1:1" x14ac:dyDescent="0.35">
      <c r="A327711" s="4" t="s">
        <v>141</v>
      </c>
    </row>
    <row r="327712" spans="1:1" x14ac:dyDescent="0.35">
      <c r="A327712" s="4" t="s">
        <v>125</v>
      </c>
    </row>
    <row r="327713" spans="1:1" x14ac:dyDescent="0.35">
      <c r="A327713" s="28" t="s">
        <v>142</v>
      </c>
    </row>
    <row r="327714" spans="1:1" x14ac:dyDescent="0.35">
      <c r="A327714" s="28" t="s">
        <v>0</v>
      </c>
    </row>
    <row r="344064" spans="1:1" x14ac:dyDescent="0.35">
      <c r="A344064" s="4" t="s">
        <v>1</v>
      </c>
    </row>
    <row r="344065" spans="1:1" x14ac:dyDescent="0.35">
      <c r="A344065" s="4" t="s">
        <v>2</v>
      </c>
    </row>
    <row r="344066" spans="1:1" x14ac:dyDescent="0.35">
      <c r="A344066" s="4" t="s">
        <v>3</v>
      </c>
    </row>
    <row r="344067" spans="1:1" x14ac:dyDescent="0.35">
      <c r="A344067" s="4" t="s">
        <v>4</v>
      </c>
    </row>
    <row r="344068" spans="1:1" x14ac:dyDescent="0.35">
      <c r="A344068" s="4" t="s">
        <v>92</v>
      </c>
    </row>
    <row r="344069" spans="1:1" x14ac:dyDescent="0.35">
      <c r="A344069" s="4" t="s">
        <v>7</v>
      </c>
    </row>
    <row r="344070" spans="1:1" x14ac:dyDescent="0.35">
      <c r="A344070" s="4" t="s">
        <v>8</v>
      </c>
    </row>
    <row r="344071" spans="1:1" x14ac:dyDescent="0.35">
      <c r="A344071" s="4" t="s">
        <v>91</v>
      </c>
    </row>
    <row r="344072" spans="1:1" x14ac:dyDescent="0.35">
      <c r="A344072" s="21" t="s">
        <v>5</v>
      </c>
    </row>
    <row r="344073" spans="1:1" x14ac:dyDescent="0.35">
      <c r="A344073" s="21" t="s">
        <v>6</v>
      </c>
    </row>
    <row r="344074" spans="1:1" x14ac:dyDescent="0.35">
      <c r="A344074" s="4" t="s">
        <v>88</v>
      </c>
    </row>
    <row r="344075" spans="1:1" x14ac:dyDescent="0.35">
      <c r="A344075" s="4" t="s">
        <v>9</v>
      </c>
    </row>
    <row r="344076" spans="1:1" x14ac:dyDescent="0.35">
      <c r="A344076" s="4" t="s">
        <v>180</v>
      </c>
    </row>
    <row r="344077" spans="1:1" x14ac:dyDescent="0.35">
      <c r="A344077" s="4" t="s">
        <v>166</v>
      </c>
    </row>
    <row r="344078" spans="1:1" x14ac:dyDescent="0.35">
      <c r="A344078" s="4" t="s">
        <v>181</v>
      </c>
    </row>
    <row r="344079" spans="1:1" x14ac:dyDescent="0.35">
      <c r="A344079" s="4" t="s">
        <v>182</v>
      </c>
    </row>
    <row r="344080" spans="1:1" x14ac:dyDescent="0.35">
      <c r="A344080" s="22" t="s">
        <v>167</v>
      </c>
    </row>
    <row r="344081" spans="1:1" x14ac:dyDescent="0.35">
      <c r="A344081" s="4" t="s">
        <v>11</v>
      </c>
    </row>
    <row r="344082" spans="1:1" x14ac:dyDescent="0.35">
      <c r="A344082" s="4" t="s">
        <v>183</v>
      </c>
    </row>
    <row r="344083" spans="1:1" x14ac:dyDescent="0.35">
      <c r="A344083" s="4" t="s">
        <v>110</v>
      </c>
    </row>
    <row r="344084" spans="1:1" x14ac:dyDescent="0.35">
      <c r="A344084" s="4" t="s">
        <v>184</v>
      </c>
    </row>
    <row r="344085" spans="1:1" x14ac:dyDescent="0.35">
      <c r="A344085" s="4" t="s">
        <v>185</v>
      </c>
    </row>
    <row r="344086" spans="1:1" x14ac:dyDescent="0.35">
      <c r="A344086" s="4" t="s">
        <v>168</v>
      </c>
    </row>
    <row r="344087" spans="1:1" x14ac:dyDescent="0.35">
      <c r="A344087" s="4" t="s">
        <v>138</v>
      </c>
    </row>
    <row r="344088" spans="1:1" x14ac:dyDescent="0.35">
      <c r="A344088" s="4" t="s">
        <v>136</v>
      </c>
    </row>
    <row r="344089" spans="1:1" x14ac:dyDescent="0.35">
      <c r="A344089" s="4" t="s">
        <v>139</v>
      </c>
    </row>
    <row r="344090" spans="1:1" x14ac:dyDescent="0.35">
      <c r="A344090" s="4" t="s">
        <v>179</v>
      </c>
    </row>
    <row r="344091" spans="1:1" x14ac:dyDescent="0.35">
      <c r="A344091" s="4" t="s">
        <v>140</v>
      </c>
    </row>
    <row r="344092" spans="1:1" x14ac:dyDescent="0.35">
      <c r="A344092" s="4" t="s">
        <v>176</v>
      </c>
    </row>
    <row r="344093" spans="1:1" x14ac:dyDescent="0.35">
      <c r="A344093" s="4" t="s">
        <v>178</v>
      </c>
    </row>
    <row r="344094" spans="1:1" x14ac:dyDescent="0.35">
      <c r="A344094" s="4" t="s">
        <v>137</v>
      </c>
    </row>
    <row r="344095" spans="1:1" x14ac:dyDescent="0.35">
      <c r="A344095" s="4" t="s">
        <v>141</v>
      </c>
    </row>
    <row r="344096" spans="1:1" x14ac:dyDescent="0.35">
      <c r="A344096" s="4" t="s">
        <v>125</v>
      </c>
    </row>
    <row r="344097" spans="1:1" x14ac:dyDescent="0.35">
      <c r="A344097" s="28" t="s">
        <v>142</v>
      </c>
    </row>
    <row r="344098" spans="1:1" x14ac:dyDescent="0.35">
      <c r="A344098" s="28" t="s">
        <v>0</v>
      </c>
    </row>
    <row r="360448" spans="1:1" x14ac:dyDescent="0.35">
      <c r="A360448" s="4" t="s">
        <v>1</v>
      </c>
    </row>
    <row r="360449" spans="1:1" x14ac:dyDescent="0.35">
      <c r="A360449" s="4" t="s">
        <v>2</v>
      </c>
    </row>
    <row r="360450" spans="1:1" x14ac:dyDescent="0.35">
      <c r="A360450" s="4" t="s">
        <v>3</v>
      </c>
    </row>
    <row r="360451" spans="1:1" x14ac:dyDescent="0.35">
      <c r="A360451" s="4" t="s">
        <v>4</v>
      </c>
    </row>
    <row r="360452" spans="1:1" x14ac:dyDescent="0.35">
      <c r="A360452" s="4" t="s">
        <v>92</v>
      </c>
    </row>
    <row r="360453" spans="1:1" x14ac:dyDescent="0.35">
      <c r="A360453" s="4" t="s">
        <v>7</v>
      </c>
    </row>
    <row r="360454" spans="1:1" x14ac:dyDescent="0.35">
      <c r="A360454" s="4" t="s">
        <v>8</v>
      </c>
    </row>
    <row r="360455" spans="1:1" x14ac:dyDescent="0.35">
      <c r="A360455" s="4" t="s">
        <v>91</v>
      </c>
    </row>
    <row r="360456" spans="1:1" x14ac:dyDescent="0.35">
      <c r="A360456" s="21" t="s">
        <v>5</v>
      </c>
    </row>
    <row r="360457" spans="1:1" x14ac:dyDescent="0.35">
      <c r="A360457" s="21" t="s">
        <v>6</v>
      </c>
    </row>
    <row r="360458" spans="1:1" x14ac:dyDescent="0.35">
      <c r="A360458" s="4" t="s">
        <v>88</v>
      </c>
    </row>
    <row r="360459" spans="1:1" x14ac:dyDescent="0.35">
      <c r="A360459" s="4" t="s">
        <v>9</v>
      </c>
    </row>
    <row r="360460" spans="1:1" x14ac:dyDescent="0.35">
      <c r="A360460" s="4" t="s">
        <v>180</v>
      </c>
    </row>
    <row r="360461" spans="1:1" x14ac:dyDescent="0.35">
      <c r="A360461" s="4" t="s">
        <v>166</v>
      </c>
    </row>
    <row r="360462" spans="1:1" x14ac:dyDescent="0.35">
      <c r="A360462" s="4" t="s">
        <v>181</v>
      </c>
    </row>
    <row r="360463" spans="1:1" x14ac:dyDescent="0.35">
      <c r="A360463" s="4" t="s">
        <v>182</v>
      </c>
    </row>
    <row r="360464" spans="1:1" x14ac:dyDescent="0.35">
      <c r="A360464" s="22" t="s">
        <v>167</v>
      </c>
    </row>
    <row r="360465" spans="1:1" x14ac:dyDescent="0.35">
      <c r="A360465" s="4" t="s">
        <v>11</v>
      </c>
    </row>
    <row r="360466" spans="1:1" x14ac:dyDescent="0.35">
      <c r="A360466" s="4" t="s">
        <v>183</v>
      </c>
    </row>
    <row r="360467" spans="1:1" x14ac:dyDescent="0.35">
      <c r="A360467" s="4" t="s">
        <v>110</v>
      </c>
    </row>
    <row r="360468" spans="1:1" x14ac:dyDescent="0.35">
      <c r="A360468" s="4" t="s">
        <v>184</v>
      </c>
    </row>
    <row r="360469" spans="1:1" x14ac:dyDescent="0.35">
      <c r="A360469" s="4" t="s">
        <v>185</v>
      </c>
    </row>
    <row r="360470" spans="1:1" x14ac:dyDescent="0.35">
      <c r="A360470" s="4" t="s">
        <v>168</v>
      </c>
    </row>
    <row r="360471" spans="1:1" x14ac:dyDescent="0.35">
      <c r="A360471" s="4" t="s">
        <v>138</v>
      </c>
    </row>
    <row r="360472" spans="1:1" x14ac:dyDescent="0.35">
      <c r="A360472" s="4" t="s">
        <v>136</v>
      </c>
    </row>
    <row r="360473" spans="1:1" x14ac:dyDescent="0.35">
      <c r="A360473" s="4" t="s">
        <v>139</v>
      </c>
    </row>
    <row r="360474" spans="1:1" x14ac:dyDescent="0.35">
      <c r="A360474" s="4" t="s">
        <v>179</v>
      </c>
    </row>
    <row r="360475" spans="1:1" x14ac:dyDescent="0.35">
      <c r="A360475" s="4" t="s">
        <v>140</v>
      </c>
    </row>
    <row r="360476" spans="1:1" x14ac:dyDescent="0.35">
      <c r="A360476" s="4" t="s">
        <v>176</v>
      </c>
    </row>
    <row r="360477" spans="1:1" x14ac:dyDescent="0.35">
      <c r="A360477" s="4" t="s">
        <v>178</v>
      </c>
    </row>
    <row r="360478" spans="1:1" x14ac:dyDescent="0.35">
      <c r="A360478" s="4" t="s">
        <v>137</v>
      </c>
    </row>
    <row r="360479" spans="1:1" x14ac:dyDescent="0.35">
      <c r="A360479" s="4" t="s">
        <v>141</v>
      </c>
    </row>
    <row r="360480" spans="1:1" x14ac:dyDescent="0.35">
      <c r="A360480" s="4" t="s">
        <v>125</v>
      </c>
    </row>
    <row r="360481" spans="1:1" x14ac:dyDescent="0.35">
      <c r="A360481" s="28" t="s">
        <v>142</v>
      </c>
    </row>
    <row r="360482" spans="1:1" x14ac:dyDescent="0.35">
      <c r="A360482" s="28" t="s">
        <v>0</v>
      </c>
    </row>
    <row r="376832" spans="1:1" x14ac:dyDescent="0.35">
      <c r="A376832" s="4" t="s">
        <v>1</v>
      </c>
    </row>
    <row r="376833" spans="1:1" x14ac:dyDescent="0.35">
      <c r="A376833" s="4" t="s">
        <v>2</v>
      </c>
    </row>
    <row r="376834" spans="1:1" x14ac:dyDescent="0.35">
      <c r="A376834" s="4" t="s">
        <v>3</v>
      </c>
    </row>
    <row r="376835" spans="1:1" x14ac:dyDescent="0.35">
      <c r="A376835" s="4" t="s">
        <v>4</v>
      </c>
    </row>
    <row r="376836" spans="1:1" x14ac:dyDescent="0.35">
      <c r="A376836" s="4" t="s">
        <v>92</v>
      </c>
    </row>
    <row r="376837" spans="1:1" x14ac:dyDescent="0.35">
      <c r="A376837" s="4" t="s">
        <v>7</v>
      </c>
    </row>
    <row r="376838" spans="1:1" x14ac:dyDescent="0.35">
      <c r="A376838" s="4" t="s">
        <v>8</v>
      </c>
    </row>
    <row r="376839" spans="1:1" x14ac:dyDescent="0.35">
      <c r="A376839" s="4" t="s">
        <v>91</v>
      </c>
    </row>
    <row r="376840" spans="1:1" x14ac:dyDescent="0.35">
      <c r="A376840" s="21" t="s">
        <v>5</v>
      </c>
    </row>
    <row r="376841" spans="1:1" x14ac:dyDescent="0.35">
      <c r="A376841" s="21" t="s">
        <v>6</v>
      </c>
    </row>
    <row r="376842" spans="1:1" x14ac:dyDescent="0.35">
      <c r="A376842" s="4" t="s">
        <v>88</v>
      </c>
    </row>
    <row r="376843" spans="1:1" x14ac:dyDescent="0.35">
      <c r="A376843" s="4" t="s">
        <v>9</v>
      </c>
    </row>
    <row r="376844" spans="1:1" x14ac:dyDescent="0.35">
      <c r="A376844" s="4" t="s">
        <v>180</v>
      </c>
    </row>
    <row r="376845" spans="1:1" x14ac:dyDescent="0.35">
      <c r="A376845" s="4" t="s">
        <v>166</v>
      </c>
    </row>
    <row r="376846" spans="1:1" x14ac:dyDescent="0.35">
      <c r="A376846" s="4" t="s">
        <v>181</v>
      </c>
    </row>
    <row r="376847" spans="1:1" x14ac:dyDescent="0.35">
      <c r="A376847" s="4" t="s">
        <v>182</v>
      </c>
    </row>
    <row r="376848" spans="1:1" x14ac:dyDescent="0.35">
      <c r="A376848" s="22" t="s">
        <v>167</v>
      </c>
    </row>
    <row r="376849" spans="1:1" x14ac:dyDescent="0.35">
      <c r="A376849" s="4" t="s">
        <v>11</v>
      </c>
    </row>
    <row r="376850" spans="1:1" x14ac:dyDescent="0.35">
      <c r="A376850" s="4" t="s">
        <v>183</v>
      </c>
    </row>
    <row r="376851" spans="1:1" x14ac:dyDescent="0.35">
      <c r="A376851" s="4" t="s">
        <v>110</v>
      </c>
    </row>
    <row r="376852" spans="1:1" x14ac:dyDescent="0.35">
      <c r="A376852" s="4" t="s">
        <v>184</v>
      </c>
    </row>
    <row r="376853" spans="1:1" x14ac:dyDescent="0.35">
      <c r="A376853" s="4" t="s">
        <v>185</v>
      </c>
    </row>
    <row r="376854" spans="1:1" x14ac:dyDescent="0.35">
      <c r="A376854" s="4" t="s">
        <v>168</v>
      </c>
    </row>
    <row r="376855" spans="1:1" x14ac:dyDescent="0.35">
      <c r="A376855" s="4" t="s">
        <v>138</v>
      </c>
    </row>
    <row r="376856" spans="1:1" x14ac:dyDescent="0.35">
      <c r="A376856" s="4" t="s">
        <v>136</v>
      </c>
    </row>
    <row r="376857" spans="1:1" x14ac:dyDescent="0.35">
      <c r="A376857" s="4" t="s">
        <v>139</v>
      </c>
    </row>
    <row r="376858" spans="1:1" x14ac:dyDescent="0.35">
      <c r="A376858" s="4" t="s">
        <v>179</v>
      </c>
    </row>
    <row r="376859" spans="1:1" x14ac:dyDescent="0.35">
      <c r="A376859" s="4" t="s">
        <v>140</v>
      </c>
    </row>
    <row r="376860" spans="1:1" x14ac:dyDescent="0.35">
      <c r="A376860" s="4" t="s">
        <v>176</v>
      </c>
    </row>
    <row r="376861" spans="1:1" x14ac:dyDescent="0.35">
      <c r="A376861" s="4" t="s">
        <v>178</v>
      </c>
    </row>
    <row r="376862" spans="1:1" x14ac:dyDescent="0.35">
      <c r="A376862" s="4" t="s">
        <v>137</v>
      </c>
    </row>
    <row r="376863" spans="1:1" x14ac:dyDescent="0.35">
      <c r="A376863" s="4" t="s">
        <v>141</v>
      </c>
    </row>
    <row r="376864" spans="1:1" x14ac:dyDescent="0.35">
      <c r="A376864" s="4" t="s">
        <v>125</v>
      </c>
    </row>
    <row r="376865" spans="1:1" x14ac:dyDescent="0.35">
      <c r="A376865" s="28" t="s">
        <v>142</v>
      </c>
    </row>
    <row r="376866" spans="1:1" x14ac:dyDescent="0.35">
      <c r="A376866" s="28" t="s">
        <v>0</v>
      </c>
    </row>
    <row r="393216" spans="1:1" x14ac:dyDescent="0.35">
      <c r="A393216" s="4" t="s">
        <v>1</v>
      </c>
    </row>
    <row r="393217" spans="1:1" x14ac:dyDescent="0.35">
      <c r="A393217" s="4" t="s">
        <v>2</v>
      </c>
    </row>
    <row r="393218" spans="1:1" x14ac:dyDescent="0.35">
      <c r="A393218" s="4" t="s">
        <v>3</v>
      </c>
    </row>
    <row r="393219" spans="1:1" x14ac:dyDescent="0.35">
      <c r="A393219" s="4" t="s">
        <v>4</v>
      </c>
    </row>
    <row r="393220" spans="1:1" x14ac:dyDescent="0.35">
      <c r="A393220" s="4" t="s">
        <v>92</v>
      </c>
    </row>
    <row r="393221" spans="1:1" x14ac:dyDescent="0.35">
      <c r="A393221" s="4" t="s">
        <v>7</v>
      </c>
    </row>
    <row r="393222" spans="1:1" x14ac:dyDescent="0.35">
      <c r="A393222" s="4" t="s">
        <v>8</v>
      </c>
    </row>
    <row r="393223" spans="1:1" x14ac:dyDescent="0.35">
      <c r="A393223" s="4" t="s">
        <v>91</v>
      </c>
    </row>
    <row r="393224" spans="1:1" x14ac:dyDescent="0.35">
      <c r="A393224" s="21" t="s">
        <v>5</v>
      </c>
    </row>
    <row r="393225" spans="1:1" x14ac:dyDescent="0.35">
      <c r="A393225" s="21" t="s">
        <v>6</v>
      </c>
    </row>
    <row r="393226" spans="1:1" x14ac:dyDescent="0.35">
      <c r="A393226" s="4" t="s">
        <v>88</v>
      </c>
    </row>
    <row r="393227" spans="1:1" x14ac:dyDescent="0.35">
      <c r="A393227" s="4" t="s">
        <v>9</v>
      </c>
    </row>
    <row r="393228" spans="1:1" x14ac:dyDescent="0.35">
      <c r="A393228" s="4" t="s">
        <v>180</v>
      </c>
    </row>
    <row r="393229" spans="1:1" x14ac:dyDescent="0.35">
      <c r="A393229" s="4" t="s">
        <v>166</v>
      </c>
    </row>
    <row r="393230" spans="1:1" x14ac:dyDescent="0.35">
      <c r="A393230" s="4" t="s">
        <v>181</v>
      </c>
    </row>
    <row r="393231" spans="1:1" x14ac:dyDescent="0.35">
      <c r="A393231" s="4" t="s">
        <v>182</v>
      </c>
    </row>
    <row r="393232" spans="1:1" x14ac:dyDescent="0.35">
      <c r="A393232" s="22" t="s">
        <v>167</v>
      </c>
    </row>
    <row r="393233" spans="1:1" x14ac:dyDescent="0.35">
      <c r="A393233" s="4" t="s">
        <v>11</v>
      </c>
    </row>
    <row r="393234" spans="1:1" x14ac:dyDescent="0.35">
      <c r="A393234" s="4" t="s">
        <v>183</v>
      </c>
    </row>
    <row r="393235" spans="1:1" x14ac:dyDescent="0.35">
      <c r="A393235" s="4" t="s">
        <v>110</v>
      </c>
    </row>
    <row r="393236" spans="1:1" x14ac:dyDescent="0.35">
      <c r="A393236" s="4" t="s">
        <v>184</v>
      </c>
    </row>
    <row r="393237" spans="1:1" x14ac:dyDescent="0.35">
      <c r="A393237" s="4" t="s">
        <v>185</v>
      </c>
    </row>
    <row r="393238" spans="1:1" x14ac:dyDescent="0.35">
      <c r="A393238" s="4" t="s">
        <v>168</v>
      </c>
    </row>
    <row r="393239" spans="1:1" x14ac:dyDescent="0.35">
      <c r="A393239" s="4" t="s">
        <v>138</v>
      </c>
    </row>
    <row r="393240" spans="1:1" x14ac:dyDescent="0.35">
      <c r="A393240" s="4" t="s">
        <v>136</v>
      </c>
    </row>
    <row r="393241" spans="1:1" x14ac:dyDescent="0.35">
      <c r="A393241" s="4" t="s">
        <v>139</v>
      </c>
    </row>
    <row r="393242" spans="1:1" x14ac:dyDescent="0.35">
      <c r="A393242" s="4" t="s">
        <v>179</v>
      </c>
    </row>
    <row r="393243" spans="1:1" x14ac:dyDescent="0.35">
      <c r="A393243" s="4" t="s">
        <v>140</v>
      </c>
    </row>
    <row r="393244" spans="1:1" x14ac:dyDescent="0.35">
      <c r="A393244" s="4" t="s">
        <v>176</v>
      </c>
    </row>
    <row r="393245" spans="1:1" x14ac:dyDescent="0.35">
      <c r="A393245" s="4" t="s">
        <v>178</v>
      </c>
    </row>
    <row r="393246" spans="1:1" x14ac:dyDescent="0.35">
      <c r="A393246" s="4" t="s">
        <v>137</v>
      </c>
    </row>
    <row r="393247" spans="1:1" x14ac:dyDescent="0.35">
      <c r="A393247" s="4" t="s">
        <v>141</v>
      </c>
    </row>
    <row r="393248" spans="1:1" x14ac:dyDescent="0.35">
      <c r="A393248" s="4" t="s">
        <v>125</v>
      </c>
    </row>
    <row r="393249" spans="1:1" x14ac:dyDescent="0.35">
      <c r="A393249" s="28" t="s">
        <v>142</v>
      </c>
    </row>
    <row r="393250" spans="1:1" x14ac:dyDescent="0.35">
      <c r="A393250" s="28" t="s">
        <v>0</v>
      </c>
    </row>
    <row r="409600" spans="1:1" x14ac:dyDescent="0.35">
      <c r="A409600" s="4" t="s">
        <v>1</v>
      </c>
    </row>
    <row r="409601" spans="1:1" x14ac:dyDescent="0.35">
      <c r="A409601" s="4" t="s">
        <v>2</v>
      </c>
    </row>
    <row r="409602" spans="1:1" x14ac:dyDescent="0.35">
      <c r="A409602" s="4" t="s">
        <v>3</v>
      </c>
    </row>
    <row r="409603" spans="1:1" x14ac:dyDescent="0.35">
      <c r="A409603" s="4" t="s">
        <v>4</v>
      </c>
    </row>
    <row r="409604" spans="1:1" x14ac:dyDescent="0.35">
      <c r="A409604" s="4" t="s">
        <v>92</v>
      </c>
    </row>
    <row r="409605" spans="1:1" x14ac:dyDescent="0.35">
      <c r="A409605" s="4" t="s">
        <v>7</v>
      </c>
    </row>
    <row r="409606" spans="1:1" x14ac:dyDescent="0.35">
      <c r="A409606" s="4" t="s">
        <v>8</v>
      </c>
    </row>
    <row r="409607" spans="1:1" x14ac:dyDescent="0.35">
      <c r="A409607" s="4" t="s">
        <v>91</v>
      </c>
    </row>
    <row r="409608" spans="1:1" x14ac:dyDescent="0.35">
      <c r="A409608" s="21" t="s">
        <v>5</v>
      </c>
    </row>
    <row r="409609" spans="1:1" x14ac:dyDescent="0.35">
      <c r="A409609" s="21" t="s">
        <v>6</v>
      </c>
    </row>
    <row r="409610" spans="1:1" x14ac:dyDescent="0.35">
      <c r="A409610" s="4" t="s">
        <v>88</v>
      </c>
    </row>
    <row r="409611" spans="1:1" x14ac:dyDescent="0.35">
      <c r="A409611" s="4" t="s">
        <v>9</v>
      </c>
    </row>
    <row r="409612" spans="1:1" x14ac:dyDescent="0.35">
      <c r="A409612" s="4" t="s">
        <v>180</v>
      </c>
    </row>
    <row r="409613" spans="1:1" x14ac:dyDescent="0.35">
      <c r="A409613" s="4" t="s">
        <v>166</v>
      </c>
    </row>
    <row r="409614" spans="1:1" x14ac:dyDescent="0.35">
      <c r="A409614" s="4" t="s">
        <v>181</v>
      </c>
    </row>
    <row r="409615" spans="1:1" x14ac:dyDescent="0.35">
      <c r="A409615" s="4" t="s">
        <v>182</v>
      </c>
    </row>
    <row r="409616" spans="1:1" x14ac:dyDescent="0.35">
      <c r="A409616" s="22" t="s">
        <v>167</v>
      </c>
    </row>
    <row r="409617" spans="1:1" x14ac:dyDescent="0.35">
      <c r="A409617" s="4" t="s">
        <v>11</v>
      </c>
    </row>
    <row r="409618" spans="1:1" x14ac:dyDescent="0.35">
      <c r="A409618" s="4" t="s">
        <v>183</v>
      </c>
    </row>
    <row r="409619" spans="1:1" x14ac:dyDescent="0.35">
      <c r="A409619" s="4" t="s">
        <v>110</v>
      </c>
    </row>
    <row r="409620" spans="1:1" x14ac:dyDescent="0.35">
      <c r="A409620" s="4" t="s">
        <v>184</v>
      </c>
    </row>
    <row r="409621" spans="1:1" x14ac:dyDescent="0.35">
      <c r="A409621" s="4" t="s">
        <v>185</v>
      </c>
    </row>
    <row r="409622" spans="1:1" x14ac:dyDescent="0.35">
      <c r="A409622" s="4" t="s">
        <v>168</v>
      </c>
    </row>
    <row r="409623" spans="1:1" x14ac:dyDescent="0.35">
      <c r="A409623" s="4" t="s">
        <v>138</v>
      </c>
    </row>
    <row r="409624" spans="1:1" x14ac:dyDescent="0.35">
      <c r="A409624" s="4" t="s">
        <v>136</v>
      </c>
    </row>
    <row r="409625" spans="1:1" x14ac:dyDescent="0.35">
      <c r="A409625" s="4" t="s">
        <v>139</v>
      </c>
    </row>
    <row r="409626" spans="1:1" x14ac:dyDescent="0.35">
      <c r="A409626" s="4" t="s">
        <v>179</v>
      </c>
    </row>
    <row r="409627" spans="1:1" x14ac:dyDescent="0.35">
      <c r="A409627" s="4" t="s">
        <v>140</v>
      </c>
    </row>
    <row r="409628" spans="1:1" x14ac:dyDescent="0.35">
      <c r="A409628" s="4" t="s">
        <v>176</v>
      </c>
    </row>
    <row r="409629" spans="1:1" x14ac:dyDescent="0.35">
      <c r="A409629" s="4" t="s">
        <v>178</v>
      </c>
    </row>
    <row r="409630" spans="1:1" x14ac:dyDescent="0.35">
      <c r="A409630" s="4" t="s">
        <v>137</v>
      </c>
    </row>
    <row r="409631" spans="1:1" x14ac:dyDescent="0.35">
      <c r="A409631" s="4" t="s">
        <v>141</v>
      </c>
    </row>
    <row r="409632" spans="1:1" x14ac:dyDescent="0.35">
      <c r="A409632" s="4" t="s">
        <v>125</v>
      </c>
    </row>
    <row r="409633" spans="1:1" x14ac:dyDescent="0.35">
      <c r="A409633" s="28" t="s">
        <v>142</v>
      </c>
    </row>
    <row r="409634" spans="1:1" x14ac:dyDescent="0.35">
      <c r="A409634" s="28" t="s">
        <v>0</v>
      </c>
    </row>
    <row r="425984" spans="1:1" x14ac:dyDescent="0.35">
      <c r="A425984" s="4" t="s">
        <v>1</v>
      </c>
    </row>
    <row r="425985" spans="1:1" x14ac:dyDescent="0.35">
      <c r="A425985" s="4" t="s">
        <v>2</v>
      </c>
    </row>
    <row r="425986" spans="1:1" x14ac:dyDescent="0.35">
      <c r="A425986" s="4" t="s">
        <v>3</v>
      </c>
    </row>
    <row r="425987" spans="1:1" x14ac:dyDescent="0.35">
      <c r="A425987" s="4" t="s">
        <v>4</v>
      </c>
    </row>
    <row r="425988" spans="1:1" x14ac:dyDescent="0.35">
      <c r="A425988" s="4" t="s">
        <v>92</v>
      </c>
    </row>
    <row r="425989" spans="1:1" x14ac:dyDescent="0.35">
      <c r="A425989" s="4" t="s">
        <v>7</v>
      </c>
    </row>
    <row r="425990" spans="1:1" x14ac:dyDescent="0.35">
      <c r="A425990" s="4" t="s">
        <v>8</v>
      </c>
    </row>
    <row r="425991" spans="1:1" x14ac:dyDescent="0.35">
      <c r="A425991" s="4" t="s">
        <v>91</v>
      </c>
    </row>
    <row r="425992" spans="1:1" x14ac:dyDescent="0.35">
      <c r="A425992" s="21" t="s">
        <v>5</v>
      </c>
    </row>
    <row r="425993" spans="1:1" x14ac:dyDescent="0.35">
      <c r="A425993" s="21" t="s">
        <v>6</v>
      </c>
    </row>
    <row r="425994" spans="1:1" x14ac:dyDescent="0.35">
      <c r="A425994" s="4" t="s">
        <v>88</v>
      </c>
    </row>
    <row r="425995" spans="1:1" x14ac:dyDescent="0.35">
      <c r="A425995" s="4" t="s">
        <v>9</v>
      </c>
    </row>
    <row r="425996" spans="1:1" x14ac:dyDescent="0.35">
      <c r="A425996" s="4" t="s">
        <v>180</v>
      </c>
    </row>
    <row r="425997" spans="1:1" x14ac:dyDescent="0.35">
      <c r="A425997" s="4" t="s">
        <v>166</v>
      </c>
    </row>
    <row r="425998" spans="1:1" x14ac:dyDescent="0.35">
      <c r="A425998" s="4" t="s">
        <v>181</v>
      </c>
    </row>
    <row r="425999" spans="1:1" x14ac:dyDescent="0.35">
      <c r="A425999" s="4" t="s">
        <v>182</v>
      </c>
    </row>
    <row r="426000" spans="1:1" x14ac:dyDescent="0.35">
      <c r="A426000" s="22" t="s">
        <v>167</v>
      </c>
    </row>
    <row r="426001" spans="1:1" x14ac:dyDescent="0.35">
      <c r="A426001" s="4" t="s">
        <v>11</v>
      </c>
    </row>
    <row r="426002" spans="1:1" x14ac:dyDescent="0.35">
      <c r="A426002" s="4" t="s">
        <v>183</v>
      </c>
    </row>
    <row r="426003" spans="1:1" x14ac:dyDescent="0.35">
      <c r="A426003" s="4" t="s">
        <v>110</v>
      </c>
    </row>
    <row r="426004" spans="1:1" x14ac:dyDescent="0.35">
      <c r="A426004" s="4" t="s">
        <v>184</v>
      </c>
    </row>
    <row r="426005" spans="1:1" x14ac:dyDescent="0.35">
      <c r="A426005" s="4" t="s">
        <v>185</v>
      </c>
    </row>
    <row r="426006" spans="1:1" x14ac:dyDescent="0.35">
      <c r="A426006" s="4" t="s">
        <v>168</v>
      </c>
    </row>
    <row r="426007" spans="1:1" x14ac:dyDescent="0.35">
      <c r="A426007" s="4" t="s">
        <v>138</v>
      </c>
    </row>
    <row r="426008" spans="1:1" x14ac:dyDescent="0.35">
      <c r="A426008" s="4" t="s">
        <v>136</v>
      </c>
    </row>
    <row r="426009" spans="1:1" x14ac:dyDescent="0.35">
      <c r="A426009" s="4" t="s">
        <v>139</v>
      </c>
    </row>
    <row r="426010" spans="1:1" x14ac:dyDescent="0.35">
      <c r="A426010" s="4" t="s">
        <v>179</v>
      </c>
    </row>
    <row r="426011" spans="1:1" x14ac:dyDescent="0.35">
      <c r="A426011" s="4" t="s">
        <v>140</v>
      </c>
    </row>
    <row r="426012" spans="1:1" x14ac:dyDescent="0.35">
      <c r="A426012" s="4" t="s">
        <v>176</v>
      </c>
    </row>
    <row r="426013" spans="1:1" x14ac:dyDescent="0.35">
      <c r="A426013" s="4" t="s">
        <v>178</v>
      </c>
    </row>
    <row r="426014" spans="1:1" x14ac:dyDescent="0.35">
      <c r="A426014" s="4" t="s">
        <v>137</v>
      </c>
    </row>
    <row r="426015" spans="1:1" x14ac:dyDescent="0.35">
      <c r="A426015" s="4" t="s">
        <v>141</v>
      </c>
    </row>
    <row r="426016" spans="1:1" x14ac:dyDescent="0.35">
      <c r="A426016" s="4" t="s">
        <v>125</v>
      </c>
    </row>
    <row r="426017" spans="1:1" x14ac:dyDescent="0.35">
      <c r="A426017" s="28" t="s">
        <v>142</v>
      </c>
    </row>
    <row r="426018" spans="1:1" x14ac:dyDescent="0.35">
      <c r="A426018" s="28" t="s">
        <v>0</v>
      </c>
    </row>
    <row r="442368" spans="1:1" x14ac:dyDescent="0.35">
      <c r="A442368" s="4" t="s">
        <v>1</v>
      </c>
    </row>
    <row r="442369" spans="1:1" x14ac:dyDescent="0.35">
      <c r="A442369" s="4" t="s">
        <v>2</v>
      </c>
    </row>
    <row r="442370" spans="1:1" x14ac:dyDescent="0.35">
      <c r="A442370" s="4" t="s">
        <v>3</v>
      </c>
    </row>
    <row r="442371" spans="1:1" x14ac:dyDescent="0.35">
      <c r="A442371" s="4" t="s">
        <v>4</v>
      </c>
    </row>
    <row r="442372" spans="1:1" x14ac:dyDescent="0.35">
      <c r="A442372" s="4" t="s">
        <v>92</v>
      </c>
    </row>
    <row r="442373" spans="1:1" x14ac:dyDescent="0.35">
      <c r="A442373" s="4" t="s">
        <v>7</v>
      </c>
    </row>
    <row r="442374" spans="1:1" x14ac:dyDescent="0.35">
      <c r="A442374" s="4" t="s">
        <v>8</v>
      </c>
    </row>
    <row r="442375" spans="1:1" x14ac:dyDescent="0.35">
      <c r="A442375" s="4" t="s">
        <v>91</v>
      </c>
    </row>
    <row r="442376" spans="1:1" x14ac:dyDescent="0.35">
      <c r="A442376" s="21" t="s">
        <v>5</v>
      </c>
    </row>
    <row r="442377" spans="1:1" x14ac:dyDescent="0.35">
      <c r="A442377" s="21" t="s">
        <v>6</v>
      </c>
    </row>
    <row r="442378" spans="1:1" x14ac:dyDescent="0.35">
      <c r="A442378" s="4" t="s">
        <v>88</v>
      </c>
    </row>
    <row r="442379" spans="1:1" x14ac:dyDescent="0.35">
      <c r="A442379" s="4" t="s">
        <v>9</v>
      </c>
    </row>
    <row r="442380" spans="1:1" x14ac:dyDescent="0.35">
      <c r="A442380" s="4" t="s">
        <v>180</v>
      </c>
    </row>
    <row r="442381" spans="1:1" x14ac:dyDescent="0.35">
      <c r="A442381" s="4" t="s">
        <v>166</v>
      </c>
    </row>
    <row r="442382" spans="1:1" x14ac:dyDescent="0.35">
      <c r="A442382" s="4" t="s">
        <v>181</v>
      </c>
    </row>
    <row r="442383" spans="1:1" x14ac:dyDescent="0.35">
      <c r="A442383" s="4" t="s">
        <v>182</v>
      </c>
    </row>
    <row r="442384" spans="1:1" x14ac:dyDescent="0.35">
      <c r="A442384" s="22" t="s">
        <v>167</v>
      </c>
    </row>
    <row r="442385" spans="1:1" x14ac:dyDescent="0.35">
      <c r="A442385" s="4" t="s">
        <v>11</v>
      </c>
    </row>
    <row r="442386" spans="1:1" x14ac:dyDescent="0.35">
      <c r="A442386" s="4" t="s">
        <v>183</v>
      </c>
    </row>
    <row r="442387" spans="1:1" x14ac:dyDescent="0.35">
      <c r="A442387" s="4" t="s">
        <v>110</v>
      </c>
    </row>
    <row r="442388" spans="1:1" x14ac:dyDescent="0.35">
      <c r="A442388" s="4" t="s">
        <v>184</v>
      </c>
    </row>
    <row r="442389" spans="1:1" x14ac:dyDescent="0.35">
      <c r="A442389" s="4" t="s">
        <v>185</v>
      </c>
    </row>
    <row r="442390" spans="1:1" x14ac:dyDescent="0.35">
      <c r="A442390" s="4" t="s">
        <v>168</v>
      </c>
    </row>
    <row r="442391" spans="1:1" x14ac:dyDescent="0.35">
      <c r="A442391" s="4" t="s">
        <v>138</v>
      </c>
    </row>
    <row r="442392" spans="1:1" x14ac:dyDescent="0.35">
      <c r="A442392" s="4" t="s">
        <v>136</v>
      </c>
    </row>
    <row r="442393" spans="1:1" x14ac:dyDescent="0.35">
      <c r="A442393" s="4" t="s">
        <v>139</v>
      </c>
    </row>
    <row r="442394" spans="1:1" x14ac:dyDescent="0.35">
      <c r="A442394" s="4" t="s">
        <v>179</v>
      </c>
    </row>
    <row r="442395" spans="1:1" x14ac:dyDescent="0.35">
      <c r="A442395" s="4" t="s">
        <v>140</v>
      </c>
    </row>
    <row r="442396" spans="1:1" x14ac:dyDescent="0.35">
      <c r="A442396" s="4" t="s">
        <v>176</v>
      </c>
    </row>
    <row r="442397" spans="1:1" x14ac:dyDescent="0.35">
      <c r="A442397" s="4" t="s">
        <v>178</v>
      </c>
    </row>
    <row r="442398" spans="1:1" x14ac:dyDescent="0.35">
      <c r="A442398" s="4" t="s">
        <v>137</v>
      </c>
    </row>
    <row r="442399" spans="1:1" x14ac:dyDescent="0.35">
      <c r="A442399" s="4" t="s">
        <v>141</v>
      </c>
    </row>
    <row r="442400" spans="1:1" x14ac:dyDescent="0.35">
      <c r="A442400" s="4" t="s">
        <v>125</v>
      </c>
    </row>
    <row r="442401" spans="1:1" x14ac:dyDescent="0.35">
      <c r="A442401" s="28" t="s">
        <v>142</v>
      </c>
    </row>
    <row r="442402" spans="1:1" x14ac:dyDescent="0.35">
      <c r="A442402" s="28" t="s">
        <v>0</v>
      </c>
    </row>
    <row r="458752" spans="1:1" x14ac:dyDescent="0.35">
      <c r="A458752" s="4" t="s">
        <v>1</v>
      </c>
    </row>
    <row r="458753" spans="1:1" x14ac:dyDescent="0.35">
      <c r="A458753" s="4" t="s">
        <v>2</v>
      </c>
    </row>
    <row r="458754" spans="1:1" x14ac:dyDescent="0.35">
      <c r="A458754" s="4" t="s">
        <v>3</v>
      </c>
    </row>
    <row r="458755" spans="1:1" x14ac:dyDescent="0.35">
      <c r="A458755" s="4" t="s">
        <v>4</v>
      </c>
    </row>
    <row r="458756" spans="1:1" x14ac:dyDescent="0.35">
      <c r="A458756" s="4" t="s">
        <v>92</v>
      </c>
    </row>
    <row r="458757" spans="1:1" x14ac:dyDescent="0.35">
      <c r="A458757" s="4" t="s">
        <v>7</v>
      </c>
    </row>
    <row r="458758" spans="1:1" x14ac:dyDescent="0.35">
      <c r="A458758" s="4" t="s">
        <v>8</v>
      </c>
    </row>
    <row r="458759" spans="1:1" x14ac:dyDescent="0.35">
      <c r="A458759" s="4" t="s">
        <v>91</v>
      </c>
    </row>
    <row r="458760" spans="1:1" x14ac:dyDescent="0.35">
      <c r="A458760" s="21" t="s">
        <v>5</v>
      </c>
    </row>
    <row r="458761" spans="1:1" x14ac:dyDescent="0.35">
      <c r="A458761" s="21" t="s">
        <v>6</v>
      </c>
    </row>
    <row r="458762" spans="1:1" x14ac:dyDescent="0.35">
      <c r="A458762" s="4" t="s">
        <v>88</v>
      </c>
    </row>
    <row r="458763" spans="1:1" x14ac:dyDescent="0.35">
      <c r="A458763" s="4" t="s">
        <v>9</v>
      </c>
    </row>
    <row r="458764" spans="1:1" x14ac:dyDescent="0.35">
      <c r="A458764" s="4" t="s">
        <v>180</v>
      </c>
    </row>
    <row r="458765" spans="1:1" x14ac:dyDescent="0.35">
      <c r="A458765" s="4" t="s">
        <v>166</v>
      </c>
    </row>
    <row r="458766" spans="1:1" x14ac:dyDescent="0.35">
      <c r="A458766" s="4" t="s">
        <v>181</v>
      </c>
    </row>
    <row r="458767" spans="1:1" x14ac:dyDescent="0.35">
      <c r="A458767" s="4" t="s">
        <v>182</v>
      </c>
    </row>
    <row r="458768" spans="1:1" x14ac:dyDescent="0.35">
      <c r="A458768" s="22" t="s">
        <v>167</v>
      </c>
    </row>
    <row r="458769" spans="1:1" x14ac:dyDescent="0.35">
      <c r="A458769" s="4" t="s">
        <v>11</v>
      </c>
    </row>
    <row r="458770" spans="1:1" x14ac:dyDescent="0.35">
      <c r="A458770" s="4" t="s">
        <v>183</v>
      </c>
    </row>
    <row r="458771" spans="1:1" x14ac:dyDescent="0.35">
      <c r="A458771" s="4" t="s">
        <v>110</v>
      </c>
    </row>
    <row r="458772" spans="1:1" x14ac:dyDescent="0.35">
      <c r="A458772" s="4" t="s">
        <v>184</v>
      </c>
    </row>
    <row r="458773" spans="1:1" x14ac:dyDescent="0.35">
      <c r="A458773" s="4" t="s">
        <v>185</v>
      </c>
    </row>
    <row r="458774" spans="1:1" x14ac:dyDescent="0.35">
      <c r="A458774" s="4" t="s">
        <v>168</v>
      </c>
    </row>
    <row r="458775" spans="1:1" x14ac:dyDescent="0.35">
      <c r="A458775" s="4" t="s">
        <v>138</v>
      </c>
    </row>
    <row r="458776" spans="1:1" x14ac:dyDescent="0.35">
      <c r="A458776" s="4" t="s">
        <v>136</v>
      </c>
    </row>
    <row r="458777" spans="1:1" x14ac:dyDescent="0.35">
      <c r="A458777" s="4" t="s">
        <v>139</v>
      </c>
    </row>
    <row r="458778" spans="1:1" x14ac:dyDescent="0.35">
      <c r="A458778" s="4" t="s">
        <v>179</v>
      </c>
    </row>
    <row r="458779" spans="1:1" x14ac:dyDescent="0.35">
      <c r="A458779" s="4" t="s">
        <v>140</v>
      </c>
    </row>
    <row r="458780" spans="1:1" x14ac:dyDescent="0.35">
      <c r="A458780" s="4" t="s">
        <v>176</v>
      </c>
    </row>
    <row r="458781" spans="1:1" x14ac:dyDescent="0.35">
      <c r="A458781" s="4" t="s">
        <v>178</v>
      </c>
    </row>
    <row r="458782" spans="1:1" x14ac:dyDescent="0.35">
      <c r="A458782" s="4" t="s">
        <v>137</v>
      </c>
    </row>
    <row r="458783" spans="1:1" x14ac:dyDescent="0.35">
      <c r="A458783" s="4" t="s">
        <v>141</v>
      </c>
    </row>
    <row r="458784" spans="1:1" x14ac:dyDescent="0.35">
      <c r="A458784" s="4" t="s">
        <v>125</v>
      </c>
    </row>
    <row r="458785" spans="1:1" x14ac:dyDescent="0.35">
      <c r="A458785" s="28" t="s">
        <v>142</v>
      </c>
    </row>
    <row r="458786" spans="1:1" x14ac:dyDescent="0.35">
      <c r="A458786" s="28" t="s">
        <v>0</v>
      </c>
    </row>
    <row r="475136" spans="1:1" x14ac:dyDescent="0.35">
      <c r="A475136" s="4" t="s">
        <v>1</v>
      </c>
    </row>
    <row r="475137" spans="1:1" x14ac:dyDescent="0.35">
      <c r="A475137" s="4" t="s">
        <v>2</v>
      </c>
    </row>
    <row r="475138" spans="1:1" x14ac:dyDescent="0.35">
      <c r="A475138" s="4" t="s">
        <v>3</v>
      </c>
    </row>
    <row r="475139" spans="1:1" x14ac:dyDescent="0.35">
      <c r="A475139" s="4" t="s">
        <v>4</v>
      </c>
    </row>
    <row r="475140" spans="1:1" x14ac:dyDescent="0.35">
      <c r="A475140" s="4" t="s">
        <v>92</v>
      </c>
    </row>
    <row r="475141" spans="1:1" x14ac:dyDescent="0.35">
      <c r="A475141" s="4" t="s">
        <v>7</v>
      </c>
    </row>
    <row r="475142" spans="1:1" x14ac:dyDescent="0.35">
      <c r="A475142" s="4" t="s">
        <v>8</v>
      </c>
    </row>
    <row r="475143" spans="1:1" x14ac:dyDescent="0.35">
      <c r="A475143" s="4" t="s">
        <v>91</v>
      </c>
    </row>
    <row r="475144" spans="1:1" x14ac:dyDescent="0.35">
      <c r="A475144" s="21" t="s">
        <v>5</v>
      </c>
    </row>
    <row r="475145" spans="1:1" x14ac:dyDescent="0.35">
      <c r="A475145" s="21" t="s">
        <v>6</v>
      </c>
    </row>
    <row r="475146" spans="1:1" x14ac:dyDescent="0.35">
      <c r="A475146" s="4" t="s">
        <v>88</v>
      </c>
    </row>
    <row r="475147" spans="1:1" x14ac:dyDescent="0.35">
      <c r="A475147" s="4" t="s">
        <v>9</v>
      </c>
    </row>
    <row r="475148" spans="1:1" x14ac:dyDescent="0.35">
      <c r="A475148" s="4" t="s">
        <v>180</v>
      </c>
    </row>
    <row r="475149" spans="1:1" x14ac:dyDescent="0.35">
      <c r="A475149" s="4" t="s">
        <v>166</v>
      </c>
    </row>
    <row r="475150" spans="1:1" x14ac:dyDescent="0.35">
      <c r="A475150" s="4" t="s">
        <v>181</v>
      </c>
    </row>
    <row r="475151" spans="1:1" x14ac:dyDescent="0.35">
      <c r="A475151" s="4" t="s">
        <v>182</v>
      </c>
    </row>
    <row r="475152" spans="1:1" x14ac:dyDescent="0.35">
      <c r="A475152" s="22" t="s">
        <v>167</v>
      </c>
    </row>
    <row r="475153" spans="1:1" x14ac:dyDescent="0.35">
      <c r="A475153" s="4" t="s">
        <v>11</v>
      </c>
    </row>
    <row r="475154" spans="1:1" x14ac:dyDescent="0.35">
      <c r="A475154" s="4" t="s">
        <v>183</v>
      </c>
    </row>
    <row r="475155" spans="1:1" x14ac:dyDescent="0.35">
      <c r="A475155" s="4" t="s">
        <v>110</v>
      </c>
    </row>
    <row r="475156" spans="1:1" x14ac:dyDescent="0.35">
      <c r="A475156" s="4" t="s">
        <v>184</v>
      </c>
    </row>
    <row r="475157" spans="1:1" x14ac:dyDescent="0.35">
      <c r="A475157" s="4" t="s">
        <v>185</v>
      </c>
    </row>
    <row r="475158" spans="1:1" x14ac:dyDescent="0.35">
      <c r="A475158" s="4" t="s">
        <v>168</v>
      </c>
    </row>
    <row r="475159" spans="1:1" x14ac:dyDescent="0.35">
      <c r="A475159" s="4" t="s">
        <v>138</v>
      </c>
    </row>
    <row r="475160" spans="1:1" x14ac:dyDescent="0.35">
      <c r="A475160" s="4" t="s">
        <v>136</v>
      </c>
    </row>
    <row r="475161" spans="1:1" x14ac:dyDescent="0.35">
      <c r="A475161" s="4" t="s">
        <v>139</v>
      </c>
    </row>
    <row r="475162" spans="1:1" x14ac:dyDescent="0.35">
      <c r="A475162" s="4" t="s">
        <v>179</v>
      </c>
    </row>
    <row r="475163" spans="1:1" x14ac:dyDescent="0.35">
      <c r="A475163" s="4" t="s">
        <v>140</v>
      </c>
    </row>
    <row r="475164" spans="1:1" x14ac:dyDescent="0.35">
      <c r="A475164" s="4" t="s">
        <v>176</v>
      </c>
    </row>
    <row r="475165" spans="1:1" x14ac:dyDescent="0.35">
      <c r="A475165" s="4" t="s">
        <v>178</v>
      </c>
    </row>
    <row r="475166" spans="1:1" x14ac:dyDescent="0.35">
      <c r="A475166" s="4" t="s">
        <v>137</v>
      </c>
    </row>
    <row r="475167" spans="1:1" x14ac:dyDescent="0.35">
      <c r="A475167" s="4" t="s">
        <v>141</v>
      </c>
    </row>
    <row r="475168" spans="1:1" x14ac:dyDescent="0.35">
      <c r="A475168" s="4" t="s">
        <v>125</v>
      </c>
    </row>
    <row r="475169" spans="1:1" x14ac:dyDescent="0.35">
      <c r="A475169" s="28" t="s">
        <v>142</v>
      </c>
    </row>
    <row r="475170" spans="1:1" x14ac:dyDescent="0.35">
      <c r="A475170" s="28" t="s">
        <v>0</v>
      </c>
    </row>
    <row r="491520" spans="1:1" x14ac:dyDescent="0.35">
      <c r="A491520" s="4" t="s">
        <v>1</v>
      </c>
    </row>
    <row r="491521" spans="1:1" x14ac:dyDescent="0.35">
      <c r="A491521" s="4" t="s">
        <v>2</v>
      </c>
    </row>
    <row r="491522" spans="1:1" x14ac:dyDescent="0.35">
      <c r="A491522" s="4" t="s">
        <v>3</v>
      </c>
    </row>
    <row r="491523" spans="1:1" x14ac:dyDescent="0.35">
      <c r="A491523" s="4" t="s">
        <v>4</v>
      </c>
    </row>
    <row r="491524" spans="1:1" x14ac:dyDescent="0.35">
      <c r="A491524" s="4" t="s">
        <v>92</v>
      </c>
    </row>
    <row r="491525" spans="1:1" x14ac:dyDescent="0.35">
      <c r="A491525" s="4" t="s">
        <v>7</v>
      </c>
    </row>
    <row r="491526" spans="1:1" x14ac:dyDescent="0.35">
      <c r="A491526" s="4" t="s">
        <v>8</v>
      </c>
    </row>
    <row r="491527" spans="1:1" x14ac:dyDescent="0.35">
      <c r="A491527" s="4" t="s">
        <v>91</v>
      </c>
    </row>
    <row r="491528" spans="1:1" x14ac:dyDescent="0.35">
      <c r="A491528" s="21" t="s">
        <v>5</v>
      </c>
    </row>
    <row r="491529" spans="1:1" x14ac:dyDescent="0.35">
      <c r="A491529" s="21" t="s">
        <v>6</v>
      </c>
    </row>
    <row r="491530" spans="1:1" x14ac:dyDescent="0.35">
      <c r="A491530" s="4" t="s">
        <v>88</v>
      </c>
    </row>
    <row r="491531" spans="1:1" x14ac:dyDescent="0.35">
      <c r="A491531" s="4" t="s">
        <v>9</v>
      </c>
    </row>
    <row r="491532" spans="1:1" x14ac:dyDescent="0.35">
      <c r="A491532" s="4" t="s">
        <v>180</v>
      </c>
    </row>
    <row r="491533" spans="1:1" x14ac:dyDescent="0.35">
      <c r="A491533" s="4" t="s">
        <v>166</v>
      </c>
    </row>
    <row r="491534" spans="1:1" x14ac:dyDescent="0.35">
      <c r="A491534" s="4" t="s">
        <v>181</v>
      </c>
    </row>
    <row r="491535" spans="1:1" x14ac:dyDescent="0.35">
      <c r="A491535" s="4" t="s">
        <v>182</v>
      </c>
    </row>
    <row r="491536" spans="1:1" x14ac:dyDescent="0.35">
      <c r="A491536" s="22" t="s">
        <v>167</v>
      </c>
    </row>
    <row r="491537" spans="1:1" x14ac:dyDescent="0.35">
      <c r="A491537" s="4" t="s">
        <v>11</v>
      </c>
    </row>
    <row r="491538" spans="1:1" x14ac:dyDescent="0.35">
      <c r="A491538" s="4" t="s">
        <v>183</v>
      </c>
    </row>
    <row r="491539" spans="1:1" x14ac:dyDescent="0.35">
      <c r="A491539" s="4" t="s">
        <v>110</v>
      </c>
    </row>
    <row r="491540" spans="1:1" x14ac:dyDescent="0.35">
      <c r="A491540" s="4" t="s">
        <v>184</v>
      </c>
    </row>
    <row r="491541" spans="1:1" x14ac:dyDescent="0.35">
      <c r="A491541" s="4" t="s">
        <v>185</v>
      </c>
    </row>
    <row r="491542" spans="1:1" x14ac:dyDescent="0.35">
      <c r="A491542" s="4" t="s">
        <v>168</v>
      </c>
    </row>
    <row r="491543" spans="1:1" x14ac:dyDescent="0.35">
      <c r="A491543" s="4" t="s">
        <v>138</v>
      </c>
    </row>
    <row r="491544" spans="1:1" x14ac:dyDescent="0.35">
      <c r="A491544" s="4" t="s">
        <v>136</v>
      </c>
    </row>
    <row r="491545" spans="1:1" x14ac:dyDescent="0.35">
      <c r="A491545" s="4" t="s">
        <v>139</v>
      </c>
    </row>
    <row r="491546" spans="1:1" x14ac:dyDescent="0.35">
      <c r="A491546" s="4" t="s">
        <v>179</v>
      </c>
    </row>
    <row r="491547" spans="1:1" x14ac:dyDescent="0.35">
      <c r="A491547" s="4" t="s">
        <v>140</v>
      </c>
    </row>
    <row r="491548" spans="1:1" x14ac:dyDescent="0.35">
      <c r="A491548" s="4" t="s">
        <v>176</v>
      </c>
    </row>
    <row r="491549" spans="1:1" x14ac:dyDescent="0.35">
      <c r="A491549" s="4" t="s">
        <v>178</v>
      </c>
    </row>
    <row r="491550" spans="1:1" x14ac:dyDescent="0.35">
      <c r="A491550" s="4" t="s">
        <v>137</v>
      </c>
    </row>
    <row r="491551" spans="1:1" x14ac:dyDescent="0.35">
      <c r="A491551" s="4" t="s">
        <v>141</v>
      </c>
    </row>
    <row r="491552" spans="1:1" x14ac:dyDescent="0.35">
      <c r="A491552" s="4" t="s">
        <v>125</v>
      </c>
    </row>
    <row r="491553" spans="1:1" x14ac:dyDescent="0.35">
      <c r="A491553" s="28" t="s">
        <v>142</v>
      </c>
    </row>
    <row r="491554" spans="1:1" x14ac:dyDescent="0.35">
      <c r="A491554" s="28" t="s">
        <v>0</v>
      </c>
    </row>
    <row r="507904" spans="1:1" x14ac:dyDescent="0.35">
      <c r="A507904" s="4" t="s">
        <v>1</v>
      </c>
    </row>
    <row r="507905" spans="1:1" x14ac:dyDescent="0.35">
      <c r="A507905" s="4" t="s">
        <v>2</v>
      </c>
    </row>
    <row r="507906" spans="1:1" x14ac:dyDescent="0.35">
      <c r="A507906" s="4" t="s">
        <v>3</v>
      </c>
    </row>
    <row r="507907" spans="1:1" x14ac:dyDescent="0.35">
      <c r="A507907" s="4" t="s">
        <v>4</v>
      </c>
    </row>
    <row r="507908" spans="1:1" x14ac:dyDescent="0.35">
      <c r="A507908" s="4" t="s">
        <v>92</v>
      </c>
    </row>
    <row r="507909" spans="1:1" x14ac:dyDescent="0.35">
      <c r="A507909" s="4" t="s">
        <v>7</v>
      </c>
    </row>
    <row r="507910" spans="1:1" x14ac:dyDescent="0.35">
      <c r="A507910" s="4" t="s">
        <v>8</v>
      </c>
    </row>
    <row r="507911" spans="1:1" x14ac:dyDescent="0.35">
      <c r="A507911" s="4" t="s">
        <v>91</v>
      </c>
    </row>
    <row r="507912" spans="1:1" x14ac:dyDescent="0.35">
      <c r="A507912" s="21" t="s">
        <v>5</v>
      </c>
    </row>
    <row r="507913" spans="1:1" x14ac:dyDescent="0.35">
      <c r="A507913" s="21" t="s">
        <v>6</v>
      </c>
    </row>
    <row r="507914" spans="1:1" x14ac:dyDescent="0.35">
      <c r="A507914" s="4" t="s">
        <v>88</v>
      </c>
    </row>
    <row r="507915" spans="1:1" x14ac:dyDescent="0.35">
      <c r="A507915" s="4" t="s">
        <v>9</v>
      </c>
    </row>
    <row r="507916" spans="1:1" x14ac:dyDescent="0.35">
      <c r="A507916" s="4" t="s">
        <v>180</v>
      </c>
    </row>
    <row r="507917" spans="1:1" x14ac:dyDescent="0.35">
      <c r="A507917" s="4" t="s">
        <v>166</v>
      </c>
    </row>
    <row r="507918" spans="1:1" x14ac:dyDescent="0.35">
      <c r="A507918" s="4" t="s">
        <v>181</v>
      </c>
    </row>
    <row r="507919" spans="1:1" x14ac:dyDescent="0.35">
      <c r="A507919" s="4" t="s">
        <v>182</v>
      </c>
    </row>
    <row r="507920" spans="1:1" x14ac:dyDescent="0.35">
      <c r="A507920" s="22" t="s">
        <v>167</v>
      </c>
    </row>
    <row r="507921" spans="1:1" x14ac:dyDescent="0.35">
      <c r="A507921" s="4" t="s">
        <v>11</v>
      </c>
    </row>
    <row r="507922" spans="1:1" x14ac:dyDescent="0.35">
      <c r="A507922" s="4" t="s">
        <v>183</v>
      </c>
    </row>
    <row r="507923" spans="1:1" x14ac:dyDescent="0.35">
      <c r="A507923" s="4" t="s">
        <v>110</v>
      </c>
    </row>
    <row r="507924" spans="1:1" x14ac:dyDescent="0.35">
      <c r="A507924" s="4" t="s">
        <v>184</v>
      </c>
    </row>
    <row r="507925" spans="1:1" x14ac:dyDescent="0.35">
      <c r="A507925" s="4" t="s">
        <v>185</v>
      </c>
    </row>
    <row r="507926" spans="1:1" x14ac:dyDescent="0.35">
      <c r="A507926" s="4" t="s">
        <v>168</v>
      </c>
    </row>
    <row r="507927" spans="1:1" x14ac:dyDescent="0.35">
      <c r="A507927" s="4" t="s">
        <v>138</v>
      </c>
    </row>
    <row r="507928" spans="1:1" x14ac:dyDescent="0.35">
      <c r="A507928" s="4" t="s">
        <v>136</v>
      </c>
    </row>
    <row r="507929" spans="1:1" x14ac:dyDescent="0.35">
      <c r="A507929" s="4" t="s">
        <v>139</v>
      </c>
    </row>
    <row r="507930" spans="1:1" x14ac:dyDescent="0.35">
      <c r="A507930" s="4" t="s">
        <v>179</v>
      </c>
    </row>
    <row r="507931" spans="1:1" x14ac:dyDescent="0.35">
      <c r="A507931" s="4" t="s">
        <v>140</v>
      </c>
    </row>
    <row r="507932" spans="1:1" x14ac:dyDescent="0.35">
      <c r="A507932" s="4" t="s">
        <v>176</v>
      </c>
    </row>
    <row r="507933" spans="1:1" x14ac:dyDescent="0.35">
      <c r="A507933" s="4" t="s">
        <v>178</v>
      </c>
    </row>
    <row r="507934" spans="1:1" x14ac:dyDescent="0.35">
      <c r="A507934" s="4" t="s">
        <v>137</v>
      </c>
    </row>
    <row r="507935" spans="1:1" x14ac:dyDescent="0.35">
      <c r="A507935" s="4" t="s">
        <v>141</v>
      </c>
    </row>
    <row r="507936" spans="1:1" x14ac:dyDescent="0.35">
      <c r="A507936" s="4" t="s">
        <v>125</v>
      </c>
    </row>
    <row r="507937" spans="1:1" x14ac:dyDescent="0.35">
      <c r="A507937" s="28" t="s">
        <v>142</v>
      </c>
    </row>
    <row r="507938" spans="1:1" x14ac:dyDescent="0.35">
      <c r="A507938" s="28" t="s">
        <v>0</v>
      </c>
    </row>
    <row r="524288" spans="1:1" x14ac:dyDescent="0.35">
      <c r="A524288" s="4" t="s">
        <v>1</v>
      </c>
    </row>
    <row r="524289" spans="1:1" x14ac:dyDescent="0.35">
      <c r="A524289" s="4" t="s">
        <v>2</v>
      </c>
    </row>
    <row r="524290" spans="1:1" x14ac:dyDescent="0.35">
      <c r="A524290" s="4" t="s">
        <v>3</v>
      </c>
    </row>
    <row r="524291" spans="1:1" x14ac:dyDescent="0.35">
      <c r="A524291" s="4" t="s">
        <v>4</v>
      </c>
    </row>
    <row r="524292" spans="1:1" x14ac:dyDescent="0.35">
      <c r="A524292" s="4" t="s">
        <v>92</v>
      </c>
    </row>
    <row r="524293" spans="1:1" x14ac:dyDescent="0.35">
      <c r="A524293" s="4" t="s">
        <v>7</v>
      </c>
    </row>
    <row r="524294" spans="1:1" x14ac:dyDescent="0.35">
      <c r="A524294" s="4" t="s">
        <v>8</v>
      </c>
    </row>
    <row r="524295" spans="1:1" x14ac:dyDescent="0.35">
      <c r="A524295" s="4" t="s">
        <v>91</v>
      </c>
    </row>
    <row r="524296" spans="1:1" x14ac:dyDescent="0.35">
      <c r="A524296" s="21" t="s">
        <v>5</v>
      </c>
    </row>
    <row r="524297" spans="1:1" x14ac:dyDescent="0.35">
      <c r="A524297" s="21" t="s">
        <v>6</v>
      </c>
    </row>
    <row r="524298" spans="1:1" x14ac:dyDescent="0.35">
      <c r="A524298" s="4" t="s">
        <v>88</v>
      </c>
    </row>
    <row r="524299" spans="1:1" x14ac:dyDescent="0.35">
      <c r="A524299" s="4" t="s">
        <v>9</v>
      </c>
    </row>
    <row r="524300" spans="1:1" x14ac:dyDescent="0.35">
      <c r="A524300" s="4" t="s">
        <v>180</v>
      </c>
    </row>
    <row r="524301" spans="1:1" x14ac:dyDescent="0.35">
      <c r="A524301" s="4" t="s">
        <v>166</v>
      </c>
    </row>
    <row r="524302" spans="1:1" x14ac:dyDescent="0.35">
      <c r="A524302" s="4" t="s">
        <v>181</v>
      </c>
    </row>
    <row r="524303" spans="1:1" x14ac:dyDescent="0.35">
      <c r="A524303" s="4" t="s">
        <v>182</v>
      </c>
    </row>
    <row r="524304" spans="1:1" x14ac:dyDescent="0.35">
      <c r="A524304" s="22" t="s">
        <v>167</v>
      </c>
    </row>
    <row r="524305" spans="1:1" x14ac:dyDescent="0.35">
      <c r="A524305" s="4" t="s">
        <v>11</v>
      </c>
    </row>
    <row r="524306" spans="1:1" x14ac:dyDescent="0.35">
      <c r="A524306" s="4" t="s">
        <v>183</v>
      </c>
    </row>
    <row r="524307" spans="1:1" x14ac:dyDescent="0.35">
      <c r="A524307" s="4" t="s">
        <v>110</v>
      </c>
    </row>
    <row r="524308" spans="1:1" x14ac:dyDescent="0.35">
      <c r="A524308" s="4" t="s">
        <v>184</v>
      </c>
    </row>
    <row r="524309" spans="1:1" x14ac:dyDescent="0.35">
      <c r="A524309" s="4" t="s">
        <v>185</v>
      </c>
    </row>
    <row r="524310" spans="1:1" x14ac:dyDescent="0.35">
      <c r="A524310" s="4" t="s">
        <v>168</v>
      </c>
    </row>
    <row r="524311" spans="1:1" x14ac:dyDescent="0.35">
      <c r="A524311" s="4" t="s">
        <v>138</v>
      </c>
    </row>
    <row r="524312" spans="1:1" x14ac:dyDescent="0.35">
      <c r="A524312" s="4" t="s">
        <v>136</v>
      </c>
    </row>
    <row r="524313" spans="1:1" x14ac:dyDescent="0.35">
      <c r="A524313" s="4" t="s">
        <v>139</v>
      </c>
    </row>
    <row r="524314" spans="1:1" x14ac:dyDescent="0.35">
      <c r="A524314" s="4" t="s">
        <v>179</v>
      </c>
    </row>
    <row r="524315" spans="1:1" x14ac:dyDescent="0.35">
      <c r="A524315" s="4" t="s">
        <v>140</v>
      </c>
    </row>
    <row r="524316" spans="1:1" x14ac:dyDescent="0.35">
      <c r="A524316" s="4" t="s">
        <v>176</v>
      </c>
    </row>
    <row r="524317" spans="1:1" x14ac:dyDescent="0.35">
      <c r="A524317" s="4" t="s">
        <v>178</v>
      </c>
    </row>
    <row r="524318" spans="1:1" x14ac:dyDescent="0.35">
      <c r="A524318" s="4" t="s">
        <v>137</v>
      </c>
    </row>
    <row r="524319" spans="1:1" x14ac:dyDescent="0.35">
      <c r="A524319" s="4" t="s">
        <v>141</v>
      </c>
    </row>
    <row r="524320" spans="1:1" x14ac:dyDescent="0.35">
      <c r="A524320" s="4" t="s">
        <v>125</v>
      </c>
    </row>
    <row r="524321" spans="1:1" x14ac:dyDescent="0.35">
      <c r="A524321" s="28" t="s">
        <v>142</v>
      </c>
    </row>
    <row r="524322" spans="1:1" x14ac:dyDescent="0.35">
      <c r="A524322" s="28" t="s">
        <v>0</v>
      </c>
    </row>
    <row r="540672" spans="1:1" x14ac:dyDescent="0.35">
      <c r="A540672" s="4" t="s">
        <v>1</v>
      </c>
    </row>
    <row r="540673" spans="1:1" x14ac:dyDescent="0.35">
      <c r="A540673" s="4" t="s">
        <v>2</v>
      </c>
    </row>
    <row r="540674" spans="1:1" x14ac:dyDescent="0.35">
      <c r="A540674" s="4" t="s">
        <v>3</v>
      </c>
    </row>
    <row r="540675" spans="1:1" x14ac:dyDescent="0.35">
      <c r="A540675" s="4" t="s">
        <v>4</v>
      </c>
    </row>
    <row r="540676" spans="1:1" x14ac:dyDescent="0.35">
      <c r="A540676" s="4" t="s">
        <v>92</v>
      </c>
    </row>
    <row r="540677" spans="1:1" x14ac:dyDescent="0.35">
      <c r="A540677" s="4" t="s">
        <v>7</v>
      </c>
    </row>
    <row r="540678" spans="1:1" x14ac:dyDescent="0.35">
      <c r="A540678" s="4" t="s">
        <v>8</v>
      </c>
    </row>
    <row r="540679" spans="1:1" x14ac:dyDescent="0.35">
      <c r="A540679" s="4" t="s">
        <v>91</v>
      </c>
    </row>
    <row r="540680" spans="1:1" x14ac:dyDescent="0.35">
      <c r="A540680" s="21" t="s">
        <v>5</v>
      </c>
    </row>
    <row r="540681" spans="1:1" x14ac:dyDescent="0.35">
      <c r="A540681" s="21" t="s">
        <v>6</v>
      </c>
    </row>
    <row r="540682" spans="1:1" x14ac:dyDescent="0.35">
      <c r="A540682" s="4" t="s">
        <v>88</v>
      </c>
    </row>
    <row r="540683" spans="1:1" x14ac:dyDescent="0.35">
      <c r="A540683" s="4" t="s">
        <v>9</v>
      </c>
    </row>
    <row r="540684" spans="1:1" x14ac:dyDescent="0.35">
      <c r="A540684" s="4" t="s">
        <v>180</v>
      </c>
    </row>
    <row r="540685" spans="1:1" x14ac:dyDescent="0.35">
      <c r="A540685" s="4" t="s">
        <v>166</v>
      </c>
    </row>
    <row r="540686" spans="1:1" x14ac:dyDescent="0.35">
      <c r="A540686" s="4" t="s">
        <v>181</v>
      </c>
    </row>
    <row r="540687" spans="1:1" x14ac:dyDescent="0.35">
      <c r="A540687" s="4" t="s">
        <v>182</v>
      </c>
    </row>
    <row r="540688" spans="1:1" x14ac:dyDescent="0.35">
      <c r="A540688" s="22" t="s">
        <v>167</v>
      </c>
    </row>
    <row r="540689" spans="1:1" x14ac:dyDescent="0.35">
      <c r="A540689" s="4" t="s">
        <v>11</v>
      </c>
    </row>
    <row r="540690" spans="1:1" x14ac:dyDescent="0.35">
      <c r="A540690" s="4" t="s">
        <v>183</v>
      </c>
    </row>
    <row r="540691" spans="1:1" x14ac:dyDescent="0.35">
      <c r="A540691" s="4" t="s">
        <v>110</v>
      </c>
    </row>
    <row r="540692" spans="1:1" x14ac:dyDescent="0.35">
      <c r="A540692" s="4" t="s">
        <v>184</v>
      </c>
    </row>
    <row r="540693" spans="1:1" x14ac:dyDescent="0.35">
      <c r="A540693" s="4" t="s">
        <v>185</v>
      </c>
    </row>
    <row r="540694" spans="1:1" x14ac:dyDescent="0.35">
      <c r="A540694" s="4" t="s">
        <v>168</v>
      </c>
    </row>
    <row r="540695" spans="1:1" x14ac:dyDescent="0.35">
      <c r="A540695" s="4" t="s">
        <v>138</v>
      </c>
    </row>
    <row r="540696" spans="1:1" x14ac:dyDescent="0.35">
      <c r="A540696" s="4" t="s">
        <v>136</v>
      </c>
    </row>
    <row r="540697" spans="1:1" x14ac:dyDescent="0.35">
      <c r="A540697" s="4" t="s">
        <v>139</v>
      </c>
    </row>
    <row r="540698" spans="1:1" x14ac:dyDescent="0.35">
      <c r="A540698" s="4" t="s">
        <v>179</v>
      </c>
    </row>
    <row r="540699" spans="1:1" x14ac:dyDescent="0.35">
      <c r="A540699" s="4" t="s">
        <v>140</v>
      </c>
    </row>
    <row r="540700" spans="1:1" x14ac:dyDescent="0.35">
      <c r="A540700" s="4" t="s">
        <v>176</v>
      </c>
    </row>
    <row r="540701" spans="1:1" x14ac:dyDescent="0.35">
      <c r="A540701" s="4" t="s">
        <v>178</v>
      </c>
    </row>
    <row r="540702" spans="1:1" x14ac:dyDescent="0.35">
      <c r="A540702" s="4" t="s">
        <v>137</v>
      </c>
    </row>
    <row r="540703" spans="1:1" x14ac:dyDescent="0.35">
      <c r="A540703" s="4" t="s">
        <v>141</v>
      </c>
    </row>
    <row r="540704" spans="1:1" x14ac:dyDescent="0.35">
      <c r="A540704" s="4" t="s">
        <v>125</v>
      </c>
    </row>
    <row r="540705" spans="1:1" x14ac:dyDescent="0.35">
      <c r="A540705" s="28" t="s">
        <v>142</v>
      </c>
    </row>
    <row r="540706" spans="1:1" x14ac:dyDescent="0.35">
      <c r="A540706" s="28" t="s">
        <v>0</v>
      </c>
    </row>
    <row r="557056" spans="1:1" x14ac:dyDescent="0.35">
      <c r="A557056" s="4" t="s">
        <v>1</v>
      </c>
    </row>
    <row r="557057" spans="1:1" x14ac:dyDescent="0.35">
      <c r="A557057" s="4" t="s">
        <v>2</v>
      </c>
    </row>
    <row r="557058" spans="1:1" x14ac:dyDescent="0.35">
      <c r="A557058" s="4" t="s">
        <v>3</v>
      </c>
    </row>
    <row r="557059" spans="1:1" x14ac:dyDescent="0.35">
      <c r="A557059" s="4" t="s">
        <v>4</v>
      </c>
    </row>
    <row r="557060" spans="1:1" x14ac:dyDescent="0.35">
      <c r="A557060" s="4" t="s">
        <v>92</v>
      </c>
    </row>
    <row r="557061" spans="1:1" x14ac:dyDescent="0.35">
      <c r="A557061" s="4" t="s">
        <v>7</v>
      </c>
    </row>
    <row r="557062" spans="1:1" x14ac:dyDescent="0.35">
      <c r="A557062" s="4" t="s">
        <v>8</v>
      </c>
    </row>
    <row r="557063" spans="1:1" x14ac:dyDescent="0.35">
      <c r="A557063" s="4" t="s">
        <v>91</v>
      </c>
    </row>
    <row r="557064" spans="1:1" x14ac:dyDescent="0.35">
      <c r="A557064" s="21" t="s">
        <v>5</v>
      </c>
    </row>
    <row r="557065" spans="1:1" x14ac:dyDescent="0.35">
      <c r="A557065" s="21" t="s">
        <v>6</v>
      </c>
    </row>
    <row r="557066" spans="1:1" x14ac:dyDescent="0.35">
      <c r="A557066" s="4" t="s">
        <v>88</v>
      </c>
    </row>
    <row r="557067" spans="1:1" x14ac:dyDescent="0.35">
      <c r="A557067" s="4" t="s">
        <v>9</v>
      </c>
    </row>
    <row r="557068" spans="1:1" x14ac:dyDescent="0.35">
      <c r="A557068" s="4" t="s">
        <v>180</v>
      </c>
    </row>
    <row r="557069" spans="1:1" x14ac:dyDescent="0.35">
      <c r="A557069" s="4" t="s">
        <v>166</v>
      </c>
    </row>
    <row r="557070" spans="1:1" x14ac:dyDescent="0.35">
      <c r="A557070" s="4" t="s">
        <v>181</v>
      </c>
    </row>
    <row r="557071" spans="1:1" x14ac:dyDescent="0.35">
      <c r="A557071" s="4" t="s">
        <v>182</v>
      </c>
    </row>
    <row r="557072" spans="1:1" x14ac:dyDescent="0.35">
      <c r="A557072" s="22" t="s">
        <v>167</v>
      </c>
    </row>
    <row r="557073" spans="1:1" x14ac:dyDescent="0.35">
      <c r="A557073" s="4" t="s">
        <v>11</v>
      </c>
    </row>
    <row r="557074" spans="1:1" x14ac:dyDescent="0.35">
      <c r="A557074" s="4" t="s">
        <v>183</v>
      </c>
    </row>
    <row r="557075" spans="1:1" x14ac:dyDescent="0.35">
      <c r="A557075" s="4" t="s">
        <v>110</v>
      </c>
    </row>
    <row r="557076" spans="1:1" x14ac:dyDescent="0.35">
      <c r="A557076" s="4" t="s">
        <v>184</v>
      </c>
    </row>
    <row r="557077" spans="1:1" x14ac:dyDescent="0.35">
      <c r="A557077" s="4" t="s">
        <v>185</v>
      </c>
    </row>
    <row r="557078" spans="1:1" x14ac:dyDescent="0.35">
      <c r="A557078" s="4" t="s">
        <v>168</v>
      </c>
    </row>
    <row r="557079" spans="1:1" x14ac:dyDescent="0.35">
      <c r="A557079" s="4" t="s">
        <v>138</v>
      </c>
    </row>
    <row r="557080" spans="1:1" x14ac:dyDescent="0.35">
      <c r="A557080" s="4" t="s">
        <v>136</v>
      </c>
    </row>
    <row r="557081" spans="1:1" x14ac:dyDescent="0.35">
      <c r="A557081" s="4" t="s">
        <v>139</v>
      </c>
    </row>
    <row r="557082" spans="1:1" x14ac:dyDescent="0.35">
      <c r="A557082" s="4" t="s">
        <v>179</v>
      </c>
    </row>
    <row r="557083" spans="1:1" x14ac:dyDescent="0.35">
      <c r="A557083" s="4" t="s">
        <v>140</v>
      </c>
    </row>
    <row r="557084" spans="1:1" x14ac:dyDescent="0.35">
      <c r="A557084" s="4" t="s">
        <v>176</v>
      </c>
    </row>
    <row r="557085" spans="1:1" x14ac:dyDescent="0.35">
      <c r="A557085" s="4" t="s">
        <v>178</v>
      </c>
    </row>
    <row r="557086" spans="1:1" x14ac:dyDescent="0.35">
      <c r="A557086" s="4" t="s">
        <v>137</v>
      </c>
    </row>
    <row r="557087" spans="1:1" x14ac:dyDescent="0.35">
      <c r="A557087" s="4" t="s">
        <v>141</v>
      </c>
    </row>
    <row r="557088" spans="1:1" x14ac:dyDescent="0.35">
      <c r="A557088" s="4" t="s">
        <v>125</v>
      </c>
    </row>
    <row r="557089" spans="1:1" x14ac:dyDescent="0.35">
      <c r="A557089" s="28" t="s">
        <v>142</v>
      </c>
    </row>
    <row r="557090" spans="1:1" x14ac:dyDescent="0.35">
      <c r="A557090" s="28" t="s">
        <v>0</v>
      </c>
    </row>
    <row r="573440" spans="1:1" x14ac:dyDescent="0.35">
      <c r="A573440" s="4" t="s">
        <v>1</v>
      </c>
    </row>
    <row r="573441" spans="1:1" x14ac:dyDescent="0.35">
      <c r="A573441" s="4" t="s">
        <v>2</v>
      </c>
    </row>
    <row r="573442" spans="1:1" x14ac:dyDescent="0.35">
      <c r="A573442" s="4" t="s">
        <v>3</v>
      </c>
    </row>
    <row r="573443" spans="1:1" x14ac:dyDescent="0.35">
      <c r="A573443" s="4" t="s">
        <v>4</v>
      </c>
    </row>
    <row r="573444" spans="1:1" x14ac:dyDescent="0.35">
      <c r="A573444" s="4" t="s">
        <v>92</v>
      </c>
    </row>
    <row r="573445" spans="1:1" x14ac:dyDescent="0.35">
      <c r="A573445" s="4" t="s">
        <v>7</v>
      </c>
    </row>
    <row r="573446" spans="1:1" x14ac:dyDescent="0.35">
      <c r="A573446" s="4" t="s">
        <v>8</v>
      </c>
    </row>
    <row r="573447" spans="1:1" x14ac:dyDescent="0.35">
      <c r="A573447" s="4" t="s">
        <v>91</v>
      </c>
    </row>
    <row r="573448" spans="1:1" x14ac:dyDescent="0.35">
      <c r="A573448" s="21" t="s">
        <v>5</v>
      </c>
    </row>
    <row r="573449" spans="1:1" x14ac:dyDescent="0.35">
      <c r="A573449" s="21" t="s">
        <v>6</v>
      </c>
    </row>
    <row r="573450" spans="1:1" x14ac:dyDescent="0.35">
      <c r="A573450" s="4" t="s">
        <v>88</v>
      </c>
    </row>
    <row r="573451" spans="1:1" x14ac:dyDescent="0.35">
      <c r="A573451" s="4" t="s">
        <v>9</v>
      </c>
    </row>
    <row r="573452" spans="1:1" x14ac:dyDescent="0.35">
      <c r="A573452" s="4" t="s">
        <v>180</v>
      </c>
    </row>
    <row r="573453" spans="1:1" x14ac:dyDescent="0.35">
      <c r="A573453" s="4" t="s">
        <v>166</v>
      </c>
    </row>
    <row r="573454" spans="1:1" x14ac:dyDescent="0.35">
      <c r="A573454" s="4" t="s">
        <v>181</v>
      </c>
    </row>
    <row r="573455" spans="1:1" x14ac:dyDescent="0.35">
      <c r="A573455" s="4" t="s">
        <v>182</v>
      </c>
    </row>
    <row r="573456" spans="1:1" x14ac:dyDescent="0.35">
      <c r="A573456" s="22" t="s">
        <v>167</v>
      </c>
    </row>
    <row r="573457" spans="1:1" x14ac:dyDescent="0.35">
      <c r="A573457" s="4" t="s">
        <v>11</v>
      </c>
    </row>
    <row r="573458" spans="1:1" x14ac:dyDescent="0.35">
      <c r="A573458" s="4" t="s">
        <v>183</v>
      </c>
    </row>
    <row r="573459" spans="1:1" x14ac:dyDescent="0.35">
      <c r="A573459" s="4" t="s">
        <v>110</v>
      </c>
    </row>
    <row r="573460" spans="1:1" x14ac:dyDescent="0.35">
      <c r="A573460" s="4" t="s">
        <v>184</v>
      </c>
    </row>
    <row r="573461" spans="1:1" x14ac:dyDescent="0.35">
      <c r="A573461" s="4" t="s">
        <v>185</v>
      </c>
    </row>
    <row r="573462" spans="1:1" x14ac:dyDescent="0.35">
      <c r="A573462" s="4" t="s">
        <v>168</v>
      </c>
    </row>
    <row r="573463" spans="1:1" x14ac:dyDescent="0.35">
      <c r="A573463" s="4" t="s">
        <v>138</v>
      </c>
    </row>
    <row r="573464" spans="1:1" x14ac:dyDescent="0.35">
      <c r="A573464" s="4" t="s">
        <v>136</v>
      </c>
    </row>
    <row r="573465" spans="1:1" x14ac:dyDescent="0.35">
      <c r="A573465" s="4" t="s">
        <v>139</v>
      </c>
    </row>
    <row r="573466" spans="1:1" x14ac:dyDescent="0.35">
      <c r="A573466" s="4" t="s">
        <v>179</v>
      </c>
    </row>
    <row r="573467" spans="1:1" x14ac:dyDescent="0.35">
      <c r="A573467" s="4" t="s">
        <v>140</v>
      </c>
    </row>
    <row r="573468" spans="1:1" x14ac:dyDescent="0.35">
      <c r="A573468" s="4" t="s">
        <v>176</v>
      </c>
    </row>
    <row r="573469" spans="1:1" x14ac:dyDescent="0.35">
      <c r="A573469" s="4" t="s">
        <v>178</v>
      </c>
    </row>
    <row r="573470" spans="1:1" x14ac:dyDescent="0.35">
      <c r="A573470" s="4" t="s">
        <v>137</v>
      </c>
    </row>
    <row r="573471" spans="1:1" x14ac:dyDescent="0.35">
      <c r="A573471" s="4" t="s">
        <v>141</v>
      </c>
    </row>
    <row r="573472" spans="1:1" x14ac:dyDescent="0.35">
      <c r="A573472" s="4" t="s">
        <v>125</v>
      </c>
    </row>
    <row r="573473" spans="1:1" x14ac:dyDescent="0.35">
      <c r="A573473" s="28" t="s">
        <v>142</v>
      </c>
    </row>
    <row r="573474" spans="1:1" x14ac:dyDescent="0.35">
      <c r="A573474" s="28" t="s">
        <v>0</v>
      </c>
    </row>
    <row r="589824" spans="1:1" x14ac:dyDescent="0.35">
      <c r="A589824" s="4" t="s">
        <v>1</v>
      </c>
    </row>
    <row r="589825" spans="1:1" x14ac:dyDescent="0.35">
      <c r="A589825" s="4" t="s">
        <v>2</v>
      </c>
    </row>
    <row r="589826" spans="1:1" x14ac:dyDescent="0.35">
      <c r="A589826" s="4" t="s">
        <v>3</v>
      </c>
    </row>
    <row r="589827" spans="1:1" x14ac:dyDescent="0.35">
      <c r="A589827" s="4" t="s">
        <v>4</v>
      </c>
    </row>
    <row r="589828" spans="1:1" x14ac:dyDescent="0.35">
      <c r="A589828" s="4" t="s">
        <v>92</v>
      </c>
    </row>
    <row r="589829" spans="1:1" x14ac:dyDescent="0.35">
      <c r="A589829" s="4" t="s">
        <v>7</v>
      </c>
    </row>
    <row r="589830" spans="1:1" x14ac:dyDescent="0.35">
      <c r="A589830" s="4" t="s">
        <v>8</v>
      </c>
    </row>
    <row r="589831" spans="1:1" x14ac:dyDescent="0.35">
      <c r="A589831" s="4" t="s">
        <v>91</v>
      </c>
    </row>
    <row r="589832" spans="1:1" x14ac:dyDescent="0.35">
      <c r="A589832" s="21" t="s">
        <v>5</v>
      </c>
    </row>
    <row r="589833" spans="1:1" x14ac:dyDescent="0.35">
      <c r="A589833" s="21" t="s">
        <v>6</v>
      </c>
    </row>
    <row r="589834" spans="1:1" x14ac:dyDescent="0.35">
      <c r="A589834" s="4" t="s">
        <v>88</v>
      </c>
    </row>
    <row r="589835" spans="1:1" x14ac:dyDescent="0.35">
      <c r="A589835" s="4" t="s">
        <v>9</v>
      </c>
    </row>
    <row r="589836" spans="1:1" x14ac:dyDescent="0.35">
      <c r="A589836" s="4" t="s">
        <v>180</v>
      </c>
    </row>
    <row r="589837" spans="1:1" x14ac:dyDescent="0.35">
      <c r="A589837" s="4" t="s">
        <v>166</v>
      </c>
    </row>
    <row r="589838" spans="1:1" x14ac:dyDescent="0.35">
      <c r="A589838" s="4" t="s">
        <v>181</v>
      </c>
    </row>
    <row r="589839" spans="1:1" x14ac:dyDescent="0.35">
      <c r="A589839" s="4" t="s">
        <v>182</v>
      </c>
    </row>
    <row r="589840" spans="1:1" x14ac:dyDescent="0.35">
      <c r="A589840" s="22" t="s">
        <v>167</v>
      </c>
    </row>
    <row r="589841" spans="1:1" x14ac:dyDescent="0.35">
      <c r="A589841" s="4" t="s">
        <v>11</v>
      </c>
    </row>
    <row r="589842" spans="1:1" x14ac:dyDescent="0.35">
      <c r="A589842" s="4" t="s">
        <v>183</v>
      </c>
    </row>
    <row r="589843" spans="1:1" x14ac:dyDescent="0.35">
      <c r="A589843" s="4" t="s">
        <v>110</v>
      </c>
    </row>
    <row r="589844" spans="1:1" x14ac:dyDescent="0.35">
      <c r="A589844" s="4" t="s">
        <v>184</v>
      </c>
    </row>
    <row r="589845" spans="1:1" x14ac:dyDescent="0.35">
      <c r="A589845" s="4" t="s">
        <v>185</v>
      </c>
    </row>
    <row r="589846" spans="1:1" x14ac:dyDescent="0.35">
      <c r="A589846" s="4" t="s">
        <v>168</v>
      </c>
    </row>
    <row r="589847" spans="1:1" x14ac:dyDescent="0.35">
      <c r="A589847" s="4" t="s">
        <v>138</v>
      </c>
    </row>
    <row r="589848" spans="1:1" x14ac:dyDescent="0.35">
      <c r="A589848" s="4" t="s">
        <v>136</v>
      </c>
    </row>
    <row r="589849" spans="1:1" x14ac:dyDescent="0.35">
      <c r="A589849" s="4" t="s">
        <v>139</v>
      </c>
    </row>
    <row r="589850" spans="1:1" x14ac:dyDescent="0.35">
      <c r="A589850" s="4" t="s">
        <v>179</v>
      </c>
    </row>
    <row r="589851" spans="1:1" x14ac:dyDescent="0.35">
      <c r="A589851" s="4" t="s">
        <v>140</v>
      </c>
    </row>
    <row r="589852" spans="1:1" x14ac:dyDescent="0.35">
      <c r="A589852" s="4" t="s">
        <v>176</v>
      </c>
    </row>
    <row r="589853" spans="1:1" x14ac:dyDescent="0.35">
      <c r="A589853" s="4" t="s">
        <v>178</v>
      </c>
    </row>
    <row r="589854" spans="1:1" x14ac:dyDescent="0.35">
      <c r="A589854" s="4" t="s">
        <v>137</v>
      </c>
    </row>
    <row r="589855" spans="1:1" x14ac:dyDescent="0.35">
      <c r="A589855" s="4" t="s">
        <v>141</v>
      </c>
    </row>
    <row r="589856" spans="1:1" x14ac:dyDescent="0.35">
      <c r="A589856" s="4" t="s">
        <v>125</v>
      </c>
    </row>
    <row r="589857" spans="1:1" x14ac:dyDescent="0.35">
      <c r="A589857" s="28" t="s">
        <v>142</v>
      </c>
    </row>
    <row r="589858" spans="1:1" x14ac:dyDescent="0.35">
      <c r="A589858" s="28" t="s">
        <v>0</v>
      </c>
    </row>
    <row r="606208" spans="1:1" x14ac:dyDescent="0.35">
      <c r="A606208" s="4" t="s">
        <v>1</v>
      </c>
    </row>
    <row r="606209" spans="1:1" x14ac:dyDescent="0.35">
      <c r="A606209" s="4" t="s">
        <v>2</v>
      </c>
    </row>
    <row r="606210" spans="1:1" x14ac:dyDescent="0.35">
      <c r="A606210" s="4" t="s">
        <v>3</v>
      </c>
    </row>
    <row r="606211" spans="1:1" x14ac:dyDescent="0.35">
      <c r="A606211" s="4" t="s">
        <v>4</v>
      </c>
    </row>
    <row r="606212" spans="1:1" x14ac:dyDescent="0.35">
      <c r="A606212" s="4" t="s">
        <v>92</v>
      </c>
    </row>
    <row r="606213" spans="1:1" x14ac:dyDescent="0.35">
      <c r="A606213" s="4" t="s">
        <v>7</v>
      </c>
    </row>
    <row r="606214" spans="1:1" x14ac:dyDescent="0.35">
      <c r="A606214" s="4" t="s">
        <v>8</v>
      </c>
    </row>
    <row r="606215" spans="1:1" x14ac:dyDescent="0.35">
      <c r="A606215" s="4" t="s">
        <v>91</v>
      </c>
    </row>
    <row r="606216" spans="1:1" x14ac:dyDescent="0.35">
      <c r="A606216" s="21" t="s">
        <v>5</v>
      </c>
    </row>
    <row r="606217" spans="1:1" x14ac:dyDescent="0.35">
      <c r="A606217" s="21" t="s">
        <v>6</v>
      </c>
    </row>
    <row r="606218" spans="1:1" x14ac:dyDescent="0.35">
      <c r="A606218" s="4" t="s">
        <v>88</v>
      </c>
    </row>
    <row r="606219" spans="1:1" x14ac:dyDescent="0.35">
      <c r="A606219" s="4" t="s">
        <v>9</v>
      </c>
    </row>
    <row r="606220" spans="1:1" x14ac:dyDescent="0.35">
      <c r="A606220" s="4" t="s">
        <v>180</v>
      </c>
    </row>
    <row r="606221" spans="1:1" x14ac:dyDescent="0.35">
      <c r="A606221" s="4" t="s">
        <v>166</v>
      </c>
    </row>
    <row r="606222" spans="1:1" x14ac:dyDescent="0.35">
      <c r="A606222" s="4" t="s">
        <v>181</v>
      </c>
    </row>
    <row r="606223" spans="1:1" x14ac:dyDescent="0.35">
      <c r="A606223" s="4" t="s">
        <v>182</v>
      </c>
    </row>
    <row r="606224" spans="1:1" x14ac:dyDescent="0.35">
      <c r="A606224" s="22" t="s">
        <v>167</v>
      </c>
    </row>
    <row r="606225" spans="1:1" x14ac:dyDescent="0.35">
      <c r="A606225" s="4" t="s">
        <v>11</v>
      </c>
    </row>
    <row r="606226" spans="1:1" x14ac:dyDescent="0.35">
      <c r="A606226" s="4" t="s">
        <v>183</v>
      </c>
    </row>
    <row r="606227" spans="1:1" x14ac:dyDescent="0.35">
      <c r="A606227" s="4" t="s">
        <v>110</v>
      </c>
    </row>
    <row r="606228" spans="1:1" x14ac:dyDescent="0.35">
      <c r="A606228" s="4" t="s">
        <v>184</v>
      </c>
    </row>
    <row r="606229" spans="1:1" x14ac:dyDescent="0.35">
      <c r="A606229" s="4" t="s">
        <v>185</v>
      </c>
    </row>
    <row r="606230" spans="1:1" x14ac:dyDescent="0.35">
      <c r="A606230" s="4" t="s">
        <v>168</v>
      </c>
    </row>
    <row r="606231" spans="1:1" x14ac:dyDescent="0.35">
      <c r="A606231" s="4" t="s">
        <v>138</v>
      </c>
    </row>
    <row r="606232" spans="1:1" x14ac:dyDescent="0.35">
      <c r="A606232" s="4" t="s">
        <v>136</v>
      </c>
    </row>
    <row r="606233" spans="1:1" x14ac:dyDescent="0.35">
      <c r="A606233" s="4" t="s">
        <v>139</v>
      </c>
    </row>
    <row r="606234" spans="1:1" x14ac:dyDescent="0.35">
      <c r="A606234" s="4" t="s">
        <v>179</v>
      </c>
    </row>
    <row r="606235" spans="1:1" x14ac:dyDescent="0.35">
      <c r="A606235" s="4" t="s">
        <v>140</v>
      </c>
    </row>
    <row r="606236" spans="1:1" x14ac:dyDescent="0.35">
      <c r="A606236" s="4" t="s">
        <v>176</v>
      </c>
    </row>
    <row r="606237" spans="1:1" x14ac:dyDescent="0.35">
      <c r="A606237" s="4" t="s">
        <v>178</v>
      </c>
    </row>
    <row r="606238" spans="1:1" x14ac:dyDescent="0.35">
      <c r="A606238" s="4" t="s">
        <v>137</v>
      </c>
    </row>
    <row r="606239" spans="1:1" x14ac:dyDescent="0.35">
      <c r="A606239" s="4" t="s">
        <v>141</v>
      </c>
    </row>
    <row r="606240" spans="1:1" x14ac:dyDescent="0.35">
      <c r="A606240" s="4" t="s">
        <v>125</v>
      </c>
    </row>
    <row r="606241" spans="1:1" x14ac:dyDescent="0.35">
      <c r="A606241" s="28" t="s">
        <v>142</v>
      </c>
    </row>
    <row r="606242" spans="1:1" x14ac:dyDescent="0.35">
      <c r="A606242" s="28" t="s">
        <v>0</v>
      </c>
    </row>
    <row r="622592" spans="1:1" x14ac:dyDescent="0.35">
      <c r="A622592" s="4" t="s">
        <v>1</v>
      </c>
    </row>
    <row r="622593" spans="1:1" x14ac:dyDescent="0.35">
      <c r="A622593" s="4" t="s">
        <v>2</v>
      </c>
    </row>
    <row r="622594" spans="1:1" x14ac:dyDescent="0.35">
      <c r="A622594" s="4" t="s">
        <v>3</v>
      </c>
    </row>
    <row r="622595" spans="1:1" x14ac:dyDescent="0.35">
      <c r="A622595" s="4" t="s">
        <v>4</v>
      </c>
    </row>
    <row r="622596" spans="1:1" x14ac:dyDescent="0.35">
      <c r="A622596" s="4" t="s">
        <v>92</v>
      </c>
    </row>
    <row r="622597" spans="1:1" x14ac:dyDescent="0.35">
      <c r="A622597" s="4" t="s">
        <v>7</v>
      </c>
    </row>
    <row r="622598" spans="1:1" x14ac:dyDescent="0.35">
      <c r="A622598" s="4" t="s">
        <v>8</v>
      </c>
    </row>
    <row r="622599" spans="1:1" x14ac:dyDescent="0.35">
      <c r="A622599" s="4" t="s">
        <v>91</v>
      </c>
    </row>
    <row r="622600" spans="1:1" x14ac:dyDescent="0.35">
      <c r="A622600" s="21" t="s">
        <v>5</v>
      </c>
    </row>
    <row r="622601" spans="1:1" x14ac:dyDescent="0.35">
      <c r="A622601" s="21" t="s">
        <v>6</v>
      </c>
    </row>
    <row r="622602" spans="1:1" x14ac:dyDescent="0.35">
      <c r="A622602" s="4" t="s">
        <v>88</v>
      </c>
    </row>
    <row r="622603" spans="1:1" x14ac:dyDescent="0.35">
      <c r="A622603" s="4" t="s">
        <v>9</v>
      </c>
    </row>
    <row r="622604" spans="1:1" x14ac:dyDescent="0.35">
      <c r="A622604" s="4" t="s">
        <v>180</v>
      </c>
    </row>
    <row r="622605" spans="1:1" x14ac:dyDescent="0.35">
      <c r="A622605" s="4" t="s">
        <v>166</v>
      </c>
    </row>
    <row r="622606" spans="1:1" x14ac:dyDescent="0.35">
      <c r="A622606" s="4" t="s">
        <v>181</v>
      </c>
    </row>
    <row r="622607" spans="1:1" x14ac:dyDescent="0.35">
      <c r="A622607" s="4" t="s">
        <v>182</v>
      </c>
    </row>
    <row r="622608" spans="1:1" x14ac:dyDescent="0.35">
      <c r="A622608" s="22" t="s">
        <v>167</v>
      </c>
    </row>
    <row r="622609" spans="1:1" x14ac:dyDescent="0.35">
      <c r="A622609" s="4" t="s">
        <v>11</v>
      </c>
    </row>
    <row r="622610" spans="1:1" x14ac:dyDescent="0.35">
      <c r="A622610" s="4" t="s">
        <v>183</v>
      </c>
    </row>
    <row r="622611" spans="1:1" x14ac:dyDescent="0.35">
      <c r="A622611" s="4" t="s">
        <v>110</v>
      </c>
    </row>
    <row r="622612" spans="1:1" x14ac:dyDescent="0.35">
      <c r="A622612" s="4" t="s">
        <v>184</v>
      </c>
    </row>
    <row r="622613" spans="1:1" x14ac:dyDescent="0.35">
      <c r="A622613" s="4" t="s">
        <v>185</v>
      </c>
    </row>
    <row r="622614" spans="1:1" x14ac:dyDescent="0.35">
      <c r="A622614" s="4" t="s">
        <v>168</v>
      </c>
    </row>
    <row r="622615" spans="1:1" x14ac:dyDescent="0.35">
      <c r="A622615" s="4" t="s">
        <v>138</v>
      </c>
    </row>
    <row r="622616" spans="1:1" x14ac:dyDescent="0.35">
      <c r="A622616" s="4" t="s">
        <v>136</v>
      </c>
    </row>
    <row r="622617" spans="1:1" x14ac:dyDescent="0.35">
      <c r="A622617" s="4" t="s">
        <v>139</v>
      </c>
    </row>
    <row r="622618" spans="1:1" x14ac:dyDescent="0.35">
      <c r="A622618" s="4" t="s">
        <v>179</v>
      </c>
    </row>
    <row r="622619" spans="1:1" x14ac:dyDescent="0.35">
      <c r="A622619" s="4" t="s">
        <v>140</v>
      </c>
    </row>
    <row r="622620" spans="1:1" x14ac:dyDescent="0.35">
      <c r="A622620" s="4" t="s">
        <v>176</v>
      </c>
    </row>
    <row r="622621" spans="1:1" x14ac:dyDescent="0.35">
      <c r="A622621" s="4" t="s">
        <v>178</v>
      </c>
    </row>
    <row r="622622" spans="1:1" x14ac:dyDescent="0.35">
      <c r="A622622" s="4" t="s">
        <v>137</v>
      </c>
    </row>
    <row r="622623" spans="1:1" x14ac:dyDescent="0.35">
      <c r="A622623" s="4" t="s">
        <v>141</v>
      </c>
    </row>
    <row r="622624" spans="1:1" x14ac:dyDescent="0.35">
      <c r="A622624" s="4" t="s">
        <v>125</v>
      </c>
    </row>
    <row r="622625" spans="1:1" x14ac:dyDescent="0.35">
      <c r="A622625" s="28" t="s">
        <v>142</v>
      </c>
    </row>
    <row r="622626" spans="1:1" x14ac:dyDescent="0.35">
      <c r="A622626" s="28" t="s">
        <v>0</v>
      </c>
    </row>
    <row r="638976" spans="1:1" x14ac:dyDescent="0.35">
      <c r="A638976" s="4" t="s">
        <v>1</v>
      </c>
    </row>
    <row r="638977" spans="1:1" x14ac:dyDescent="0.35">
      <c r="A638977" s="4" t="s">
        <v>2</v>
      </c>
    </row>
    <row r="638978" spans="1:1" x14ac:dyDescent="0.35">
      <c r="A638978" s="4" t="s">
        <v>3</v>
      </c>
    </row>
    <row r="638979" spans="1:1" x14ac:dyDescent="0.35">
      <c r="A638979" s="4" t="s">
        <v>4</v>
      </c>
    </row>
    <row r="638980" spans="1:1" x14ac:dyDescent="0.35">
      <c r="A638980" s="4" t="s">
        <v>92</v>
      </c>
    </row>
    <row r="638981" spans="1:1" x14ac:dyDescent="0.35">
      <c r="A638981" s="4" t="s">
        <v>7</v>
      </c>
    </row>
    <row r="638982" spans="1:1" x14ac:dyDescent="0.35">
      <c r="A638982" s="4" t="s">
        <v>8</v>
      </c>
    </row>
    <row r="638983" spans="1:1" x14ac:dyDescent="0.35">
      <c r="A638983" s="4" t="s">
        <v>91</v>
      </c>
    </row>
    <row r="638984" spans="1:1" x14ac:dyDescent="0.35">
      <c r="A638984" s="21" t="s">
        <v>5</v>
      </c>
    </row>
    <row r="638985" spans="1:1" x14ac:dyDescent="0.35">
      <c r="A638985" s="21" t="s">
        <v>6</v>
      </c>
    </row>
    <row r="638986" spans="1:1" x14ac:dyDescent="0.35">
      <c r="A638986" s="4" t="s">
        <v>88</v>
      </c>
    </row>
    <row r="638987" spans="1:1" x14ac:dyDescent="0.35">
      <c r="A638987" s="4" t="s">
        <v>9</v>
      </c>
    </row>
    <row r="638988" spans="1:1" x14ac:dyDescent="0.35">
      <c r="A638988" s="4" t="s">
        <v>180</v>
      </c>
    </row>
    <row r="638989" spans="1:1" x14ac:dyDescent="0.35">
      <c r="A638989" s="4" t="s">
        <v>166</v>
      </c>
    </row>
    <row r="638990" spans="1:1" x14ac:dyDescent="0.35">
      <c r="A638990" s="4" t="s">
        <v>181</v>
      </c>
    </row>
    <row r="638991" spans="1:1" x14ac:dyDescent="0.35">
      <c r="A638991" s="4" t="s">
        <v>182</v>
      </c>
    </row>
    <row r="638992" spans="1:1" x14ac:dyDescent="0.35">
      <c r="A638992" s="22" t="s">
        <v>167</v>
      </c>
    </row>
    <row r="638993" spans="1:1" x14ac:dyDescent="0.35">
      <c r="A638993" s="4" t="s">
        <v>11</v>
      </c>
    </row>
    <row r="638994" spans="1:1" x14ac:dyDescent="0.35">
      <c r="A638994" s="4" t="s">
        <v>183</v>
      </c>
    </row>
    <row r="638995" spans="1:1" x14ac:dyDescent="0.35">
      <c r="A638995" s="4" t="s">
        <v>110</v>
      </c>
    </row>
    <row r="638996" spans="1:1" x14ac:dyDescent="0.35">
      <c r="A638996" s="4" t="s">
        <v>184</v>
      </c>
    </row>
    <row r="638997" spans="1:1" x14ac:dyDescent="0.35">
      <c r="A638997" s="4" t="s">
        <v>185</v>
      </c>
    </row>
    <row r="638998" spans="1:1" x14ac:dyDescent="0.35">
      <c r="A638998" s="4" t="s">
        <v>168</v>
      </c>
    </row>
    <row r="638999" spans="1:1" x14ac:dyDescent="0.35">
      <c r="A638999" s="4" t="s">
        <v>138</v>
      </c>
    </row>
    <row r="639000" spans="1:1" x14ac:dyDescent="0.35">
      <c r="A639000" s="4" t="s">
        <v>136</v>
      </c>
    </row>
    <row r="639001" spans="1:1" x14ac:dyDescent="0.35">
      <c r="A639001" s="4" t="s">
        <v>139</v>
      </c>
    </row>
    <row r="639002" spans="1:1" x14ac:dyDescent="0.35">
      <c r="A639002" s="4" t="s">
        <v>179</v>
      </c>
    </row>
    <row r="639003" spans="1:1" x14ac:dyDescent="0.35">
      <c r="A639003" s="4" t="s">
        <v>140</v>
      </c>
    </row>
    <row r="639004" spans="1:1" x14ac:dyDescent="0.35">
      <c r="A639004" s="4" t="s">
        <v>176</v>
      </c>
    </row>
    <row r="639005" spans="1:1" x14ac:dyDescent="0.35">
      <c r="A639005" s="4" t="s">
        <v>178</v>
      </c>
    </row>
    <row r="639006" spans="1:1" x14ac:dyDescent="0.35">
      <c r="A639006" s="4" t="s">
        <v>137</v>
      </c>
    </row>
    <row r="639007" spans="1:1" x14ac:dyDescent="0.35">
      <c r="A639007" s="4" t="s">
        <v>141</v>
      </c>
    </row>
    <row r="639008" spans="1:1" x14ac:dyDescent="0.35">
      <c r="A639008" s="4" t="s">
        <v>125</v>
      </c>
    </row>
    <row r="639009" spans="1:1" x14ac:dyDescent="0.35">
      <c r="A639009" s="28" t="s">
        <v>142</v>
      </c>
    </row>
    <row r="639010" spans="1:1" x14ac:dyDescent="0.35">
      <c r="A639010" s="28" t="s">
        <v>0</v>
      </c>
    </row>
    <row r="655360" spans="1:1" x14ac:dyDescent="0.35">
      <c r="A655360" s="4" t="s">
        <v>1</v>
      </c>
    </row>
    <row r="655361" spans="1:1" x14ac:dyDescent="0.35">
      <c r="A655361" s="4" t="s">
        <v>2</v>
      </c>
    </row>
    <row r="655362" spans="1:1" x14ac:dyDescent="0.35">
      <c r="A655362" s="4" t="s">
        <v>3</v>
      </c>
    </row>
    <row r="655363" spans="1:1" x14ac:dyDescent="0.35">
      <c r="A655363" s="4" t="s">
        <v>4</v>
      </c>
    </row>
    <row r="655364" spans="1:1" x14ac:dyDescent="0.35">
      <c r="A655364" s="4" t="s">
        <v>92</v>
      </c>
    </row>
    <row r="655365" spans="1:1" x14ac:dyDescent="0.35">
      <c r="A655365" s="4" t="s">
        <v>7</v>
      </c>
    </row>
    <row r="655366" spans="1:1" x14ac:dyDescent="0.35">
      <c r="A655366" s="4" t="s">
        <v>8</v>
      </c>
    </row>
    <row r="655367" spans="1:1" x14ac:dyDescent="0.35">
      <c r="A655367" s="4" t="s">
        <v>91</v>
      </c>
    </row>
    <row r="655368" spans="1:1" x14ac:dyDescent="0.35">
      <c r="A655368" s="21" t="s">
        <v>5</v>
      </c>
    </row>
    <row r="655369" spans="1:1" x14ac:dyDescent="0.35">
      <c r="A655369" s="21" t="s">
        <v>6</v>
      </c>
    </row>
    <row r="655370" spans="1:1" x14ac:dyDescent="0.35">
      <c r="A655370" s="4" t="s">
        <v>88</v>
      </c>
    </row>
    <row r="655371" spans="1:1" x14ac:dyDescent="0.35">
      <c r="A655371" s="4" t="s">
        <v>9</v>
      </c>
    </row>
    <row r="655372" spans="1:1" x14ac:dyDescent="0.35">
      <c r="A655372" s="4" t="s">
        <v>180</v>
      </c>
    </row>
    <row r="655373" spans="1:1" x14ac:dyDescent="0.35">
      <c r="A655373" s="4" t="s">
        <v>166</v>
      </c>
    </row>
    <row r="655374" spans="1:1" x14ac:dyDescent="0.35">
      <c r="A655374" s="4" t="s">
        <v>181</v>
      </c>
    </row>
    <row r="655375" spans="1:1" x14ac:dyDescent="0.35">
      <c r="A655375" s="4" t="s">
        <v>182</v>
      </c>
    </row>
    <row r="655376" spans="1:1" x14ac:dyDescent="0.35">
      <c r="A655376" s="22" t="s">
        <v>167</v>
      </c>
    </row>
    <row r="655377" spans="1:1" x14ac:dyDescent="0.35">
      <c r="A655377" s="4" t="s">
        <v>11</v>
      </c>
    </row>
    <row r="655378" spans="1:1" x14ac:dyDescent="0.35">
      <c r="A655378" s="4" t="s">
        <v>183</v>
      </c>
    </row>
    <row r="655379" spans="1:1" x14ac:dyDescent="0.35">
      <c r="A655379" s="4" t="s">
        <v>110</v>
      </c>
    </row>
    <row r="655380" spans="1:1" x14ac:dyDescent="0.35">
      <c r="A655380" s="4" t="s">
        <v>184</v>
      </c>
    </row>
    <row r="655381" spans="1:1" x14ac:dyDescent="0.35">
      <c r="A655381" s="4" t="s">
        <v>185</v>
      </c>
    </row>
    <row r="655382" spans="1:1" x14ac:dyDescent="0.35">
      <c r="A655382" s="4" t="s">
        <v>168</v>
      </c>
    </row>
    <row r="655383" spans="1:1" x14ac:dyDescent="0.35">
      <c r="A655383" s="4" t="s">
        <v>138</v>
      </c>
    </row>
    <row r="655384" spans="1:1" x14ac:dyDescent="0.35">
      <c r="A655384" s="4" t="s">
        <v>136</v>
      </c>
    </row>
    <row r="655385" spans="1:1" x14ac:dyDescent="0.35">
      <c r="A655385" s="4" t="s">
        <v>139</v>
      </c>
    </row>
    <row r="655386" spans="1:1" x14ac:dyDescent="0.35">
      <c r="A655386" s="4" t="s">
        <v>179</v>
      </c>
    </row>
    <row r="655387" spans="1:1" x14ac:dyDescent="0.35">
      <c r="A655387" s="4" t="s">
        <v>140</v>
      </c>
    </row>
    <row r="655388" spans="1:1" x14ac:dyDescent="0.35">
      <c r="A655388" s="4" t="s">
        <v>176</v>
      </c>
    </row>
    <row r="655389" spans="1:1" x14ac:dyDescent="0.35">
      <c r="A655389" s="4" t="s">
        <v>178</v>
      </c>
    </row>
    <row r="655390" spans="1:1" x14ac:dyDescent="0.35">
      <c r="A655390" s="4" t="s">
        <v>137</v>
      </c>
    </row>
    <row r="655391" spans="1:1" x14ac:dyDescent="0.35">
      <c r="A655391" s="4" t="s">
        <v>141</v>
      </c>
    </row>
    <row r="655392" spans="1:1" x14ac:dyDescent="0.35">
      <c r="A655392" s="4" t="s">
        <v>125</v>
      </c>
    </row>
    <row r="655393" spans="1:1" x14ac:dyDescent="0.35">
      <c r="A655393" s="28" t="s">
        <v>142</v>
      </c>
    </row>
    <row r="655394" spans="1:1" x14ac:dyDescent="0.35">
      <c r="A655394" s="28" t="s">
        <v>0</v>
      </c>
    </row>
    <row r="671744" spans="1:1" x14ac:dyDescent="0.35">
      <c r="A671744" s="4" t="s">
        <v>1</v>
      </c>
    </row>
    <row r="671745" spans="1:1" x14ac:dyDescent="0.35">
      <c r="A671745" s="4" t="s">
        <v>2</v>
      </c>
    </row>
    <row r="671746" spans="1:1" x14ac:dyDescent="0.35">
      <c r="A671746" s="4" t="s">
        <v>3</v>
      </c>
    </row>
    <row r="671747" spans="1:1" x14ac:dyDescent="0.35">
      <c r="A671747" s="4" t="s">
        <v>4</v>
      </c>
    </row>
    <row r="671748" spans="1:1" x14ac:dyDescent="0.35">
      <c r="A671748" s="4" t="s">
        <v>92</v>
      </c>
    </row>
    <row r="671749" spans="1:1" x14ac:dyDescent="0.35">
      <c r="A671749" s="4" t="s">
        <v>7</v>
      </c>
    </row>
    <row r="671750" spans="1:1" x14ac:dyDescent="0.35">
      <c r="A671750" s="4" t="s">
        <v>8</v>
      </c>
    </row>
    <row r="671751" spans="1:1" x14ac:dyDescent="0.35">
      <c r="A671751" s="4" t="s">
        <v>91</v>
      </c>
    </row>
    <row r="671752" spans="1:1" x14ac:dyDescent="0.35">
      <c r="A671752" s="21" t="s">
        <v>5</v>
      </c>
    </row>
    <row r="671753" spans="1:1" x14ac:dyDescent="0.35">
      <c r="A671753" s="21" t="s">
        <v>6</v>
      </c>
    </row>
    <row r="671754" spans="1:1" x14ac:dyDescent="0.35">
      <c r="A671754" s="4" t="s">
        <v>88</v>
      </c>
    </row>
    <row r="671755" spans="1:1" x14ac:dyDescent="0.35">
      <c r="A671755" s="4" t="s">
        <v>9</v>
      </c>
    </row>
    <row r="671756" spans="1:1" x14ac:dyDescent="0.35">
      <c r="A671756" s="4" t="s">
        <v>180</v>
      </c>
    </row>
    <row r="671757" spans="1:1" x14ac:dyDescent="0.35">
      <c r="A671757" s="4" t="s">
        <v>166</v>
      </c>
    </row>
    <row r="671758" spans="1:1" x14ac:dyDescent="0.35">
      <c r="A671758" s="4" t="s">
        <v>181</v>
      </c>
    </row>
    <row r="671759" spans="1:1" x14ac:dyDescent="0.35">
      <c r="A671759" s="4" t="s">
        <v>182</v>
      </c>
    </row>
    <row r="671760" spans="1:1" x14ac:dyDescent="0.35">
      <c r="A671760" s="22" t="s">
        <v>167</v>
      </c>
    </row>
    <row r="671761" spans="1:1" x14ac:dyDescent="0.35">
      <c r="A671761" s="4" t="s">
        <v>11</v>
      </c>
    </row>
    <row r="671762" spans="1:1" x14ac:dyDescent="0.35">
      <c r="A671762" s="4" t="s">
        <v>183</v>
      </c>
    </row>
    <row r="671763" spans="1:1" x14ac:dyDescent="0.35">
      <c r="A671763" s="4" t="s">
        <v>110</v>
      </c>
    </row>
    <row r="671764" spans="1:1" x14ac:dyDescent="0.35">
      <c r="A671764" s="4" t="s">
        <v>184</v>
      </c>
    </row>
    <row r="671765" spans="1:1" x14ac:dyDescent="0.35">
      <c r="A671765" s="4" t="s">
        <v>185</v>
      </c>
    </row>
    <row r="671766" spans="1:1" x14ac:dyDescent="0.35">
      <c r="A671766" s="4" t="s">
        <v>168</v>
      </c>
    </row>
    <row r="671767" spans="1:1" x14ac:dyDescent="0.35">
      <c r="A671767" s="4" t="s">
        <v>138</v>
      </c>
    </row>
    <row r="671768" spans="1:1" x14ac:dyDescent="0.35">
      <c r="A671768" s="4" t="s">
        <v>136</v>
      </c>
    </row>
    <row r="671769" spans="1:1" x14ac:dyDescent="0.35">
      <c r="A671769" s="4" t="s">
        <v>139</v>
      </c>
    </row>
    <row r="671770" spans="1:1" x14ac:dyDescent="0.35">
      <c r="A671770" s="4" t="s">
        <v>179</v>
      </c>
    </row>
    <row r="671771" spans="1:1" x14ac:dyDescent="0.35">
      <c r="A671771" s="4" t="s">
        <v>140</v>
      </c>
    </row>
    <row r="671772" spans="1:1" x14ac:dyDescent="0.35">
      <c r="A671772" s="4" t="s">
        <v>176</v>
      </c>
    </row>
    <row r="671773" spans="1:1" x14ac:dyDescent="0.35">
      <c r="A671773" s="4" t="s">
        <v>178</v>
      </c>
    </row>
    <row r="671774" spans="1:1" x14ac:dyDescent="0.35">
      <c r="A671774" s="4" t="s">
        <v>137</v>
      </c>
    </row>
    <row r="671775" spans="1:1" x14ac:dyDescent="0.35">
      <c r="A671775" s="4" t="s">
        <v>141</v>
      </c>
    </row>
    <row r="671776" spans="1:1" x14ac:dyDescent="0.35">
      <c r="A671776" s="4" t="s">
        <v>125</v>
      </c>
    </row>
    <row r="671777" spans="1:1" x14ac:dyDescent="0.35">
      <c r="A671777" s="28" t="s">
        <v>142</v>
      </c>
    </row>
    <row r="671778" spans="1:1" x14ac:dyDescent="0.35">
      <c r="A671778" s="28" t="s">
        <v>0</v>
      </c>
    </row>
    <row r="688128" spans="1:1" x14ac:dyDescent="0.35">
      <c r="A688128" s="4" t="s">
        <v>1</v>
      </c>
    </row>
    <row r="688129" spans="1:1" x14ac:dyDescent="0.35">
      <c r="A688129" s="4" t="s">
        <v>2</v>
      </c>
    </row>
    <row r="688130" spans="1:1" x14ac:dyDescent="0.35">
      <c r="A688130" s="4" t="s">
        <v>3</v>
      </c>
    </row>
    <row r="688131" spans="1:1" x14ac:dyDescent="0.35">
      <c r="A688131" s="4" t="s">
        <v>4</v>
      </c>
    </row>
    <row r="688132" spans="1:1" x14ac:dyDescent="0.35">
      <c r="A688132" s="4" t="s">
        <v>92</v>
      </c>
    </row>
    <row r="688133" spans="1:1" x14ac:dyDescent="0.35">
      <c r="A688133" s="4" t="s">
        <v>7</v>
      </c>
    </row>
    <row r="688134" spans="1:1" x14ac:dyDescent="0.35">
      <c r="A688134" s="4" t="s">
        <v>8</v>
      </c>
    </row>
    <row r="688135" spans="1:1" x14ac:dyDescent="0.35">
      <c r="A688135" s="4" t="s">
        <v>91</v>
      </c>
    </row>
    <row r="688136" spans="1:1" x14ac:dyDescent="0.35">
      <c r="A688136" s="21" t="s">
        <v>5</v>
      </c>
    </row>
    <row r="688137" spans="1:1" x14ac:dyDescent="0.35">
      <c r="A688137" s="21" t="s">
        <v>6</v>
      </c>
    </row>
    <row r="688138" spans="1:1" x14ac:dyDescent="0.35">
      <c r="A688138" s="4" t="s">
        <v>88</v>
      </c>
    </row>
    <row r="688139" spans="1:1" x14ac:dyDescent="0.35">
      <c r="A688139" s="4" t="s">
        <v>9</v>
      </c>
    </row>
    <row r="688140" spans="1:1" x14ac:dyDescent="0.35">
      <c r="A688140" s="4" t="s">
        <v>180</v>
      </c>
    </row>
    <row r="688141" spans="1:1" x14ac:dyDescent="0.35">
      <c r="A688141" s="4" t="s">
        <v>166</v>
      </c>
    </row>
    <row r="688142" spans="1:1" x14ac:dyDescent="0.35">
      <c r="A688142" s="4" t="s">
        <v>181</v>
      </c>
    </row>
    <row r="688143" spans="1:1" x14ac:dyDescent="0.35">
      <c r="A688143" s="4" t="s">
        <v>182</v>
      </c>
    </row>
    <row r="688144" spans="1:1" x14ac:dyDescent="0.35">
      <c r="A688144" s="22" t="s">
        <v>167</v>
      </c>
    </row>
    <row r="688145" spans="1:1" x14ac:dyDescent="0.35">
      <c r="A688145" s="4" t="s">
        <v>11</v>
      </c>
    </row>
    <row r="688146" spans="1:1" x14ac:dyDescent="0.35">
      <c r="A688146" s="4" t="s">
        <v>183</v>
      </c>
    </row>
    <row r="688147" spans="1:1" x14ac:dyDescent="0.35">
      <c r="A688147" s="4" t="s">
        <v>110</v>
      </c>
    </row>
    <row r="688148" spans="1:1" x14ac:dyDescent="0.35">
      <c r="A688148" s="4" t="s">
        <v>184</v>
      </c>
    </row>
    <row r="688149" spans="1:1" x14ac:dyDescent="0.35">
      <c r="A688149" s="4" t="s">
        <v>185</v>
      </c>
    </row>
    <row r="688150" spans="1:1" x14ac:dyDescent="0.35">
      <c r="A688150" s="4" t="s">
        <v>168</v>
      </c>
    </row>
    <row r="688151" spans="1:1" x14ac:dyDescent="0.35">
      <c r="A688151" s="4" t="s">
        <v>138</v>
      </c>
    </row>
    <row r="688152" spans="1:1" x14ac:dyDescent="0.35">
      <c r="A688152" s="4" t="s">
        <v>136</v>
      </c>
    </row>
    <row r="688153" spans="1:1" x14ac:dyDescent="0.35">
      <c r="A688153" s="4" t="s">
        <v>139</v>
      </c>
    </row>
    <row r="688154" spans="1:1" x14ac:dyDescent="0.35">
      <c r="A688154" s="4" t="s">
        <v>179</v>
      </c>
    </row>
    <row r="688155" spans="1:1" x14ac:dyDescent="0.35">
      <c r="A688155" s="4" t="s">
        <v>140</v>
      </c>
    </row>
    <row r="688156" spans="1:1" x14ac:dyDescent="0.35">
      <c r="A688156" s="4" t="s">
        <v>176</v>
      </c>
    </row>
    <row r="688157" spans="1:1" x14ac:dyDescent="0.35">
      <c r="A688157" s="4" t="s">
        <v>178</v>
      </c>
    </row>
    <row r="688158" spans="1:1" x14ac:dyDescent="0.35">
      <c r="A688158" s="4" t="s">
        <v>137</v>
      </c>
    </row>
    <row r="688159" spans="1:1" x14ac:dyDescent="0.35">
      <c r="A688159" s="4" t="s">
        <v>141</v>
      </c>
    </row>
    <row r="688160" spans="1:1" x14ac:dyDescent="0.35">
      <c r="A688160" s="4" t="s">
        <v>125</v>
      </c>
    </row>
    <row r="688161" spans="1:1" x14ac:dyDescent="0.35">
      <c r="A688161" s="28" t="s">
        <v>142</v>
      </c>
    </row>
    <row r="688162" spans="1:1" x14ac:dyDescent="0.35">
      <c r="A688162" s="28" t="s">
        <v>0</v>
      </c>
    </row>
    <row r="704512" spans="1:1" x14ac:dyDescent="0.35">
      <c r="A704512" s="4" t="s">
        <v>1</v>
      </c>
    </row>
    <row r="704513" spans="1:1" x14ac:dyDescent="0.35">
      <c r="A704513" s="4" t="s">
        <v>2</v>
      </c>
    </row>
    <row r="704514" spans="1:1" x14ac:dyDescent="0.35">
      <c r="A704514" s="4" t="s">
        <v>3</v>
      </c>
    </row>
    <row r="704515" spans="1:1" x14ac:dyDescent="0.35">
      <c r="A704515" s="4" t="s">
        <v>4</v>
      </c>
    </row>
    <row r="704516" spans="1:1" x14ac:dyDescent="0.35">
      <c r="A704516" s="4" t="s">
        <v>92</v>
      </c>
    </row>
    <row r="704517" spans="1:1" x14ac:dyDescent="0.35">
      <c r="A704517" s="4" t="s">
        <v>7</v>
      </c>
    </row>
    <row r="704518" spans="1:1" x14ac:dyDescent="0.35">
      <c r="A704518" s="4" t="s">
        <v>8</v>
      </c>
    </row>
    <row r="704519" spans="1:1" x14ac:dyDescent="0.35">
      <c r="A704519" s="4" t="s">
        <v>91</v>
      </c>
    </row>
    <row r="704520" spans="1:1" x14ac:dyDescent="0.35">
      <c r="A704520" s="21" t="s">
        <v>5</v>
      </c>
    </row>
    <row r="704521" spans="1:1" x14ac:dyDescent="0.35">
      <c r="A704521" s="21" t="s">
        <v>6</v>
      </c>
    </row>
    <row r="704522" spans="1:1" x14ac:dyDescent="0.35">
      <c r="A704522" s="4" t="s">
        <v>88</v>
      </c>
    </row>
    <row r="704523" spans="1:1" x14ac:dyDescent="0.35">
      <c r="A704523" s="4" t="s">
        <v>9</v>
      </c>
    </row>
    <row r="704524" spans="1:1" x14ac:dyDescent="0.35">
      <c r="A704524" s="4" t="s">
        <v>180</v>
      </c>
    </row>
    <row r="704525" spans="1:1" x14ac:dyDescent="0.35">
      <c r="A704525" s="4" t="s">
        <v>166</v>
      </c>
    </row>
    <row r="704526" spans="1:1" x14ac:dyDescent="0.35">
      <c r="A704526" s="4" t="s">
        <v>181</v>
      </c>
    </row>
    <row r="704527" spans="1:1" x14ac:dyDescent="0.35">
      <c r="A704527" s="4" t="s">
        <v>182</v>
      </c>
    </row>
    <row r="704528" spans="1:1" x14ac:dyDescent="0.35">
      <c r="A704528" s="22" t="s">
        <v>167</v>
      </c>
    </row>
    <row r="704529" spans="1:1" x14ac:dyDescent="0.35">
      <c r="A704529" s="4" t="s">
        <v>11</v>
      </c>
    </row>
    <row r="704530" spans="1:1" x14ac:dyDescent="0.35">
      <c r="A704530" s="4" t="s">
        <v>183</v>
      </c>
    </row>
    <row r="704531" spans="1:1" x14ac:dyDescent="0.35">
      <c r="A704531" s="4" t="s">
        <v>110</v>
      </c>
    </row>
    <row r="704532" spans="1:1" x14ac:dyDescent="0.35">
      <c r="A704532" s="4" t="s">
        <v>184</v>
      </c>
    </row>
    <row r="704533" spans="1:1" x14ac:dyDescent="0.35">
      <c r="A704533" s="4" t="s">
        <v>185</v>
      </c>
    </row>
    <row r="704534" spans="1:1" x14ac:dyDescent="0.35">
      <c r="A704534" s="4" t="s">
        <v>168</v>
      </c>
    </row>
    <row r="704535" spans="1:1" x14ac:dyDescent="0.35">
      <c r="A704535" s="4" t="s">
        <v>138</v>
      </c>
    </row>
    <row r="704536" spans="1:1" x14ac:dyDescent="0.35">
      <c r="A704536" s="4" t="s">
        <v>136</v>
      </c>
    </row>
    <row r="704537" spans="1:1" x14ac:dyDescent="0.35">
      <c r="A704537" s="4" t="s">
        <v>139</v>
      </c>
    </row>
    <row r="704538" spans="1:1" x14ac:dyDescent="0.35">
      <c r="A704538" s="4" t="s">
        <v>179</v>
      </c>
    </row>
    <row r="704539" spans="1:1" x14ac:dyDescent="0.35">
      <c r="A704539" s="4" t="s">
        <v>140</v>
      </c>
    </row>
    <row r="704540" spans="1:1" x14ac:dyDescent="0.35">
      <c r="A704540" s="4" t="s">
        <v>176</v>
      </c>
    </row>
    <row r="704541" spans="1:1" x14ac:dyDescent="0.35">
      <c r="A704541" s="4" t="s">
        <v>178</v>
      </c>
    </row>
    <row r="704542" spans="1:1" x14ac:dyDescent="0.35">
      <c r="A704542" s="4" t="s">
        <v>137</v>
      </c>
    </row>
    <row r="704543" spans="1:1" x14ac:dyDescent="0.35">
      <c r="A704543" s="4" t="s">
        <v>141</v>
      </c>
    </row>
    <row r="704544" spans="1:1" x14ac:dyDescent="0.35">
      <c r="A704544" s="4" t="s">
        <v>125</v>
      </c>
    </row>
    <row r="704545" spans="1:1" x14ac:dyDescent="0.35">
      <c r="A704545" s="28" t="s">
        <v>142</v>
      </c>
    </row>
    <row r="704546" spans="1:1" x14ac:dyDescent="0.35">
      <c r="A704546" s="28" t="s">
        <v>0</v>
      </c>
    </row>
    <row r="720896" spans="1:1" x14ac:dyDescent="0.35">
      <c r="A720896" s="4" t="s">
        <v>1</v>
      </c>
    </row>
    <row r="720897" spans="1:1" x14ac:dyDescent="0.35">
      <c r="A720897" s="4" t="s">
        <v>2</v>
      </c>
    </row>
    <row r="720898" spans="1:1" x14ac:dyDescent="0.35">
      <c r="A720898" s="4" t="s">
        <v>3</v>
      </c>
    </row>
    <row r="720899" spans="1:1" x14ac:dyDescent="0.35">
      <c r="A720899" s="4" t="s">
        <v>4</v>
      </c>
    </row>
    <row r="720900" spans="1:1" x14ac:dyDescent="0.35">
      <c r="A720900" s="4" t="s">
        <v>92</v>
      </c>
    </row>
    <row r="720901" spans="1:1" x14ac:dyDescent="0.35">
      <c r="A720901" s="4" t="s">
        <v>7</v>
      </c>
    </row>
    <row r="720902" spans="1:1" x14ac:dyDescent="0.35">
      <c r="A720902" s="4" t="s">
        <v>8</v>
      </c>
    </row>
    <row r="720903" spans="1:1" x14ac:dyDescent="0.35">
      <c r="A720903" s="4" t="s">
        <v>91</v>
      </c>
    </row>
    <row r="720904" spans="1:1" x14ac:dyDescent="0.35">
      <c r="A720904" s="21" t="s">
        <v>5</v>
      </c>
    </row>
    <row r="720905" spans="1:1" x14ac:dyDescent="0.35">
      <c r="A720905" s="21" t="s">
        <v>6</v>
      </c>
    </row>
    <row r="720906" spans="1:1" x14ac:dyDescent="0.35">
      <c r="A720906" s="4" t="s">
        <v>88</v>
      </c>
    </row>
    <row r="720907" spans="1:1" x14ac:dyDescent="0.35">
      <c r="A720907" s="4" t="s">
        <v>9</v>
      </c>
    </row>
    <row r="720908" spans="1:1" x14ac:dyDescent="0.35">
      <c r="A720908" s="4" t="s">
        <v>180</v>
      </c>
    </row>
    <row r="720909" spans="1:1" x14ac:dyDescent="0.35">
      <c r="A720909" s="4" t="s">
        <v>166</v>
      </c>
    </row>
    <row r="720910" spans="1:1" x14ac:dyDescent="0.35">
      <c r="A720910" s="4" t="s">
        <v>181</v>
      </c>
    </row>
    <row r="720911" spans="1:1" x14ac:dyDescent="0.35">
      <c r="A720911" s="4" t="s">
        <v>182</v>
      </c>
    </row>
    <row r="720912" spans="1:1" x14ac:dyDescent="0.35">
      <c r="A720912" s="22" t="s">
        <v>167</v>
      </c>
    </row>
    <row r="720913" spans="1:1" x14ac:dyDescent="0.35">
      <c r="A720913" s="4" t="s">
        <v>11</v>
      </c>
    </row>
    <row r="720914" spans="1:1" x14ac:dyDescent="0.35">
      <c r="A720914" s="4" t="s">
        <v>183</v>
      </c>
    </row>
    <row r="720915" spans="1:1" x14ac:dyDescent="0.35">
      <c r="A720915" s="4" t="s">
        <v>110</v>
      </c>
    </row>
    <row r="720916" spans="1:1" x14ac:dyDescent="0.35">
      <c r="A720916" s="4" t="s">
        <v>184</v>
      </c>
    </row>
    <row r="720917" spans="1:1" x14ac:dyDescent="0.35">
      <c r="A720917" s="4" t="s">
        <v>185</v>
      </c>
    </row>
    <row r="720918" spans="1:1" x14ac:dyDescent="0.35">
      <c r="A720918" s="4" t="s">
        <v>168</v>
      </c>
    </row>
    <row r="720919" spans="1:1" x14ac:dyDescent="0.35">
      <c r="A720919" s="4" t="s">
        <v>138</v>
      </c>
    </row>
    <row r="720920" spans="1:1" x14ac:dyDescent="0.35">
      <c r="A720920" s="4" t="s">
        <v>136</v>
      </c>
    </row>
    <row r="720921" spans="1:1" x14ac:dyDescent="0.35">
      <c r="A720921" s="4" t="s">
        <v>139</v>
      </c>
    </row>
    <row r="720922" spans="1:1" x14ac:dyDescent="0.35">
      <c r="A720922" s="4" t="s">
        <v>179</v>
      </c>
    </row>
    <row r="720923" spans="1:1" x14ac:dyDescent="0.35">
      <c r="A720923" s="4" t="s">
        <v>140</v>
      </c>
    </row>
    <row r="720924" spans="1:1" x14ac:dyDescent="0.35">
      <c r="A720924" s="4" t="s">
        <v>176</v>
      </c>
    </row>
    <row r="720925" spans="1:1" x14ac:dyDescent="0.35">
      <c r="A720925" s="4" t="s">
        <v>178</v>
      </c>
    </row>
    <row r="720926" spans="1:1" x14ac:dyDescent="0.35">
      <c r="A720926" s="4" t="s">
        <v>137</v>
      </c>
    </row>
    <row r="720927" spans="1:1" x14ac:dyDescent="0.35">
      <c r="A720927" s="4" t="s">
        <v>141</v>
      </c>
    </row>
    <row r="720928" spans="1:1" x14ac:dyDescent="0.35">
      <c r="A720928" s="4" t="s">
        <v>125</v>
      </c>
    </row>
    <row r="720929" spans="1:1" x14ac:dyDescent="0.35">
      <c r="A720929" s="28" t="s">
        <v>142</v>
      </c>
    </row>
    <row r="720930" spans="1:1" x14ac:dyDescent="0.35">
      <c r="A720930" s="28" t="s">
        <v>0</v>
      </c>
    </row>
    <row r="737280" spans="1:1" x14ac:dyDescent="0.35">
      <c r="A737280" s="4" t="s">
        <v>1</v>
      </c>
    </row>
    <row r="737281" spans="1:1" x14ac:dyDescent="0.35">
      <c r="A737281" s="4" t="s">
        <v>2</v>
      </c>
    </row>
    <row r="737282" spans="1:1" x14ac:dyDescent="0.35">
      <c r="A737282" s="4" t="s">
        <v>3</v>
      </c>
    </row>
    <row r="737283" spans="1:1" x14ac:dyDescent="0.35">
      <c r="A737283" s="4" t="s">
        <v>4</v>
      </c>
    </row>
    <row r="737284" spans="1:1" x14ac:dyDescent="0.35">
      <c r="A737284" s="4" t="s">
        <v>92</v>
      </c>
    </row>
    <row r="737285" spans="1:1" x14ac:dyDescent="0.35">
      <c r="A737285" s="4" t="s">
        <v>7</v>
      </c>
    </row>
    <row r="737286" spans="1:1" x14ac:dyDescent="0.35">
      <c r="A737286" s="4" t="s">
        <v>8</v>
      </c>
    </row>
    <row r="737287" spans="1:1" x14ac:dyDescent="0.35">
      <c r="A737287" s="4" t="s">
        <v>91</v>
      </c>
    </row>
    <row r="737288" spans="1:1" x14ac:dyDescent="0.35">
      <c r="A737288" s="21" t="s">
        <v>5</v>
      </c>
    </row>
    <row r="737289" spans="1:1" x14ac:dyDescent="0.35">
      <c r="A737289" s="21" t="s">
        <v>6</v>
      </c>
    </row>
    <row r="737290" spans="1:1" x14ac:dyDescent="0.35">
      <c r="A737290" s="4" t="s">
        <v>88</v>
      </c>
    </row>
    <row r="737291" spans="1:1" x14ac:dyDescent="0.35">
      <c r="A737291" s="4" t="s">
        <v>9</v>
      </c>
    </row>
    <row r="737292" spans="1:1" x14ac:dyDescent="0.35">
      <c r="A737292" s="4" t="s">
        <v>180</v>
      </c>
    </row>
    <row r="737293" spans="1:1" x14ac:dyDescent="0.35">
      <c r="A737293" s="4" t="s">
        <v>166</v>
      </c>
    </row>
    <row r="737294" spans="1:1" x14ac:dyDescent="0.35">
      <c r="A737294" s="4" t="s">
        <v>181</v>
      </c>
    </row>
    <row r="737295" spans="1:1" x14ac:dyDescent="0.35">
      <c r="A737295" s="4" t="s">
        <v>182</v>
      </c>
    </row>
    <row r="737296" spans="1:1" x14ac:dyDescent="0.35">
      <c r="A737296" s="22" t="s">
        <v>167</v>
      </c>
    </row>
    <row r="737297" spans="1:1" x14ac:dyDescent="0.35">
      <c r="A737297" s="4" t="s">
        <v>11</v>
      </c>
    </row>
    <row r="737298" spans="1:1" x14ac:dyDescent="0.35">
      <c r="A737298" s="4" t="s">
        <v>183</v>
      </c>
    </row>
    <row r="737299" spans="1:1" x14ac:dyDescent="0.35">
      <c r="A737299" s="4" t="s">
        <v>110</v>
      </c>
    </row>
    <row r="737300" spans="1:1" x14ac:dyDescent="0.35">
      <c r="A737300" s="4" t="s">
        <v>184</v>
      </c>
    </row>
    <row r="737301" spans="1:1" x14ac:dyDescent="0.35">
      <c r="A737301" s="4" t="s">
        <v>185</v>
      </c>
    </row>
    <row r="737302" spans="1:1" x14ac:dyDescent="0.35">
      <c r="A737302" s="4" t="s">
        <v>168</v>
      </c>
    </row>
    <row r="737303" spans="1:1" x14ac:dyDescent="0.35">
      <c r="A737303" s="4" t="s">
        <v>138</v>
      </c>
    </row>
    <row r="737304" spans="1:1" x14ac:dyDescent="0.35">
      <c r="A737304" s="4" t="s">
        <v>136</v>
      </c>
    </row>
    <row r="737305" spans="1:1" x14ac:dyDescent="0.35">
      <c r="A737305" s="4" t="s">
        <v>139</v>
      </c>
    </row>
    <row r="737306" spans="1:1" x14ac:dyDescent="0.35">
      <c r="A737306" s="4" t="s">
        <v>179</v>
      </c>
    </row>
    <row r="737307" spans="1:1" x14ac:dyDescent="0.35">
      <c r="A737307" s="4" t="s">
        <v>140</v>
      </c>
    </row>
    <row r="737308" spans="1:1" x14ac:dyDescent="0.35">
      <c r="A737308" s="4" t="s">
        <v>176</v>
      </c>
    </row>
    <row r="737309" spans="1:1" x14ac:dyDescent="0.35">
      <c r="A737309" s="4" t="s">
        <v>178</v>
      </c>
    </row>
    <row r="737310" spans="1:1" x14ac:dyDescent="0.35">
      <c r="A737310" s="4" t="s">
        <v>137</v>
      </c>
    </row>
    <row r="737311" spans="1:1" x14ac:dyDescent="0.35">
      <c r="A737311" s="4" t="s">
        <v>141</v>
      </c>
    </row>
    <row r="737312" spans="1:1" x14ac:dyDescent="0.35">
      <c r="A737312" s="4" t="s">
        <v>125</v>
      </c>
    </row>
    <row r="737313" spans="1:1" x14ac:dyDescent="0.35">
      <c r="A737313" s="28" t="s">
        <v>142</v>
      </c>
    </row>
    <row r="737314" spans="1:1" x14ac:dyDescent="0.35">
      <c r="A737314" s="28" t="s">
        <v>0</v>
      </c>
    </row>
    <row r="753664" spans="1:1" x14ac:dyDescent="0.35">
      <c r="A753664" s="4" t="s">
        <v>1</v>
      </c>
    </row>
    <row r="753665" spans="1:1" x14ac:dyDescent="0.35">
      <c r="A753665" s="4" t="s">
        <v>2</v>
      </c>
    </row>
    <row r="753666" spans="1:1" x14ac:dyDescent="0.35">
      <c r="A753666" s="4" t="s">
        <v>3</v>
      </c>
    </row>
    <row r="753667" spans="1:1" x14ac:dyDescent="0.35">
      <c r="A753667" s="4" t="s">
        <v>4</v>
      </c>
    </row>
    <row r="753668" spans="1:1" x14ac:dyDescent="0.35">
      <c r="A753668" s="4" t="s">
        <v>92</v>
      </c>
    </row>
    <row r="753669" spans="1:1" x14ac:dyDescent="0.35">
      <c r="A753669" s="4" t="s">
        <v>7</v>
      </c>
    </row>
    <row r="753670" spans="1:1" x14ac:dyDescent="0.35">
      <c r="A753670" s="4" t="s">
        <v>8</v>
      </c>
    </row>
    <row r="753671" spans="1:1" x14ac:dyDescent="0.35">
      <c r="A753671" s="4" t="s">
        <v>91</v>
      </c>
    </row>
    <row r="753672" spans="1:1" x14ac:dyDescent="0.35">
      <c r="A753672" s="21" t="s">
        <v>5</v>
      </c>
    </row>
    <row r="753673" spans="1:1" x14ac:dyDescent="0.35">
      <c r="A753673" s="21" t="s">
        <v>6</v>
      </c>
    </row>
    <row r="753674" spans="1:1" x14ac:dyDescent="0.35">
      <c r="A753674" s="4" t="s">
        <v>88</v>
      </c>
    </row>
    <row r="753675" spans="1:1" x14ac:dyDescent="0.35">
      <c r="A753675" s="4" t="s">
        <v>9</v>
      </c>
    </row>
    <row r="753676" spans="1:1" x14ac:dyDescent="0.35">
      <c r="A753676" s="4" t="s">
        <v>180</v>
      </c>
    </row>
    <row r="753677" spans="1:1" x14ac:dyDescent="0.35">
      <c r="A753677" s="4" t="s">
        <v>166</v>
      </c>
    </row>
    <row r="753678" spans="1:1" x14ac:dyDescent="0.35">
      <c r="A753678" s="4" t="s">
        <v>181</v>
      </c>
    </row>
    <row r="753679" spans="1:1" x14ac:dyDescent="0.35">
      <c r="A753679" s="4" t="s">
        <v>182</v>
      </c>
    </row>
    <row r="753680" spans="1:1" x14ac:dyDescent="0.35">
      <c r="A753680" s="22" t="s">
        <v>167</v>
      </c>
    </row>
    <row r="753681" spans="1:1" x14ac:dyDescent="0.35">
      <c r="A753681" s="4" t="s">
        <v>11</v>
      </c>
    </row>
    <row r="753682" spans="1:1" x14ac:dyDescent="0.35">
      <c r="A753682" s="4" t="s">
        <v>183</v>
      </c>
    </row>
    <row r="753683" spans="1:1" x14ac:dyDescent="0.35">
      <c r="A753683" s="4" t="s">
        <v>110</v>
      </c>
    </row>
    <row r="753684" spans="1:1" x14ac:dyDescent="0.35">
      <c r="A753684" s="4" t="s">
        <v>184</v>
      </c>
    </row>
    <row r="753685" spans="1:1" x14ac:dyDescent="0.35">
      <c r="A753685" s="4" t="s">
        <v>185</v>
      </c>
    </row>
    <row r="753686" spans="1:1" x14ac:dyDescent="0.35">
      <c r="A753686" s="4" t="s">
        <v>168</v>
      </c>
    </row>
    <row r="753687" spans="1:1" x14ac:dyDescent="0.35">
      <c r="A753687" s="4" t="s">
        <v>138</v>
      </c>
    </row>
    <row r="753688" spans="1:1" x14ac:dyDescent="0.35">
      <c r="A753688" s="4" t="s">
        <v>136</v>
      </c>
    </row>
    <row r="753689" spans="1:1" x14ac:dyDescent="0.35">
      <c r="A753689" s="4" t="s">
        <v>139</v>
      </c>
    </row>
    <row r="753690" spans="1:1" x14ac:dyDescent="0.35">
      <c r="A753690" s="4" t="s">
        <v>179</v>
      </c>
    </row>
    <row r="753691" spans="1:1" x14ac:dyDescent="0.35">
      <c r="A753691" s="4" t="s">
        <v>140</v>
      </c>
    </row>
    <row r="753692" spans="1:1" x14ac:dyDescent="0.35">
      <c r="A753692" s="4" t="s">
        <v>176</v>
      </c>
    </row>
    <row r="753693" spans="1:1" x14ac:dyDescent="0.35">
      <c r="A753693" s="4" t="s">
        <v>178</v>
      </c>
    </row>
    <row r="753694" spans="1:1" x14ac:dyDescent="0.35">
      <c r="A753694" s="4" t="s">
        <v>137</v>
      </c>
    </row>
    <row r="753695" spans="1:1" x14ac:dyDescent="0.35">
      <c r="A753695" s="4" t="s">
        <v>141</v>
      </c>
    </row>
    <row r="753696" spans="1:1" x14ac:dyDescent="0.35">
      <c r="A753696" s="4" t="s">
        <v>125</v>
      </c>
    </row>
    <row r="753697" spans="1:1" x14ac:dyDescent="0.35">
      <c r="A753697" s="28" t="s">
        <v>142</v>
      </c>
    </row>
    <row r="753698" spans="1:1" x14ac:dyDescent="0.35">
      <c r="A753698" s="28" t="s">
        <v>0</v>
      </c>
    </row>
    <row r="770048" spans="1:1" x14ac:dyDescent="0.35">
      <c r="A770048" s="4" t="s">
        <v>1</v>
      </c>
    </row>
    <row r="770049" spans="1:1" x14ac:dyDescent="0.35">
      <c r="A770049" s="4" t="s">
        <v>2</v>
      </c>
    </row>
    <row r="770050" spans="1:1" x14ac:dyDescent="0.35">
      <c r="A770050" s="4" t="s">
        <v>3</v>
      </c>
    </row>
    <row r="770051" spans="1:1" x14ac:dyDescent="0.35">
      <c r="A770051" s="4" t="s">
        <v>4</v>
      </c>
    </row>
    <row r="770052" spans="1:1" x14ac:dyDescent="0.35">
      <c r="A770052" s="4" t="s">
        <v>92</v>
      </c>
    </row>
    <row r="770053" spans="1:1" x14ac:dyDescent="0.35">
      <c r="A770053" s="4" t="s">
        <v>7</v>
      </c>
    </row>
    <row r="770054" spans="1:1" x14ac:dyDescent="0.35">
      <c r="A770054" s="4" t="s">
        <v>8</v>
      </c>
    </row>
    <row r="770055" spans="1:1" x14ac:dyDescent="0.35">
      <c r="A770055" s="4" t="s">
        <v>91</v>
      </c>
    </row>
    <row r="770056" spans="1:1" x14ac:dyDescent="0.35">
      <c r="A770056" s="21" t="s">
        <v>5</v>
      </c>
    </row>
    <row r="770057" spans="1:1" x14ac:dyDescent="0.35">
      <c r="A770057" s="21" t="s">
        <v>6</v>
      </c>
    </row>
    <row r="770058" spans="1:1" x14ac:dyDescent="0.35">
      <c r="A770058" s="4" t="s">
        <v>88</v>
      </c>
    </row>
    <row r="770059" spans="1:1" x14ac:dyDescent="0.35">
      <c r="A770059" s="4" t="s">
        <v>9</v>
      </c>
    </row>
    <row r="770060" spans="1:1" x14ac:dyDescent="0.35">
      <c r="A770060" s="4" t="s">
        <v>180</v>
      </c>
    </row>
    <row r="770061" spans="1:1" x14ac:dyDescent="0.35">
      <c r="A770061" s="4" t="s">
        <v>166</v>
      </c>
    </row>
    <row r="770062" spans="1:1" x14ac:dyDescent="0.35">
      <c r="A770062" s="4" t="s">
        <v>181</v>
      </c>
    </row>
    <row r="770063" spans="1:1" x14ac:dyDescent="0.35">
      <c r="A770063" s="4" t="s">
        <v>182</v>
      </c>
    </row>
    <row r="770064" spans="1:1" x14ac:dyDescent="0.35">
      <c r="A770064" s="22" t="s">
        <v>167</v>
      </c>
    </row>
    <row r="770065" spans="1:1" x14ac:dyDescent="0.35">
      <c r="A770065" s="4" t="s">
        <v>11</v>
      </c>
    </row>
    <row r="770066" spans="1:1" x14ac:dyDescent="0.35">
      <c r="A770066" s="4" t="s">
        <v>183</v>
      </c>
    </row>
    <row r="770067" spans="1:1" x14ac:dyDescent="0.35">
      <c r="A770067" s="4" t="s">
        <v>110</v>
      </c>
    </row>
    <row r="770068" spans="1:1" x14ac:dyDescent="0.35">
      <c r="A770068" s="4" t="s">
        <v>184</v>
      </c>
    </row>
    <row r="770069" spans="1:1" x14ac:dyDescent="0.35">
      <c r="A770069" s="4" t="s">
        <v>185</v>
      </c>
    </row>
    <row r="770070" spans="1:1" x14ac:dyDescent="0.35">
      <c r="A770070" s="4" t="s">
        <v>168</v>
      </c>
    </row>
    <row r="770071" spans="1:1" x14ac:dyDescent="0.35">
      <c r="A770071" s="4" t="s">
        <v>138</v>
      </c>
    </row>
    <row r="770072" spans="1:1" x14ac:dyDescent="0.35">
      <c r="A770072" s="4" t="s">
        <v>136</v>
      </c>
    </row>
    <row r="770073" spans="1:1" x14ac:dyDescent="0.35">
      <c r="A770073" s="4" t="s">
        <v>139</v>
      </c>
    </row>
    <row r="770074" spans="1:1" x14ac:dyDescent="0.35">
      <c r="A770074" s="4" t="s">
        <v>179</v>
      </c>
    </row>
    <row r="770075" spans="1:1" x14ac:dyDescent="0.35">
      <c r="A770075" s="4" t="s">
        <v>140</v>
      </c>
    </row>
    <row r="770076" spans="1:1" x14ac:dyDescent="0.35">
      <c r="A770076" s="4" t="s">
        <v>176</v>
      </c>
    </row>
    <row r="770077" spans="1:1" x14ac:dyDescent="0.35">
      <c r="A770077" s="4" t="s">
        <v>178</v>
      </c>
    </row>
    <row r="770078" spans="1:1" x14ac:dyDescent="0.35">
      <c r="A770078" s="4" t="s">
        <v>137</v>
      </c>
    </row>
    <row r="770079" spans="1:1" x14ac:dyDescent="0.35">
      <c r="A770079" s="4" t="s">
        <v>141</v>
      </c>
    </row>
    <row r="770080" spans="1:1" x14ac:dyDescent="0.35">
      <c r="A770080" s="4" t="s">
        <v>125</v>
      </c>
    </row>
    <row r="770081" spans="1:1" x14ac:dyDescent="0.35">
      <c r="A770081" s="28" t="s">
        <v>142</v>
      </c>
    </row>
    <row r="770082" spans="1:1" x14ac:dyDescent="0.35">
      <c r="A770082" s="28" t="s">
        <v>0</v>
      </c>
    </row>
    <row r="786432" spans="1:1" x14ac:dyDescent="0.35">
      <c r="A786432" s="4" t="s">
        <v>1</v>
      </c>
    </row>
    <row r="786433" spans="1:1" x14ac:dyDescent="0.35">
      <c r="A786433" s="4" t="s">
        <v>2</v>
      </c>
    </row>
    <row r="786434" spans="1:1" x14ac:dyDescent="0.35">
      <c r="A786434" s="4" t="s">
        <v>3</v>
      </c>
    </row>
    <row r="786435" spans="1:1" x14ac:dyDescent="0.35">
      <c r="A786435" s="4" t="s">
        <v>4</v>
      </c>
    </row>
    <row r="786436" spans="1:1" x14ac:dyDescent="0.35">
      <c r="A786436" s="4" t="s">
        <v>92</v>
      </c>
    </row>
    <row r="786437" spans="1:1" x14ac:dyDescent="0.35">
      <c r="A786437" s="4" t="s">
        <v>7</v>
      </c>
    </row>
    <row r="786438" spans="1:1" x14ac:dyDescent="0.35">
      <c r="A786438" s="4" t="s">
        <v>8</v>
      </c>
    </row>
    <row r="786439" spans="1:1" x14ac:dyDescent="0.35">
      <c r="A786439" s="4" t="s">
        <v>91</v>
      </c>
    </row>
    <row r="786440" spans="1:1" x14ac:dyDescent="0.35">
      <c r="A786440" s="21" t="s">
        <v>5</v>
      </c>
    </row>
    <row r="786441" spans="1:1" x14ac:dyDescent="0.35">
      <c r="A786441" s="21" t="s">
        <v>6</v>
      </c>
    </row>
    <row r="786442" spans="1:1" x14ac:dyDescent="0.35">
      <c r="A786442" s="4" t="s">
        <v>88</v>
      </c>
    </row>
    <row r="786443" spans="1:1" x14ac:dyDescent="0.35">
      <c r="A786443" s="4" t="s">
        <v>9</v>
      </c>
    </row>
    <row r="786444" spans="1:1" x14ac:dyDescent="0.35">
      <c r="A786444" s="4" t="s">
        <v>180</v>
      </c>
    </row>
    <row r="786445" spans="1:1" x14ac:dyDescent="0.35">
      <c r="A786445" s="4" t="s">
        <v>166</v>
      </c>
    </row>
    <row r="786446" spans="1:1" x14ac:dyDescent="0.35">
      <c r="A786446" s="4" t="s">
        <v>181</v>
      </c>
    </row>
    <row r="786447" spans="1:1" x14ac:dyDescent="0.35">
      <c r="A786447" s="4" t="s">
        <v>182</v>
      </c>
    </row>
    <row r="786448" spans="1:1" x14ac:dyDescent="0.35">
      <c r="A786448" s="22" t="s">
        <v>167</v>
      </c>
    </row>
    <row r="786449" spans="1:1" x14ac:dyDescent="0.35">
      <c r="A786449" s="4" t="s">
        <v>11</v>
      </c>
    </row>
    <row r="786450" spans="1:1" x14ac:dyDescent="0.35">
      <c r="A786450" s="4" t="s">
        <v>183</v>
      </c>
    </row>
    <row r="786451" spans="1:1" x14ac:dyDescent="0.35">
      <c r="A786451" s="4" t="s">
        <v>110</v>
      </c>
    </row>
    <row r="786452" spans="1:1" x14ac:dyDescent="0.35">
      <c r="A786452" s="4" t="s">
        <v>184</v>
      </c>
    </row>
    <row r="786453" spans="1:1" x14ac:dyDescent="0.35">
      <c r="A786453" s="4" t="s">
        <v>185</v>
      </c>
    </row>
    <row r="786454" spans="1:1" x14ac:dyDescent="0.35">
      <c r="A786454" s="4" t="s">
        <v>168</v>
      </c>
    </row>
    <row r="786455" spans="1:1" x14ac:dyDescent="0.35">
      <c r="A786455" s="4" t="s">
        <v>138</v>
      </c>
    </row>
    <row r="786456" spans="1:1" x14ac:dyDescent="0.35">
      <c r="A786456" s="4" t="s">
        <v>136</v>
      </c>
    </row>
    <row r="786457" spans="1:1" x14ac:dyDescent="0.35">
      <c r="A786457" s="4" t="s">
        <v>139</v>
      </c>
    </row>
    <row r="786458" spans="1:1" x14ac:dyDescent="0.35">
      <c r="A786458" s="4" t="s">
        <v>179</v>
      </c>
    </row>
    <row r="786459" spans="1:1" x14ac:dyDescent="0.35">
      <c r="A786459" s="4" t="s">
        <v>140</v>
      </c>
    </row>
    <row r="786460" spans="1:1" x14ac:dyDescent="0.35">
      <c r="A786460" s="4" t="s">
        <v>176</v>
      </c>
    </row>
    <row r="786461" spans="1:1" x14ac:dyDescent="0.35">
      <c r="A786461" s="4" t="s">
        <v>178</v>
      </c>
    </row>
    <row r="786462" spans="1:1" x14ac:dyDescent="0.35">
      <c r="A786462" s="4" t="s">
        <v>137</v>
      </c>
    </row>
    <row r="786463" spans="1:1" x14ac:dyDescent="0.35">
      <c r="A786463" s="4" t="s">
        <v>141</v>
      </c>
    </row>
    <row r="786464" spans="1:1" x14ac:dyDescent="0.35">
      <c r="A786464" s="4" t="s">
        <v>125</v>
      </c>
    </row>
    <row r="786465" spans="1:1" x14ac:dyDescent="0.35">
      <c r="A786465" s="28" t="s">
        <v>142</v>
      </c>
    </row>
    <row r="786466" spans="1:1" x14ac:dyDescent="0.35">
      <c r="A786466" s="28" t="s">
        <v>0</v>
      </c>
    </row>
    <row r="802816" spans="1:1" x14ac:dyDescent="0.35">
      <c r="A802816" s="4" t="s">
        <v>1</v>
      </c>
    </row>
    <row r="802817" spans="1:1" x14ac:dyDescent="0.35">
      <c r="A802817" s="4" t="s">
        <v>2</v>
      </c>
    </row>
    <row r="802818" spans="1:1" x14ac:dyDescent="0.35">
      <c r="A802818" s="4" t="s">
        <v>3</v>
      </c>
    </row>
    <row r="802819" spans="1:1" x14ac:dyDescent="0.35">
      <c r="A802819" s="4" t="s">
        <v>4</v>
      </c>
    </row>
    <row r="802820" spans="1:1" x14ac:dyDescent="0.35">
      <c r="A802820" s="4" t="s">
        <v>92</v>
      </c>
    </row>
    <row r="802821" spans="1:1" x14ac:dyDescent="0.35">
      <c r="A802821" s="4" t="s">
        <v>7</v>
      </c>
    </row>
    <row r="802822" spans="1:1" x14ac:dyDescent="0.35">
      <c r="A802822" s="4" t="s">
        <v>8</v>
      </c>
    </row>
    <row r="802823" spans="1:1" x14ac:dyDescent="0.35">
      <c r="A802823" s="4" t="s">
        <v>91</v>
      </c>
    </row>
    <row r="802824" spans="1:1" x14ac:dyDescent="0.35">
      <c r="A802824" s="21" t="s">
        <v>5</v>
      </c>
    </row>
    <row r="802825" spans="1:1" x14ac:dyDescent="0.35">
      <c r="A802825" s="21" t="s">
        <v>6</v>
      </c>
    </row>
    <row r="802826" spans="1:1" x14ac:dyDescent="0.35">
      <c r="A802826" s="4" t="s">
        <v>88</v>
      </c>
    </row>
    <row r="802827" spans="1:1" x14ac:dyDescent="0.35">
      <c r="A802827" s="4" t="s">
        <v>9</v>
      </c>
    </row>
    <row r="802828" spans="1:1" x14ac:dyDescent="0.35">
      <c r="A802828" s="4" t="s">
        <v>180</v>
      </c>
    </row>
    <row r="802829" spans="1:1" x14ac:dyDescent="0.35">
      <c r="A802829" s="4" t="s">
        <v>166</v>
      </c>
    </row>
    <row r="802830" spans="1:1" x14ac:dyDescent="0.35">
      <c r="A802830" s="4" t="s">
        <v>181</v>
      </c>
    </row>
    <row r="802831" spans="1:1" x14ac:dyDescent="0.35">
      <c r="A802831" s="4" t="s">
        <v>182</v>
      </c>
    </row>
    <row r="802832" spans="1:1" x14ac:dyDescent="0.35">
      <c r="A802832" s="22" t="s">
        <v>167</v>
      </c>
    </row>
    <row r="802833" spans="1:1" x14ac:dyDescent="0.35">
      <c r="A802833" s="4" t="s">
        <v>11</v>
      </c>
    </row>
    <row r="802834" spans="1:1" x14ac:dyDescent="0.35">
      <c r="A802834" s="4" t="s">
        <v>183</v>
      </c>
    </row>
    <row r="802835" spans="1:1" x14ac:dyDescent="0.35">
      <c r="A802835" s="4" t="s">
        <v>110</v>
      </c>
    </row>
    <row r="802836" spans="1:1" x14ac:dyDescent="0.35">
      <c r="A802836" s="4" t="s">
        <v>184</v>
      </c>
    </row>
    <row r="802837" spans="1:1" x14ac:dyDescent="0.35">
      <c r="A802837" s="4" t="s">
        <v>185</v>
      </c>
    </row>
    <row r="802838" spans="1:1" x14ac:dyDescent="0.35">
      <c r="A802838" s="4" t="s">
        <v>168</v>
      </c>
    </row>
    <row r="802839" spans="1:1" x14ac:dyDescent="0.35">
      <c r="A802839" s="4" t="s">
        <v>138</v>
      </c>
    </row>
    <row r="802840" spans="1:1" x14ac:dyDescent="0.35">
      <c r="A802840" s="4" t="s">
        <v>136</v>
      </c>
    </row>
    <row r="802841" spans="1:1" x14ac:dyDescent="0.35">
      <c r="A802841" s="4" t="s">
        <v>139</v>
      </c>
    </row>
    <row r="802842" spans="1:1" x14ac:dyDescent="0.35">
      <c r="A802842" s="4" t="s">
        <v>179</v>
      </c>
    </row>
    <row r="802843" spans="1:1" x14ac:dyDescent="0.35">
      <c r="A802843" s="4" t="s">
        <v>140</v>
      </c>
    </row>
    <row r="802844" spans="1:1" x14ac:dyDescent="0.35">
      <c r="A802844" s="4" t="s">
        <v>176</v>
      </c>
    </row>
    <row r="802845" spans="1:1" x14ac:dyDescent="0.35">
      <c r="A802845" s="4" t="s">
        <v>178</v>
      </c>
    </row>
    <row r="802846" spans="1:1" x14ac:dyDescent="0.35">
      <c r="A802846" s="4" t="s">
        <v>137</v>
      </c>
    </row>
    <row r="802847" spans="1:1" x14ac:dyDescent="0.35">
      <c r="A802847" s="4" t="s">
        <v>141</v>
      </c>
    </row>
    <row r="802848" spans="1:1" x14ac:dyDescent="0.35">
      <c r="A802848" s="4" t="s">
        <v>125</v>
      </c>
    </row>
    <row r="802849" spans="1:1" x14ac:dyDescent="0.35">
      <c r="A802849" s="28" t="s">
        <v>142</v>
      </c>
    </row>
    <row r="802850" spans="1:1" x14ac:dyDescent="0.35">
      <c r="A802850" s="28" t="s">
        <v>0</v>
      </c>
    </row>
    <row r="819200" spans="1:1" x14ac:dyDescent="0.35">
      <c r="A819200" s="4" t="s">
        <v>1</v>
      </c>
    </row>
    <row r="819201" spans="1:1" x14ac:dyDescent="0.35">
      <c r="A819201" s="4" t="s">
        <v>2</v>
      </c>
    </row>
    <row r="819202" spans="1:1" x14ac:dyDescent="0.35">
      <c r="A819202" s="4" t="s">
        <v>3</v>
      </c>
    </row>
    <row r="819203" spans="1:1" x14ac:dyDescent="0.35">
      <c r="A819203" s="4" t="s">
        <v>4</v>
      </c>
    </row>
    <row r="819204" spans="1:1" x14ac:dyDescent="0.35">
      <c r="A819204" s="4" t="s">
        <v>92</v>
      </c>
    </row>
    <row r="819205" spans="1:1" x14ac:dyDescent="0.35">
      <c r="A819205" s="4" t="s">
        <v>7</v>
      </c>
    </row>
    <row r="819206" spans="1:1" x14ac:dyDescent="0.35">
      <c r="A819206" s="4" t="s">
        <v>8</v>
      </c>
    </row>
    <row r="819207" spans="1:1" x14ac:dyDescent="0.35">
      <c r="A819207" s="4" t="s">
        <v>91</v>
      </c>
    </row>
    <row r="819208" spans="1:1" x14ac:dyDescent="0.35">
      <c r="A819208" s="21" t="s">
        <v>5</v>
      </c>
    </row>
    <row r="819209" spans="1:1" x14ac:dyDescent="0.35">
      <c r="A819209" s="21" t="s">
        <v>6</v>
      </c>
    </row>
    <row r="819210" spans="1:1" x14ac:dyDescent="0.35">
      <c r="A819210" s="4" t="s">
        <v>88</v>
      </c>
    </row>
    <row r="819211" spans="1:1" x14ac:dyDescent="0.35">
      <c r="A819211" s="4" t="s">
        <v>9</v>
      </c>
    </row>
    <row r="819212" spans="1:1" x14ac:dyDescent="0.35">
      <c r="A819212" s="4" t="s">
        <v>180</v>
      </c>
    </row>
    <row r="819213" spans="1:1" x14ac:dyDescent="0.35">
      <c r="A819213" s="4" t="s">
        <v>166</v>
      </c>
    </row>
    <row r="819214" spans="1:1" x14ac:dyDescent="0.35">
      <c r="A819214" s="4" t="s">
        <v>181</v>
      </c>
    </row>
    <row r="819215" spans="1:1" x14ac:dyDescent="0.35">
      <c r="A819215" s="4" t="s">
        <v>182</v>
      </c>
    </row>
    <row r="819216" spans="1:1" x14ac:dyDescent="0.35">
      <c r="A819216" s="22" t="s">
        <v>167</v>
      </c>
    </row>
    <row r="819217" spans="1:1" x14ac:dyDescent="0.35">
      <c r="A819217" s="4" t="s">
        <v>11</v>
      </c>
    </row>
    <row r="819218" spans="1:1" x14ac:dyDescent="0.35">
      <c r="A819218" s="4" t="s">
        <v>183</v>
      </c>
    </row>
    <row r="819219" spans="1:1" x14ac:dyDescent="0.35">
      <c r="A819219" s="4" t="s">
        <v>110</v>
      </c>
    </row>
    <row r="819220" spans="1:1" x14ac:dyDescent="0.35">
      <c r="A819220" s="4" t="s">
        <v>184</v>
      </c>
    </row>
    <row r="819221" spans="1:1" x14ac:dyDescent="0.35">
      <c r="A819221" s="4" t="s">
        <v>185</v>
      </c>
    </row>
    <row r="819222" spans="1:1" x14ac:dyDescent="0.35">
      <c r="A819222" s="4" t="s">
        <v>168</v>
      </c>
    </row>
    <row r="819223" spans="1:1" x14ac:dyDescent="0.35">
      <c r="A819223" s="4" t="s">
        <v>138</v>
      </c>
    </row>
    <row r="819224" spans="1:1" x14ac:dyDescent="0.35">
      <c r="A819224" s="4" t="s">
        <v>136</v>
      </c>
    </row>
    <row r="819225" spans="1:1" x14ac:dyDescent="0.35">
      <c r="A819225" s="4" t="s">
        <v>139</v>
      </c>
    </row>
    <row r="819226" spans="1:1" x14ac:dyDescent="0.35">
      <c r="A819226" s="4" t="s">
        <v>179</v>
      </c>
    </row>
    <row r="819227" spans="1:1" x14ac:dyDescent="0.35">
      <c r="A819227" s="4" t="s">
        <v>140</v>
      </c>
    </row>
    <row r="819228" spans="1:1" x14ac:dyDescent="0.35">
      <c r="A819228" s="4" t="s">
        <v>176</v>
      </c>
    </row>
    <row r="819229" spans="1:1" x14ac:dyDescent="0.35">
      <c r="A819229" s="4" t="s">
        <v>178</v>
      </c>
    </row>
    <row r="819230" spans="1:1" x14ac:dyDescent="0.35">
      <c r="A819230" s="4" t="s">
        <v>137</v>
      </c>
    </row>
    <row r="819231" spans="1:1" x14ac:dyDescent="0.35">
      <c r="A819231" s="4" t="s">
        <v>141</v>
      </c>
    </row>
    <row r="819232" spans="1:1" x14ac:dyDescent="0.35">
      <c r="A819232" s="4" t="s">
        <v>125</v>
      </c>
    </row>
    <row r="819233" spans="1:1" x14ac:dyDescent="0.35">
      <c r="A819233" s="28" t="s">
        <v>142</v>
      </c>
    </row>
    <row r="819234" spans="1:1" x14ac:dyDescent="0.35">
      <c r="A819234" s="28" t="s">
        <v>0</v>
      </c>
    </row>
    <row r="835584" spans="1:1" x14ac:dyDescent="0.35">
      <c r="A835584" s="4" t="s">
        <v>1</v>
      </c>
    </row>
    <row r="835585" spans="1:1" x14ac:dyDescent="0.35">
      <c r="A835585" s="4" t="s">
        <v>2</v>
      </c>
    </row>
    <row r="835586" spans="1:1" x14ac:dyDescent="0.35">
      <c r="A835586" s="4" t="s">
        <v>3</v>
      </c>
    </row>
    <row r="835587" spans="1:1" x14ac:dyDescent="0.35">
      <c r="A835587" s="4" t="s">
        <v>4</v>
      </c>
    </row>
    <row r="835588" spans="1:1" x14ac:dyDescent="0.35">
      <c r="A835588" s="4" t="s">
        <v>92</v>
      </c>
    </row>
    <row r="835589" spans="1:1" x14ac:dyDescent="0.35">
      <c r="A835589" s="4" t="s">
        <v>7</v>
      </c>
    </row>
    <row r="835590" spans="1:1" x14ac:dyDescent="0.35">
      <c r="A835590" s="4" t="s">
        <v>8</v>
      </c>
    </row>
    <row r="835591" spans="1:1" x14ac:dyDescent="0.35">
      <c r="A835591" s="4" t="s">
        <v>91</v>
      </c>
    </row>
    <row r="835592" spans="1:1" x14ac:dyDescent="0.35">
      <c r="A835592" s="21" t="s">
        <v>5</v>
      </c>
    </row>
    <row r="835593" spans="1:1" x14ac:dyDescent="0.35">
      <c r="A835593" s="21" t="s">
        <v>6</v>
      </c>
    </row>
    <row r="835594" spans="1:1" x14ac:dyDescent="0.35">
      <c r="A835594" s="4" t="s">
        <v>88</v>
      </c>
    </row>
    <row r="835595" spans="1:1" x14ac:dyDescent="0.35">
      <c r="A835595" s="4" t="s">
        <v>9</v>
      </c>
    </row>
    <row r="835596" spans="1:1" x14ac:dyDescent="0.35">
      <c r="A835596" s="4" t="s">
        <v>180</v>
      </c>
    </row>
    <row r="835597" spans="1:1" x14ac:dyDescent="0.35">
      <c r="A835597" s="4" t="s">
        <v>166</v>
      </c>
    </row>
    <row r="835598" spans="1:1" x14ac:dyDescent="0.35">
      <c r="A835598" s="4" t="s">
        <v>181</v>
      </c>
    </row>
    <row r="835599" spans="1:1" x14ac:dyDescent="0.35">
      <c r="A835599" s="4" t="s">
        <v>182</v>
      </c>
    </row>
    <row r="835600" spans="1:1" x14ac:dyDescent="0.35">
      <c r="A835600" s="22" t="s">
        <v>167</v>
      </c>
    </row>
    <row r="835601" spans="1:1" x14ac:dyDescent="0.35">
      <c r="A835601" s="4" t="s">
        <v>11</v>
      </c>
    </row>
    <row r="835602" spans="1:1" x14ac:dyDescent="0.35">
      <c r="A835602" s="4" t="s">
        <v>183</v>
      </c>
    </row>
    <row r="835603" spans="1:1" x14ac:dyDescent="0.35">
      <c r="A835603" s="4" t="s">
        <v>110</v>
      </c>
    </row>
    <row r="835604" spans="1:1" x14ac:dyDescent="0.35">
      <c r="A835604" s="4" t="s">
        <v>184</v>
      </c>
    </row>
    <row r="835605" spans="1:1" x14ac:dyDescent="0.35">
      <c r="A835605" s="4" t="s">
        <v>185</v>
      </c>
    </row>
    <row r="835606" spans="1:1" x14ac:dyDescent="0.35">
      <c r="A835606" s="4" t="s">
        <v>168</v>
      </c>
    </row>
    <row r="835607" spans="1:1" x14ac:dyDescent="0.35">
      <c r="A835607" s="4" t="s">
        <v>138</v>
      </c>
    </row>
    <row r="835608" spans="1:1" x14ac:dyDescent="0.35">
      <c r="A835608" s="4" t="s">
        <v>136</v>
      </c>
    </row>
    <row r="835609" spans="1:1" x14ac:dyDescent="0.35">
      <c r="A835609" s="4" t="s">
        <v>139</v>
      </c>
    </row>
    <row r="835610" spans="1:1" x14ac:dyDescent="0.35">
      <c r="A835610" s="4" t="s">
        <v>179</v>
      </c>
    </row>
    <row r="835611" spans="1:1" x14ac:dyDescent="0.35">
      <c r="A835611" s="4" t="s">
        <v>140</v>
      </c>
    </row>
    <row r="835612" spans="1:1" x14ac:dyDescent="0.35">
      <c r="A835612" s="4" t="s">
        <v>176</v>
      </c>
    </row>
    <row r="835613" spans="1:1" x14ac:dyDescent="0.35">
      <c r="A835613" s="4" t="s">
        <v>178</v>
      </c>
    </row>
    <row r="835614" spans="1:1" x14ac:dyDescent="0.35">
      <c r="A835614" s="4" t="s">
        <v>137</v>
      </c>
    </row>
    <row r="835615" spans="1:1" x14ac:dyDescent="0.35">
      <c r="A835615" s="4" t="s">
        <v>141</v>
      </c>
    </row>
    <row r="835616" spans="1:1" x14ac:dyDescent="0.35">
      <c r="A835616" s="4" t="s">
        <v>125</v>
      </c>
    </row>
    <row r="835617" spans="1:1" x14ac:dyDescent="0.35">
      <c r="A835617" s="28" t="s">
        <v>142</v>
      </c>
    </row>
    <row r="835618" spans="1:1" x14ac:dyDescent="0.35">
      <c r="A835618" s="28" t="s">
        <v>0</v>
      </c>
    </row>
    <row r="851968" spans="1:1" x14ac:dyDescent="0.35">
      <c r="A851968" s="4" t="s">
        <v>1</v>
      </c>
    </row>
    <row r="851969" spans="1:1" x14ac:dyDescent="0.35">
      <c r="A851969" s="4" t="s">
        <v>2</v>
      </c>
    </row>
    <row r="851970" spans="1:1" x14ac:dyDescent="0.35">
      <c r="A851970" s="4" t="s">
        <v>3</v>
      </c>
    </row>
    <row r="851971" spans="1:1" x14ac:dyDescent="0.35">
      <c r="A851971" s="4" t="s">
        <v>4</v>
      </c>
    </row>
    <row r="851972" spans="1:1" x14ac:dyDescent="0.35">
      <c r="A851972" s="4" t="s">
        <v>92</v>
      </c>
    </row>
    <row r="851973" spans="1:1" x14ac:dyDescent="0.35">
      <c r="A851973" s="4" t="s">
        <v>7</v>
      </c>
    </row>
    <row r="851974" spans="1:1" x14ac:dyDescent="0.35">
      <c r="A851974" s="4" t="s">
        <v>8</v>
      </c>
    </row>
    <row r="851975" spans="1:1" x14ac:dyDescent="0.35">
      <c r="A851975" s="4" t="s">
        <v>91</v>
      </c>
    </row>
    <row r="851976" spans="1:1" x14ac:dyDescent="0.35">
      <c r="A851976" s="21" t="s">
        <v>5</v>
      </c>
    </row>
    <row r="851977" spans="1:1" x14ac:dyDescent="0.35">
      <c r="A851977" s="21" t="s">
        <v>6</v>
      </c>
    </row>
    <row r="851978" spans="1:1" x14ac:dyDescent="0.35">
      <c r="A851978" s="4" t="s">
        <v>88</v>
      </c>
    </row>
    <row r="851979" spans="1:1" x14ac:dyDescent="0.35">
      <c r="A851979" s="4" t="s">
        <v>9</v>
      </c>
    </row>
    <row r="851980" spans="1:1" x14ac:dyDescent="0.35">
      <c r="A851980" s="4" t="s">
        <v>180</v>
      </c>
    </row>
    <row r="851981" spans="1:1" x14ac:dyDescent="0.35">
      <c r="A851981" s="4" t="s">
        <v>166</v>
      </c>
    </row>
    <row r="851982" spans="1:1" x14ac:dyDescent="0.35">
      <c r="A851982" s="4" t="s">
        <v>181</v>
      </c>
    </row>
    <row r="851983" spans="1:1" x14ac:dyDescent="0.35">
      <c r="A851983" s="4" t="s">
        <v>182</v>
      </c>
    </row>
    <row r="851984" spans="1:1" x14ac:dyDescent="0.35">
      <c r="A851984" s="22" t="s">
        <v>167</v>
      </c>
    </row>
    <row r="851985" spans="1:1" x14ac:dyDescent="0.35">
      <c r="A851985" s="4" t="s">
        <v>11</v>
      </c>
    </row>
    <row r="851986" spans="1:1" x14ac:dyDescent="0.35">
      <c r="A851986" s="4" t="s">
        <v>183</v>
      </c>
    </row>
    <row r="851987" spans="1:1" x14ac:dyDescent="0.35">
      <c r="A851987" s="4" t="s">
        <v>110</v>
      </c>
    </row>
    <row r="851988" spans="1:1" x14ac:dyDescent="0.35">
      <c r="A851988" s="4" t="s">
        <v>184</v>
      </c>
    </row>
    <row r="851989" spans="1:1" x14ac:dyDescent="0.35">
      <c r="A851989" s="4" t="s">
        <v>185</v>
      </c>
    </row>
    <row r="851990" spans="1:1" x14ac:dyDescent="0.35">
      <c r="A851990" s="4" t="s">
        <v>168</v>
      </c>
    </row>
    <row r="851991" spans="1:1" x14ac:dyDescent="0.35">
      <c r="A851991" s="4" t="s">
        <v>138</v>
      </c>
    </row>
    <row r="851992" spans="1:1" x14ac:dyDescent="0.35">
      <c r="A851992" s="4" t="s">
        <v>136</v>
      </c>
    </row>
    <row r="851993" spans="1:1" x14ac:dyDescent="0.35">
      <c r="A851993" s="4" t="s">
        <v>139</v>
      </c>
    </row>
    <row r="851994" spans="1:1" x14ac:dyDescent="0.35">
      <c r="A851994" s="4" t="s">
        <v>179</v>
      </c>
    </row>
    <row r="851995" spans="1:1" x14ac:dyDescent="0.35">
      <c r="A851995" s="4" t="s">
        <v>140</v>
      </c>
    </row>
    <row r="851996" spans="1:1" x14ac:dyDescent="0.35">
      <c r="A851996" s="4" t="s">
        <v>176</v>
      </c>
    </row>
    <row r="851997" spans="1:1" x14ac:dyDescent="0.35">
      <c r="A851997" s="4" t="s">
        <v>178</v>
      </c>
    </row>
    <row r="851998" spans="1:1" x14ac:dyDescent="0.35">
      <c r="A851998" s="4" t="s">
        <v>137</v>
      </c>
    </row>
    <row r="851999" spans="1:1" x14ac:dyDescent="0.35">
      <c r="A851999" s="4" t="s">
        <v>141</v>
      </c>
    </row>
    <row r="852000" spans="1:1" x14ac:dyDescent="0.35">
      <c r="A852000" s="4" t="s">
        <v>125</v>
      </c>
    </row>
    <row r="852001" spans="1:1" x14ac:dyDescent="0.35">
      <c r="A852001" s="28" t="s">
        <v>142</v>
      </c>
    </row>
    <row r="852002" spans="1:1" x14ac:dyDescent="0.35">
      <c r="A852002" s="28" t="s">
        <v>0</v>
      </c>
    </row>
    <row r="868352" spans="1:1" x14ac:dyDescent="0.35">
      <c r="A868352" s="4" t="s">
        <v>1</v>
      </c>
    </row>
    <row r="868353" spans="1:1" x14ac:dyDescent="0.35">
      <c r="A868353" s="4" t="s">
        <v>2</v>
      </c>
    </row>
    <row r="868354" spans="1:1" x14ac:dyDescent="0.35">
      <c r="A868354" s="4" t="s">
        <v>3</v>
      </c>
    </row>
    <row r="868355" spans="1:1" x14ac:dyDescent="0.35">
      <c r="A868355" s="4" t="s">
        <v>4</v>
      </c>
    </row>
    <row r="868356" spans="1:1" x14ac:dyDescent="0.35">
      <c r="A868356" s="4" t="s">
        <v>92</v>
      </c>
    </row>
    <row r="868357" spans="1:1" x14ac:dyDescent="0.35">
      <c r="A868357" s="4" t="s">
        <v>7</v>
      </c>
    </row>
    <row r="868358" spans="1:1" x14ac:dyDescent="0.35">
      <c r="A868358" s="4" t="s">
        <v>8</v>
      </c>
    </row>
    <row r="868359" spans="1:1" x14ac:dyDescent="0.35">
      <c r="A868359" s="4" t="s">
        <v>91</v>
      </c>
    </row>
    <row r="868360" spans="1:1" x14ac:dyDescent="0.35">
      <c r="A868360" s="21" t="s">
        <v>5</v>
      </c>
    </row>
    <row r="868361" spans="1:1" x14ac:dyDescent="0.35">
      <c r="A868361" s="21" t="s">
        <v>6</v>
      </c>
    </row>
    <row r="868362" spans="1:1" x14ac:dyDescent="0.35">
      <c r="A868362" s="4" t="s">
        <v>88</v>
      </c>
    </row>
    <row r="868363" spans="1:1" x14ac:dyDescent="0.35">
      <c r="A868363" s="4" t="s">
        <v>9</v>
      </c>
    </row>
    <row r="868364" spans="1:1" x14ac:dyDescent="0.35">
      <c r="A868364" s="4" t="s">
        <v>180</v>
      </c>
    </row>
    <row r="868365" spans="1:1" x14ac:dyDescent="0.35">
      <c r="A868365" s="4" t="s">
        <v>166</v>
      </c>
    </row>
    <row r="868366" spans="1:1" x14ac:dyDescent="0.35">
      <c r="A868366" s="4" t="s">
        <v>181</v>
      </c>
    </row>
    <row r="868367" spans="1:1" x14ac:dyDescent="0.35">
      <c r="A868367" s="4" t="s">
        <v>182</v>
      </c>
    </row>
    <row r="868368" spans="1:1" x14ac:dyDescent="0.35">
      <c r="A868368" s="22" t="s">
        <v>167</v>
      </c>
    </row>
    <row r="868369" spans="1:1" x14ac:dyDescent="0.35">
      <c r="A868369" s="4" t="s">
        <v>11</v>
      </c>
    </row>
    <row r="868370" spans="1:1" x14ac:dyDescent="0.35">
      <c r="A868370" s="4" t="s">
        <v>183</v>
      </c>
    </row>
    <row r="868371" spans="1:1" x14ac:dyDescent="0.35">
      <c r="A868371" s="4" t="s">
        <v>110</v>
      </c>
    </row>
    <row r="868372" spans="1:1" x14ac:dyDescent="0.35">
      <c r="A868372" s="4" t="s">
        <v>184</v>
      </c>
    </row>
    <row r="868373" spans="1:1" x14ac:dyDescent="0.35">
      <c r="A868373" s="4" t="s">
        <v>185</v>
      </c>
    </row>
    <row r="868374" spans="1:1" x14ac:dyDescent="0.35">
      <c r="A868374" s="4" t="s">
        <v>168</v>
      </c>
    </row>
    <row r="868375" spans="1:1" x14ac:dyDescent="0.35">
      <c r="A868375" s="4" t="s">
        <v>138</v>
      </c>
    </row>
    <row r="868376" spans="1:1" x14ac:dyDescent="0.35">
      <c r="A868376" s="4" t="s">
        <v>136</v>
      </c>
    </row>
    <row r="868377" spans="1:1" x14ac:dyDescent="0.35">
      <c r="A868377" s="4" t="s">
        <v>139</v>
      </c>
    </row>
    <row r="868378" spans="1:1" x14ac:dyDescent="0.35">
      <c r="A868378" s="4" t="s">
        <v>179</v>
      </c>
    </row>
    <row r="868379" spans="1:1" x14ac:dyDescent="0.35">
      <c r="A868379" s="4" t="s">
        <v>140</v>
      </c>
    </row>
    <row r="868380" spans="1:1" x14ac:dyDescent="0.35">
      <c r="A868380" s="4" t="s">
        <v>176</v>
      </c>
    </row>
    <row r="868381" spans="1:1" x14ac:dyDescent="0.35">
      <c r="A868381" s="4" t="s">
        <v>178</v>
      </c>
    </row>
    <row r="868382" spans="1:1" x14ac:dyDescent="0.35">
      <c r="A868382" s="4" t="s">
        <v>137</v>
      </c>
    </row>
    <row r="868383" spans="1:1" x14ac:dyDescent="0.35">
      <c r="A868383" s="4" t="s">
        <v>141</v>
      </c>
    </row>
    <row r="868384" spans="1:1" x14ac:dyDescent="0.35">
      <c r="A868384" s="4" t="s">
        <v>125</v>
      </c>
    </row>
    <row r="868385" spans="1:1" x14ac:dyDescent="0.35">
      <c r="A868385" s="28" t="s">
        <v>142</v>
      </c>
    </row>
    <row r="868386" spans="1:1" x14ac:dyDescent="0.35">
      <c r="A868386" s="28" t="s">
        <v>0</v>
      </c>
    </row>
    <row r="884736" spans="1:1" x14ac:dyDescent="0.35">
      <c r="A884736" s="4" t="s">
        <v>1</v>
      </c>
    </row>
    <row r="884737" spans="1:1" x14ac:dyDescent="0.35">
      <c r="A884737" s="4" t="s">
        <v>2</v>
      </c>
    </row>
    <row r="884738" spans="1:1" x14ac:dyDescent="0.35">
      <c r="A884738" s="4" t="s">
        <v>3</v>
      </c>
    </row>
    <row r="884739" spans="1:1" x14ac:dyDescent="0.35">
      <c r="A884739" s="4" t="s">
        <v>4</v>
      </c>
    </row>
    <row r="884740" spans="1:1" x14ac:dyDescent="0.35">
      <c r="A884740" s="4" t="s">
        <v>92</v>
      </c>
    </row>
    <row r="884741" spans="1:1" x14ac:dyDescent="0.35">
      <c r="A884741" s="4" t="s">
        <v>7</v>
      </c>
    </row>
    <row r="884742" spans="1:1" x14ac:dyDescent="0.35">
      <c r="A884742" s="4" t="s">
        <v>8</v>
      </c>
    </row>
    <row r="884743" spans="1:1" x14ac:dyDescent="0.35">
      <c r="A884743" s="4" t="s">
        <v>91</v>
      </c>
    </row>
    <row r="884744" spans="1:1" x14ac:dyDescent="0.35">
      <c r="A884744" s="21" t="s">
        <v>5</v>
      </c>
    </row>
    <row r="884745" spans="1:1" x14ac:dyDescent="0.35">
      <c r="A884745" s="21" t="s">
        <v>6</v>
      </c>
    </row>
    <row r="884746" spans="1:1" x14ac:dyDescent="0.35">
      <c r="A884746" s="4" t="s">
        <v>88</v>
      </c>
    </row>
    <row r="884747" spans="1:1" x14ac:dyDescent="0.35">
      <c r="A884747" s="4" t="s">
        <v>9</v>
      </c>
    </row>
    <row r="884748" spans="1:1" x14ac:dyDescent="0.35">
      <c r="A884748" s="4" t="s">
        <v>180</v>
      </c>
    </row>
    <row r="884749" spans="1:1" x14ac:dyDescent="0.35">
      <c r="A884749" s="4" t="s">
        <v>166</v>
      </c>
    </row>
    <row r="884750" spans="1:1" x14ac:dyDescent="0.35">
      <c r="A884750" s="4" t="s">
        <v>181</v>
      </c>
    </row>
    <row r="884751" spans="1:1" x14ac:dyDescent="0.35">
      <c r="A884751" s="4" t="s">
        <v>182</v>
      </c>
    </row>
    <row r="884752" spans="1:1" x14ac:dyDescent="0.35">
      <c r="A884752" s="22" t="s">
        <v>167</v>
      </c>
    </row>
    <row r="884753" spans="1:1" x14ac:dyDescent="0.35">
      <c r="A884753" s="4" t="s">
        <v>11</v>
      </c>
    </row>
    <row r="884754" spans="1:1" x14ac:dyDescent="0.35">
      <c r="A884754" s="4" t="s">
        <v>183</v>
      </c>
    </row>
    <row r="884755" spans="1:1" x14ac:dyDescent="0.35">
      <c r="A884755" s="4" t="s">
        <v>110</v>
      </c>
    </row>
    <row r="884756" spans="1:1" x14ac:dyDescent="0.35">
      <c r="A884756" s="4" t="s">
        <v>184</v>
      </c>
    </row>
    <row r="884757" spans="1:1" x14ac:dyDescent="0.35">
      <c r="A884757" s="4" t="s">
        <v>185</v>
      </c>
    </row>
    <row r="884758" spans="1:1" x14ac:dyDescent="0.35">
      <c r="A884758" s="4" t="s">
        <v>168</v>
      </c>
    </row>
    <row r="884759" spans="1:1" x14ac:dyDescent="0.35">
      <c r="A884759" s="4" t="s">
        <v>138</v>
      </c>
    </row>
    <row r="884760" spans="1:1" x14ac:dyDescent="0.35">
      <c r="A884760" s="4" t="s">
        <v>136</v>
      </c>
    </row>
    <row r="884761" spans="1:1" x14ac:dyDescent="0.35">
      <c r="A884761" s="4" t="s">
        <v>139</v>
      </c>
    </row>
    <row r="884762" spans="1:1" x14ac:dyDescent="0.35">
      <c r="A884762" s="4" t="s">
        <v>179</v>
      </c>
    </row>
    <row r="884763" spans="1:1" x14ac:dyDescent="0.35">
      <c r="A884763" s="4" t="s">
        <v>140</v>
      </c>
    </row>
    <row r="884764" spans="1:1" x14ac:dyDescent="0.35">
      <c r="A884764" s="4" t="s">
        <v>176</v>
      </c>
    </row>
    <row r="884765" spans="1:1" x14ac:dyDescent="0.35">
      <c r="A884765" s="4" t="s">
        <v>178</v>
      </c>
    </row>
    <row r="884766" spans="1:1" x14ac:dyDescent="0.35">
      <c r="A884766" s="4" t="s">
        <v>137</v>
      </c>
    </row>
    <row r="884767" spans="1:1" x14ac:dyDescent="0.35">
      <c r="A884767" s="4" t="s">
        <v>141</v>
      </c>
    </row>
    <row r="884768" spans="1:1" x14ac:dyDescent="0.35">
      <c r="A884768" s="4" t="s">
        <v>125</v>
      </c>
    </row>
    <row r="884769" spans="1:1" x14ac:dyDescent="0.35">
      <c r="A884769" s="28" t="s">
        <v>142</v>
      </c>
    </row>
    <row r="884770" spans="1:1" x14ac:dyDescent="0.35">
      <c r="A884770" s="28" t="s">
        <v>0</v>
      </c>
    </row>
    <row r="901120" spans="1:1" x14ac:dyDescent="0.35">
      <c r="A901120" s="4" t="s">
        <v>1</v>
      </c>
    </row>
    <row r="901121" spans="1:1" x14ac:dyDescent="0.35">
      <c r="A901121" s="4" t="s">
        <v>2</v>
      </c>
    </row>
    <row r="901122" spans="1:1" x14ac:dyDescent="0.35">
      <c r="A901122" s="4" t="s">
        <v>3</v>
      </c>
    </row>
    <row r="901123" spans="1:1" x14ac:dyDescent="0.35">
      <c r="A901123" s="4" t="s">
        <v>4</v>
      </c>
    </row>
    <row r="901124" spans="1:1" x14ac:dyDescent="0.35">
      <c r="A901124" s="4" t="s">
        <v>92</v>
      </c>
    </row>
    <row r="901125" spans="1:1" x14ac:dyDescent="0.35">
      <c r="A901125" s="4" t="s">
        <v>7</v>
      </c>
    </row>
    <row r="901126" spans="1:1" x14ac:dyDescent="0.35">
      <c r="A901126" s="4" t="s">
        <v>8</v>
      </c>
    </row>
    <row r="901127" spans="1:1" x14ac:dyDescent="0.35">
      <c r="A901127" s="4" t="s">
        <v>91</v>
      </c>
    </row>
    <row r="901128" spans="1:1" x14ac:dyDescent="0.35">
      <c r="A901128" s="21" t="s">
        <v>5</v>
      </c>
    </row>
    <row r="901129" spans="1:1" x14ac:dyDescent="0.35">
      <c r="A901129" s="21" t="s">
        <v>6</v>
      </c>
    </row>
    <row r="901130" spans="1:1" x14ac:dyDescent="0.35">
      <c r="A901130" s="4" t="s">
        <v>88</v>
      </c>
    </row>
    <row r="901131" spans="1:1" x14ac:dyDescent="0.35">
      <c r="A901131" s="4" t="s">
        <v>9</v>
      </c>
    </row>
    <row r="901132" spans="1:1" x14ac:dyDescent="0.35">
      <c r="A901132" s="4" t="s">
        <v>180</v>
      </c>
    </row>
    <row r="901133" spans="1:1" x14ac:dyDescent="0.35">
      <c r="A901133" s="4" t="s">
        <v>166</v>
      </c>
    </row>
    <row r="901134" spans="1:1" x14ac:dyDescent="0.35">
      <c r="A901134" s="4" t="s">
        <v>181</v>
      </c>
    </row>
    <row r="901135" spans="1:1" x14ac:dyDescent="0.35">
      <c r="A901135" s="4" t="s">
        <v>182</v>
      </c>
    </row>
    <row r="901136" spans="1:1" x14ac:dyDescent="0.35">
      <c r="A901136" s="22" t="s">
        <v>167</v>
      </c>
    </row>
    <row r="901137" spans="1:1" x14ac:dyDescent="0.35">
      <c r="A901137" s="4" t="s">
        <v>11</v>
      </c>
    </row>
    <row r="901138" spans="1:1" x14ac:dyDescent="0.35">
      <c r="A901138" s="4" t="s">
        <v>183</v>
      </c>
    </row>
    <row r="901139" spans="1:1" x14ac:dyDescent="0.35">
      <c r="A901139" s="4" t="s">
        <v>110</v>
      </c>
    </row>
    <row r="901140" spans="1:1" x14ac:dyDescent="0.35">
      <c r="A901140" s="4" t="s">
        <v>184</v>
      </c>
    </row>
    <row r="901141" spans="1:1" x14ac:dyDescent="0.35">
      <c r="A901141" s="4" t="s">
        <v>185</v>
      </c>
    </row>
    <row r="901142" spans="1:1" x14ac:dyDescent="0.35">
      <c r="A901142" s="4" t="s">
        <v>168</v>
      </c>
    </row>
    <row r="901143" spans="1:1" x14ac:dyDescent="0.35">
      <c r="A901143" s="4" t="s">
        <v>138</v>
      </c>
    </row>
    <row r="901144" spans="1:1" x14ac:dyDescent="0.35">
      <c r="A901144" s="4" t="s">
        <v>136</v>
      </c>
    </row>
    <row r="901145" spans="1:1" x14ac:dyDescent="0.35">
      <c r="A901145" s="4" t="s">
        <v>139</v>
      </c>
    </row>
    <row r="901146" spans="1:1" x14ac:dyDescent="0.35">
      <c r="A901146" s="4" t="s">
        <v>179</v>
      </c>
    </row>
    <row r="901147" spans="1:1" x14ac:dyDescent="0.35">
      <c r="A901147" s="4" t="s">
        <v>140</v>
      </c>
    </row>
    <row r="901148" spans="1:1" x14ac:dyDescent="0.35">
      <c r="A901148" s="4" t="s">
        <v>176</v>
      </c>
    </row>
    <row r="901149" spans="1:1" x14ac:dyDescent="0.35">
      <c r="A901149" s="4" t="s">
        <v>178</v>
      </c>
    </row>
    <row r="901150" spans="1:1" x14ac:dyDescent="0.35">
      <c r="A901150" s="4" t="s">
        <v>137</v>
      </c>
    </row>
    <row r="901151" spans="1:1" x14ac:dyDescent="0.35">
      <c r="A901151" s="4" t="s">
        <v>141</v>
      </c>
    </row>
    <row r="901152" spans="1:1" x14ac:dyDescent="0.35">
      <c r="A901152" s="4" t="s">
        <v>125</v>
      </c>
    </row>
    <row r="901153" spans="1:1" x14ac:dyDescent="0.35">
      <c r="A901153" s="28" t="s">
        <v>142</v>
      </c>
    </row>
    <row r="901154" spans="1:1" x14ac:dyDescent="0.35">
      <c r="A901154" s="28" t="s">
        <v>0</v>
      </c>
    </row>
    <row r="917504" spans="1:1" x14ac:dyDescent="0.35">
      <c r="A917504" s="4" t="s">
        <v>1</v>
      </c>
    </row>
    <row r="917505" spans="1:1" x14ac:dyDescent="0.35">
      <c r="A917505" s="4" t="s">
        <v>2</v>
      </c>
    </row>
    <row r="917506" spans="1:1" x14ac:dyDescent="0.35">
      <c r="A917506" s="4" t="s">
        <v>3</v>
      </c>
    </row>
    <row r="917507" spans="1:1" x14ac:dyDescent="0.35">
      <c r="A917507" s="4" t="s">
        <v>4</v>
      </c>
    </row>
    <row r="917508" spans="1:1" x14ac:dyDescent="0.35">
      <c r="A917508" s="4" t="s">
        <v>92</v>
      </c>
    </row>
    <row r="917509" spans="1:1" x14ac:dyDescent="0.35">
      <c r="A917509" s="4" t="s">
        <v>7</v>
      </c>
    </row>
    <row r="917510" spans="1:1" x14ac:dyDescent="0.35">
      <c r="A917510" s="4" t="s">
        <v>8</v>
      </c>
    </row>
    <row r="917511" spans="1:1" x14ac:dyDescent="0.35">
      <c r="A917511" s="4" t="s">
        <v>91</v>
      </c>
    </row>
    <row r="917512" spans="1:1" x14ac:dyDescent="0.35">
      <c r="A917512" s="21" t="s">
        <v>5</v>
      </c>
    </row>
    <row r="917513" spans="1:1" x14ac:dyDescent="0.35">
      <c r="A917513" s="21" t="s">
        <v>6</v>
      </c>
    </row>
    <row r="917514" spans="1:1" x14ac:dyDescent="0.35">
      <c r="A917514" s="4" t="s">
        <v>88</v>
      </c>
    </row>
    <row r="917515" spans="1:1" x14ac:dyDescent="0.35">
      <c r="A917515" s="4" t="s">
        <v>9</v>
      </c>
    </row>
    <row r="917516" spans="1:1" x14ac:dyDescent="0.35">
      <c r="A917516" s="4" t="s">
        <v>180</v>
      </c>
    </row>
    <row r="917517" spans="1:1" x14ac:dyDescent="0.35">
      <c r="A917517" s="4" t="s">
        <v>166</v>
      </c>
    </row>
    <row r="917518" spans="1:1" x14ac:dyDescent="0.35">
      <c r="A917518" s="4" t="s">
        <v>181</v>
      </c>
    </row>
    <row r="917519" spans="1:1" x14ac:dyDescent="0.35">
      <c r="A917519" s="4" t="s">
        <v>182</v>
      </c>
    </row>
    <row r="917520" spans="1:1" x14ac:dyDescent="0.35">
      <c r="A917520" s="22" t="s">
        <v>167</v>
      </c>
    </row>
    <row r="917521" spans="1:1" x14ac:dyDescent="0.35">
      <c r="A917521" s="4" t="s">
        <v>11</v>
      </c>
    </row>
    <row r="917522" spans="1:1" x14ac:dyDescent="0.35">
      <c r="A917522" s="4" t="s">
        <v>183</v>
      </c>
    </row>
    <row r="917523" spans="1:1" x14ac:dyDescent="0.35">
      <c r="A917523" s="4" t="s">
        <v>110</v>
      </c>
    </row>
    <row r="917524" spans="1:1" x14ac:dyDescent="0.35">
      <c r="A917524" s="4" t="s">
        <v>184</v>
      </c>
    </row>
    <row r="917525" spans="1:1" x14ac:dyDescent="0.35">
      <c r="A917525" s="4" t="s">
        <v>185</v>
      </c>
    </row>
    <row r="917526" spans="1:1" x14ac:dyDescent="0.35">
      <c r="A917526" s="4" t="s">
        <v>168</v>
      </c>
    </row>
    <row r="917527" spans="1:1" x14ac:dyDescent="0.35">
      <c r="A917527" s="4" t="s">
        <v>138</v>
      </c>
    </row>
    <row r="917528" spans="1:1" x14ac:dyDescent="0.35">
      <c r="A917528" s="4" t="s">
        <v>136</v>
      </c>
    </row>
    <row r="917529" spans="1:1" x14ac:dyDescent="0.35">
      <c r="A917529" s="4" t="s">
        <v>139</v>
      </c>
    </row>
    <row r="917530" spans="1:1" x14ac:dyDescent="0.35">
      <c r="A917530" s="4" t="s">
        <v>179</v>
      </c>
    </row>
    <row r="917531" spans="1:1" x14ac:dyDescent="0.35">
      <c r="A917531" s="4" t="s">
        <v>140</v>
      </c>
    </row>
    <row r="917532" spans="1:1" x14ac:dyDescent="0.35">
      <c r="A917532" s="4" t="s">
        <v>176</v>
      </c>
    </row>
    <row r="917533" spans="1:1" x14ac:dyDescent="0.35">
      <c r="A917533" s="4" t="s">
        <v>178</v>
      </c>
    </row>
    <row r="917534" spans="1:1" x14ac:dyDescent="0.35">
      <c r="A917534" s="4" t="s">
        <v>137</v>
      </c>
    </row>
    <row r="917535" spans="1:1" x14ac:dyDescent="0.35">
      <c r="A917535" s="4" t="s">
        <v>141</v>
      </c>
    </row>
    <row r="917536" spans="1:1" x14ac:dyDescent="0.35">
      <c r="A917536" s="4" t="s">
        <v>125</v>
      </c>
    </row>
    <row r="917537" spans="1:1" x14ac:dyDescent="0.35">
      <c r="A917537" s="28" t="s">
        <v>142</v>
      </c>
    </row>
    <row r="917538" spans="1:1" x14ac:dyDescent="0.35">
      <c r="A917538" s="28" t="s">
        <v>0</v>
      </c>
    </row>
    <row r="933888" spans="1:1" x14ac:dyDescent="0.35">
      <c r="A933888" s="4" t="s">
        <v>1</v>
      </c>
    </row>
    <row r="933889" spans="1:1" x14ac:dyDescent="0.35">
      <c r="A933889" s="4" t="s">
        <v>2</v>
      </c>
    </row>
    <row r="933890" spans="1:1" x14ac:dyDescent="0.35">
      <c r="A933890" s="4" t="s">
        <v>3</v>
      </c>
    </row>
    <row r="933891" spans="1:1" x14ac:dyDescent="0.35">
      <c r="A933891" s="4" t="s">
        <v>4</v>
      </c>
    </row>
    <row r="933892" spans="1:1" x14ac:dyDescent="0.35">
      <c r="A933892" s="4" t="s">
        <v>92</v>
      </c>
    </row>
    <row r="933893" spans="1:1" x14ac:dyDescent="0.35">
      <c r="A933893" s="4" t="s">
        <v>7</v>
      </c>
    </row>
    <row r="933894" spans="1:1" x14ac:dyDescent="0.35">
      <c r="A933894" s="4" t="s">
        <v>8</v>
      </c>
    </row>
    <row r="933895" spans="1:1" x14ac:dyDescent="0.35">
      <c r="A933895" s="4" t="s">
        <v>91</v>
      </c>
    </row>
    <row r="933896" spans="1:1" x14ac:dyDescent="0.35">
      <c r="A933896" s="21" t="s">
        <v>5</v>
      </c>
    </row>
    <row r="933897" spans="1:1" x14ac:dyDescent="0.35">
      <c r="A933897" s="21" t="s">
        <v>6</v>
      </c>
    </row>
    <row r="933898" spans="1:1" x14ac:dyDescent="0.35">
      <c r="A933898" s="4" t="s">
        <v>88</v>
      </c>
    </row>
    <row r="933899" spans="1:1" x14ac:dyDescent="0.35">
      <c r="A933899" s="4" t="s">
        <v>9</v>
      </c>
    </row>
    <row r="933900" spans="1:1" x14ac:dyDescent="0.35">
      <c r="A933900" s="4" t="s">
        <v>180</v>
      </c>
    </row>
    <row r="933901" spans="1:1" x14ac:dyDescent="0.35">
      <c r="A933901" s="4" t="s">
        <v>166</v>
      </c>
    </row>
    <row r="933902" spans="1:1" x14ac:dyDescent="0.35">
      <c r="A933902" s="4" t="s">
        <v>181</v>
      </c>
    </row>
    <row r="933903" spans="1:1" x14ac:dyDescent="0.35">
      <c r="A933903" s="4" t="s">
        <v>182</v>
      </c>
    </row>
    <row r="933904" spans="1:1" x14ac:dyDescent="0.35">
      <c r="A933904" s="22" t="s">
        <v>167</v>
      </c>
    </row>
    <row r="933905" spans="1:1" x14ac:dyDescent="0.35">
      <c r="A933905" s="4" t="s">
        <v>11</v>
      </c>
    </row>
    <row r="933906" spans="1:1" x14ac:dyDescent="0.35">
      <c r="A933906" s="4" t="s">
        <v>183</v>
      </c>
    </row>
    <row r="933907" spans="1:1" x14ac:dyDescent="0.35">
      <c r="A933907" s="4" t="s">
        <v>110</v>
      </c>
    </row>
    <row r="933908" spans="1:1" x14ac:dyDescent="0.35">
      <c r="A933908" s="4" t="s">
        <v>184</v>
      </c>
    </row>
    <row r="933909" spans="1:1" x14ac:dyDescent="0.35">
      <c r="A933909" s="4" t="s">
        <v>185</v>
      </c>
    </row>
    <row r="933910" spans="1:1" x14ac:dyDescent="0.35">
      <c r="A933910" s="4" t="s">
        <v>168</v>
      </c>
    </row>
    <row r="933911" spans="1:1" x14ac:dyDescent="0.35">
      <c r="A933911" s="4" t="s">
        <v>138</v>
      </c>
    </row>
    <row r="933912" spans="1:1" x14ac:dyDescent="0.35">
      <c r="A933912" s="4" t="s">
        <v>136</v>
      </c>
    </row>
    <row r="933913" spans="1:1" x14ac:dyDescent="0.35">
      <c r="A933913" s="4" t="s">
        <v>139</v>
      </c>
    </row>
    <row r="933914" spans="1:1" x14ac:dyDescent="0.35">
      <c r="A933914" s="4" t="s">
        <v>179</v>
      </c>
    </row>
    <row r="933915" spans="1:1" x14ac:dyDescent="0.35">
      <c r="A933915" s="4" t="s">
        <v>140</v>
      </c>
    </row>
    <row r="933916" spans="1:1" x14ac:dyDescent="0.35">
      <c r="A933916" s="4" t="s">
        <v>176</v>
      </c>
    </row>
    <row r="933917" spans="1:1" x14ac:dyDescent="0.35">
      <c r="A933917" s="4" t="s">
        <v>178</v>
      </c>
    </row>
    <row r="933918" spans="1:1" x14ac:dyDescent="0.35">
      <c r="A933918" s="4" t="s">
        <v>137</v>
      </c>
    </row>
    <row r="933919" spans="1:1" x14ac:dyDescent="0.35">
      <c r="A933919" s="4" t="s">
        <v>141</v>
      </c>
    </row>
    <row r="933920" spans="1:1" x14ac:dyDescent="0.35">
      <c r="A933920" s="4" t="s">
        <v>125</v>
      </c>
    </row>
    <row r="933921" spans="1:1" x14ac:dyDescent="0.35">
      <c r="A933921" s="28" t="s">
        <v>142</v>
      </c>
    </row>
    <row r="933922" spans="1:1" x14ac:dyDescent="0.35">
      <c r="A933922" s="28" t="s">
        <v>0</v>
      </c>
    </row>
    <row r="950272" spans="1:1" x14ac:dyDescent="0.35">
      <c r="A950272" s="4" t="s">
        <v>1</v>
      </c>
    </row>
    <row r="950273" spans="1:1" x14ac:dyDescent="0.35">
      <c r="A950273" s="4" t="s">
        <v>2</v>
      </c>
    </row>
    <row r="950274" spans="1:1" x14ac:dyDescent="0.35">
      <c r="A950274" s="4" t="s">
        <v>3</v>
      </c>
    </row>
    <row r="950275" spans="1:1" x14ac:dyDescent="0.35">
      <c r="A950275" s="4" t="s">
        <v>4</v>
      </c>
    </row>
    <row r="950276" spans="1:1" x14ac:dyDescent="0.35">
      <c r="A950276" s="4" t="s">
        <v>92</v>
      </c>
    </row>
    <row r="950277" spans="1:1" x14ac:dyDescent="0.35">
      <c r="A950277" s="4" t="s">
        <v>7</v>
      </c>
    </row>
    <row r="950278" spans="1:1" x14ac:dyDescent="0.35">
      <c r="A950278" s="4" t="s">
        <v>8</v>
      </c>
    </row>
    <row r="950279" spans="1:1" x14ac:dyDescent="0.35">
      <c r="A950279" s="4" t="s">
        <v>91</v>
      </c>
    </row>
    <row r="950280" spans="1:1" x14ac:dyDescent="0.35">
      <c r="A950280" s="21" t="s">
        <v>5</v>
      </c>
    </row>
    <row r="950281" spans="1:1" x14ac:dyDescent="0.35">
      <c r="A950281" s="21" t="s">
        <v>6</v>
      </c>
    </row>
    <row r="950282" spans="1:1" x14ac:dyDescent="0.35">
      <c r="A950282" s="4" t="s">
        <v>88</v>
      </c>
    </row>
    <row r="950283" spans="1:1" x14ac:dyDescent="0.35">
      <c r="A950283" s="4" t="s">
        <v>9</v>
      </c>
    </row>
    <row r="950284" spans="1:1" x14ac:dyDescent="0.35">
      <c r="A950284" s="4" t="s">
        <v>180</v>
      </c>
    </row>
    <row r="950285" spans="1:1" x14ac:dyDescent="0.35">
      <c r="A950285" s="4" t="s">
        <v>166</v>
      </c>
    </row>
    <row r="950286" spans="1:1" x14ac:dyDescent="0.35">
      <c r="A950286" s="4" t="s">
        <v>181</v>
      </c>
    </row>
    <row r="950287" spans="1:1" x14ac:dyDescent="0.35">
      <c r="A950287" s="4" t="s">
        <v>182</v>
      </c>
    </row>
    <row r="950288" spans="1:1" x14ac:dyDescent="0.35">
      <c r="A950288" s="22" t="s">
        <v>167</v>
      </c>
    </row>
    <row r="950289" spans="1:1" x14ac:dyDescent="0.35">
      <c r="A950289" s="4" t="s">
        <v>11</v>
      </c>
    </row>
    <row r="950290" spans="1:1" x14ac:dyDescent="0.35">
      <c r="A950290" s="4" t="s">
        <v>183</v>
      </c>
    </row>
    <row r="950291" spans="1:1" x14ac:dyDescent="0.35">
      <c r="A950291" s="4" t="s">
        <v>110</v>
      </c>
    </row>
    <row r="950292" spans="1:1" x14ac:dyDescent="0.35">
      <c r="A950292" s="4" t="s">
        <v>184</v>
      </c>
    </row>
    <row r="950293" spans="1:1" x14ac:dyDescent="0.35">
      <c r="A950293" s="4" t="s">
        <v>185</v>
      </c>
    </row>
    <row r="950294" spans="1:1" x14ac:dyDescent="0.35">
      <c r="A950294" s="4" t="s">
        <v>168</v>
      </c>
    </row>
    <row r="950295" spans="1:1" x14ac:dyDescent="0.35">
      <c r="A950295" s="4" t="s">
        <v>138</v>
      </c>
    </row>
    <row r="950296" spans="1:1" x14ac:dyDescent="0.35">
      <c r="A950296" s="4" t="s">
        <v>136</v>
      </c>
    </row>
    <row r="950297" spans="1:1" x14ac:dyDescent="0.35">
      <c r="A950297" s="4" t="s">
        <v>139</v>
      </c>
    </row>
    <row r="950298" spans="1:1" x14ac:dyDescent="0.35">
      <c r="A950298" s="4" t="s">
        <v>179</v>
      </c>
    </row>
    <row r="950299" spans="1:1" x14ac:dyDescent="0.35">
      <c r="A950299" s="4" t="s">
        <v>140</v>
      </c>
    </row>
    <row r="950300" spans="1:1" x14ac:dyDescent="0.35">
      <c r="A950300" s="4" t="s">
        <v>176</v>
      </c>
    </row>
    <row r="950301" spans="1:1" x14ac:dyDescent="0.35">
      <c r="A950301" s="4" t="s">
        <v>178</v>
      </c>
    </row>
    <row r="950302" spans="1:1" x14ac:dyDescent="0.35">
      <c r="A950302" s="4" t="s">
        <v>137</v>
      </c>
    </row>
    <row r="950303" spans="1:1" x14ac:dyDescent="0.35">
      <c r="A950303" s="4" t="s">
        <v>141</v>
      </c>
    </row>
    <row r="950304" spans="1:1" x14ac:dyDescent="0.35">
      <c r="A950304" s="4" t="s">
        <v>125</v>
      </c>
    </row>
    <row r="950305" spans="1:1" x14ac:dyDescent="0.35">
      <c r="A950305" s="28" t="s">
        <v>142</v>
      </c>
    </row>
    <row r="950306" spans="1:1" x14ac:dyDescent="0.35">
      <c r="A950306" s="28" t="s">
        <v>0</v>
      </c>
    </row>
    <row r="966656" spans="1:1" x14ac:dyDescent="0.35">
      <c r="A966656" s="4" t="s">
        <v>1</v>
      </c>
    </row>
    <row r="966657" spans="1:1" x14ac:dyDescent="0.35">
      <c r="A966657" s="4" t="s">
        <v>2</v>
      </c>
    </row>
    <row r="966658" spans="1:1" x14ac:dyDescent="0.35">
      <c r="A966658" s="4" t="s">
        <v>3</v>
      </c>
    </row>
    <row r="966659" spans="1:1" x14ac:dyDescent="0.35">
      <c r="A966659" s="4" t="s">
        <v>4</v>
      </c>
    </row>
    <row r="966660" spans="1:1" x14ac:dyDescent="0.35">
      <c r="A966660" s="4" t="s">
        <v>92</v>
      </c>
    </row>
    <row r="966661" spans="1:1" x14ac:dyDescent="0.35">
      <c r="A966661" s="4" t="s">
        <v>7</v>
      </c>
    </row>
    <row r="966662" spans="1:1" x14ac:dyDescent="0.35">
      <c r="A966662" s="4" t="s">
        <v>8</v>
      </c>
    </row>
    <row r="966663" spans="1:1" x14ac:dyDescent="0.35">
      <c r="A966663" s="4" t="s">
        <v>91</v>
      </c>
    </row>
    <row r="966664" spans="1:1" x14ac:dyDescent="0.35">
      <c r="A966664" s="21" t="s">
        <v>5</v>
      </c>
    </row>
    <row r="966665" spans="1:1" x14ac:dyDescent="0.35">
      <c r="A966665" s="21" t="s">
        <v>6</v>
      </c>
    </row>
    <row r="966666" spans="1:1" x14ac:dyDescent="0.35">
      <c r="A966666" s="4" t="s">
        <v>88</v>
      </c>
    </row>
    <row r="966667" spans="1:1" x14ac:dyDescent="0.35">
      <c r="A966667" s="4" t="s">
        <v>9</v>
      </c>
    </row>
    <row r="966668" spans="1:1" x14ac:dyDescent="0.35">
      <c r="A966668" s="4" t="s">
        <v>180</v>
      </c>
    </row>
    <row r="966669" spans="1:1" x14ac:dyDescent="0.35">
      <c r="A966669" s="4" t="s">
        <v>166</v>
      </c>
    </row>
    <row r="966670" spans="1:1" x14ac:dyDescent="0.35">
      <c r="A966670" s="4" t="s">
        <v>181</v>
      </c>
    </row>
    <row r="966671" spans="1:1" x14ac:dyDescent="0.35">
      <c r="A966671" s="4" t="s">
        <v>182</v>
      </c>
    </row>
    <row r="966672" spans="1:1" x14ac:dyDescent="0.35">
      <c r="A966672" s="22" t="s">
        <v>167</v>
      </c>
    </row>
    <row r="966673" spans="1:1" x14ac:dyDescent="0.35">
      <c r="A966673" s="4" t="s">
        <v>11</v>
      </c>
    </row>
    <row r="966674" spans="1:1" x14ac:dyDescent="0.35">
      <c r="A966674" s="4" t="s">
        <v>183</v>
      </c>
    </row>
    <row r="966675" spans="1:1" x14ac:dyDescent="0.35">
      <c r="A966675" s="4" t="s">
        <v>110</v>
      </c>
    </row>
    <row r="966676" spans="1:1" x14ac:dyDescent="0.35">
      <c r="A966676" s="4" t="s">
        <v>184</v>
      </c>
    </row>
    <row r="966677" spans="1:1" x14ac:dyDescent="0.35">
      <c r="A966677" s="4" t="s">
        <v>185</v>
      </c>
    </row>
    <row r="966678" spans="1:1" x14ac:dyDescent="0.35">
      <c r="A966678" s="4" t="s">
        <v>168</v>
      </c>
    </row>
    <row r="966679" spans="1:1" x14ac:dyDescent="0.35">
      <c r="A966679" s="4" t="s">
        <v>138</v>
      </c>
    </row>
    <row r="966680" spans="1:1" x14ac:dyDescent="0.35">
      <c r="A966680" s="4" t="s">
        <v>136</v>
      </c>
    </row>
    <row r="966681" spans="1:1" x14ac:dyDescent="0.35">
      <c r="A966681" s="4" t="s">
        <v>139</v>
      </c>
    </row>
    <row r="966682" spans="1:1" x14ac:dyDescent="0.35">
      <c r="A966682" s="4" t="s">
        <v>179</v>
      </c>
    </row>
    <row r="966683" spans="1:1" x14ac:dyDescent="0.35">
      <c r="A966683" s="4" t="s">
        <v>140</v>
      </c>
    </row>
    <row r="966684" spans="1:1" x14ac:dyDescent="0.35">
      <c r="A966684" s="4" t="s">
        <v>176</v>
      </c>
    </row>
    <row r="966685" spans="1:1" x14ac:dyDescent="0.35">
      <c r="A966685" s="4" t="s">
        <v>178</v>
      </c>
    </row>
    <row r="966686" spans="1:1" x14ac:dyDescent="0.35">
      <c r="A966686" s="4" t="s">
        <v>137</v>
      </c>
    </row>
    <row r="966687" spans="1:1" x14ac:dyDescent="0.35">
      <c r="A966687" s="4" t="s">
        <v>141</v>
      </c>
    </row>
    <row r="966688" spans="1:1" x14ac:dyDescent="0.35">
      <c r="A966688" s="4" t="s">
        <v>125</v>
      </c>
    </row>
    <row r="966689" spans="1:1" x14ac:dyDescent="0.35">
      <c r="A966689" s="28" t="s">
        <v>142</v>
      </c>
    </row>
    <row r="966690" spans="1:1" x14ac:dyDescent="0.35">
      <c r="A966690" s="28" t="s">
        <v>0</v>
      </c>
    </row>
    <row r="983040" spans="1:1" x14ac:dyDescent="0.35">
      <c r="A983040" s="4" t="s">
        <v>1</v>
      </c>
    </row>
    <row r="983041" spans="1:1" x14ac:dyDescent="0.35">
      <c r="A983041" s="4" t="s">
        <v>2</v>
      </c>
    </row>
    <row r="983042" spans="1:1" x14ac:dyDescent="0.35">
      <c r="A983042" s="4" t="s">
        <v>3</v>
      </c>
    </row>
    <row r="983043" spans="1:1" x14ac:dyDescent="0.35">
      <c r="A983043" s="4" t="s">
        <v>4</v>
      </c>
    </row>
    <row r="983044" spans="1:1" x14ac:dyDescent="0.35">
      <c r="A983044" s="4" t="s">
        <v>92</v>
      </c>
    </row>
    <row r="983045" spans="1:1" x14ac:dyDescent="0.35">
      <c r="A983045" s="4" t="s">
        <v>7</v>
      </c>
    </row>
    <row r="983046" spans="1:1" x14ac:dyDescent="0.35">
      <c r="A983046" s="4" t="s">
        <v>8</v>
      </c>
    </row>
    <row r="983047" spans="1:1" x14ac:dyDescent="0.35">
      <c r="A983047" s="4" t="s">
        <v>91</v>
      </c>
    </row>
    <row r="983048" spans="1:1" x14ac:dyDescent="0.35">
      <c r="A983048" s="21" t="s">
        <v>5</v>
      </c>
    </row>
    <row r="983049" spans="1:1" x14ac:dyDescent="0.35">
      <c r="A983049" s="21" t="s">
        <v>6</v>
      </c>
    </row>
    <row r="983050" spans="1:1" x14ac:dyDescent="0.35">
      <c r="A983050" s="4" t="s">
        <v>88</v>
      </c>
    </row>
    <row r="983051" spans="1:1" x14ac:dyDescent="0.35">
      <c r="A983051" s="4" t="s">
        <v>9</v>
      </c>
    </row>
    <row r="983052" spans="1:1" x14ac:dyDescent="0.35">
      <c r="A983052" s="4" t="s">
        <v>180</v>
      </c>
    </row>
    <row r="983053" spans="1:1" x14ac:dyDescent="0.35">
      <c r="A983053" s="4" t="s">
        <v>166</v>
      </c>
    </row>
    <row r="983054" spans="1:1" x14ac:dyDescent="0.35">
      <c r="A983054" s="4" t="s">
        <v>181</v>
      </c>
    </row>
    <row r="983055" spans="1:1" x14ac:dyDescent="0.35">
      <c r="A983055" s="4" t="s">
        <v>182</v>
      </c>
    </row>
    <row r="983056" spans="1:1" x14ac:dyDescent="0.35">
      <c r="A983056" s="22" t="s">
        <v>167</v>
      </c>
    </row>
    <row r="983057" spans="1:1" x14ac:dyDescent="0.35">
      <c r="A983057" s="4" t="s">
        <v>11</v>
      </c>
    </row>
    <row r="983058" spans="1:1" x14ac:dyDescent="0.35">
      <c r="A983058" s="4" t="s">
        <v>183</v>
      </c>
    </row>
    <row r="983059" spans="1:1" x14ac:dyDescent="0.35">
      <c r="A983059" s="4" t="s">
        <v>110</v>
      </c>
    </row>
    <row r="983060" spans="1:1" x14ac:dyDescent="0.35">
      <c r="A983060" s="4" t="s">
        <v>184</v>
      </c>
    </row>
    <row r="983061" spans="1:1" x14ac:dyDescent="0.35">
      <c r="A983061" s="4" t="s">
        <v>185</v>
      </c>
    </row>
    <row r="983062" spans="1:1" x14ac:dyDescent="0.35">
      <c r="A983062" s="4" t="s">
        <v>168</v>
      </c>
    </row>
    <row r="983063" spans="1:1" x14ac:dyDescent="0.35">
      <c r="A983063" s="4" t="s">
        <v>138</v>
      </c>
    </row>
    <row r="983064" spans="1:1" x14ac:dyDescent="0.35">
      <c r="A983064" s="4" t="s">
        <v>136</v>
      </c>
    </row>
    <row r="983065" spans="1:1" x14ac:dyDescent="0.35">
      <c r="A983065" s="4" t="s">
        <v>139</v>
      </c>
    </row>
    <row r="983066" spans="1:1" x14ac:dyDescent="0.35">
      <c r="A983066" s="4" t="s">
        <v>179</v>
      </c>
    </row>
    <row r="983067" spans="1:1" x14ac:dyDescent="0.35">
      <c r="A983067" s="4" t="s">
        <v>140</v>
      </c>
    </row>
    <row r="983068" spans="1:1" x14ac:dyDescent="0.35">
      <c r="A983068" s="4" t="s">
        <v>176</v>
      </c>
    </row>
    <row r="983069" spans="1:1" x14ac:dyDescent="0.35">
      <c r="A983069" s="4" t="s">
        <v>178</v>
      </c>
    </row>
    <row r="983070" spans="1:1" x14ac:dyDescent="0.35">
      <c r="A983070" s="4" t="s">
        <v>137</v>
      </c>
    </row>
    <row r="983071" spans="1:1" x14ac:dyDescent="0.35">
      <c r="A983071" s="4" t="s">
        <v>141</v>
      </c>
    </row>
    <row r="983072" spans="1:1" x14ac:dyDescent="0.35">
      <c r="A983072" s="4" t="s">
        <v>125</v>
      </c>
    </row>
    <row r="983073" spans="1:1" x14ac:dyDescent="0.35">
      <c r="A983073" s="28" t="s">
        <v>142</v>
      </c>
    </row>
    <row r="983074" spans="1:1" x14ac:dyDescent="0.35">
      <c r="A983074" s="28" t="s">
        <v>0</v>
      </c>
    </row>
    <row r="999424" spans="1:1" x14ac:dyDescent="0.35">
      <c r="A999424" s="4" t="s">
        <v>1</v>
      </c>
    </row>
    <row r="999425" spans="1:1" x14ac:dyDescent="0.35">
      <c r="A999425" s="4" t="s">
        <v>2</v>
      </c>
    </row>
    <row r="999426" spans="1:1" x14ac:dyDescent="0.35">
      <c r="A999426" s="4" t="s">
        <v>3</v>
      </c>
    </row>
    <row r="999427" spans="1:1" x14ac:dyDescent="0.35">
      <c r="A999427" s="4" t="s">
        <v>4</v>
      </c>
    </row>
    <row r="999428" spans="1:1" x14ac:dyDescent="0.35">
      <c r="A999428" s="4" t="s">
        <v>92</v>
      </c>
    </row>
    <row r="999429" spans="1:1" x14ac:dyDescent="0.35">
      <c r="A999429" s="4" t="s">
        <v>7</v>
      </c>
    </row>
    <row r="999430" spans="1:1" x14ac:dyDescent="0.35">
      <c r="A999430" s="4" t="s">
        <v>8</v>
      </c>
    </row>
    <row r="999431" spans="1:1" x14ac:dyDescent="0.35">
      <c r="A999431" s="4" t="s">
        <v>91</v>
      </c>
    </row>
    <row r="999432" spans="1:1" x14ac:dyDescent="0.35">
      <c r="A999432" s="21" t="s">
        <v>5</v>
      </c>
    </row>
    <row r="999433" spans="1:1" x14ac:dyDescent="0.35">
      <c r="A999433" s="21" t="s">
        <v>6</v>
      </c>
    </row>
    <row r="999434" spans="1:1" x14ac:dyDescent="0.35">
      <c r="A999434" s="4" t="s">
        <v>88</v>
      </c>
    </row>
    <row r="999435" spans="1:1" x14ac:dyDescent="0.35">
      <c r="A999435" s="4" t="s">
        <v>9</v>
      </c>
    </row>
    <row r="999436" spans="1:1" x14ac:dyDescent="0.35">
      <c r="A999436" s="4" t="s">
        <v>180</v>
      </c>
    </row>
    <row r="999437" spans="1:1" x14ac:dyDescent="0.35">
      <c r="A999437" s="4" t="s">
        <v>166</v>
      </c>
    </row>
    <row r="999438" spans="1:1" x14ac:dyDescent="0.35">
      <c r="A999438" s="4" t="s">
        <v>181</v>
      </c>
    </row>
    <row r="999439" spans="1:1" x14ac:dyDescent="0.35">
      <c r="A999439" s="4" t="s">
        <v>182</v>
      </c>
    </row>
    <row r="999440" spans="1:1" x14ac:dyDescent="0.35">
      <c r="A999440" s="22" t="s">
        <v>167</v>
      </c>
    </row>
    <row r="999441" spans="1:1" x14ac:dyDescent="0.35">
      <c r="A999441" s="4" t="s">
        <v>11</v>
      </c>
    </row>
    <row r="999442" spans="1:1" x14ac:dyDescent="0.35">
      <c r="A999442" s="4" t="s">
        <v>183</v>
      </c>
    </row>
    <row r="999443" spans="1:1" x14ac:dyDescent="0.35">
      <c r="A999443" s="4" t="s">
        <v>110</v>
      </c>
    </row>
    <row r="999444" spans="1:1" x14ac:dyDescent="0.35">
      <c r="A999444" s="4" t="s">
        <v>184</v>
      </c>
    </row>
    <row r="999445" spans="1:1" x14ac:dyDescent="0.35">
      <c r="A999445" s="4" t="s">
        <v>185</v>
      </c>
    </row>
    <row r="999446" spans="1:1" x14ac:dyDescent="0.35">
      <c r="A999446" s="4" t="s">
        <v>168</v>
      </c>
    </row>
    <row r="999447" spans="1:1" x14ac:dyDescent="0.35">
      <c r="A999447" s="4" t="s">
        <v>138</v>
      </c>
    </row>
    <row r="999448" spans="1:1" x14ac:dyDescent="0.35">
      <c r="A999448" s="4" t="s">
        <v>136</v>
      </c>
    </row>
    <row r="999449" spans="1:1" x14ac:dyDescent="0.35">
      <c r="A999449" s="4" t="s">
        <v>139</v>
      </c>
    </row>
    <row r="999450" spans="1:1" x14ac:dyDescent="0.35">
      <c r="A999450" s="4" t="s">
        <v>179</v>
      </c>
    </row>
    <row r="999451" spans="1:1" x14ac:dyDescent="0.35">
      <c r="A999451" s="4" t="s">
        <v>140</v>
      </c>
    </row>
    <row r="999452" spans="1:1" x14ac:dyDescent="0.35">
      <c r="A999452" s="4" t="s">
        <v>176</v>
      </c>
    </row>
    <row r="999453" spans="1:1" x14ac:dyDescent="0.35">
      <c r="A999453" s="4" t="s">
        <v>178</v>
      </c>
    </row>
    <row r="999454" spans="1:1" x14ac:dyDescent="0.35">
      <c r="A999454" s="4" t="s">
        <v>137</v>
      </c>
    </row>
    <row r="999455" spans="1:1" x14ac:dyDescent="0.35">
      <c r="A999455" s="4" t="s">
        <v>141</v>
      </c>
    </row>
    <row r="999456" spans="1:1" x14ac:dyDescent="0.35">
      <c r="A999456" s="4" t="s">
        <v>125</v>
      </c>
    </row>
    <row r="999457" spans="1:1" x14ac:dyDescent="0.35">
      <c r="A999457" s="28" t="s">
        <v>142</v>
      </c>
    </row>
    <row r="999458" spans="1:1" x14ac:dyDescent="0.35">
      <c r="A999458" s="28" t="s">
        <v>0</v>
      </c>
    </row>
    <row r="1015808" spans="1:1" x14ac:dyDescent="0.35">
      <c r="A1015808" s="4" t="s">
        <v>1</v>
      </c>
    </row>
    <row r="1015809" spans="1:1" x14ac:dyDescent="0.35">
      <c r="A1015809" s="4" t="s">
        <v>2</v>
      </c>
    </row>
    <row r="1015810" spans="1:1" x14ac:dyDescent="0.35">
      <c r="A1015810" s="4" t="s">
        <v>3</v>
      </c>
    </row>
    <row r="1015811" spans="1:1" x14ac:dyDescent="0.35">
      <c r="A1015811" s="4" t="s">
        <v>4</v>
      </c>
    </row>
    <row r="1015812" spans="1:1" x14ac:dyDescent="0.35">
      <c r="A1015812" s="4" t="s">
        <v>92</v>
      </c>
    </row>
    <row r="1015813" spans="1:1" x14ac:dyDescent="0.35">
      <c r="A1015813" s="4" t="s">
        <v>7</v>
      </c>
    </row>
    <row r="1015814" spans="1:1" x14ac:dyDescent="0.35">
      <c r="A1015814" s="4" t="s">
        <v>8</v>
      </c>
    </row>
    <row r="1015815" spans="1:1" x14ac:dyDescent="0.35">
      <c r="A1015815" s="4" t="s">
        <v>91</v>
      </c>
    </row>
    <row r="1015816" spans="1:1" x14ac:dyDescent="0.35">
      <c r="A1015816" s="21" t="s">
        <v>5</v>
      </c>
    </row>
    <row r="1015817" spans="1:1" x14ac:dyDescent="0.35">
      <c r="A1015817" s="21" t="s">
        <v>6</v>
      </c>
    </row>
    <row r="1015818" spans="1:1" x14ac:dyDescent="0.35">
      <c r="A1015818" s="4" t="s">
        <v>88</v>
      </c>
    </row>
    <row r="1015819" spans="1:1" x14ac:dyDescent="0.35">
      <c r="A1015819" s="4" t="s">
        <v>9</v>
      </c>
    </row>
    <row r="1015820" spans="1:1" x14ac:dyDescent="0.35">
      <c r="A1015820" s="4" t="s">
        <v>180</v>
      </c>
    </row>
    <row r="1015821" spans="1:1" x14ac:dyDescent="0.35">
      <c r="A1015821" s="4" t="s">
        <v>166</v>
      </c>
    </row>
    <row r="1015822" spans="1:1" x14ac:dyDescent="0.35">
      <c r="A1015822" s="4" t="s">
        <v>181</v>
      </c>
    </row>
    <row r="1015823" spans="1:1" x14ac:dyDescent="0.35">
      <c r="A1015823" s="4" t="s">
        <v>182</v>
      </c>
    </row>
    <row r="1015824" spans="1:1" x14ac:dyDescent="0.35">
      <c r="A1015824" s="22" t="s">
        <v>167</v>
      </c>
    </row>
    <row r="1015825" spans="1:1" x14ac:dyDescent="0.35">
      <c r="A1015825" s="4" t="s">
        <v>11</v>
      </c>
    </row>
    <row r="1015826" spans="1:1" x14ac:dyDescent="0.35">
      <c r="A1015826" s="4" t="s">
        <v>183</v>
      </c>
    </row>
    <row r="1015827" spans="1:1" x14ac:dyDescent="0.35">
      <c r="A1015827" s="4" t="s">
        <v>110</v>
      </c>
    </row>
    <row r="1015828" spans="1:1" x14ac:dyDescent="0.35">
      <c r="A1015828" s="4" t="s">
        <v>184</v>
      </c>
    </row>
    <row r="1015829" spans="1:1" x14ac:dyDescent="0.35">
      <c r="A1015829" s="4" t="s">
        <v>185</v>
      </c>
    </row>
    <row r="1015830" spans="1:1" x14ac:dyDescent="0.35">
      <c r="A1015830" s="4" t="s">
        <v>168</v>
      </c>
    </row>
    <row r="1015831" spans="1:1" x14ac:dyDescent="0.35">
      <c r="A1015831" s="4" t="s">
        <v>138</v>
      </c>
    </row>
    <row r="1015832" spans="1:1" x14ac:dyDescent="0.35">
      <c r="A1015832" s="4" t="s">
        <v>136</v>
      </c>
    </row>
    <row r="1015833" spans="1:1" x14ac:dyDescent="0.35">
      <c r="A1015833" s="4" t="s">
        <v>139</v>
      </c>
    </row>
    <row r="1015834" spans="1:1" x14ac:dyDescent="0.35">
      <c r="A1015834" s="4" t="s">
        <v>179</v>
      </c>
    </row>
    <row r="1015835" spans="1:1" x14ac:dyDescent="0.35">
      <c r="A1015835" s="4" t="s">
        <v>140</v>
      </c>
    </row>
    <row r="1015836" spans="1:1" x14ac:dyDescent="0.35">
      <c r="A1015836" s="4" t="s">
        <v>176</v>
      </c>
    </row>
    <row r="1015837" spans="1:1" x14ac:dyDescent="0.35">
      <c r="A1015837" s="4" t="s">
        <v>178</v>
      </c>
    </row>
    <row r="1015838" spans="1:1" x14ac:dyDescent="0.35">
      <c r="A1015838" s="4" t="s">
        <v>137</v>
      </c>
    </row>
    <row r="1015839" spans="1:1" x14ac:dyDescent="0.35">
      <c r="A1015839" s="4" t="s">
        <v>141</v>
      </c>
    </row>
    <row r="1015840" spans="1:1" x14ac:dyDescent="0.35">
      <c r="A1015840" s="4" t="s">
        <v>125</v>
      </c>
    </row>
    <row r="1015841" spans="1:1" x14ac:dyDescent="0.35">
      <c r="A1015841" s="28" t="s">
        <v>142</v>
      </c>
    </row>
    <row r="1015842" spans="1:1" x14ac:dyDescent="0.35">
      <c r="A1015842" s="28" t="s">
        <v>0</v>
      </c>
    </row>
    <row r="1032192" spans="1:1" x14ac:dyDescent="0.35">
      <c r="A1032192" s="4" t="s">
        <v>1</v>
      </c>
    </row>
    <row r="1032193" spans="1:1" x14ac:dyDescent="0.35">
      <c r="A1032193" s="4" t="s">
        <v>2</v>
      </c>
    </row>
    <row r="1032194" spans="1:1" x14ac:dyDescent="0.35">
      <c r="A1032194" s="4" t="s">
        <v>3</v>
      </c>
    </row>
    <row r="1032195" spans="1:1" x14ac:dyDescent="0.35">
      <c r="A1032195" s="4" t="s">
        <v>4</v>
      </c>
    </row>
    <row r="1032196" spans="1:1" x14ac:dyDescent="0.35">
      <c r="A1032196" s="4" t="s">
        <v>92</v>
      </c>
    </row>
    <row r="1032197" spans="1:1" x14ac:dyDescent="0.35">
      <c r="A1032197" s="4" t="s">
        <v>7</v>
      </c>
    </row>
    <row r="1032198" spans="1:1" x14ac:dyDescent="0.35">
      <c r="A1032198" s="4" t="s">
        <v>8</v>
      </c>
    </row>
    <row r="1032199" spans="1:1" x14ac:dyDescent="0.35">
      <c r="A1032199" s="4" t="s">
        <v>91</v>
      </c>
    </row>
    <row r="1032200" spans="1:1" x14ac:dyDescent="0.35">
      <c r="A1032200" s="21" t="s">
        <v>5</v>
      </c>
    </row>
    <row r="1032201" spans="1:1" x14ac:dyDescent="0.35">
      <c r="A1032201" s="21" t="s">
        <v>6</v>
      </c>
    </row>
    <row r="1032202" spans="1:1" x14ac:dyDescent="0.35">
      <c r="A1032202" s="4" t="s">
        <v>88</v>
      </c>
    </row>
    <row r="1032203" spans="1:1" x14ac:dyDescent="0.35">
      <c r="A1032203" s="4" t="s">
        <v>9</v>
      </c>
    </row>
    <row r="1032204" spans="1:1" x14ac:dyDescent="0.35">
      <c r="A1032204" s="4" t="s">
        <v>180</v>
      </c>
    </row>
    <row r="1032205" spans="1:1" x14ac:dyDescent="0.35">
      <c r="A1032205" s="4" t="s">
        <v>166</v>
      </c>
    </row>
    <row r="1032206" spans="1:1" x14ac:dyDescent="0.35">
      <c r="A1032206" s="4" t="s">
        <v>181</v>
      </c>
    </row>
    <row r="1032207" spans="1:1" x14ac:dyDescent="0.35">
      <c r="A1032207" s="4" t="s">
        <v>182</v>
      </c>
    </row>
    <row r="1032208" spans="1:1" x14ac:dyDescent="0.35">
      <c r="A1032208" s="22" t="s">
        <v>167</v>
      </c>
    </row>
    <row r="1032209" spans="1:1" x14ac:dyDescent="0.35">
      <c r="A1032209" s="4" t="s">
        <v>11</v>
      </c>
    </row>
    <row r="1032210" spans="1:1" x14ac:dyDescent="0.35">
      <c r="A1032210" s="4" t="s">
        <v>183</v>
      </c>
    </row>
    <row r="1032211" spans="1:1" x14ac:dyDescent="0.35">
      <c r="A1032211" s="4" t="s">
        <v>110</v>
      </c>
    </row>
    <row r="1032212" spans="1:1" x14ac:dyDescent="0.35">
      <c r="A1032212" s="4" t="s">
        <v>184</v>
      </c>
    </row>
    <row r="1032213" spans="1:1" x14ac:dyDescent="0.35">
      <c r="A1032213" s="4" t="s">
        <v>185</v>
      </c>
    </row>
    <row r="1032214" spans="1:1" x14ac:dyDescent="0.35">
      <c r="A1032214" s="4" t="s">
        <v>168</v>
      </c>
    </row>
    <row r="1032215" spans="1:1" x14ac:dyDescent="0.35">
      <c r="A1032215" s="4" t="s">
        <v>138</v>
      </c>
    </row>
    <row r="1032216" spans="1:1" x14ac:dyDescent="0.35">
      <c r="A1032216" s="4" t="s">
        <v>136</v>
      </c>
    </row>
    <row r="1032217" spans="1:1" x14ac:dyDescent="0.35">
      <c r="A1032217" s="4" t="s">
        <v>139</v>
      </c>
    </row>
    <row r="1032218" spans="1:1" x14ac:dyDescent="0.35">
      <c r="A1032218" s="4" t="s">
        <v>179</v>
      </c>
    </row>
    <row r="1032219" spans="1:1" x14ac:dyDescent="0.35">
      <c r="A1032219" s="4" t="s">
        <v>140</v>
      </c>
    </row>
    <row r="1032220" spans="1:1" x14ac:dyDescent="0.35">
      <c r="A1032220" s="4" t="s">
        <v>176</v>
      </c>
    </row>
    <row r="1032221" spans="1:1" x14ac:dyDescent="0.35">
      <c r="A1032221" s="4" t="s">
        <v>178</v>
      </c>
    </row>
    <row r="1032222" spans="1:1" x14ac:dyDescent="0.35">
      <c r="A1032222" s="4" t="s">
        <v>137</v>
      </c>
    </row>
    <row r="1032223" spans="1:1" x14ac:dyDescent="0.35">
      <c r="A1032223" s="4" t="s">
        <v>141</v>
      </c>
    </row>
    <row r="1032224" spans="1:1" x14ac:dyDescent="0.35">
      <c r="A1032224" s="4" t="s">
        <v>125</v>
      </c>
    </row>
    <row r="1032225" spans="1:1" x14ac:dyDescent="0.35">
      <c r="A1032225" s="28" t="s">
        <v>142</v>
      </c>
    </row>
    <row r="1032226" spans="1:1" x14ac:dyDescent="0.35">
      <c r="A1032226" s="28"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IPD SDs</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Soto Mota</dc:creator>
  <cp:lastModifiedBy>Luis Adrian Soto Mota</cp:lastModifiedBy>
  <dcterms:created xsi:type="dcterms:W3CDTF">2023-01-22T17:30:14Z</dcterms:created>
  <dcterms:modified xsi:type="dcterms:W3CDTF">2023-09-19T13:03:37Z</dcterms:modified>
</cp:coreProperties>
</file>