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charts/chartEx1.xml" ContentType="application/vnd.ms-office.chartex+xml"/>
  <Override PartName="/xl/charts/style18.xml" ContentType="application/vnd.ms-office.chartstyle+xml"/>
  <Override PartName="/xl/charts/colors18.xml" ContentType="application/vnd.ms-office.chartcolorstyle+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7.xml" ContentType="application/vnd.openxmlformats-officedocument.drawing+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adrianakane/Desktop/Springboard Stuff/"/>
    </mc:Choice>
  </mc:AlternateContent>
  <xr:revisionPtr revIDLastSave="0" documentId="8_{C13DEA9E-93B7-6E49-B534-8E17F397078C}" xr6:coauthVersionLast="47" xr6:coauthVersionMax="47" xr10:uidLastSave="{00000000-0000-0000-0000-000000000000}"/>
  <bookViews>
    <workbookView xWindow="0" yWindow="620" windowWidth="33600" windowHeight="19480" tabRatio="837" firstSheet="1" activeTab="6" xr2:uid="{00000000-000D-0000-FFFF-FFFF00000000}"/>
  </bookViews>
  <sheets>
    <sheet name="READ ME BEFORE STARTING" sheetId="11" r:id="rId1"/>
    <sheet name="Definitions" sheetId="1" r:id="rId2"/>
    <sheet name="Pivot Table" sheetId="20" r:id="rId3"/>
    <sheet name="Data Repository Table" sheetId="17" r:id="rId4"/>
    <sheet name="Revenue Analysis" sheetId="15" r:id="rId5"/>
    <sheet name="Expenses Analysis" sheetId="16" r:id="rId6"/>
    <sheet name="EBIT Analysis" sheetId="18" r:id="rId7"/>
    <sheet name="Variance Analysis" sheetId="4" state="hidden" r:id="rId8"/>
    <sheet name="Cost to Produce" sheetId="7" state="hidden" r:id="rId9"/>
    <sheet name="EBIT" sheetId="8" state="hidden" r:id="rId10"/>
  </sheets>
  <definedNames>
    <definedName name="_xlnm._FilterDatabase" localSheetId="3" hidden="1">'Data Repository Table'!$A$2:$L$1010</definedName>
    <definedName name="_xlchart.v1.0" hidden="1">'Variance Analysis'!$B$120:$M$120</definedName>
    <definedName name="_xlchart.v1.1" hidden="1">'Variance Analysis'!$B$125:$M$125</definedName>
  </definedNames>
  <calcPr calcId="191029"/>
  <pivotCaches>
    <pivotCache cacheId="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H57" i="16" l="1"/>
  <c r="G57" i="16"/>
  <c r="F57" i="16"/>
  <c r="Q43" i="15"/>
  <c r="B60" i="15"/>
  <c r="C60" i="15"/>
  <c r="D60" i="15"/>
  <c r="E60" i="15"/>
  <c r="Q29" i="15"/>
  <c r="Q23" i="15"/>
  <c r="Q18" i="15"/>
  <c r="Q17" i="15"/>
  <c r="E12" i="15"/>
  <c r="H15" i="15"/>
  <c r="Q57" i="18"/>
  <c r="Q58" i="18"/>
  <c r="Q56" i="18"/>
  <c r="F56" i="18"/>
  <c r="G56" i="18"/>
  <c r="H56" i="18"/>
  <c r="I56" i="18"/>
  <c r="J56" i="18"/>
  <c r="K56" i="18"/>
  <c r="L56" i="18"/>
  <c r="M56" i="18"/>
  <c r="N56" i="18"/>
  <c r="O56" i="18"/>
  <c r="P56" i="18"/>
  <c r="F57" i="18"/>
  <c r="G57" i="18"/>
  <c r="H57" i="18"/>
  <c r="I57" i="18"/>
  <c r="J57" i="18"/>
  <c r="K57" i="18"/>
  <c r="L57" i="18"/>
  <c r="M57" i="18"/>
  <c r="N57" i="18"/>
  <c r="O57" i="18"/>
  <c r="P57" i="18"/>
  <c r="F58" i="18"/>
  <c r="G58" i="18"/>
  <c r="H58" i="18"/>
  <c r="I58" i="18"/>
  <c r="J58" i="18"/>
  <c r="K58" i="18"/>
  <c r="L58" i="18"/>
  <c r="M58" i="18"/>
  <c r="N58" i="18"/>
  <c r="O58" i="18"/>
  <c r="P58" i="18"/>
  <c r="E58" i="18"/>
  <c r="E57" i="18"/>
  <c r="E56" i="18"/>
  <c r="E23" i="18"/>
  <c r="Q23" i="18" s="1"/>
  <c r="Q24" i="18"/>
  <c r="Q25" i="18"/>
  <c r="E24" i="18"/>
  <c r="F24" i="18"/>
  <c r="G24" i="18"/>
  <c r="H24" i="18"/>
  <c r="I24" i="18"/>
  <c r="J24" i="18"/>
  <c r="K24" i="18"/>
  <c r="L24" i="18"/>
  <c r="M24" i="18"/>
  <c r="N24" i="18"/>
  <c r="O24" i="18"/>
  <c r="P24" i="18"/>
  <c r="E25" i="18"/>
  <c r="F25" i="18"/>
  <c r="G25" i="18"/>
  <c r="H25" i="18"/>
  <c r="I25" i="18"/>
  <c r="J25" i="18"/>
  <c r="K25" i="18"/>
  <c r="L25" i="18"/>
  <c r="M25" i="18"/>
  <c r="N25" i="18"/>
  <c r="O25" i="18"/>
  <c r="P25" i="18"/>
  <c r="F23" i="18"/>
  <c r="G23" i="18"/>
  <c r="H23" i="18"/>
  <c r="I23" i="18"/>
  <c r="J23" i="18"/>
  <c r="K23" i="18"/>
  <c r="L23" i="18"/>
  <c r="M23" i="18"/>
  <c r="N23" i="18"/>
  <c r="O23" i="18"/>
  <c r="P23" i="18"/>
  <c r="Q16" i="18"/>
  <c r="Q17" i="18"/>
  <c r="Q19" i="18"/>
  <c r="Q20" i="18"/>
  <c r="Q21" i="18"/>
  <c r="Q15" i="18"/>
  <c r="E16" i="18"/>
  <c r="F16" i="18"/>
  <c r="G16" i="18"/>
  <c r="H16" i="18"/>
  <c r="I16" i="18"/>
  <c r="J16" i="18"/>
  <c r="K16" i="18"/>
  <c r="L16" i="18"/>
  <c r="M16" i="18"/>
  <c r="N16" i="18"/>
  <c r="O16" i="18"/>
  <c r="P16" i="18"/>
  <c r="E17" i="18"/>
  <c r="F17" i="18"/>
  <c r="G17" i="18"/>
  <c r="H17" i="18"/>
  <c r="I17" i="18"/>
  <c r="J17" i="18"/>
  <c r="K17" i="18"/>
  <c r="L17" i="18"/>
  <c r="M17" i="18"/>
  <c r="N17" i="18"/>
  <c r="O17" i="18"/>
  <c r="P17" i="18"/>
  <c r="E19" i="18"/>
  <c r="F19" i="18"/>
  <c r="G19" i="18"/>
  <c r="H19" i="18"/>
  <c r="I19" i="18"/>
  <c r="J19" i="18"/>
  <c r="K19" i="18"/>
  <c r="L19" i="18"/>
  <c r="M19" i="18"/>
  <c r="N19" i="18"/>
  <c r="O19" i="18"/>
  <c r="P19" i="18"/>
  <c r="E20" i="18"/>
  <c r="F20" i="18"/>
  <c r="G20" i="18"/>
  <c r="H20" i="18"/>
  <c r="I20" i="18"/>
  <c r="J20" i="18"/>
  <c r="K20" i="18"/>
  <c r="L20" i="18"/>
  <c r="M20" i="18"/>
  <c r="N20" i="18"/>
  <c r="O20" i="18"/>
  <c r="P20" i="18"/>
  <c r="E21" i="18"/>
  <c r="F21" i="18"/>
  <c r="G21" i="18"/>
  <c r="H21" i="18"/>
  <c r="I21" i="18"/>
  <c r="J21" i="18"/>
  <c r="K21" i="18"/>
  <c r="L21" i="18"/>
  <c r="M21" i="18"/>
  <c r="N21" i="18"/>
  <c r="O21" i="18"/>
  <c r="P21" i="18"/>
  <c r="F15" i="18"/>
  <c r="G15" i="18"/>
  <c r="H15" i="18"/>
  <c r="I15" i="18"/>
  <c r="J15" i="18"/>
  <c r="K15" i="18"/>
  <c r="L15" i="18"/>
  <c r="M15" i="18"/>
  <c r="N15" i="18"/>
  <c r="O15" i="18"/>
  <c r="P15" i="18"/>
  <c r="E15" i="18"/>
  <c r="F15" i="16"/>
  <c r="F105" i="16"/>
  <c r="G105" i="16"/>
  <c r="H105" i="16"/>
  <c r="I105" i="16"/>
  <c r="J105" i="16"/>
  <c r="K105" i="16"/>
  <c r="L105" i="16"/>
  <c r="M105" i="16"/>
  <c r="N105" i="16"/>
  <c r="O105" i="16"/>
  <c r="P105" i="16"/>
  <c r="Q105" i="16"/>
  <c r="Q50" i="16"/>
  <c r="Q51" i="16"/>
  <c r="Q52" i="16"/>
  <c r="Q53" i="16"/>
  <c r="Q54" i="16"/>
  <c r="Q55" i="16"/>
  <c r="Q56" i="16"/>
  <c r="Q49" i="16"/>
  <c r="G49" i="16"/>
  <c r="H49" i="16"/>
  <c r="I49" i="16"/>
  <c r="J49" i="16"/>
  <c r="K49" i="16"/>
  <c r="L49" i="16"/>
  <c r="M49" i="16"/>
  <c r="N49" i="16"/>
  <c r="O49" i="16"/>
  <c r="P49" i="16"/>
  <c r="G50" i="16"/>
  <c r="H50" i="16"/>
  <c r="I50" i="16"/>
  <c r="J50" i="16"/>
  <c r="K50" i="16"/>
  <c r="L50" i="16"/>
  <c r="M50" i="16"/>
  <c r="N50" i="16"/>
  <c r="O50" i="16"/>
  <c r="P50" i="16"/>
  <c r="G51" i="16"/>
  <c r="H51" i="16"/>
  <c r="I51" i="16"/>
  <c r="J51" i="16"/>
  <c r="K51" i="16"/>
  <c r="L51" i="16"/>
  <c r="M51" i="16"/>
  <c r="N51" i="16"/>
  <c r="O51" i="16"/>
  <c r="P51" i="16"/>
  <c r="G52" i="16"/>
  <c r="H52" i="16"/>
  <c r="I52" i="16"/>
  <c r="J52" i="16"/>
  <c r="K52" i="16"/>
  <c r="L52" i="16"/>
  <c r="M52" i="16"/>
  <c r="N52" i="16"/>
  <c r="O52" i="16"/>
  <c r="P52" i="16"/>
  <c r="G53" i="16"/>
  <c r="H53" i="16"/>
  <c r="I53" i="16"/>
  <c r="J53" i="16"/>
  <c r="K53" i="16"/>
  <c r="L53" i="16"/>
  <c r="M53" i="16"/>
  <c r="N53" i="16"/>
  <c r="O53" i="16"/>
  <c r="P53" i="16"/>
  <c r="G54" i="16"/>
  <c r="H54" i="16"/>
  <c r="I54" i="16"/>
  <c r="J54" i="16"/>
  <c r="K54" i="16"/>
  <c r="L54" i="16"/>
  <c r="M54" i="16"/>
  <c r="N54" i="16"/>
  <c r="O54" i="16"/>
  <c r="P54" i="16"/>
  <c r="G55" i="16"/>
  <c r="H55" i="16"/>
  <c r="I55" i="16"/>
  <c r="J55" i="16"/>
  <c r="K55" i="16"/>
  <c r="L55" i="16"/>
  <c r="M55" i="16"/>
  <c r="N55" i="16"/>
  <c r="O55" i="16"/>
  <c r="P55" i="16"/>
  <c r="G56" i="16"/>
  <c r="H56" i="16"/>
  <c r="I56" i="16"/>
  <c r="J56" i="16"/>
  <c r="K56" i="16"/>
  <c r="L56" i="16"/>
  <c r="M56" i="16"/>
  <c r="N56" i="16"/>
  <c r="O56" i="16"/>
  <c r="P56" i="16"/>
  <c r="F50" i="16"/>
  <c r="F51" i="16"/>
  <c r="F52" i="16"/>
  <c r="F53" i="16"/>
  <c r="F54" i="16"/>
  <c r="F55" i="16"/>
  <c r="F56" i="16"/>
  <c r="F49" i="16"/>
  <c r="F36" i="16"/>
  <c r="G36" i="16"/>
  <c r="H36" i="16"/>
  <c r="I36" i="16"/>
  <c r="J36" i="16"/>
  <c r="K36" i="16"/>
  <c r="L36" i="16"/>
  <c r="M36" i="16"/>
  <c r="N36" i="16"/>
  <c r="O36" i="16"/>
  <c r="P36" i="16"/>
  <c r="F37" i="16"/>
  <c r="G37" i="16"/>
  <c r="H37" i="16"/>
  <c r="I37" i="16"/>
  <c r="J37" i="16"/>
  <c r="K37" i="16"/>
  <c r="L37" i="16"/>
  <c r="M37" i="16"/>
  <c r="N37" i="16"/>
  <c r="O37" i="16"/>
  <c r="P37" i="16"/>
  <c r="F38" i="16"/>
  <c r="G38" i="16"/>
  <c r="H38" i="16"/>
  <c r="I38" i="16"/>
  <c r="J38" i="16"/>
  <c r="K38" i="16"/>
  <c r="L38" i="16"/>
  <c r="M38" i="16"/>
  <c r="N38" i="16"/>
  <c r="O38" i="16"/>
  <c r="P38" i="16"/>
  <c r="F39" i="16"/>
  <c r="G39" i="16"/>
  <c r="H39" i="16"/>
  <c r="I39" i="16"/>
  <c r="J39" i="16"/>
  <c r="K39" i="16"/>
  <c r="L39" i="16"/>
  <c r="M39" i="16"/>
  <c r="N39" i="16"/>
  <c r="O39" i="16"/>
  <c r="P39" i="16"/>
  <c r="F40" i="16"/>
  <c r="G40" i="16"/>
  <c r="H40" i="16"/>
  <c r="I40" i="16"/>
  <c r="J40" i="16"/>
  <c r="K40" i="16"/>
  <c r="L40" i="16"/>
  <c r="M40" i="16"/>
  <c r="N40" i="16"/>
  <c r="O40" i="16"/>
  <c r="P40" i="16"/>
  <c r="F41" i="16"/>
  <c r="G41" i="16"/>
  <c r="H41" i="16"/>
  <c r="I41" i="16"/>
  <c r="J41" i="16"/>
  <c r="K41" i="16"/>
  <c r="L41" i="16"/>
  <c r="M41" i="16"/>
  <c r="N41" i="16"/>
  <c r="O41" i="16"/>
  <c r="P41" i="16"/>
  <c r="F42" i="16"/>
  <c r="G42" i="16"/>
  <c r="H42" i="16"/>
  <c r="I42" i="16"/>
  <c r="J42" i="16"/>
  <c r="K42" i="16"/>
  <c r="L42" i="16"/>
  <c r="M42" i="16"/>
  <c r="N42" i="16"/>
  <c r="O42" i="16"/>
  <c r="P42" i="16"/>
  <c r="G35" i="16"/>
  <c r="H35" i="16"/>
  <c r="I35" i="16"/>
  <c r="J35" i="16"/>
  <c r="K35" i="16"/>
  <c r="L35" i="16"/>
  <c r="M35" i="16"/>
  <c r="N35" i="16"/>
  <c r="O35" i="16"/>
  <c r="P35" i="16"/>
  <c r="F35" i="16"/>
  <c r="F25" i="16"/>
  <c r="F26" i="16"/>
  <c r="G26" i="16"/>
  <c r="H26" i="16"/>
  <c r="I26" i="16"/>
  <c r="J26" i="16"/>
  <c r="K26" i="16"/>
  <c r="L26" i="16"/>
  <c r="M26" i="16"/>
  <c r="N26" i="16"/>
  <c r="O26" i="16"/>
  <c r="P26" i="16"/>
  <c r="F27" i="16"/>
  <c r="G27" i="16"/>
  <c r="H27" i="16"/>
  <c r="I27" i="16"/>
  <c r="J27" i="16"/>
  <c r="K27" i="16"/>
  <c r="L27" i="16"/>
  <c r="M27" i="16"/>
  <c r="N27" i="16"/>
  <c r="O27" i="16"/>
  <c r="P27" i="16"/>
  <c r="F28" i="16"/>
  <c r="G28" i="16"/>
  <c r="H28" i="16"/>
  <c r="I28" i="16"/>
  <c r="J28" i="16"/>
  <c r="K28" i="16"/>
  <c r="L28" i="16"/>
  <c r="M28" i="16"/>
  <c r="N28" i="16"/>
  <c r="O28" i="16"/>
  <c r="P28" i="16"/>
  <c r="F29" i="16"/>
  <c r="G29" i="16"/>
  <c r="H29" i="16"/>
  <c r="I29" i="16"/>
  <c r="J29" i="16"/>
  <c r="K29" i="16"/>
  <c r="L29" i="16"/>
  <c r="M29" i="16"/>
  <c r="N29" i="16"/>
  <c r="O29" i="16"/>
  <c r="P29" i="16"/>
  <c r="F30" i="16"/>
  <c r="G30" i="16"/>
  <c r="H30" i="16"/>
  <c r="I30" i="16"/>
  <c r="J30" i="16"/>
  <c r="K30" i="16"/>
  <c r="L30" i="16"/>
  <c r="M30" i="16"/>
  <c r="N30" i="16"/>
  <c r="O30" i="16"/>
  <c r="P30" i="16"/>
  <c r="F31" i="16"/>
  <c r="G31" i="16"/>
  <c r="H31" i="16"/>
  <c r="I31" i="16"/>
  <c r="J31" i="16"/>
  <c r="K31" i="16"/>
  <c r="L31" i="16"/>
  <c r="M31" i="16"/>
  <c r="N31" i="16"/>
  <c r="O31" i="16"/>
  <c r="P31" i="16"/>
  <c r="F32" i="16"/>
  <c r="G32" i="16"/>
  <c r="H32" i="16"/>
  <c r="I32" i="16"/>
  <c r="J32" i="16"/>
  <c r="K32" i="16"/>
  <c r="L32" i="16"/>
  <c r="M32" i="16"/>
  <c r="N32" i="16"/>
  <c r="O32" i="16"/>
  <c r="P32" i="16"/>
  <c r="G25" i="16"/>
  <c r="H25" i="16"/>
  <c r="I25" i="16"/>
  <c r="J25" i="16"/>
  <c r="K25" i="16"/>
  <c r="L25" i="16"/>
  <c r="M25" i="16"/>
  <c r="N25" i="16"/>
  <c r="O25" i="16"/>
  <c r="P25" i="16"/>
  <c r="E17" i="15"/>
  <c r="F112" i="16"/>
  <c r="G112" i="16"/>
  <c r="H112" i="16"/>
  <c r="I112" i="16"/>
  <c r="J112" i="16"/>
  <c r="K112" i="16"/>
  <c r="L112" i="16"/>
  <c r="M112" i="16"/>
  <c r="N112" i="16"/>
  <c r="O112" i="16"/>
  <c r="P112" i="16"/>
  <c r="Q112" i="16"/>
  <c r="F113" i="16"/>
  <c r="G113" i="16"/>
  <c r="H113" i="16"/>
  <c r="I113" i="16"/>
  <c r="J113" i="16"/>
  <c r="K113" i="16"/>
  <c r="L113" i="16"/>
  <c r="M113" i="16"/>
  <c r="N113" i="16"/>
  <c r="O113" i="16"/>
  <c r="P113" i="16"/>
  <c r="Q113" i="16"/>
  <c r="G106" i="16"/>
  <c r="H106" i="16"/>
  <c r="I106" i="16"/>
  <c r="J106" i="16"/>
  <c r="K106" i="16"/>
  <c r="L106" i="16"/>
  <c r="M106" i="16"/>
  <c r="N106" i="16"/>
  <c r="O106" i="16"/>
  <c r="P106" i="16"/>
  <c r="Q106" i="16"/>
  <c r="G107" i="16"/>
  <c r="H107" i="16"/>
  <c r="I107" i="16"/>
  <c r="J107" i="16"/>
  <c r="K107" i="16"/>
  <c r="L107" i="16"/>
  <c r="M107" i="16"/>
  <c r="N107" i="16"/>
  <c r="O107" i="16"/>
  <c r="P107" i="16"/>
  <c r="Q107" i="16"/>
  <c r="G111" i="16"/>
  <c r="H111" i="16"/>
  <c r="I111" i="16"/>
  <c r="J111" i="16"/>
  <c r="K111" i="16"/>
  <c r="L111" i="16"/>
  <c r="M111" i="16"/>
  <c r="N111" i="16"/>
  <c r="O111" i="16"/>
  <c r="P111" i="16"/>
  <c r="Q111" i="16"/>
  <c r="F106" i="16"/>
  <c r="F107" i="16"/>
  <c r="F111" i="16"/>
  <c r="F16" i="16"/>
  <c r="F17" i="16"/>
  <c r="F18" i="16"/>
  <c r="F19" i="16"/>
  <c r="F20" i="16"/>
  <c r="F21" i="16"/>
  <c r="F22" i="16"/>
  <c r="G15" i="16"/>
  <c r="H15" i="16"/>
  <c r="I15" i="16"/>
  <c r="J15" i="16"/>
  <c r="K15" i="16"/>
  <c r="L15" i="16"/>
  <c r="M15" i="16"/>
  <c r="N15" i="16"/>
  <c r="O15" i="16"/>
  <c r="P15" i="16"/>
  <c r="G16" i="16"/>
  <c r="H16" i="16"/>
  <c r="I16" i="16"/>
  <c r="J16" i="16"/>
  <c r="K16" i="16"/>
  <c r="L16" i="16"/>
  <c r="M16" i="16"/>
  <c r="N16" i="16"/>
  <c r="O16" i="16"/>
  <c r="P16" i="16"/>
  <c r="G17" i="16"/>
  <c r="H17" i="16"/>
  <c r="I17" i="16"/>
  <c r="J17" i="16"/>
  <c r="K17" i="16"/>
  <c r="L17" i="16"/>
  <c r="M17" i="16"/>
  <c r="N17" i="16"/>
  <c r="O17" i="16"/>
  <c r="P17" i="16"/>
  <c r="G18" i="16"/>
  <c r="H18" i="16"/>
  <c r="I18" i="16"/>
  <c r="J18" i="16"/>
  <c r="K18" i="16"/>
  <c r="L18" i="16"/>
  <c r="M18" i="16"/>
  <c r="N18" i="16"/>
  <c r="O18" i="16"/>
  <c r="P18" i="16"/>
  <c r="G19" i="16"/>
  <c r="H19" i="16"/>
  <c r="I19" i="16"/>
  <c r="J19" i="16"/>
  <c r="K19" i="16"/>
  <c r="L19" i="16"/>
  <c r="M19" i="16"/>
  <c r="N19" i="16"/>
  <c r="O19" i="16"/>
  <c r="P19" i="16"/>
  <c r="G20" i="16"/>
  <c r="H20" i="16"/>
  <c r="I20" i="16"/>
  <c r="J20" i="16"/>
  <c r="K20" i="16"/>
  <c r="L20" i="16"/>
  <c r="M20" i="16"/>
  <c r="N20" i="16"/>
  <c r="O20" i="16"/>
  <c r="P20" i="16"/>
  <c r="G21" i="16"/>
  <c r="H21" i="16"/>
  <c r="I21" i="16"/>
  <c r="J21" i="16"/>
  <c r="K21" i="16"/>
  <c r="L21" i="16"/>
  <c r="M21" i="16"/>
  <c r="N21" i="16"/>
  <c r="O21" i="16"/>
  <c r="P21" i="16"/>
  <c r="G22" i="16"/>
  <c r="H22" i="16"/>
  <c r="I22" i="16"/>
  <c r="J22" i="16"/>
  <c r="K22" i="16"/>
  <c r="L22" i="16"/>
  <c r="M22" i="16"/>
  <c r="M23" i="16" s="1"/>
  <c r="N22" i="16"/>
  <c r="O22" i="16"/>
  <c r="P22" i="16"/>
  <c r="R37" i="16"/>
  <c r="B62" i="15"/>
  <c r="B57" i="15"/>
  <c r="E34" i="15"/>
  <c r="B64" i="15"/>
  <c r="C64" i="15"/>
  <c r="D64" i="15"/>
  <c r="C63" i="15"/>
  <c r="D63" i="15"/>
  <c r="B63" i="15"/>
  <c r="C57" i="15"/>
  <c r="B58" i="15"/>
  <c r="B59" i="15"/>
  <c r="D58" i="15"/>
  <c r="D59" i="15"/>
  <c r="C59" i="15"/>
  <c r="D57" i="15"/>
  <c r="C58" i="15"/>
  <c r="E39" i="15"/>
  <c r="F39" i="15"/>
  <c r="G39" i="15"/>
  <c r="H39" i="15"/>
  <c r="I39" i="15"/>
  <c r="J39" i="15"/>
  <c r="K39" i="15"/>
  <c r="L39" i="15"/>
  <c r="M39" i="15"/>
  <c r="N39" i="15"/>
  <c r="O39" i="15"/>
  <c r="P39" i="15"/>
  <c r="E40" i="15"/>
  <c r="F40" i="15"/>
  <c r="G40" i="15"/>
  <c r="H40" i="15"/>
  <c r="I40" i="15"/>
  <c r="J40" i="15"/>
  <c r="K40" i="15"/>
  <c r="L40" i="15"/>
  <c r="M40" i="15"/>
  <c r="N40" i="15"/>
  <c r="O40" i="15"/>
  <c r="P40" i="15"/>
  <c r="E41" i="15"/>
  <c r="F41" i="15"/>
  <c r="G41" i="15"/>
  <c r="H41" i="15"/>
  <c r="I41" i="15"/>
  <c r="J41" i="15"/>
  <c r="K41" i="15"/>
  <c r="L41" i="15"/>
  <c r="M41" i="15"/>
  <c r="N41" i="15"/>
  <c r="O41" i="15"/>
  <c r="P41" i="15"/>
  <c r="E42" i="15"/>
  <c r="F42" i="15"/>
  <c r="G42" i="15"/>
  <c r="H42" i="15"/>
  <c r="I42" i="15"/>
  <c r="J42" i="15"/>
  <c r="K42" i="15"/>
  <c r="L42" i="15"/>
  <c r="M42" i="15"/>
  <c r="N42" i="15"/>
  <c r="O42" i="15"/>
  <c r="P42" i="15"/>
  <c r="E35" i="15"/>
  <c r="F35" i="15"/>
  <c r="G35" i="15"/>
  <c r="H35" i="15"/>
  <c r="I35" i="15"/>
  <c r="J35" i="15"/>
  <c r="K35" i="15"/>
  <c r="L35" i="15"/>
  <c r="M35" i="15"/>
  <c r="N35" i="15"/>
  <c r="O35" i="15"/>
  <c r="P35" i="15"/>
  <c r="E36" i="15"/>
  <c r="F36" i="15"/>
  <c r="G36" i="15"/>
  <c r="H36" i="15"/>
  <c r="I36" i="15"/>
  <c r="J36" i="15"/>
  <c r="K36" i="15"/>
  <c r="L36" i="15"/>
  <c r="M36" i="15"/>
  <c r="N36" i="15"/>
  <c r="O36" i="15"/>
  <c r="P36" i="15"/>
  <c r="E37" i="15"/>
  <c r="F37" i="15"/>
  <c r="G37" i="15"/>
  <c r="H37" i="15"/>
  <c r="I37" i="15"/>
  <c r="J37" i="15"/>
  <c r="K37" i="15"/>
  <c r="L37" i="15"/>
  <c r="M37" i="15"/>
  <c r="N37" i="15"/>
  <c r="O37" i="15"/>
  <c r="P37" i="15"/>
  <c r="E38" i="15"/>
  <c r="F38" i="15"/>
  <c r="G38" i="15"/>
  <c r="H38" i="15"/>
  <c r="I38" i="15"/>
  <c r="J38" i="15"/>
  <c r="K38" i="15"/>
  <c r="L38" i="15"/>
  <c r="M38" i="15"/>
  <c r="N38" i="15"/>
  <c r="O38" i="15"/>
  <c r="P38" i="15"/>
  <c r="F34" i="15"/>
  <c r="G34" i="15"/>
  <c r="H34" i="15"/>
  <c r="I34" i="15"/>
  <c r="J34" i="15"/>
  <c r="K34" i="15"/>
  <c r="L34" i="15"/>
  <c r="M34" i="15"/>
  <c r="N34" i="15"/>
  <c r="O34" i="15"/>
  <c r="P34" i="15"/>
  <c r="E18" i="15"/>
  <c r="E16" i="15"/>
  <c r="E13" i="15"/>
  <c r="E14" i="15"/>
  <c r="P29" i="15"/>
  <c r="O29" i="15"/>
  <c r="N29" i="15"/>
  <c r="M29" i="15"/>
  <c r="L29" i="15"/>
  <c r="K29" i="15"/>
  <c r="J29" i="15"/>
  <c r="I29" i="15"/>
  <c r="H29" i="15"/>
  <c r="G29" i="15"/>
  <c r="F29" i="15"/>
  <c r="E29" i="15"/>
  <c r="P28" i="15"/>
  <c r="O28" i="15"/>
  <c r="N28" i="15"/>
  <c r="M28" i="15"/>
  <c r="L28" i="15"/>
  <c r="K28" i="15"/>
  <c r="J28" i="15"/>
  <c r="I28" i="15"/>
  <c r="H28" i="15"/>
  <c r="G28" i="15"/>
  <c r="F28" i="15"/>
  <c r="E28" i="15"/>
  <c r="P27" i="15"/>
  <c r="O27" i="15"/>
  <c r="N27" i="15"/>
  <c r="M27" i="15"/>
  <c r="L27" i="15"/>
  <c r="K27" i="15"/>
  <c r="J27" i="15"/>
  <c r="I27" i="15"/>
  <c r="H27" i="15"/>
  <c r="G27" i="15"/>
  <c r="F27" i="15"/>
  <c r="E27" i="15"/>
  <c r="P26" i="15"/>
  <c r="O26" i="15"/>
  <c r="N26" i="15"/>
  <c r="M26" i="15"/>
  <c r="L26" i="15"/>
  <c r="K26" i="15"/>
  <c r="J26" i="15"/>
  <c r="I26" i="15"/>
  <c r="H26" i="15"/>
  <c r="G26" i="15"/>
  <c r="F26" i="15"/>
  <c r="E26" i="15"/>
  <c r="P25" i="15"/>
  <c r="O25" i="15"/>
  <c r="N25" i="15"/>
  <c r="M25" i="15"/>
  <c r="L25" i="15"/>
  <c r="K25" i="15"/>
  <c r="J25" i="15"/>
  <c r="I25" i="15"/>
  <c r="H25" i="15"/>
  <c r="G25" i="15"/>
  <c r="F25" i="15"/>
  <c r="E25" i="15"/>
  <c r="P24" i="15"/>
  <c r="O24" i="15"/>
  <c r="N24" i="15"/>
  <c r="M24" i="15"/>
  <c r="L24" i="15"/>
  <c r="K24" i="15"/>
  <c r="J24" i="15"/>
  <c r="I24" i="15"/>
  <c r="H24" i="15"/>
  <c r="G24" i="15"/>
  <c r="F24" i="15"/>
  <c r="E24" i="15"/>
  <c r="P23" i="15"/>
  <c r="O23" i="15"/>
  <c r="N23" i="15"/>
  <c r="M23" i="15"/>
  <c r="L23" i="15"/>
  <c r="K23" i="15"/>
  <c r="J23" i="15"/>
  <c r="I23" i="15"/>
  <c r="H23" i="15"/>
  <c r="G23" i="15"/>
  <c r="F23" i="15"/>
  <c r="E23" i="15"/>
  <c r="P22" i="15"/>
  <c r="O22" i="15"/>
  <c r="N22" i="15"/>
  <c r="M22" i="15"/>
  <c r="L22" i="15"/>
  <c r="K22" i="15"/>
  <c r="J22" i="15"/>
  <c r="I22" i="15"/>
  <c r="H22" i="15"/>
  <c r="G22" i="15"/>
  <c r="F22" i="15"/>
  <c r="E22" i="15"/>
  <c r="P21" i="15"/>
  <c r="O21" i="15"/>
  <c r="N21" i="15"/>
  <c r="M21" i="15"/>
  <c r="L21" i="15"/>
  <c r="K21" i="15"/>
  <c r="J21" i="15"/>
  <c r="I21" i="15"/>
  <c r="H21" i="15"/>
  <c r="G21" i="15"/>
  <c r="F21" i="15"/>
  <c r="E21" i="15"/>
  <c r="P20" i="15"/>
  <c r="O20" i="15"/>
  <c r="N20" i="15"/>
  <c r="M20" i="15"/>
  <c r="L20" i="15"/>
  <c r="K20" i="15"/>
  <c r="J20" i="15"/>
  <c r="I20" i="15"/>
  <c r="H20" i="15"/>
  <c r="G20" i="15"/>
  <c r="F20" i="15"/>
  <c r="E20" i="15"/>
  <c r="P19" i="15"/>
  <c r="O19" i="15"/>
  <c r="N19" i="15"/>
  <c r="M19" i="15"/>
  <c r="L19" i="15"/>
  <c r="K19" i="15"/>
  <c r="J19" i="15"/>
  <c r="I19" i="15"/>
  <c r="H19" i="15"/>
  <c r="G19" i="15"/>
  <c r="F19" i="15"/>
  <c r="E19" i="15"/>
  <c r="P18" i="15"/>
  <c r="O18" i="15"/>
  <c r="N18" i="15"/>
  <c r="M18" i="15"/>
  <c r="L18" i="15"/>
  <c r="K18" i="15"/>
  <c r="J18" i="15"/>
  <c r="I18" i="15"/>
  <c r="H18" i="15"/>
  <c r="G18" i="15"/>
  <c r="F18" i="15"/>
  <c r="P17" i="15"/>
  <c r="O17" i="15"/>
  <c r="N17" i="15"/>
  <c r="M17" i="15"/>
  <c r="L17" i="15"/>
  <c r="K17" i="15"/>
  <c r="J17" i="15"/>
  <c r="I17" i="15"/>
  <c r="H17" i="15"/>
  <c r="G17" i="15"/>
  <c r="F17" i="15"/>
  <c r="P16" i="15"/>
  <c r="O16" i="15"/>
  <c r="N16" i="15"/>
  <c r="M16" i="15"/>
  <c r="L16" i="15"/>
  <c r="K16" i="15"/>
  <c r="J16" i="15"/>
  <c r="I16" i="15"/>
  <c r="H16" i="15"/>
  <c r="G16" i="15"/>
  <c r="F16" i="15"/>
  <c r="P15" i="15"/>
  <c r="O15" i="15"/>
  <c r="N15" i="15"/>
  <c r="M15" i="15"/>
  <c r="L15" i="15"/>
  <c r="K15" i="15"/>
  <c r="J15" i="15"/>
  <c r="I15" i="15"/>
  <c r="G15" i="15"/>
  <c r="F15" i="15"/>
  <c r="E15" i="15"/>
  <c r="P14" i="15"/>
  <c r="O14" i="15"/>
  <c r="N14" i="15"/>
  <c r="M14" i="15"/>
  <c r="L14" i="15"/>
  <c r="K14" i="15"/>
  <c r="J14" i="15"/>
  <c r="I14" i="15"/>
  <c r="H14" i="15"/>
  <c r="G14" i="15"/>
  <c r="F14" i="15"/>
  <c r="P13" i="15"/>
  <c r="O13" i="15"/>
  <c r="N13" i="15"/>
  <c r="M13" i="15"/>
  <c r="L13" i="15"/>
  <c r="K13" i="15"/>
  <c r="J13" i="15"/>
  <c r="I13" i="15"/>
  <c r="H13" i="15"/>
  <c r="G13" i="15"/>
  <c r="F13" i="15"/>
  <c r="P12" i="15"/>
  <c r="O12" i="15"/>
  <c r="N12" i="15"/>
  <c r="M12" i="15"/>
  <c r="L12" i="15"/>
  <c r="K12" i="15"/>
  <c r="J12" i="15"/>
  <c r="I12" i="15"/>
  <c r="H12" i="15"/>
  <c r="G12" i="15"/>
  <c r="F12" i="15"/>
  <c r="R39" i="16"/>
  <c r="R28" i="16"/>
  <c r="K33" i="16" l="1"/>
  <c r="G33" i="16"/>
  <c r="R27" i="16"/>
  <c r="P43" i="16"/>
  <c r="L43" i="16"/>
  <c r="H43" i="16"/>
  <c r="N33" i="16"/>
  <c r="J33" i="16"/>
  <c r="O43" i="16"/>
  <c r="K43" i="16"/>
  <c r="G43" i="16"/>
  <c r="S51" i="16"/>
  <c r="K23" i="16"/>
  <c r="R19" i="16"/>
  <c r="G23" i="16"/>
  <c r="N43" i="16"/>
  <c r="J43" i="16"/>
  <c r="S54" i="16"/>
  <c r="S50" i="16"/>
  <c r="H23" i="16"/>
  <c r="L33" i="16"/>
  <c r="H33" i="16"/>
  <c r="F43" i="16"/>
  <c r="M43" i="16"/>
  <c r="I43" i="16"/>
  <c r="S49" i="16"/>
  <c r="S53" i="16"/>
  <c r="S56" i="16"/>
  <c r="S52" i="16"/>
  <c r="M57" i="16"/>
  <c r="I57" i="16"/>
  <c r="Q57" i="16"/>
  <c r="S55" i="16"/>
  <c r="P57" i="16"/>
  <c r="L57" i="16"/>
  <c r="O57" i="16"/>
  <c r="K57" i="16"/>
  <c r="N57" i="16"/>
  <c r="J57" i="16"/>
  <c r="M33" i="16"/>
  <c r="I33" i="16"/>
  <c r="P33" i="16"/>
  <c r="O33" i="16"/>
  <c r="F33" i="16"/>
  <c r="N23" i="16"/>
  <c r="P23" i="16"/>
  <c r="J23" i="16"/>
  <c r="L23" i="16"/>
  <c r="R18" i="16"/>
  <c r="I23" i="16"/>
  <c r="R30" i="16"/>
  <c r="R31" i="16"/>
  <c r="R41" i="16"/>
  <c r="R35" i="16"/>
  <c r="R26" i="16"/>
  <c r="O23" i="16"/>
  <c r="F23" i="16"/>
  <c r="R22" i="16"/>
  <c r="R20" i="16"/>
  <c r="R29" i="16"/>
  <c r="R25" i="16"/>
  <c r="R40" i="16"/>
  <c r="R36" i="16"/>
  <c r="R32" i="16"/>
  <c r="R42" i="16"/>
  <c r="R38" i="16"/>
  <c r="R21" i="16"/>
  <c r="Q20" i="15"/>
  <c r="Q40" i="15"/>
  <c r="R43" i="16" l="1"/>
  <c r="R33" i="16"/>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15" i="15" l="1"/>
  <c r="Q14" i="15"/>
  <c r="Q36" i="15"/>
  <c r="Q41" i="15"/>
  <c r="Q37" i="15"/>
  <c r="Q42" i="15"/>
  <c r="Q38" i="15"/>
  <c r="Q34" i="15"/>
  <c r="Q39" i="15"/>
  <c r="Q35" i="15"/>
  <c r="Q25" i="15"/>
  <c r="Q26" i="15"/>
  <c r="Q27" i="15"/>
  <c r="Q28" i="15"/>
  <c r="Q24" i="15"/>
  <c r="Q19" i="15"/>
  <c r="Q21" i="15"/>
  <c r="Q22"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Q16" i="15" l="1"/>
  <c r="Q13" i="15"/>
  <c r="E59" i="15"/>
  <c r="E58" i="15"/>
  <c r="E57" i="15"/>
  <c r="D62" i="15" l="1"/>
  <c r="C62" i="15"/>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G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H16"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L62" i="4" l="1"/>
  <c r="L83" i="4" s="1"/>
  <c r="H62" i="4"/>
  <c r="H83" i="4" s="1"/>
  <c r="L16" i="7"/>
  <c r="H24" i="7"/>
  <c r="K50" i="7"/>
  <c r="H21" i="8"/>
  <c r="L7" i="8"/>
  <c r="C52" i="8"/>
  <c r="D16" i="7"/>
  <c r="H7" i="8"/>
  <c r="D24" i="7"/>
  <c r="L24" i="7"/>
  <c r="C50" i="7"/>
  <c r="D7" i="8"/>
  <c r="L21" i="8"/>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H123" i="4" s="1"/>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H124" i="4" s="1"/>
  <c r="I51" i="4"/>
  <c r="I72" i="4" s="1"/>
  <c r="I42" i="4"/>
  <c r="N10" i="8"/>
  <c r="N51" i="4"/>
  <c r="N72" i="4" s="1"/>
  <c r="N42" i="4"/>
  <c r="I30" i="8"/>
  <c r="I34" i="7"/>
  <c r="I65" i="4"/>
  <c r="I86" i="4" s="1"/>
  <c r="H10" i="8"/>
  <c r="H11" i="8" s="1"/>
  <c r="H51" i="4"/>
  <c r="H72" i="4" s="1"/>
  <c r="H42" i="4"/>
  <c r="C9" i="8"/>
  <c r="B123" i="4" s="1"/>
  <c r="C10" i="7"/>
  <c r="C53" i="4"/>
  <c r="C74" i="4" s="1"/>
  <c r="C44" i="4"/>
  <c r="M10" i="8"/>
  <c r="M11" i="8" s="1"/>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L11" i="8"/>
  <c r="K125" i="4" s="1"/>
  <c r="B124" i="4"/>
  <c r="D124" i="4" l="1"/>
  <c r="F125" i="4"/>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 r="R17" i="16" l="1"/>
  <c r="R16" i="16"/>
  <c r="R15" i="16"/>
  <c r="Q12" i="15"/>
  <c r="R23" i="16" l="1"/>
</calcChain>
</file>

<file path=xl/sharedStrings.xml><?xml version="1.0" encoding="utf-8"?>
<sst xmlns="http://schemas.openxmlformats.org/spreadsheetml/2006/main" count="8102" uniqueCount="195">
  <si>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</si>
  <si>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</si>
  <si>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</si>
  <si>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</si>
  <si>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</si>
  <si>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</si>
  <si>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</si>
  <si>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</si>
  <si>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</si>
  <si>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</si>
  <si>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</si>
  <si>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</si>
  <si>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</si>
  <si>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</si>
  <si>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</si>
  <si>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</si>
  <si>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</si>
  <si>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</si>
  <si>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</si>
  <si>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</si>
  <si>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</si>
  <si>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</si>
  <si>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</si>
  <si>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</si>
  <si>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</si>
  <si>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</si>
  <si>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</si>
  <si>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</si>
  <si>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</si>
  <si>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</si>
  <si>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</si>
  <si>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</si>
  <si>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</si>
  <si>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</si>
  <si>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</si>
  <si>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</si>
  <si>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</si>
  <si>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</si>
  <si>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</si>
  <si>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</si>
  <si>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</si>
  <si>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</si>
  <si>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</si>
  <si>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</si>
  <si>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</si>
  <si>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</si>
  <si>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</si>
  <si>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</si>
  <si>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</si>
  <si>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</si>
  <si>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</si>
  <si>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</si>
  <si>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</si>
  <si>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</si>
  <si>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</si>
  <si>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</si>
  <si>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</si>
  <si>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</si>
  <si>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</si>
  <si>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</si>
  <si>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</si>
  <si>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</si>
  <si>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</si>
  <si>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</si>
  <si>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</si>
  <si>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</si>
  <si>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</si>
  <si>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</si>
  <si>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</si>
  <si>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</si>
  <si>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</si>
  <si>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</si>
  <si>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</si>
  <si>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</si>
  <si>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</si>
  <si>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</si>
  <si>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</si>
  <si>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</si>
  <si>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</si>
  <si>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</si>
  <si>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</si>
  <si>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</si>
  <si>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</si>
  <si>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</si>
  <si>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</si>
  <si>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</si>
  <si>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</si>
  <si>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</si>
  <si>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</si>
  <si>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</si>
  <si>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</si>
  <si>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</si>
  <si>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</si>
  <si>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</si>
  <si>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</si>
  <si>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</si>
  <si>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</si>
  <si>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</si>
  <si>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</si>
  <si>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</si>
  <si>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</si>
  <si>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</si>
  <si>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</si>
  <si>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</si>
  <si>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</si>
  <si>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</si>
  <si>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</si>
  <si>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</si>
  <si>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</si>
  <si>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</si>
  <si>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</si>
  <si>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</si>
  <si>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</si>
  <si>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</si>
  <si>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</si>
  <si>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</si>
  <si>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</si>
  <si>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</si>
  <si>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</si>
  <si>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</si>
  <si>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</si>
  <si>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</si>
  <si>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</si>
  <si>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</si>
  <si>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</si>
  <si>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</si>
  <si>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</si>
  <si>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</si>
  <si>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</si>
  <si>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</si>
  <si>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</si>
  <si>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</si>
  <si>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</si>
  <si>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</si>
  <si>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</si>
  <si>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</si>
  <si>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</si>
  <si>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</si>
  <si>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</si>
  <si>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</si>
  <si>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</si>
  <si>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</si>
  <si>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</si>
  <si>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</si>
  <si>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</si>
  <si>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</si>
  <si>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</si>
  <si>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</si>
  <si>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</si>
  <si>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</si>
  <si>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</si>
  <si>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</si>
  <si>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</si>
  <si>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</si>
  <si>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</si>
  <si>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</si>
  <si>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Q5) Aggregate the Cost Centre(s) for each Unit (i.e.Chemical Costs, Facility Costs, Operational Maintenance Costs, Labour Costs) in the table below and subsequently plot this out.</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</si>
  <si>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</si>
  <si>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</si>
  <si>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</si>
  <si>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</si>
  <si>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</si>
  <si>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</si>
  <si>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</si>
  <si>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</si>
  <si>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</si>
  <si>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</si>
  <si>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</si>
  <si>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</si>
  <si>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</si>
  <si>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</si>
  <si>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</si>
  <si>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</si>
  <si>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</si>
  <si>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</si>
  <si>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</si>
  <si>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</si>
  <si>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</si>
  <si>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</si>
  <si>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</si>
  <si>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</si>
  <si>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</si>
  <si>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</si>
  <si>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Grand Total</t>
  </si>
  <si>
    <t>Column Labels</t>
  </si>
  <si>
    <t>001 Private Water Hedge Sales Total</t>
  </si>
  <si>
    <t>002 Public Sales Total</t>
  </si>
  <si>
    <t>003 Residential Sales Total</t>
  </si>
  <si>
    <r>
      <t xml:space="preserve">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
</t>
    </r>
    <r>
      <rPr>
        <b/>
        <sz val="11"/>
        <color rgb="FFFF0000"/>
        <rFont val="Arial"/>
        <family val="2"/>
      </rPr>
      <t>A1:  It appears that the Kootha unit returns the poorest revenues accross all months, Jutik returns better revenues, but Surjek has the best revenues overall. All units appear to have better revenues between the months of January and March.</t>
    </r>
  </si>
  <si>
    <r>
      <t xml:space="preserve">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
</t>
    </r>
    <r>
      <rPr>
        <b/>
        <sz val="11"/>
        <color rgb="FFFF0000"/>
        <rFont val="Arial"/>
        <family val="2"/>
      </rPr>
      <t xml:space="preserve">A2: It appears that Kootha returns the worst revenues overall accross all three profit centres. Notably, Kootha public and residential sale revenues struggle most. Surjek performs best overall in all three profit centres. Jutik has middling revenue performance accross profit centres.
</t>
    </r>
  </si>
  <si>
    <r>
      <t xml:space="preserve">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 
</t>
    </r>
    <r>
      <rPr>
        <b/>
        <sz val="10"/>
        <color rgb="FFFF0000"/>
        <rFont val="Arial"/>
        <family val="2"/>
      </rPr>
      <t xml:space="preserve">A4: It appears that Surjek has the highest monthly expenses followed by Jutik then Kootha. Labour costs are the leading expense across units while plant admin costs are the most minor expense. It appears that Expenses are highest overall between the months of Janurary and March and lowest between the months of October and December.
</t>
    </r>
  </si>
  <si>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r>
      <rPr>
        <b/>
        <sz val="11"/>
        <color rgb="FFFF0000"/>
        <rFont val="Arial"/>
        <family val="2"/>
      </rPr>
      <t xml:space="preserve">
A6: It appears that labour expenses and chemical expenses are most costly while plant admin and plant outage costs are the least. It also appears that kootha costs are signficantly less than Jutik costs and Jutik costs are significantly less than Surjek Costs. This confirms my prior hypothesis. </t>
    </r>
  </si>
  <si>
    <r>
      <t xml:space="preserve">In cases like the one below, you will have to draw on logical conclusions from the data available to you and make a conclusion.
</t>
    </r>
    <r>
      <rPr>
        <b/>
        <sz val="11"/>
        <color rgb="FFFF0000"/>
        <rFont val="Arial"/>
        <family val="2"/>
      </rPr>
      <t>A: While there appears to be no relation between periods of high water production and Labour costs, there does appear to be a relation between chemical expenses and periods of high water production.</t>
    </r>
  </si>
  <si>
    <r>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r>
    <r>
      <rPr>
        <b/>
        <sz val="10"/>
        <color rgb="FFFF0000"/>
        <rFont val="Arial"/>
        <family val="2"/>
      </rPr>
      <t xml:space="preserve">A8: It appears that Jutik has the greatest Earnings Before Interest and Tax (EBIT) followed by Surjek and then Kootha. It also appears that Surjek has the most months with negative EBIT followed by Kootha and then Surjek. </t>
    </r>
    <r>
      <rPr>
        <b/>
        <sz val="10"/>
        <color rgb="FF000000"/>
        <rFont val="Arial"/>
        <family val="2"/>
      </rPr>
      <t xml:space="preserve">
</t>
    </r>
  </si>
  <si>
    <r>
      <t xml:space="preserve">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
</t>
    </r>
    <r>
      <rPr>
        <b/>
        <sz val="10"/>
        <color rgb="FFFF0000"/>
        <rFont val="Arial"/>
        <family val="2"/>
      </rPr>
      <t>A9: It appears that Jutik has the highest overall and most stable EBIT Margin. Kootha also appeared stable but has a lower EBIT margin. Surjek was the most unstable and has the lease EBIT margin.</t>
    </r>
    <r>
      <rPr>
        <b/>
        <sz val="10"/>
        <color rgb="FF00000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</si>
</sst>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C09]#,##0.00"/>
    <numFmt numFmtId="166" formatCode="0.0%"/>
  </numFmts>
  <fonts count="45"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sz val="11"/>
      <color rgb="FF000000"/>
      <name val="Calibri"/>
      <family val="2"/>
    </font>
    <font>
      <b/>
      <sz val="10"/>
      <color rgb="FFFF0000"/>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3">
    <xf numFmtId="0" fontId="0" fillId="0" borderId="0"/>
    <xf numFmtId="9" fontId="31" fillId="0" borderId="0" applyFont="0" applyFill="0" applyBorder="0" applyAlignment="0" applyProtection="0"/>
    <xf numFmtId="0" fontId="43" fillId="0" borderId="1" applyNumberFormat="0"/>
  </cellStyleXfs>
  <cellXfs count="169">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164"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9" fontId="7" fillId="0" borderId="0" xfId="0" applyNumberFormat="1" applyFont="1"/>
    <xf numFmtId="166" fontId="3" fillId="0" borderId="0" xfId="1" applyNumberFormat="1" applyFont="1" applyAlignme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164"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1" borderId="0" xfId="0" applyFont="1" applyFill="1" applyAlignment="1">
      <alignment horizontal="right"/>
    </xf>
    <xf numFmtId="4" fontId="3" fillId="0" borderId="0" xfId="0" applyNumberFormat="1" applyFont="1"/>
    <xf numFmtId="0" fontId="0" fillId="9" borderId="0" xfId="0" applyFill="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9" borderId="0" xfId="0" applyFont="1" applyFill="1"/>
    <xf numFmtId="164" fontId="35" fillId="0" borderId="0" xfId="0" applyNumberFormat="1" applyFont="1"/>
    <xf numFmtId="0" fontId="35" fillId="0" borderId="0" xfId="0" applyFont="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7" fillId="13" borderId="0" xfId="0" applyFont="1" applyFill="1"/>
    <xf numFmtId="0" fontId="36" fillId="0" borderId="0" xfId="0" applyFont="1"/>
    <xf numFmtId="0" fontId="9" fillId="0" borderId="0" xfId="0" applyFont="1"/>
    <xf numFmtId="0" fontId="3" fillId="13" borderId="0" xfId="0" applyFont="1" applyFill="1"/>
    <xf numFmtId="0" fontId="8" fillId="0" borderId="16" xfId="0" applyFont="1" applyBorder="1"/>
    <xf numFmtId="0" fontId="40" fillId="0" borderId="0" xfId="0" applyFont="1"/>
    <xf numFmtId="0" fontId="41" fillId="0" borderId="0" xfId="0" applyFont="1"/>
    <xf numFmtId="0" fontId="40" fillId="0" borderId="0" xfId="0" applyFont="1" applyAlignment="1">
      <alignment horizontal="left"/>
    </xf>
    <xf numFmtId="166" fontId="7" fillId="0" borderId="0" xfId="0" applyNumberFormat="1" applyFont="1"/>
    <xf numFmtId="0" fontId="0" fillId="0" borderId="0" xfId="0" pivotButton="1"/>
    <xf numFmtId="164" fontId="7" fillId="0" borderId="0" xfId="0" applyNumberFormat="1" applyFont="1" applyAlignment="1">
      <alignment wrapText="1"/>
    </xf>
    <xf numFmtId="164" fontId="3" fillId="0" borderId="0" xfId="0" applyNumberFormat="1" applyFont="1" applyAlignment="1">
      <alignment wrapText="1"/>
    </xf>
    <xf numFmtId="0" fontId="0" fillId="0" borderId="1" xfId="0" applyBorder="1"/>
    <xf numFmtId="164" fontId="7" fillId="0" borderId="16" xfId="0" applyNumberFormat="1" applyFont="1" applyBorder="1"/>
    <xf numFmtId="164" fontId="7" fillId="10" borderId="0" xfId="0" applyNumberFormat="1" applyFont="1" applyFill="1"/>
    <xf numFmtId="0" fontId="7" fillId="0" borderId="0" xfId="0" applyFont="1" applyAlignment="1">
      <alignment wrapText="1"/>
    </xf>
    <xf numFmtId="0" fontId="36" fillId="0" borderId="0" xfId="0" applyFont="1"/>
    <xf numFmtId="0" fontId="39" fillId="0" borderId="0" xfId="0" applyFont="1" applyAlignment="1">
      <alignment wrapText="1"/>
    </xf>
    <xf numFmtId="0" fontId="0" fillId="0" borderId="0" xfId="0"/>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ill="1"/>
    <xf numFmtId="0" fontId="2" fillId="12" borderId="0" xfId="0" applyFont="1" applyFill="1" applyAlignment="1">
      <alignment wrapText="1"/>
    </xf>
    <xf numFmtId="0" fontId="4" fillId="0" borderId="0" xfId="0" applyFo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xf numFmtId="0" fontId="18" fillId="8" borderId="1" xfId="0" applyFont="1" applyFill="1" applyBorder="1" applyAlignment="1">
      <alignment wrapText="1"/>
    </xf>
    <xf numFmtId="0" fontId="22" fillId="0" borderId="0" xfId="0" applyFont="1"/>
    <xf numFmtId="0" fontId="15" fillId="5" borderId="0" xfId="0" applyFont="1" applyFill="1" applyAlignment="1">
      <alignment wrapText="1"/>
    </xf>
    <xf numFmtId="0" fontId="16" fillId="5" borderId="0" xfId="0" applyFont="1" applyFill="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Border="1"/>
    <xf numFmtId="0" fontId="18" fillId="5" borderId="5" xfId="0" applyFont="1" applyFill="1" applyBorder="1" applyAlignment="1">
      <alignment wrapText="1"/>
    </xf>
    <xf numFmtId="0" fontId="0" fillId="0" borderId="5" xfId="0" applyBorder="1"/>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cellXfs>
  <cellStyles count="3">
    <cellStyle name="Normal" xfId="0" builtinId="0"/>
    <cellStyle name="Percent" xfId="1" builtinId="5"/>
    <cellStyle name="Style 1" xfId="2" xr:uid="{92184636-DFB2-6249-87F9-48D08D2CBA33}"/>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Contributions of Costumer Segment per Unit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'Revenue Analysis'!$B$61</c:f>
              <c:strCache>
                <c:ptCount val="1"/>
                <c:pt idx="0">
                  <c:v>001 Private Water Hedge Sales</c:v>
                </c:pt>
              </c:strCache>
            </c:strRef>
          </c:tx>
          <c:spPr>
            <a:solidFill>
              <a:schemeClr val="accent1"/>
            </a:solidFill>
            <a:ln>
              <a:noFill/>
            </a:ln>
            <a:effectLst/>
          </c:spPr>
          <c:invertIfNegative val="0"/>
          <c:cat>
            <c:strRef>
              <c:f>'Revenue Analysis'!$A$62:$A$64</c:f>
              <c:strCache>
                <c:ptCount val="3"/>
                <c:pt idx="0">
                  <c:v>Kootha</c:v>
                </c:pt>
                <c:pt idx="1">
                  <c:v>Surjek</c:v>
                </c:pt>
                <c:pt idx="2">
                  <c:v>Jutik</c:v>
                </c:pt>
              </c:strCache>
            </c:strRef>
          </c:cat>
          <c:val>
            <c:numRef>
              <c:f>'Revenue Analysis'!$B$62:$B$64</c:f>
              <c:numCache>
                <c:formatCode>0.0%</c:formatCode>
                <c:ptCount val="3"/>
                <c:pt idx="0">
                  <c:v>0.41344296529688584</c:v>
                </c:pt>
                <c:pt idx="1">
                  <c:v>0.40834781665620462</c:v>
                </c:pt>
                <c:pt idx="2">
                  <c:v>0.41309872374678136</c:v>
                </c:pt>
              </c:numCache>
            </c:numRef>
          </c:val>
          <c:extLst>
            <c:ext xmlns:c16="http://schemas.microsoft.com/office/drawing/2014/chart" uri="{C3380CC4-5D6E-409C-BE32-E72D297353CC}">
              <c16:uniqueId val="{00000000-FB60-644F-A2CE-C7D6887D33BF}"/>
            </c:ext>
          </c:extLst>
        </c:ser>
        <c:ser>
          <c:idx val="1"/>
          <c:order val="1"/>
          <c:tx>
            <c:strRef>
              <c:f>'Revenue Analysis'!$C$61</c:f>
              <c:strCache>
                <c:ptCount val="1"/>
                <c:pt idx="0">
                  <c:v>002 Public Sales</c:v>
                </c:pt>
              </c:strCache>
            </c:strRef>
          </c:tx>
          <c:spPr>
            <a:solidFill>
              <a:schemeClr val="accent2"/>
            </a:solidFill>
            <a:ln>
              <a:noFill/>
            </a:ln>
            <a:effectLst/>
          </c:spPr>
          <c:invertIfNegative val="0"/>
          <c:cat>
            <c:strRef>
              <c:f>'Revenue Analysis'!$A$62:$A$64</c:f>
              <c:strCache>
                <c:ptCount val="3"/>
                <c:pt idx="0">
                  <c:v>Kootha</c:v>
                </c:pt>
                <c:pt idx="1">
                  <c:v>Surjek</c:v>
                </c:pt>
                <c:pt idx="2">
                  <c:v>Jutik</c:v>
                </c:pt>
              </c:strCache>
            </c:strRef>
          </c:cat>
          <c:val>
            <c:numRef>
              <c:f>'Revenue Analysis'!$C$62:$C$64</c:f>
              <c:numCache>
                <c:formatCode>0.0%</c:formatCode>
                <c:ptCount val="3"/>
                <c:pt idx="0">
                  <c:v>0.41344296529688584</c:v>
                </c:pt>
                <c:pt idx="1">
                  <c:v>0.34767798524051202</c:v>
                </c:pt>
                <c:pt idx="2">
                  <c:v>0.35529440023519704</c:v>
                </c:pt>
              </c:numCache>
            </c:numRef>
          </c:val>
          <c:extLst>
            <c:ext xmlns:c16="http://schemas.microsoft.com/office/drawing/2014/chart" uri="{C3380CC4-5D6E-409C-BE32-E72D297353CC}">
              <c16:uniqueId val="{00000001-FB60-644F-A2CE-C7D6887D33BF}"/>
            </c:ext>
          </c:extLst>
        </c:ser>
        <c:ser>
          <c:idx val="2"/>
          <c:order val="2"/>
          <c:tx>
            <c:strRef>
              <c:f>'Revenue Analysis'!$D$61</c:f>
              <c:strCache>
                <c:ptCount val="1"/>
                <c:pt idx="0">
                  <c:v>003 Residential Sales</c:v>
                </c:pt>
              </c:strCache>
            </c:strRef>
          </c:tx>
          <c:spPr>
            <a:solidFill>
              <a:schemeClr val="accent3"/>
            </a:solidFill>
            <a:ln>
              <a:noFill/>
            </a:ln>
            <a:effectLst/>
          </c:spPr>
          <c:invertIfNegative val="0"/>
          <c:cat>
            <c:strRef>
              <c:f>'Revenue Analysis'!$A$62:$A$64</c:f>
              <c:strCache>
                <c:ptCount val="3"/>
                <c:pt idx="0">
                  <c:v>Kootha</c:v>
                </c:pt>
                <c:pt idx="1">
                  <c:v>Surjek</c:v>
                </c:pt>
                <c:pt idx="2">
                  <c:v>Jutik</c:v>
                </c:pt>
              </c:strCache>
            </c:strRef>
          </c:cat>
          <c:val>
            <c:numRef>
              <c:f>'Revenue Analysis'!$D$62:$D$64</c:f>
              <c:numCache>
                <c:formatCode>0.0%</c:formatCode>
                <c:ptCount val="3"/>
                <c:pt idx="0">
                  <c:v>0.17311406940622825</c:v>
                </c:pt>
                <c:pt idx="1">
                  <c:v>0.24397419810328333</c:v>
                </c:pt>
                <c:pt idx="2">
                  <c:v>0.23160687601802157</c:v>
                </c:pt>
              </c:numCache>
            </c:numRef>
          </c:val>
          <c:extLst>
            <c:ext xmlns:c16="http://schemas.microsoft.com/office/drawing/2014/chart" uri="{C3380CC4-5D6E-409C-BE32-E72D297353CC}">
              <c16:uniqueId val="{00000002-FB60-644F-A2CE-C7D6887D33BF}"/>
            </c:ext>
          </c:extLst>
        </c:ser>
        <c:dLbls>
          <c:showLegendKey val="0"/>
          <c:showVal val="0"/>
          <c:showCatName val="0"/>
          <c:showSerName val="0"/>
          <c:showPercent val="0"/>
          <c:showBubbleSize val="0"/>
        </c:dLbls>
        <c:gapWidth val="150"/>
        <c:overlap val="100"/>
        <c:axId val="2020060400"/>
        <c:axId val="2002705632"/>
      </c:barChart>
      <c:catAx>
        <c:axId val="202006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705632"/>
        <c:crosses val="autoZero"/>
        <c:auto val="1"/>
        <c:lblAlgn val="ctr"/>
        <c:lblOffset val="100"/>
        <c:noMultiLvlLbl val="0"/>
      </c:catAx>
      <c:valAx>
        <c:axId val="2002705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060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Expenses (2013 July</a:t>
            </a:r>
            <a:r>
              <a:rPr lang="en-US" baseline="0"/>
              <a:t> - 2014 June) </a:t>
            </a:r>
            <a:endParaRPr lang="en-US"/>
          </a:p>
        </c:rich>
      </c:tx>
      <c:layout>
        <c:manualLayout>
          <c:xMode val="edge"/>
          <c:yMode val="edge"/>
          <c:x val="0.28474431924428784"/>
          <c:y val="3.84963098862009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44056207.608436808</c:v>
                </c:pt>
                <c:pt idx="1">
                  <c:v>22028103.804218404</c:v>
                </c:pt>
                <c:pt idx="2">
                  <c:v>18356753.170182001</c:v>
                </c:pt>
                <c:pt idx="3">
                  <c:v>17328774.992651809</c:v>
                </c:pt>
                <c:pt idx="4">
                  <c:v>10946603.248448001</c:v>
                </c:pt>
                <c:pt idx="5">
                  <c:v>11590521.086592</c:v>
                </c:pt>
                <c:pt idx="6">
                  <c:v>6278198.9219040005</c:v>
                </c:pt>
                <c:pt idx="7">
                  <c:v>40244864.884000003</c:v>
                </c:pt>
              </c:numCache>
            </c:numRef>
          </c:val>
          <c:extLst>
            <c:ext xmlns:c16="http://schemas.microsoft.com/office/drawing/2014/chart" uri="{C3380CC4-5D6E-409C-BE32-E72D297353CC}">
              <c16:uniqueId val="{00000000-F700-6048-86B8-A789861A9A98}"/>
            </c:ext>
          </c:extLst>
        </c:ser>
        <c:dLbls>
          <c:showLegendKey val="0"/>
          <c:showVal val="0"/>
          <c:showCatName val="0"/>
          <c:showSerName val="0"/>
          <c:showPercent val="0"/>
          <c:showBubbleSize val="0"/>
        </c:dLbls>
        <c:gapWidth val="219"/>
        <c:overlap val="-27"/>
        <c:axId val="2067618992"/>
        <c:axId val="2067496880"/>
      </c:barChart>
      <c:catAx>
        <c:axId val="206761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496880"/>
        <c:crosses val="autoZero"/>
        <c:auto val="1"/>
        <c:lblAlgn val="ctr"/>
        <c:lblOffset val="100"/>
        <c:noMultiLvlLbl val="0"/>
      </c:catAx>
      <c:valAx>
        <c:axId val="2067496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61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Expenses</a:t>
            </a:r>
            <a:r>
              <a:rPr lang="en-US" baseline="0"/>
              <a:t> (2013 July -2014 June)</a:t>
            </a:r>
            <a:endParaRPr lang="en-US"/>
          </a:p>
        </c:rich>
      </c:tx>
      <c:layout>
        <c:manualLayout>
          <c:xMode val="edge"/>
          <c:yMode val="edge"/>
          <c:x val="0.278145669291338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19687011.712923124</c:v>
                </c:pt>
                <c:pt idx="1">
                  <c:v>9580598.2907943726</c:v>
                </c:pt>
                <c:pt idx="2">
                  <c:v>8870924.3433281258</c:v>
                </c:pt>
                <c:pt idx="3">
                  <c:v>7664478.6326354984</c:v>
                </c:pt>
                <c:pt idx="4">
                  <c:v>1987779.5978625002</c:v>
                </c:pt>
                <c:pt idx="5">
                  <c:v>4929693.4026989993</c:v>
                </c:pt>
                <c:pt idx="6">
                  <c:v>1669734.8622045</c:v>
                </c:pt>
                <c:pt idx="7">
                  <c:v>26853355.174349997</c:v>
                </c:pt>
              </c:numCache>
            </c:numRef>
          </c:val>
          <c:extLst>
            <c:ext xmlns:c16="http://schemas.microsoft.com/office/drawing/2014/chart" uri="{C3380CC4-5D6E-409C-BE32-E72D297353CC}">
              <c16:uniqueId val="{00000000-4260-5C4E-945F-98DB3A0F5655}"/>
            </c:ext>
          </c:extLst>
        </c:ser>
        <c:dLbls>
          <c:dLblPos val="outEnd"/>
          <c:showLegendKey val="0"/>
          <c:showVal val="1"/>
          <c:showCatName val="0"/>
          <c:showSerName val="0"/>
          <c:showPercent val="0"/>
          <c:showBubbleSize val="0"/>
        </c:dLbls>
        <c:gapWidth val="219"/>
        <c:overlap val="-27"/>
        <c:axId val="2057997152"/>
        <c:axId val="2035827216"/>
      </c:barChart>
      <c:catAx>
        <c:axId val="205799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27216"/>
        <c:crosses val="autoZero"/>
        <c:auto val="1"/>
        <c:lblAlgn val="ctr"/>
        <c:lblOffset val="100"/>
        <c:noMultiLvlLbl val="0"/>
      </c:catAx>
      <c:valAx>
        <c:axId val="2035827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99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r>
              <a:rPr lang="en-US" baseline="0"/>
              <a:t> Chemical Costs &amp; Water Production Over Time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'Expenses Analysis'!$A$108</c:f>
              <c:strCache>
                <c:ptCount val="1"/>
                <c:pt idx="0">
                  <c:v>Water Production Actuals</c:v>
                </c:pt>
              </c:strCache>
            </c:strRef>
          </c:tx>
          <c:spPr>
            <a:solidFill>
              <a:schemeClr val="accent3"/>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General</c:formatCode>
                <c:ptCount val="12"/>
                <c:pt idx="0">
                  <c:v>181.93</c:v>
                </c:pt>
                <c:pt idx="1">
                  <c:v>187.44</c:v>
                </c:pt>
                <c:pt idx="2">
                  <c:v>184.77</c:v>
                </c:pt>
                <c:pt idx="3">
                  <c:v>191.54</c:v>
                </c:pt>
                <c:pt idx="4">
                  <c:v>98.1</c:v>
                </c:pt>
                <c:pt idx="5">
                  <c:v>185.31</c:v>
                </c:pt>
                <c:pt idx="6">
                  <c:v>186.9</c:v>
                </c:pt>
                <c:pt idx="7">
                  <c:v>158.59</c:v>
                </c:pt>
                <c:pt idx="8">
                  <c:v>191.4</c:v>
                </c:pt>
                <c:pt idx="9">
                  <c:v>171.06</c:v>
                </c:pt>
                <c:pt idx="10">
                  <c:v>169.29</c:v>
                </c:pt>
                <c:pt idx="11">
                  <c:v>142.51</c:v>
                </c:pt>
              </c:numCache>
            </c:numRef>
          </c:val>
          <c:extLst>
            <c:ext xmlns:c16="http://schemas.microsoft.com/office/drawing/2014/chart" uri="{C3380CC4-5D6E-409C-BE32-E72D297353CC}">
              <c16:uniqueId val="{00000002-82D2-DF46-AD91-4751A358B7FF}"/>
            </c:ext>
          </c:extLst>
        </c:ser>
        <c:dLbls>
          <c:showLegendKey val="0"/>
          <c:showVal val="0"/>
          <c:showCatName val="0"/>
          <c:showSerName val="0"/>
          <c:showPercent val="0"/>
          <c:showBubbleSize val="0"/>
        </c:dLbls>
        <c:gapWidth val="150"/>
        <c:axId val="1546316127"/>
        <c:axId val="1537420751"/>
      </c:barChart>
      <c:lineChart>
        <c:grouping val="standard"/>
        <c:varyColors val="0"/>
        <c:ser>
          <c:idx val="0"/>
          <c:order val="0"/>
          <c:spPr>
            <a:ln w="28575" cap="rnd">
              <a:solidFill>
                <a:schemeClr val="accent1"/>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Analysis'!$F$104:$Q$104</c:f>
              <c:numCache>
                <c:formatCode>General</c:formatCode>
                <c:ptCount val="12"/>
              </c:numCache>
            </c:numRef>
          </c:val>
          <c:smooth val="0"/>
          <c:extLst>
            <c:ext xmlns:c16="http://schemas.microsoft.com/office/drawing/2014/chart" uri="{C3380CC4-5D6E-409C-BE32-E72D297353CC}">
              <c16:uniqueId val="{00000000-82D2-DF46-AD91-4751A358B7FF}"/>
            </c:ext>
          </c:extLst>
        </c:ser>
        <c:ser>
          <c:idx val="1"/>
          <c:order val="1"/>
          <c:tx>
            <c:v>Chemical Costs</c:v>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smooth val="0"/>
          <c:extLst>
            <c:ext xmlns:c16="http://schemas.microsoft.com/office/drawing/2014/chart" uri="{C3380CC4-5D6E-409C-BE32-E72D297353CC}">
              <c16:uniqueId val="{00000001-82D2-DF46-AD91-4751A358B7FF}"/>
            </c:ext>
          </c:extLst>
        </c:ser>
        <c:dLbls>
          <c:showLegendKey val="0"/>
          <c:showVal val="0"/>
          <c:showCatName val="0"/>
          <c:showSerName val="0"/>
          <c:showPercent val="0"/>
          <c:showBubbleSize val="0"/>
        </c:dLbls>
        <c:marker val="1"/>
        <c:smooth val="0"/>
        <c:axId val="1535649343"/>
        <c:axId val="1496767167"/>
      </c:lineChart>
      <c:dateAx>
        <c:axId val="153564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767167"/>
        <c:crosses val="autoZero"/>
        <c:auto val="1"/>
        <c:lblOffset val="100"/>
        <c:baseTimeUnit val="months"/>
      </c:dateAx>
      <c:valAx>
        <c:axId val="1496767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Chemical 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649343"/>
        <c:crosses val="autoZero"/>
        <c:crossBetween val="between"/>
      </c:valAx>
      <c:valAx>
        <c:axId val="153742075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Production Actuals (GL)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316127"/>
        <c:crosses val="max"/>
        <c:crossBetween val="between"/>
      </c:valAx>
      <c:dateAx>
        <c:axId val="1546316127"/>
        <c:scaling>
          <c:orientation val="minMax"/>
        </c:scaling>
        <c:delete val="1"/>
        <c:axPos val="b"/>
        <c:numFmt formatCode="mmm\-yy" sourceLinked="1"/>
        <c:majorTickMark val="out"/>
        <c:minorTickMark val="none"/>
        <c:tickLblPos val="nextTo"/>
        <c:crossAx val="1537420751"/>
        <c:crosses val="autoZero"/>
        <c:auto val="1"/>
        <c:lblOffset val="100"/>
        <c:baseTimeUnit val="months"/>
      </c:date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r>
              <a:rPr lang="en-US" baseline="0"/>
              <a:t> Chemical Costs &amp; Water Production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Water Production Actuals</c:v>
          </c:tx>
          <c:spPr>
            <a:solidFill>
              <a:schemeClr val="bg2">
                <a:lumMod val="75000"/>
              </a:schemeClr>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General</c:formatCode>
                <c:ptCount val="12"/>
                <c:pt idx="0">
                  <c:v>214.97</c:v>
                </c:pt>
                <c:pt idx="1">
                  <c:v>228.2</c:v>
                </c:pt>
                <c:pt idx="2">
                  <c:v>216.54</c:v>
                </c:pt>
                <c:pt idx="3">
                  <c:v>236.76</c:v>
                </c:pt>
                <c:pt idx="4">
                  <c:v>232.05</c:v>
                </c:pt>
                <c:pt idx="5">
                  <c:v>240.21</c:v>
                </c:pt>
                <c:pt idx="6">
                  <c:v>288.16000000000003</c:v>
                </c:pt>
                <c:pt idx="7">
                  <c:v>306.88</c:v>
                </c:pt>
                <c:pt idx="8">
                  <c:v>367.65</c:v>
                </c:pt>
                <c:pt idx="9">
                  <c:v>351.99</c:v>
                </c:pt>
                <c:pt idx="10">
                  <c:v>362.82</c:v>
                </c:pt>
                <c:pt idx="11">
                  <c:v>260.31</c:v>
                </c:pt>
              </c:numCache>
            </c:numRef>
          </c:val>
          <c:extLst>
            <c:ext xmlns:c16="http://schemas.microsoft.com/office/drawing/2014/chart" uri="{C3380CC4-5D6E-409C-BE32-E72D297353CC}">
              <c16:uniqueId val="{00000001-1ECE-9B40-9794-977B218E7B8F}"/>
            </c:ext>
          </c:extLst>
        </c:ser>
        <c:dLbls>
          <c:showLegendKey val="0"/>
          <c:showVal val="0"/>
          <c:showCatName val="0"/>
          <c:showSerName val="0"/>
          <c:showPercent val="0"/>
          <c:showBubbleSize val="0"/>
        </c:dLbls>
        <c:gapWidth val="150"/>
        <c:axId val="1496687967"/>
        <c:axId val="1545819055"/>
      </c:barChart>
      <c:lineChart>
        <c:grouping val="standard"/>
        <c:varyColors val="0"/>
        <c:ser>
          <c:idx val="0"/>
          <c:order val="0"/>
          <c:tx>
            <c:v>Chemical Costs</c:v>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smooth val="0"/>
          <c:extLst>
            <c:ext xmlns:c16="http://schemas.microsoft.com/office/drawing/2014/chart" uri="{C3380CC4-5D6E-409C-BE32-E72D297353CC}">
              <c16:uniqueId val="{00000000-1ECE-9B40-9794-977B218E7B8F}"/>
            </c:ext>
          </c:extLst>
        </c:ser>
        <c:dLbls>
          <c:showLegendKey val="0"/>
          <c:showVal val="0"/>
          <c:showCatName val="0"/>
          <c:showSerName val="0"/>
          <c:showPercent val="0"/>
          <c:showBubbleSize val="0"/>
        </c:dLbls>
        <c:marker val="1"/>
        <c:smooth val="0"/>
        <c:axId val="1498954735"/>
        <c:axId val="1498893103"/>
      </c:lineChart>
      <c:dateAx>
        <c:axId val="149895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893103"/>
        <c:crosses val="autoZero"/>
        <c:auto val="1"/>
        <c:lblOffset val="100"/>
        <c:baseTimeUnit val="months"/>
      </c:dateAx>
      <c:valAx>
        <c:axId val="1498893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Chemical Costs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954735"/>
        <c:crosses val="autoZero"/>
        <c:crossBetween val="between"/>
      </c:valAx>
      <c:valAx>
        <c:axId val="154581905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Production Actuals (GL)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87967"/>
        <c:crosses val="max"/>
        <c:crossBetween val="between"/>
      </c:valAx>
      <c:dateAx>
        <c:axId val="1496687967"/>
        <c:scaling>
          <c:orientation val="minMax"/>
        </c:scaling>
        <c:delete val="1"/>
        <c:axPos val="b"/>
        <c:numFmt formatCode="mmm\-yy" sourceLinked="1"/>
        <c:majorTickMark val="out"/>
        <c:minorTickMark val="none"/>
        <c:tickLblPos val="nextTo"/>
        <c:crossAx val="1545819055"/>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r>
              <a:rPr lang="en-US" baseline="0"/>
              <a:t> Chemical Costs &amp; Water Production Over Time</a:t>
            </a:r>
            <a:endParaRPr lang="en-US"/>
          </a:p>
        </c:rich>
      </c:tx>
      <c:layout>
        <c:manualLayout>
          <c:xMode val="edge"/>
          <c:yMode val="edge"/>
          <c:x val="0.1259193573968701"/>
          <c:y val="3.22380144574258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Water Production Actuals</c:v>
          </c:tx>
          <c:spPr>
            <a:solidFill>
              <a:schemeClr val="accent3"/>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Analysis'!$F$110:$Q$110</c:f>
              <c:numCache>
                <c:formatCode>General</c:formatCode>
                <c:ptCount val="12"/>
                <c:pt idx="0">
                  <c:v>250.24</c:v>
                </c:pt>
                <c:pt idx="1">
                  <c:v>206.74</c:v>
                </c:pt>
                <c:pt idx="2">
                  <c:v>201.24</c:v>
                </c:pt>
                <c:pt idx="3">
                  <c:v>174.37</c:v>
                </c:pt>
                <c:pt idx="4">
                  <c:v>204.2</c:v>
                </c:pt>
                <c:pt idx="5">
                  <c:v>146.36000000000001</c:v>
                </c:pt>
                <c:pt idx="6">
                  <c:v>204.2</c:v>
                </c:pt>
                <c:pt idx="7">
                  <c:v>217.43</c:v>
                </c:pt>
                <c:pt idx="8">
                  <c:v>230.98</c:v>
                </c:pt>
                <c:pt idx="9">
                  <c:v>236.44</c:v>
                </c:pt>
                <c:pt idx="10">
                  <c:v>241.41</c:v>
                </c:pt>
                <c:pt idx="11">
                  <c:v>220.38</c:v>
                </c:pt>
              </c:numCache>
            </c:numRef>
          </c:val>
          <c:extLst>
            <c:ext xmlns:c16="http://schemas.microsoft.com/office/drawing/2014/chart" uri="{C3380CC4-5D6E-409C-BE32-E72D297353CC}">
              <c16:uniqueId val="{00000001-B61B-1D4B-BA70-AB2783E7BEA3}"/>
            </c:ext>
          </c:extLst>
        </c:ser>
        <c:dLbls>
          <c:showLegendKey val="0"/>
          <c:showVal val="0"/>
          <c:showCatName val="0"/>
          <c:showSerName val="0"/>
          <c:showPercent val="0"/>
          <c:showBubbleSize val="0"/>
        </c:dLbls>
        <c:gapWidth val="150"/>
        <c:axId val="1502551215"/>
        <c:axId val="1442791647"/>
      </c:barChart>
      <c:lineChart>
        <c:grouping val="standard"/>
        <c:varyColors val="0"/>
        <c:ser>
          <c:idx val="0"/>
          <c:order val="0"/>
          <c:tx>
            <c:v>Chemical Cost</c:v>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smooth val="0"/>
          <c:extLst>
            <c:ext xmlns:c16="http://schemas.microsoft.com/office/drawing/2014/chart" uri="{C3380CC4-5D6E-409C-BE32-E72D297353CC}">
              <c16:uniqueId val="{00000000-B61B-1D4B-BA70-AB2783E7BEA3}"/>
            </c:ext>
          </c:extLst>
        </c:ser>
        <c:dLbls>
          <c:showLegendKey val="0"/>
          <c:showVal val="0"/>
          <c:showCatName val="0"/>
          <c:showSerName val="0"/>
          <c:showPercent val="0"/>
          <c:showBubbleSize val="0"/>
        </c:dLbls>
        <c:marker val="1"/>
        <c:smooth val="0"/>
        <c:axId val="1503763327"/>
        <c:axId val="1542409103"/>
      </c:lineChart>
      <c:dateAx>
        <c:axId val="150376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409103"/>
        <c:crosses val="autoZero"/>
        <c:auto val="1"/>
        <c:lblOffset val="100"/>
        <c:baseTimeUnit val="months"/>
      </c:dateAx>
      <c:valAx>
        <c:axId val="1542409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Chemical Costs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763327"/>
        <c:crosses val="autoZero"/>
        <c:crossBetween val="between"/>
      </c:valAx>
      <c:valAx>
        <c:axId val="144279164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Production Actuals (GL)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551215"/>
        <c:crosses val="max"/>
        <c:crossBetween val="between"/>
      </c:valAx>
      <c:dateAx>
        <c:axId val="1502551215"/>
        <c:scaling>
          <c:orientation val="minMax"/>
        </c:scaling>
        <c:delete val="1"/>
        <c:axPos val="b"/>
        <c:numFmt formatCode="mmm\-yy" sourceLinked="1"/>
        <c:majorTickMark val="out"/>
        <c:minorTickMark val="none"/>
        <c:tickLblPos val="nextTo"/>
        <c:crossAx val="1442791647"/>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Agregate</a:t>
            </a:r>
            <a:r>
              <a:rPr lang="en-US" baseline="0"/>
              <a:t> Costs by Individuals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Kooth</c:v>
          </c:tx>
          <c:spPr>
            <a:solidFill>
              <a:schemeClr val="accent1"/>
            </a:solidFill>
            <a:ln>
              <a:noFill/>
            </a:ln>
            <a:effectLst/>
          </c:spPr>
          <c:invertIfNegative val="0"/>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8957472.757983746</c:v>
                </c:pt>
                <c:pt idx="1">
                  <c:v>4175977.9757499984</c:v>
                </c:pt>
                <c:pt idx="2">
                  <c:v>6263966.9636249971</c:v>
                </c:pt>
                <c:pt idx="3">
                  <c:v>4395674.0324999969</c:v>
                </c:pt>
                <c:pt idx="4">
                  <c:v>2760074.3924999987</c:v>
                </c:pt>
                <c:pt idx="5">
                  <c:v>3117861.8137499979</c:v>
                </c:pt>
                <c:pt idx="6">
                  <c:v>2146724.5274999989</c:v>
                </c:pt>
                <c:pt idx="7">
                  <c:v>14055934.406249993</c:v>
                </c:pt>
              </c:numCache>
            </c:numRef>
          </c:val>
          <c:extLst>
            <c:ext xmlns:c16="http://schemas.microsoft.com/office/drawing/2014/chart" uri="{C3380CC4-5D6E-409C-BE32-E72D297353CC}">
              <c16:uniqueId val="{00000000-BF10-9846-A823-62E47DB25842}"/>
            </c:ext>
          </c:extLst>
        </c:ser>
        <c:ser>
          <c:idx val="1"/>
          <c:order val="1"/>
          <c:tx>
            <c:v>Surjek</c:v>
          </c:tx>
          <c:spPr>
            <a:solidFill>
              <a:schemeClr val="accent2"/>
            </a:solidFill>
            <a:ln>
              <a:noFill/>
            </a:ln>
            <a:effectLst/>
          </c:spPr>
          <c:invertIfNegative val="0"/>
          <c:val>
            <c:numRef>
              <c:f>'Expenses Analysis'!$R$25:$R$32</c:f>
              <c:numCache>
                <c:formatCode>"$"#,##0.00;[Red]\-"$"#,##0.00</c:formatCode>
                <c:ptCount val="8"/>
                <c:pt idx="0">
                  <c:v>44056207.608436808</c:v>
                </c:pt>
                <c:pt idx="1">
                  <c:v>22028103.804218404</c:v>
                </c:pt>
                <c:pt idx="2">
                  <c:v>18356753.170182001</c:v>
                </c:pt>
                <c:pt idx="3">
                  <c:v>17328774.992651809</c:v>
                </c:pt>
                <c:pt idx="4">
                  <c:v>10946603.248448001</c:v>
                </c:pt>
                <c:pt idx="5">
                  <c:v>11590521.086592</c:v>
                </c:pt>
                <c:pt idx="6">
                  <c:v>6278198.9219040005</c:v>
                </c:pt>
                <c:pt idx="7">
                  <c:v>40244864.884000003</c:v>
                </c:pt>
              </c:numCache>
            </c:numRef>
          </c:val>
          <c:extLst>
            <c:ext xmlns:c16="http://schemas.microsoft.com/office/drawing/2014/chart" uri="{C3380CC4-5D6E-409C-BE32-E72D297353CC}">
              <c16:uniqueId val="{00000001-BF10-9846-A823-62E47DB25842}"/>
            </c:ext>
          </c:extLst>
        </c:ser>
        <c:ser>
          <c:idx val="2"/>
          <c:order val="2"/>
          <c:tx>
            <c:v>Jutik</c:v>
          </c:tx>
          <c:spPr>
            <a:solidFill>
              <a:schemeClr val="accent3"/>
            </a:solidFill>
            <a:ln>
              <a:noFill/>
            </a:ln>
            <a:effectLst/>
          </c:spPr>
          <c:invertIfNegative val="0"/>
          <c:val>
            <c:numRef>
              <c:f>'Expenses Analysis'!$R$35:$R$42</c:f>
              <c:numCache>
                <c:formatCode>"$"#,##0.00;[Red]\-"$"#,##0.00</c:formatCode>
                <c:ptCount val="8"/>
                <c:pt idx="0">
                  <c:v>19687011.712923124</c:v>
                </c:pt>
                <c:pt idx="1">
                  <c:v>9580598.2907943726</c:v>
                </c:pt>
                <c:pt idx="2">
                  <c:v>8870924.3433281258</c:v>
                </c:pt>
                <c:pt idx="3">
                  <c:v>7664478.6326354984</c:v>
                </c:pt>
                <c:pt idx="4">
                  <c:v>1987779.5978625002</c:v>
                </c:pt>
                <c:pt idx="5">
                  <c:v>4929693.4026989993</c:v>
                </c:pt>
                <c:pt idx="6">
                  <c:v>1669734.8622045</c:v>
                </c:pt>
                <c:pt idx="7">
                  <c:v>26853355.174349997</c:v>
                </c:pt>
              </c:numCache>
            </c:numRef>
          </c:val>
          <c:extLst>
            <c:ext xmlns:c16="http://schemas.microsoft.com/office/drawing/2014/chart" uri="{C3380CC4-5D6E-409C-BE32-E72D297353CC}">
              <c16:uniqueId val="{00000002-BF10-9846-A823-62E47DB25842}"/>
            </c:ext>
          </c:extLst>
        </c:ser>
        <c:dLbls>
          <c:showLegendKey val="0"/>
          <c:showVal val="0"/>
          <c:showCatName val="0"/>
          <c:showSerName val="0"/>
          <c:showPercent val="0"/>
          <c:showBubbleSize val="0"/>
        </c:dLbls>
        <c:gapWidth val="219"/>
        <c:overlap val="-27"/>
        <c:axId val="1170805391"/>
        <c:axId val="1171189215"/>
      </c:barChart>
      <c:catAx>
        <c:axId val="117080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r>
                  <a:rPr lang="en-US" baseline="0"/>
                  <a:t> Centre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189215"/>
        <c:crosses val="autoZero"/>
        <c:auto val="1"/>
        <c:lblAlgn val="ctr"/>
        <c:lblOffset val="100"/>
        <c:noMultiLvlLbl val="0"/>
      </c:catAx>
      <c:valAx>
        <c:axId val="117118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Expense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805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a:t>
            </a:r>
            <a:r>
              <a:rPr lang="en-US" baseline="0"/>
              <a:t> Margin by Unit Over Time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c:v>
          </c:tx>
          <c:spPr>
            <a:ln w="28575" cap="rnd">
              <a:solidFill>
                <a:schemeClr val="accent1"/>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"$"#,##0.00;[Red]\-"$"#,##0.00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smooth val="0"/>
          <c:extLst>
            <c:ext xmlns:c16="http://schemas.microsoft.com/office/drawing/2014/chart" uri="{C3380CC4-5D6E-409C-BE32-E72D297353CC}">
              <c16:uniqueId val="{00000000-60B7-524E-9359-AF43194555B4}"/>
            </c:ext>
          </c:extLst>
        </c:ser>
        <c:ser>
          <c:idx val="1"/>
          <c:order val="1"/>
          <c:tx>
            <c:v>Surjek</c:v>
          </c:tx>
          <c:spPr>
            <a:ln w="28575" cap="rnd">
              <a:solidFill>
                <a:schemeClr val="accent2"/>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smooth val="0"/>
          <c:extLst>
            <c:ext xmlns:c16="http://schemas.microsoft.com/office/drawing/2014/chart" uri="{C3380CC4-5D6E-409C-BE32-E72D297353CC}">
              <c16:uniqueId val="{00000001-60B7-524E-9359-AF43194555B4}"/>
            </c:ext>
          </c:extLst>
        </c:ser>
        <c:ser>
          <c:idx val="2"/>
          <c:order val="2"/>
          <c:tx>
            <c:v>Jutik</c:v>
          </c:tx>
          <c:spPr>
            <a:ln w="28575" cap="rnd">
              <a:solidFill>
                <a:schemeClr val="accent3"/>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smooth val="0"/>
          <c:extLst>
            <c:ext xmlns:c16="http://schemas.microsoft.com/office/drawing/2014/chart" uri="{C3380CC4-5D6E-409C-BE32-E72D297353CC}">
              <c16:uniqueId val="{00000002-60B7-524E-9359-AF43194555B4}"/>
            </c:ext>
          </c:extLst>
        </c:ser>
        <c:dLbls>
          <c:showLegendKey val="0"/>
          <c:showVal val="0"/>
          <c:showCatName val="0"/>
          <c:showSerName val="0"/>
          <c:showPercent val="0"/>
          <c:showBubbleSize val="0"/>
        </c:dLbls>
        <c:smooth val="0"/>
        <c:axId val="1096598303"/>
        <c:axId val="1566058207"/>
      </c:lineChart>
      <c:dateAx>
        <c:axId val="109659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566058207"/>
        <c:crosses val="autoZero"/>
        <c:auto val="1"/>
        <c:lblOffset val="100"/>
        <c:baseTimeUnit val="months"/>
      </c:dateAx>
      <c:valAx>
        <c:axId val="1566058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EBIT</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598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a:t>
            </a:r>
            <a:r>
              <a:rPr lang="en-US" baseline="0"/>
              <a:t> by Unit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312E-1D48-A479-A2756BD36800}"/>
              </c:ext>
            </c:extLst>
          </c:dPt>
          <c:dPt>
            <c:idx val="2"/>
            <c:invertIfNegative val="0"/>
            <c:bubble3D val="0"/>
            <c:spPr>
              <a:solidFill>
                <a:schemeClr val="bg2">
                  <a:lumMod val="75000"/>
                </a:schemeClr>
              </a:solidFill>
              <a:ln>
                <a:noFill/>
              </a:ln>
              <a:effectLst/>
            </c:spPr>
            <c:extLst>
              <c:ext xmlns:c16="http://schemas.microsoft.com/office/drawing/2014/chart" uri="{C3380CC4-5D6E-409C-BE32-E72D297353CC}">
                <c16:uniqueId val="{00000002-312E-1D48-A479-A2756BD36800}"/>
              </c:ext>
            </c:extLst>
          </c:dPt>
          <c:cat>
            <c:strRef>
              <c:f>'EBIT Analysis'!$A$23:$A$25</c:f>
              <c:strCache>
                <c:ptCount val="3"/>
                <c:pt idx="0">
                  <c:v>Kootha</c:v>
                </c:pt>
                <c:pt idx="1">
                  <c:v>Surjek</c:v>
                </c:pt>
                <c:pt idx="2">
                  <c:v>Jutik</c:v>
                </c:pt>
              </c:strCache>
            </c:strRef>
          </c:cat>
          <c:val>
            <c:numRef>
              <c:f>'EBIT Analysis'!$Q$23:$Q$25</c:f>
              <c:numCache>
                <c:formatCode>"$"#,##0.00;[Red]\-"$"#,##0.00</c:formatCode>
                <c:ptCount val="3"/>
                <c:pt idx="0">
                  <c:v>19721133.205825485</c:v>
                </c:pt>
                <c:pt idx="1">
                  <c:v>22936250.12903415</c:v>
                </c:pt>
                <c:pt idx="2">
                  <c:v>72941736.097194374</c:v>
                </c:pt>
              </c:numCache>
            </c:numRef>
          </c:val>
          <c:extLst>
            <c:ext xmlns:c16="http://schemas.microsoft.com/office/drawing/2014/chart" uri="{C3380CC4-5D6E-409C-BE32-E72D297353CC}">
              <c16:uniqueId val="{00000000-312E-1D48-A479-A2756BD36800}"/>
            </c:ext>
          </c:extLst>
        </c:ser>
        <c:dLbls>
          <c:showLegendKey val="0"/>
          <c:showVal val="0"/>
          <c:showCatName val="0"/>
          <c:showSerName val="0"/>
          <c:showPercent val="0"/>
          <c:showBubbleSize val="0"/>
        </c:dLbls>
        <c:gapWidth val="219"/>
        <c:overlap val="-27"/>
        <c:axId val="1169504079"/>
        <c:axId val="1176895663"/>
      </c:barChart>
      <c:catAx>
        <c:axId val="116950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895663"/>
        <c:crosses val="autoZero"/>
        <c:auto val="1"/>
        <c:lblAlgn val="ctr"/>
        <c:lblOffset val="100"/>
        <c:noMultiLvlLbl val="0"/>
      </c:catAx>
      <c:valAx>
        <c:axId val="11768956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5040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Revenue by Proft Centre</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969691629801082"/>
          <c:y val="0.12660943283017165"/>
          <c:w val="0.66960800383545682"/>
          <c:h val="0.66531808005711912"/>
        </c:manualLayout>
      </c:layout>
      <c:lineChart>
        <c:grouping val="standard"/>
        <c:varyColors val="0"/>
        <c:ser>
          <c:idx val="0"/>
          <c:order val="0"/>
          <c:tx>
            <c:v>Private</c:v>
          </c:tx>
          <c:spPr>
            <a:ln w="28575" cap="rnd">
              <a:solidFill>
                <a:schemeClr val="accent1"/>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Analysis'!$D$34:$P$34</c:f>
              <c:numCache>
                <c:formatCode>"$"#,##0.00;[Red]\-"$"#,##0.00</c:formatCode>
                <c:ptCount val="13"/>
                <c:pt idx="1">
                  <c:v>3094536.9986999994</c:v>
                </c:pt>
                <c:pt idx="2">
                  <c:v>2980521.8105250001</c:v>
                </c:pt>
                <c:pt idx="3">
                  <c:v>2752413.7409999999</c:v>
                </c:pt>
                <c:pt idx="4">
                  <c:v>2732151.9371999996</c:v>
                </c:pt>
                <c:pt idx="5">
                  <c:v>2885028.0122999996</c:v>
                </c:pt>
                <c:pt idx="6">
                  <c:v>2815308.3782250006</c:v>
                </c:pt>
                <c:pt idx="7">
                  <c:v>4092821.3597249994</c:v>
                </c:pt>
                <c:pt idx="8">
                  <c:v>3622839.5636999998</c:v>
                </c:pt>
                <c:pt idx="9">
                  <c:v>3818238.1009499999</c:v>
                </c:pt>
                <c:pt idx="10">
                  <c:v>2789853.534825</c:v>
                </c:pt>
                <c:pt idx="11">
                  <c:v>2822646.2911499999</c:v>
                </c:pt>
                <c:pt idx="12">
                  <c:v>2712379.18035</c:v>
                </c:pt>
              </c:numCache>
            </c:numRef>
          </c:val>
          <c:smooth val="0"/>
          <c:extLst>
            <c:ext xmlns:c16="http://schemas.microsoft.com/office/drawing/2014/chart" uri="{C3380CC4-5D6E-409C-BE32-E72D297353CC}">
              <c16:uniqueId val="{00000000-8A74-364D-B8E0-EFE47FF5071A}"/>
            </c:ext>
          </c:extLst>
        </c:ser>
        <c:ser>
          <c:idx val="1"/>
          <c:order val="1"/>
          <c:tx>
            <c:v>Public</c:v>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Analysis'!$D$35:$P$35</c:f>
              <c:numCache>
                <c:formatCode>"$"#,##0.00;[Red]\-"$"#,##0.00</c:formatCode>
                <c:ptCount val="13"/>
                <c:pt idx="1">
                  <c:v>1523285.8376100748</c:v>
                </c:pt>
                <c:pt idx="2">
                  <c:v>1467161.8612309312</c:v>
                </c:pt>
                <c:pt idx="3">
                  <c:v>1354875.66400725</c:v>
                </c:pt>
                <c:pt idx="4">
                  <c:v>1344901.7910867</c:v>
                </c:pt>
                <c:pt idx="5">
                  <c:v>1420155.039054675</c:v>
                </c:pt>
                <c:pt idx="6">
                  <c:v>1385835.5491812564</c:v>
                </c:pt>
                <c:pt idx="7">
                  <c:v>2014691.3143246307</c:v>
                </c:pt>
                <c:pt idx="8">
                  <c:v>1783342.7752313251</c:v>
                </c:pt>
                <c:pt idx="9">
                  <c:v>1879527.7051926372</c:v>
                </c:pt>
                <c:pt idx="10">
                  <c:v>1373305.4025176065</c:v>
                </c:pt>
                <c:pt idx="11">
                  <c:v>1389447.6368185873</c:v>
                </c:pt>
                <c:pt idx="12">
                  <c:v>1335168.6515272874</c:v>
                </c:pt>
              </c:numCache>
            </c:numRef>
          </c:val>
          <c:smooth val="0"/>
          <c:extLst>
            <c:ext xmlns:c16="http://schemas.microsoft.com/office/drawing/2014/chart" uri="{C3380CC4-5D6E-409C-BE32-E72D297353CC}">
              <c16:uniqueId val="{00000001-8A74-364D-B8E0-EFE47FF5071A}"/>
            </c:ext>
          </c:extLst>
        </c:ser>
        <c:ser>
          <c:idx val="2"/>
          <c:order val="2"/>
          <c:tx>
            <c:v>Residential</c:v>
          </c:tx>
          <c:spPr>
            <a:ln w="28575" cap="rnd">
              <a:solidFill>
                <a:schemeClr val="accent3"/>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Analysis'!$D$36:$P$36</c:f>
              <c:numCache>
                <c:formatCode>"$"#,##0.00;[Red]\-"$"#,##0.00</c:formatCode>
                <c:ptCount val="13"/>
                <c:pt idx="1">
                  <c:v>1296758.36136</c:v>
                </c:pt>
                <c:pt idx="2">
                  <c:v>1248980.56822</c:v>
                </c:pt>
                <c:pt idx="3">
                  <c:v>1153392.4247999999</c:v>
                </c:pt>
                <c:pt idx="4">
                  <c:v>1144901.76416</c:v>
                </c:pt>
                <c:pt idx="5">
                  <c:v>1208964.11944</c:v>
                </c:pt>
                <c:pt idx="6">
                  <c:v>1179748.2727800002</c:v>
                </c:pt>
                <c:pt idx="7">
                  <c:v>1715087.0459799999</c:v>
                </c:pt>
                <c:pt idx="8">
                  <c:v>1518142.2933600002</c:v>
                </c:pt>
                <c:pt idx="9">
                  <c:v>1600023.58516</c:v>
                </c:pt>
                <c:pt idx="10">
                  <c:v>1169081.4812600003</c:v>
                </c:pt>
                <c:pt idx="11">
                  <c:v>1182823.2077200001</c:v>
                </c:pt>
                <c:pt idx="12">
                  <c:v>1136616.0374800002</c:v>
                </c:pt>
              </c:numCache>
            </c:numRef>
          </c:val>
          <c:smooth val="0"/>
          <c:extLst>
            <c:ext xmlns:c16="http://schemas.microsoft.com/office/drawing/2014/chart" uri="{C3380CC4-5D6E-409C-BE32-E72D297353CC}">
              <c16:uniqueId val="{00000002-8A74-364D-B8E0-EFE47FF5071A}"/>
            </c:ext>
          </c:extLst>
        </c:ser>
        <c:dLbls>
          <c:showLegendKey val="0"/>
          <c:showVal val="0"/>
          <c:showCatName val="0"/>
          <c:showSerName val="0"/>
          <c:showPercent val="0"/>
          <c:showBubbleSize val="0"/>
        </c:dLbls>
        <c:smooth val="0"/>
        <c:axId val="1115267823"/>
        <c:axId val="1115269471"/>
      </c:lineChart>
      <c:dateAx>
        <c:axId val="111526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69471"/>
        <c:crosses val="autoZero"/>
        <c:auto val="1"/>
        <c:lblOffset val="100"/>
        <c:baseTimeUnit val="months"/>
      </c:dateAx>
      <c:valAx>
        <c:axId val="1115269471"/>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67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Total Revenue</a:t>
            </a:r>
            <a:r>
              <a:rPr lang="en-US" baseline="0"/>
              <a:t> By Proft Centre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'Revenue Analysis'!$Q$33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solidFill>
                  <a:schemeClr val="accent2">
                    <a:alpha val="86000"/>
                  </a:schemeClr>
                </a:solidFill>
              </a:ln>
              <a:effectLst/>
            </c:spPr>
            <c:extLst>
              <c:ext xmlns:c16="http://schemas.microsoft.com/office/drawing/2014/chart" uri="{C3380CC4-5D6E-409C-BE32-E72D297353CC}">
                <c16:uniqueId val="{00000001-FE4D-FD4D-94ED-3459F0F51BAB}"/>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2-FE4D-FD4D-94ED-3459F0F51BAB}"/>
              </c:ext>
            </c:extLst>
          </c:dPt>
          <c:cat>
            <c:strRef>
              <c:f>'Revenue Analysis'!$C$34:$C$36</c:f>
              <c:strCache>
                <c:ptCount val="3"/>
                <c:pt idx="0">
                  <c:v>001 Private Water Hedge Sales</c:v>
                </c:pt>
                <c:pt idx="1">
                  <c:v>002 Public Sales</c:v>
                </c:pt>
                <c:pt idx="2">
                  <c:v>003 Residential Sales</c:v>
                </c:pt>
              </c:strCache>
            </c:strRef>
          </c:cat>
          <c:val>
            <c:numRef>
              <c:f>'Revenue Analysis'!$Q$34:$Q$36</c:f>
              <c:numCache>
                <c:formatCode>"$"#,##0.00;[Red]\-"$"#,##0.00</c:formatCode>
                <c:ptCount val="3"/>
                <c:pt idx="0">
                  <c:v>37118738.908649988</c:v>
                </c:pt>
                <c:pt idx="1">
                  <c:v>18271699.227782957</c:v>
                </c:pt>
                <c:pt idx="2">
                  <c:v>15554519.161720002</c:v>
                </c:pt>
              </c:numCache>
            </c:numRef>
          </c:val>
          <c:extLst>
            <c:ext xmlns:c16="http://schemas.microsoft.com/office/drawing/2014/chart" uri="{C3380CC4-5D6E-409C-BE32-E72D297353CC}">
              <c16:uniqueId val="{00000000-FE4D-FD4D-94ED-3459F0F51BAB}"/>
            </c:ext>
          </c:extLst>
        </c:ser>
        <c:dLbls>
          <c:showLegendKey val="0"/>
          <c:showVal val="0"/>
          <c:showCatName val="0"/>
          <c:showSerName val="0"/>
          <c:showPercent val="0"/>
          <c:showBubbleSize val="0"/>
        </c:dLbls>
        <c:gapWidth val="219"/>
        <c:overlap val="-27"/>
        <c:axId val="1114627167"/>
        <c:axId val="1113973919"/>
      </c:barChart>
      <c:catAx>
        <c:axId val="111462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r>
                  <a:rPr lang="en-US" baseline="0"/>
                  <a:t> Centre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973919"/>
        <c:crosses val="autoZero"/>
        <c:auto val="1"/>
        <c:lblAlgn val="ctr"/>
        <c:lblOffset val="100"/>
        <c:noMultiLvlLbl val="0"/>
      </c:catAx>
      <c:valAx>
        <c:axId val="1113973919"/>
        <c:scaling>
          <c:orientation val="minMax"/>
          <c:max val="1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6271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Total Revenue</a:t>
            </a:r>
            <a:r>
              <a:rPr lang="en-US" baseline="0"/>
              <a:t> By Proft Centre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'Revenue Analysis'!$Q$33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solidFill>
                  <a:schemeClr val="accent2">
                    <a:alpha val="86000"/>
                  </a:schemeClr>
                </a:solidFill>
              </a:ln>
              <a:effectLst/>
            </c:spPr>
            <c:extLst>
              <c:ext xmlns:c16="http://schemas.microsoft.com/office/drawing/2014/chart" uri="{C3380CC4-5D6E-409C-BE32-E72D297353CC}">
                <c16:uniqueId val="{00000001-7E24-F640-92C2-81324E2384F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3-7E24-F640-92C2-81324E2384F4}"/>
              </c:ext>
            </c:extLst>
          </c:dPt>
          <c:cat>
            <c:strRef>
              <c:f>'Revenue Analysis'!$C$34:$C$36</c:f>
              <c:strCache>
                <c:ptCount val="3"/>
                <c:pt idx="0">
                  <c:v>001 Private Water Hedge Sales</c:v>
                </c:pt>
                <c:pt idx="1">
                  <c:v>002 Public Sales</c:v>
                </c:pt>
                <c:pt idx="2">
                  <c:v>003 Residential Sales</c:v>
                </c:pt>
              </c:strCache>
            </c:strRef>
          </c:cat>
          <c:val>
            <c:numRef>
              <c:f>'Revenue Analysis'!$Q$37:$Q$39</c:f>
              <c:numCache>
                <c:formatCode>"$"#,##0.00;[Red]\-"$"#,##0.00</c:formatCode>
                <c:ptCount val="3"/>
                <c:pt idx="0">
                  <c:v>82448062.153750017</c:v>
                </c:pt>
                <c:pt idx="1">
                  <c:v>70562398.047100008</c:v>
                </c:pt>
                <c:pt idx="2">
                  <c:v>49244888.96814999</c:v>
                </c:pt>
              </c:numCache>
            </c:numRef>
          </c:val>
          <c:extLst>
            <c:ext xmlns:c16="http://schemas.microsoft.com/office/drawing/2014/chart" uri="{C3380CC4-5D6E-409C-BE32-E72D297353CC}">
              <c16:uniqueId val="{00000004-7E24-F640-92C2-81324E2384F4}"/>
            </c:ext>
          </c:extLst>
        </c:ser>
        <c:dLbls>
          <c:showLegendKey val="0"/>
          <c:showVal val="0"/>
          <c:showCatName val="0"/>
          <c:showSerName val="0"/>
          <c:showPercent val="0"/>
          <c:showBubbleSize val="0"/>
        </c:dLbls>
        <c:gapWidth val="219"/>
        <c:overlap val="-27"/>
        <c:axId val="1114627167"/>
        <c:axId val="1113973919"/>
      </c:barChart>
      <c:catAx>
        <c:axId val="111462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r>
                  <a:rPr lang="en-US" baseline="0"/>
                  <a:t> Centre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973919"/>
        <c:crosses val="autoZero"/>
        <c:auto val="1"/>
        <c:lblAlgn val="ctr"/>
        <c:lblOffset val="100"/>
        <c:noMultiLvlLbl val="0"/>
      </c:catAx>
      <c:valAx>
        <c:axId val="1113973919"/>
        <c:scaling>
          <c:orientation val="minMax"/>
          <c:max val="1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6271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Total Revenue</a:t>
            </a:r>
            <a:r>
              <a:rPr lang="en-US" baseline="0"/>
              <a:t> By Proft Centre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'Revenue Analysis'!$Q$33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solidFill>
                  <a:schemeClr val="accent2">
                    <a:alpha val="86000"/>
                  </a:schemeClr>
                </a:solidFill>
              </a:ln>
              <a:effectLst/>
            </c:spPr>
            <c:extLst>
              <c:ext xmlns:c16="http://schemas.microsoft.com/office/drawing/2014/chart" uri="{C3380CC4-5D6E-409C-BE32-E72D297353CC}">
                <c16:uniqueId val="{00000001-73B7-DB42-9596-3169455E52A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3-73B7-DB42-9596-3169455E52AC}"/>
              </c:ext>
            </c:extLst>
          </c:dPt>
          <c:cat>
            <c:strRef>
              <c:f>'Revenue Analysis'!$C$34:$C$36</c:f>
              <c:strCache>
                <c:ptCount val="3"/>
                <c:pt idx="0">
                  <c:v>001 Private Water Hedge Sales</c:v>
                </c:pt>
                <c:pt idx="1">
                  <c:v>002 Public Sales</c:v>
                </c:pt>
                <c:pt idx="2">
                  <c:v>003 Residential Sales</c:v>
                </c:pt>
              </c:strCache>
            </c:strRef>
          </c:cat>
          <c:val>
            <c:numRef>
              <c:f>'Revenue Analysis'!$Q$40:$Q$42</c:f>
              <c:numCache>
                <c:formatCode>"$"#,##0.00;[Red]\-"$"#,##0.00</c:formatCode>
                <c:ptCount val="3"/>
                <c:pt idx="0">
                  <c:v>67860510.573750004</c:v>
                </c:pt>
                <c:pt idx="1">
                  <c:v>58098022.074299999</c:v>
                </c:pt>
                <c:pt idx="2">
                  <c:v>37706692.728949994</c:v>
                </c:pt>
              </c:numCache>
            </c:numRef>
          </c:val>
          <c:extLst>
            <c:ext xmlns:c16="http://schemas.microsoft.com/office/drawing/2014/chart" uri="{C3380CC4-5D6E-409C-BE32-E72D297353CC}">
              <c16:uniqueId val="{00000004-73B7-DB42-9596-3169455E52AC}"/>
            </c:ext>
          </c:extLst>
        </c:ser>
        <c:dLbls>
          <c:showLegendKey val="0"/>
          <c:showVal val="0"/>
          <c:showCatName val="0"/>
          <c:showSerName val="0"/>
          <c:showPercent val="0"/>
          <c:showBubbleSize val="0"/>
        </c:dLbls>
        <c:gapWidth val="219"/>
        <c:overlap val="-27"/>
        <c:axId val="1114627167"/>
        <c:axId val="1113973919"/>
      </c:barChart>
      <c:catAx>
        <c:axId val="111462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r>
                  <a:rPr lang="en-US" baseline="0"/>
                  <a:t> Centre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973919"/>
        <c:crosses val="autoZero"/>
        <c:auto val="1"/>
        <c:lblAlgn val="ctr"/>
        <c:lblOffset val="100"/>
        <c:noMultiLvlLbl val="0"/>
      </c:catAx>
      <c:valAx>
        <c:axId val="1113973919"/>
        <c:scaling>
          <c:orientation val="minMax"/>
          <c:max val="1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6271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Revenue by Proft Centre</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969691629801082"/>
          <c:y val="0.12660943283017165"/>
          <c:w val="0.66960800383545682"/>
          <c:h val="0.66531808005711912"/>
        </c:manualLayout>
      </c:layout>
      <c:lineChart>
        <c:grouping val="standard"/>
        <c:varyColors val="0"/>
        <c:ser>
          <c:idx val="0"/>
          <c:order val="0"/>
          <c:tx>
            <c:v>Private</c:v>
          </c:tx>
          <c:spPr>
            <a:ln w="28575" cap="rnd">
              <a:solidFill>
                <a:schemeClr val="accent1"/>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0-F2A0-2C40-8220-B2D007ABB5C1}"/>
            </c:ext>
          </c:extLst>
        </c:ser>
        <c:ser>
          <c:idx val="1"/>
          <c:order val="1"/>
          <c:tx>
            <c:v>Public</c:v>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1-F2A0-2C40-8220-B2D007ABB5C1}"/>
            </c:ext>
          </c:extLst>
        </c:ser>
        <c:ser>
          <c:idx val="2"/>
          <c:order val="2"/>
          <c:tx>
            <c:v>Residential</c:v>
          </c:tx>
          <c:spPr>
            <a:ln w="28575" cap="rnd">
              <a:solidFill>
                <a:schemeClr val="accent3"/>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2-F2A0-2C40-8220-B2D007ABB5C1}"/>
            </c:ext>
          </c:extLst>
        </c:ser>
        <c:dLbls>
          <c:showLegendKey val="0"/>
          <c:showVal val="0"/>
          <c:showCatName val="0"/>
          <c:showSerName val="0"/>
          <c:showPercent val="0"/>
          <c:showBubbleSize val="0"/>
        </c:dLbls>
        <c:smooth val="0"/>
        <c:axId val="1115267823"/>
        <c:axId val="1115269471"/>
      </c:lineChart>
      <c:dateAx>
        <c:axId val="111526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69471"/>
        <c:crosses val="autoZero"/>
        <c:auto val="1"/>
        <c:lblOffset val="100"/>
        <c:baseTimeUnit val="months"/>
      </c:dateAx>
      <c:valAx>
        <c:axId val="1115269471"/>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67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Revenue by Proft Centre</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969691629801082"/>
          <c:y val="0.12660943283017165"/>
          <c:w val="0.66960800383545682"/>
          <c:h val="0.66531808005711912"/>
        </c:manualLayout>
      </c:layout>
      <c:lineChart>
        <c:grouping val="standard"/>
        <c:varyColors val="0"/>
        <c:ser>
          <c:idx val="0"/>
          <c:order val="0"/>
          <c:tx>
            <c:v>Private</c:v>
          </c:tx>
          <c:spPr>
            <a:ln w="28575" cap="rnd">
              <a:solidFill>
                <a:schemeClr val="accent1"/>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0-F3C2-8243-BA11-AA081BED329D}"/>
            </c:ext>
          </c:extLst>
        </c:ser>
        <c:ser>
          <c:idx val="1"/>
          <c:order val="1"/>
          <c:tx>
            <c:v>Public</c:v>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1-F3C2-8243-BA11-AA081BED329D}"/>
            </c:ext>
          </c:extLst>
        </c:ser>
        <c:ser>
          <c:idx val="2"/>
          <c:order val="2"/>
          <c:tx>
            <c:v>Residential</c:v>
          </c:tx>
          <c:spPr>
            <a:ln w="28575" cap="rnd">
              <a:solidFill>
                <a:schemeClr val="accent3"/>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2-F3C2-8243-BA11-AA081BED329D}"/>
            </c:ext>
          </c:extLst>
        </c:ser>
        <c:dLbls>
          <c:showLegendKey val="0"/>
          <c:showVal val="0"/>
          <c:showCatName val="0"/>
          <c:showSerName val="0"/>
          <c:showPercent val="0"/>
          <c:showBubbleSize val="0"/>
        </c:dLbls>
        <c:smooth val="0"/>
        <c:axId val="1115267823"/>
        <c:axId val="1115269471"/>
      </c:lineChart>
      <c:dateAx>
        <c:axId val="111526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69471"/>
        <c:crosses val="autoZero"/>
        <c:auto val="1"/>
        <c:lblOffset val="100"/>
        <c:baseTimeUnit val="months"/>
      </c:dateAx>
      <c:valAx>
        <c:axId val="1115269471"/>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67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Center Expense Over</a:t>
            </a:r>
            <a:r>
              <a:rPr lang="en-US" baseline="0"/>
              <a:t> Time For All Units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858802371925732"/>
          <c:y val="0.11463690686268546"/>
          <c:w val="0.69415320341714171"/>
          <c:h val="0.65024644330586956"/>
        </c:manualLayout>
      </c:layout>
      <c:lineChart>
        <c:grouping val="standard"/>
        <c:varyColors val="0"/>
        <c:ser>
          <c:idx val="0"/>
          <c:order val="0"/>
          <c:spPr>
            <a:ln w="28575" cap="rnd">
              <a:solidFill>
                <a:schemeClr val="accent1"/>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Analysis'!$F$48:$Q$48</c:f>
              <c:numCache>
                <c:formatCode>General</c:formatCode>
                <c:ptCount val="12"/>
              </c:numCache>
            </c:numRef>
          </c:val>
          <c:smooth val="0"/>
          <c:extLst>
            <c:ext xmlns:c16="http://schemas.microsoft.com/office/drawing/2014/chart" uri="{C3380CC4-5D6E-409C-BE32-E72D297353CC}">
              <c16:uniqueId val="{00000000-C168-B742-A9B8-C03851646B75}"/>
            </c:ext>
          </c:extLst>
        </c:ser>
        <c:ser>
          <c:idx val="1"/>
          <c:order val="1"/>
          <c:tx>
            <c:v>Chem-Exp</c:v>
          </c:tx>
          <c:spPr>
            <a:ln w="28575" cap="rnd">
              <a:solidFill>
                <a:schemeClr val="accent2"/>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Analysis'!$F$49:$Q$49</c:f>
              <c:numCache>
                <c:formatCode>"$"#,##0.00;[Red]\-"$"#,##0.00</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smooth val="0"/>
          <c:extLst>
            <c:ext xmlns:c16="http://schemas.microsoft.com/office/drawing/2014/chart" uri="{C3380CC4-5D6E-409C-BE32-E72D297353CC}">
              <c16:uniqueId val="{00000001-C168-B742-A9B8-C03851646B75}"/>
            </c:ext>
          </c:extLst>
        </c:ser>
        <c:ser>
          <c:idx val="2"/>
          <c:order val="2"/>
          <c:tx>
            <c:v>Utility (Heating)</c:v>
          </c:tx>
          <c:spPr>
            <a:ln w="28575" cap="rnd">
              <a:solidFill>
                <a:schemeClr val="accent3"/>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Analysis'!$F$50:$Q$50</c:f>
              <c:numCache>
                <c:formatCode>"$"#,##0.00;[Red]\-"$"#,##0.00</c:formatCode>
                <c:ptCount val="12"/>
                <c:pt idx="0">
                  <c:v>2439061.3979192991</c:v>
                </c:pt>
                <c:pt idx="1">
                  <c:v>2621863.5100085996</c:v>
                </c:pt>
                <c:pt idx="2">
                  <c:v>2806168.0509719998</c:v>
                </c:pt>
                <c:pt idx="3">
                  <c:v>3163209.5663784007</c:v>
                </c:pt>
                <c:pt idx="4">
                  <c:v>3218501.5770913498</c:v>
                </c:pt>
                <c:pt idx="5">
                  <c:v>2788369.1117025004</c:v>
                </c:pt>
                <c:pt idx="6">
                  <c:v>3593667.2656375002</c:v>
                </c:pt>
                <c:pt idx="7">
                  <c:v>3722191.4510812499</c:v>
                </c:pt>
                <c:pt idx="8">
                  <c:v>3871145.1659843749</c:v>
                </c:pt>
                <c:pt idx="9">
                  <c:v>3465642.2342250003</c:v>
                </c:pt>
                <c:pt idx="10">
                  <c:v>4094860.7397625004</c:v>
                </c:pt>
                <c:pt idx="11">
                  <c:v>2932911.3268075003</c:v>
                </c:pt>
              </c:numCache>
            </c:numRef>
          </c:val>
          <c:smooth val="0"/>
          <c:extLst>
            <c:ext xmlns:c16="http://schemas.microsoft.com/office/drawing/2014/chart" uri="{C3380CC4-5D6E-409C-BE32-E72D297353CC}">
              <c16:uniqueId val="{00000002-C168-B742-A9B8-C03851646B75}"/>
            </c:ext>
          </c:extLst>
        </c:ser>
        <c:ser>
          <c:idx val="3"/>
          <c:order val="3"/>
          <c:tx>
            <c:v>Utility (Electricity)</c:v>
          </c:tx>
          <c:spPr>
            <a:ln w="28575" cap="rnd">
              <a:solidFill>
                <a:schemeClr val="accent4"/>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Analysis'!$F$51:$Q$51</c:f>
              <c:numCache>
                <c:formatCode>"$"#,##0.00;[Red]\-"$"#,##0.00</c:formatCode>
                <c:ptCount val="12"/>
                <c:pt idx="0">
                  <c:v>2300028.0101369992</c:v>
                </c:pt>
                <c:pt idx="1">
                  <c:v>2505939.5584575003</c:v>
                </c:pt>
                <c:pt idx="2">
                  <c:v>2627415.3951704986</c:v>
                </c:pt>
                <c:pt idx="3">
                  <c:v>2900613.3153855</c:v>
                </c:pt>
                <c:pt idx="4">
                  <c:v>2940556.1633002497</c:v>
                </c:pt>
                <c:pt idx="5">
                  <c:v>2582565.0096375002</c:v>
                </c:pt>
                <c:pt idx="6">
                  <c:v>3446732.8680624999</c:v>
                </c:pt>
                <c:pt idx="7">
                  <c:v>3483983.4045937499</c:v>
                </c:pt>
                <c:pt idx="8">
                  <c:v>3640816.4610781251</c:v>
                </c:pt>
                <c:pt idx="9">
                  <c:v>3250872.5897500003</c:v>
                </c:pt>
                <c:pt idx="10">
                  <c:v>3812121.7015625001</c:v>
                </c:pt>
                <c:pt idx="11">
                  <c:v>2923183.2132374998</c:v>
                </c:pt>
              </c:numCache>
            </c:numRef>
          </c:val>
          <c:smooth val="0"/>
          <c:extLst>
            <c:ext xmlns:c16="http://schemas.microsoft.com/office/drawing/2014/chart" uri="{C3380CC4-5D6E-409C-BE32-E72D297353CC}">
              <c16:uniqueId val="{00000003-C168-B742-A9B8-C03851646B75}"/>
            </c:ext>
          </c:extLst>
        </c:ser>
        <c:ser>
          <c:idx val="4"/>
          <c:order val="4"/>
          <c:tx>
            <c:v>Plant Maintanence</c:v>
          </c:tx>
          <c:spPr>
            <a:ln w="28575" cap="rnd">
              <a:solidFill>
                <a:schemeClr val="accent5"/>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Analysis'!$F$52:$Q$52</c:f>
              <c:numCache>
                <c:formatCode>"$"#,##0.00;[Red]\-"$"#,##0.00</c:formatCode>
                <c:ptCount val="12"/>
                <c:pt idx="0">
                  <c:v>2073604.724326327</c:v>
                </c:pt>
                <c:pt idx="1">
                  <c:v>2269539.7804914797</c:v>
                </c:pt>
                <c:pt idx="2">
                  <c:v>2374998.790312151</c:v>
                </c:pt>
                <c:pt idx="3">
                  <c:v>2645968.110327912</c:v>
                </c:pt>
                <c:pt idx="4">
                  <c:v>2691801.6955241356</c:v>
                </c:pt>
                <c:pt idx="5">
                  <c:v>2348808.3419548003</c:v>
                </c:pt>
                <c:pt idx="6">
                  <c:v>2879996.1652659997</c:v>
                </c:pt>
                <c:pt idx="7">
                  <c:v>2972957.9397390001</c:v>
                </c:pt>
                <c:pt idx="8">
                  <c:v>3094867.6019314998</c:v>
                </c:pt>
                <c:pt idx="9">
                  <c:v>2768358.2978389999</c:v>
                </c:pt>
                <c:pt idx="10">
                  <c:v>3268026.2100749998</c:v>
                </c:pt>
                <c:pt idx="11">
                  <c:v>2363869.6207261998</c:v>
                </c:pt>
              </c:numCache>
            </c:numRef>
          </c:val>
          <c:smooth val="0"/>
          <c:extLst>
            <c:ext xmlns:c16="http://schemas.microsoft.com/office/drawing/2014/chart" uri="{C3380CC4-5D6E-409C-BE32-E72D297353CC}">
              <c16:uniqueId val="{00000004-C168-B742-A9B8-C03851646B75}"/>
            </c:ext>
          </c:extLst>
        </c:ser>
        <c:ser>
          <c:idx val="5"/>
          <c:order val="5"/>
          <c:tx>
            <c:v>Plant Outages</c:v>
          </c:tx>
          <c:spPr>
            <a:ln w="28575" cap="rnd">
              <a:solidFill>
                <a:schemeClr val="accent6"/>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Analysis'!$F$53:$Q$53</c:f>
              <c:numCache>
                <c:formatCode>"$"#,##0.00;[Red]\-"$"#,##0.00</c:formatCode>
                <c:ptCount val="12"/>
                <c:pt idx="0">
                  <c:v>1347738.8706587995</c:v>
                </c:pt>
                <c:pt idx="1">
                  <c:v>1561170.3574350001</c:v>
                </c:pt>
                <c:pt idx="2">
                  <c:v>1574874.1415601994</c:v>
                </c:pt>
                <c:pt idx="3">
                  <c:v>1880373.5227742002</c:v>
                </c:pt>
                <c:pt idx="4">
                  <c:v>1968683.2157081</c:v>
                </c:pt>
                <c:pt idx="5">
                  <c:v>1158623.1401823002</c:v>
                </c:pt>
                <c:pt idx="6">
                  <c:v>1176136.1610068001</c:v>
                </c:pt>
                <c:pt idx="7">
                  <c:v>1239117.5758722001</c:v>
                </c:pt>
                <c:pt idx="8">
                  <c:v>1215602.9551357001</c:v>
                </c:pt>
                <c:pt idx="9">
                  <c:v>1190750.2535102002</c:v>
                </c:pt>
                <c:pt idx="10">
                  <c:v>1381387.0449670001</c:v>
                </c:pt>
                <c:pt idx="11">
                  <c:v>1040665.7581107001</c:v>
                </c:pt>
              </c:numCache>
            </c:numRef>
          </c:val>
          <c:smooth val="0"/>
          <c:extLst>
            <c:ext xmlns:c16="http://schemas.microsoft.com/office/drawing/2014/chart" uri="{C3380CC4-5D6E-409C-BE32-E72D297353CC}">
              <c16:uniqueId val="{00000005-C168-B742-A9B8-C03851646B75}"/>
            </c:ext>
          </c:extLst>
        </c:ser>
        <c:ser>
          <c:idx val="6"/>
          <c:order val="6"/>
          <c:tx>
            <c:v>Plant Operations</c:v>
          </c:tx>
          <c:spPr>
            <a:ln w="28575" cap="rnd">
              <a:solidFill>
                <a:schemeClr val="accent1">
                  <a:lumMod val="60000"/>
                </a:schemeClr>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Analysis'!$F$54:$Q$54</c:f>
              <c:numCache>
                <c:formatCode>"$"#,##0.00;[Red]\-"$"#,##0.00</c:formatCode>
                <c:ptCount val="12"/>
                <c:pt idx="0">
                  <c:v>1800236.6472906992</c:v>
                </c:pt>
                <c:pt idx="1">
                  <c:v>1959718.9384044998</c:v>
                </c:pt>
                <c:pt idx="2">
                  <c:v>2069515.5841112991</c:v>
                </c:pt>
                <c:pt idx="3">
                  <c:v>2330999.3359503001</c:v>
                </c:pt>
                <c:pt idx="4">
                  <c:v>2376535.9434183999</c:v>
                </c:pt>
                <c:pt idx="5">
                  <c:v>1447049.2500542002</c:v>
                </c:pt>
                <c:pt idx="6">
                  <c:v>1483562.2037511999</c:v>
                </c:pt>
                <c:pt idx="7">
                  <c:v>1516247.7055998</c:v>
                </c:pt>
                <c:pt idx="8">
                  <c:v>1567231.2198758</c:v>
                </c:pt>
                <c:pt idx="9">
                  <c:v>1421177.7427773001</c:v>
                </c:pt>
                <c:pt idx="10">
                  <c:v>1665801.7318074999</c:v>
                </c:pt>
                <c:pt idx="11">
                  <c:v>1452590.2533372999</c:v>
                </c:pt>
              </c:numCache>
            </c:numRef>
          </c:val>
          <c:smooth val="0"/>
          <c:extLst>
            <c:ext xmlns:c16="http://schemas.microsoft.com/office/drawing/2014/chart" uri="{C3380CC4-5D6E-409C-BE32-E72D297353CC}">
              <c16:uniqueId val="{00000006-C168-B742-A9B8-C03851646B75}"/>
            </c:ext>
          </c:extLst>
        </c:ser>
        <c:ser>
          <c:idx val="7"/>
          <c:order val="7"/>
          <c:tx>
            <c:v>Plant Admin</c:v>
          </c:tx>
          <c:spPr>
            <a:ln w="28575" cap="rnd">
              <a:solidFill>
                <a:schemeClr val="accent2">
                  <a:lumMod val="60000"/>
                </a:schemeClr>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Analysis'!$F$55:$Q$55</c:f>
              <c:numCache>
                <c:formatCode>"$"#,##0.00;[Red]\-"$"#,##0.00</c:formatCode>
                <c:ptCount val="12"/>
                <c:pt idx="0">
                  <c:v>886197.60176639946</c:v>
                </c:pt>
                <c:pt idx="1">
                  <c:v>1012646.749821</c:v>
                </c:pt>
                <c:pt idx="2">
                  <c:v>1025398.9493285995</c:v>
                </c:pt>
                <c:pt idx="3">
                  <c:v>1186610.9527146001</c:v>
                </c:pt>
                <c:pt idx="4">
                  <c:v>1229462.2582892999</c:v>
                </c:pt>
                <c:pt idx="5">
                  <c:v>749668.56593790022</c:v>
                </c:pt>
                <c:pt idx="6">
                  <c:v>774322.04976840003</c:v>
                </c:pt>
                <c:pt idx="7">
                  <c:v>795356.48947859998</c:v>
                </c:pt>
                <c:pt idx="8">
                  <c:v>795992.24834010005</c:v>
                </c:pt>
                <c:pt idx="9">
                  <c:v>759387.99960660015</c:v>
                </c:pt>
                <c:pt idx="10">
                  <c:v>879614.44655700005</c:v>
                </c:pt>
                <c:pt idx="11">
                  <c:v>718766.35225710005</c:v>
                </c:pt>
              </c:numCache>
            </c:numRef>
          </c:val>
          <c:smooth val="0"/>
          <c:extLst>
            <c:ext xmlns:c16="http://schemas.microsoft.com/office/drawing/2014/chart" uri="{C3380CC4-5D6E-409C-BE32-E72D297353CC}">
              <c16:uniqueId val="{00000007-C168-B742-A9B8-C03851646B75}"/>
            </c:ext>
          </c:extLst>
        </c:ser>
        <c:ser>
          <c:idx val="8"/>
          <c:order val="8"/>
          <c:tx>
            <c:v>Labour Cost</c:v>
          </c:tx>
          <c:spPr>
            <a:ln w="28575" cap="rnd">
              <a:solidFill>
                <a:schemeClr val="accent3">
                  <a:lumMod val="60000"/>
                </a:schemeClr>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Analysis'!$F$56:$Q$56</c:f>
              <c:numCache>
                <c:formatCode>"$"#,##0.00;[Red]\-"$"#,##0.00</c:formatCode>
                <c:ptCount val="12"/>
                <c:pt idx="0">
                  <c:v>7367588.6791624967</c:v>
                </c:pt>
                <c:pt idx="1">
                  <c:v>7849336.0209874995</c:v>
                </c:pt>
                <c:pt idx="2">
                  <c:v>8389760.6297374964</c:v>
                </c:pt>
                <c:pt idx="3">
                  <c:v>9137407.9125625007</c:v>
                </c:pt>
                <c:pt idx="4">
                  <c:v>9187415.9798249993</c:v>
                </c:pt>
                <c:pt idx="5">
                  <c:v>5779740.0739000011</c:v>
                </c:pt>
                <c:pt idx="6">
                  <c:v>6008311.4579999996</c:v>
                </c:pt>
                <c:pt idx="7">
                  <c:v>6995040.989875</c:v>
                </c:pt>
                <c:pt idx="8">
                  <c:v>6352457.05155</c:v>
                </c:pt>
                <c:pt idx="9">
                  <c:v>6560328.9663875001</c:v>
                </c:pt>
                <c:pt idx="10">
                  <c:v>7526766.7026125006</c:v>
                </c:pt>
                <c:pt idx="11">
                  <c:v>6174477.1062125005</c:v>
                </c:pt>
              </c:numCache>
            </c:numRef>
          </c:val>
          <c:smooth val="0"/>
          <c:extLst>
            <c:ext xmlns:c16="http://schemas.microsoft.com/office/drawing/2014/chart" uri="{C3380CC4-5D6E-409C-BE32-E72D297353CC}">
              <c16:uniqueId val="{00000008-C168-B742-A9B8-C03851646B75}"/>
            </c:ext>
          </c:extLst>
        </c:ser>
        <c:dLbls>
          <c:showLegendKey val="0"/>
          <c:showVal val="0"/>
          <c:showCatName val="0"/>
          <c:showSerName val="0"/>
          <c:showPercent val="0"/>
          <c:showBubbleSize val="0"/>
        </c:dLbls>
        <c:smooth val="0"/>
        <c:axId val="2036091696"/>
        <c:axId val="2035805024"/>
      </c:lineChart>
      <c:dateAx>
        <c:axId val="203609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layout>
            <c:manualLayout>
              <c:xMode val="edge"/>
              <c:yMode val="edge"/>
              <c:x val="0.46321534212161325"/>
              <c:y val="0.838422250224766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05024"/>
        <c:crosses val="autoZero"/>
        <c:auto val="1"/>
        <c:lblOffset val="100"/>
        <c:baseTimeUnit val="months"/>
      </c:dateAx>
      <c:valAx>
        <c:axId val="2035805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Expense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91696"/>
        <c:crosses val="autoZero"/>
        <c:crossBetween val="between"/>
      </c:valAx>
      <c:spPr>
        <a:noFill/>
        <a:ln>
          <a:noFill/>
        </a:ln>
        <a:effectLst/>
      </c:spPr>
    </c:plotArea>
    <c:legend>
      <c:legendPos val="b"/>
      <c:legendEntry>
        <c:idx val="0"/>
        <c:delete val="1"/>
      </c:legendEntry>
      <c:layout>
        <c:manualLayout>
          <c:xMode val="edge"/>
          <c:yMode val="edge"/>
          <c:x val="0.10051865258380832"/>
          <c:y val="0.90884779802719751"/>
          <c:w val="0.79896269483238336"/>
          <c:h val="7.03098481216033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r>
              <a:rPr lang="en-US" baseline="0"/>
              <a:t> Expenses (2013 July - 2014 June)</a:t>
            </a:r>
            <a:endParaRPr lang="en-US"/>
          </a:p>
        </c:rich>
      </c:tx>
      <c:layout>
        <c:manualLayout>
          <c:xMode val="edge"/>
          <c:yMode val="edge"/>
          <c:x val="0.26380293544944355"/>
          <c:y val="3.76047408622515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921356394546968"/>
          <c:y val="0.16722356965405974"/>
          <c:w val="0.77025138413182748"/>
          <c:h val="0.56172644283667739"/>
        </c:manualLayout>
      </c:layout>
      <c:barChart>
        <c:barDir val="col"/>
        <c:grouping val="clustered"/>
        <c:varyColors val="0"/>
        <c:ser>
          <c:idx val="0"/>
          <c:order val="0"/>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8957472.757983746</c:v>
                </c:pt>
                <c:pt idx="1">
                  <c:v>4175977.9757499984</c:v>
                </c:pt>
                <c:pt idx="2">
                  <c:v>6263966.9636249971</c:v>
                </c:pt>
                <c:pt idx="3">
                  <c:v>4395674.0324999969</c:v>
                </c:pt>
                <c:pt idx="4">
                  <c:v>2760074.3924999987</c:v>
                </c:pt>
                <c:pt idx="5">
                  <c:v>3117861.8137499979</c:v>
                </c:pt>
                <c:pt idx="6">
                  <c:v>2146724.5274999989</c:v>
                </c:pt>
                <c:pt idx="7">
                  <c:v>14055934.406249993</c:v>
                </c:pt>
              </c:numCache>
            </c:numRef>
          </c:val>
          <c:extLst>
            <c:ext xmlns:c16="http://schemas.microsoft.com/office/drawing/2014/chart" uri="{C3380CC4-5D6E-409C-BE32-E72D297353CC}">
              <c16:uniqueId val="{00000000-854C-FB42-A62A-3E11F9B1F074}"/>
            </c:ext>
          </c:extLst>
        </c:ser>
        <c:dLbls>
          <c:dLblPos val="outEnd"/>
          <c:showLegendKey val="0"/>
          <c:showVal val="1"/>
          <c:showCatName val="0"/>
          <c:showSerName val="0"/>
          <c:showPercent val="0"/>
          <c:showBubbleSize val="0"/>
        </c:dLbls>
        <c:gapWidth val="219"/>
        <c:overlap val="-27"/>
        <c:axId val="2004506960"/>
        <c:axId val="2068338496"/>
      </c:barChart>
      <c:catAx>
        <c:axId val="200450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38496"/>
        <c:crosses val="autoZero"/>
        <c:auto val="1"/>
        <c:lblAlgn val="ctr"/>
        <c:lblOffset val="100"/>
        <c:noMultiLvlLbl val="0"/>
      </c:catAx>
      <c:valAx>
        <c:axId val="2068338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50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640774</xdr:colOff>
      <xdr:row>64</xdr:row>
      <xdr:rowOff>308263</xdr:rowOff>
    </xdr:from>
    <xdr:to>
      <xdr:col>3</xdr:col>
      <xdr:colOff>825501</xdr:colOff>
      <xdr:row>72</xdr:row>
      <xdr:rowOff>188190</xdr:rowOff>
    </xdr:to>
    <xdr:graphicFrame macro="">
      <xdr:nvGraphicFramePr>
        <xdr:cNvPr id="2" name="Chart 1">
          <a:extLst>
            <a:ext uri="{FF2B5EF4-FFF2-40B4-BE49-F238E27FC236}">
              <a16:creationId xmlns:a16="http://schemas.microsoft.com/office/drawing/2014/main" id="{F27F4F15-68F8-8F73-A72E-A0DB261D6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542637</xdr:colOff>
      <xdr:row>42</xdr:row>
      <xdr:rowOff>124692</xdr:rowOff>
    </xdr:from>
    <xdr:to>
      <xdr:col>2</xdr:col>
      <xdr:colOff>1854969</xdr:colOff>
      <xdr:row>54</xdr:row>
      <xdr:rowOff>11544</xdr:rowOff>
    </xdr:to>
    <xdr:graphicFrame macro="">
      <xdr:nvGraphicFramePr>
        <xdr:cNvPr id="3" name="Chart 2">
          <a:extLst>
            <a:ext uri="{FF2B5EF4-FFF2-40B4-BE49-F238E27FC236}">
              <a16:creationId xmlns:a16="http://schemas.microsoft.com/office/drawing/2014/main" id="{254D4C88-A441-A527-FAD3-1435663FEC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721590</xdr:colOff>
      <xdr:row>42</xdr:row>
      <xdr:rowOff>146627</xdr:rowOff>
    </xdr:from>
    <xdr:to>
      <xdr:col>14</xdr:col>
      <xdr:colOff>69273</xdr:colOff>
      <xdr:row>53</xdr:row>
      <xdr:rowOff>23091</xdr:rowOff>
    </xdr:to>
    <xdr:graphicFrame macro="">
      <xdr:nvGraphicFramePr>
        <xdr:cNvPr id="6" name="Chart 5">
          <a:extLst>
            <a:ext uri="{FF2B5EF4-FFF2-40B4-BE49-F238E27FC236}">
              <a16:creationId xmlns:a16="http://schemas.microsoft.com/office/drawing/2014/main" id="{8D51B029-8730-1FB7-8B1D-8C94958D3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69274</xdr:colOff>
      <xdr:row>42</xdr:row>
      <xdr:rowOff>138546</xdr:rowOff>
    </xdr:from>
    <xdr:to>
      <xdr:col>17</xdr:col>
      <xdr:colOff>352138</xdr:colOff>
      <xdr:row>53</xdr:row>
      <xdr:rowOff>15010</xdr:rowOff>
    </xdr:to>
    <xdr:graphicFrame macro="">
      <xdr:nvGraphicFramePr>
        <xdr:cNvPr id="7" name="Chart 6">
          <a:extLst>
            <a:ext uri="{FF2B5EF4-FFF2-40B4-BE49-F238E27FC236}">
              <a16:creationId xmlns:a16="http://schemas.microsoft.com/office/drawing/2014/main" id="{7D999521-CF0C-984F-B705-2DF7DB21C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357908</xdr:colOff>
      <xdr:row>42</xdr:row>
      <xdr:rowOff>138547</xdr:rowOff>
    </xdr:from>
    <xdr:to>
      <xdr:col>23</xdr:col>
      <xdr:colOff>305955</xdr:colOff>
      <xdr:row>53</xdr:row>
      <xdr:rowOff>15011</xdr:rowOff>
    </xdr:to>
    <xdr:graphicFrame macro="">
      <xdr:nvGraphicFramePr>
        <xdr:cNvPr id="8" name="Chart 7">
          <a:extLst>
            <a:ext uri="{FF2B5EF4-FFF2-40B4-BE49-F238E27FC236}">
              <a16:creationId xmlns:a16="http://schemas.microsoft.com/office/drawing/2014/main" id="{A3E52427-A301-8C4E-9F2C-6F15395D0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1858818</xdr:colOff>
      <xdr:row>42</xdr:row>
      <xdr:rowOff>115455</xdr:rowOff>
    </xdr:from>
    <xdr:to>
      <xdr:col>5</xdr:col>
      <xdr:colOff>758150</xdr:colOff>
      <xdr:row>54</xdr:row>
      <xdr:rowOff>2307</xdr:rowOff>
    </xdr:to>
    <xdr:graphicFrame macro="">
      <xdr:nvGraphicFramePr>
        <xdr:cNvPr id="9" name="Chart 8">
          <a:extLst>
            <a:ext uri="{FF2B5EF4-FFF2-40B4-BE49-F238E27FC236}">
              <a16:creationId xmlns:a16="http://schemas.microsoft.com/office/drawing/2014/main" id="{D5AD5475-43E3-954E-B059-558934C94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762000</xdr:colOff>
      <xdr:row>42</xdr:row>
      <xdr:rowOff>127000</xdr:rowOff>
    </xdr:from>
    <xdr:to>
      <xdr:col>9</xdr:col>
      <xdr:colOff>100059</xdr:colOff>
      <xdr:row>54</xdr:row>
      <xdr:rowOff>13852</xdr:rowOff>
    </xdr:to>
    <xdr:graphicFrame macro="">
      <xdr:nvGraphicFramePr>
        <xdr:cNvPr id="10" name="Chart 9">
          <a:extLst>
            <a:ext uri="{FF2B5EF4-FFF2-40B4-BE49-F238E27FC236}">
              <a16:creationId xmlns:a16="http://schemas.microsoft.com/office/drawing/2014/main" id="{92594758-CEB8-A547-BFE0-1E55E65B5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454872</xdr:colOff>
      <xdr:row>57</xdr:row>
      <xdr:rowOff>195850</xdr:rowOff>
    </xdr:from>
    <xdr:to>
      <xdr:col>11</xdr:col>
      <xdr:colOff>795495</xdr:colOff>
      <xdr:row>76</xdr:row>
      <xdr:rowOff>13955</xdr:rowOff>
    </xdr:to>
    <xdr:graphicFrame macro="">
      <xdr:nvGraphicFramePr>
        <xdr:cNvPr id="8" name="Chart 7">
          <a:extLst>
            <a:ext uri="{FF2B5EF4-FFF2-40B4-BE49-F238E27FC236}">
              <a16:creationId xmlns:a16="http://schemas.microsoft.com/office/drawing/2014/main" id="{77190C7A-78F2-E013-15AA-E4CAD4893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457200</xdr:colOff>
      <xdr:row>78</xdr:row>
      <xdr:rowOff>120650</xdr:rowOff>
    </xdr:from>
    <xdr:to>
      <xdr:col>3</xdr:col>
      <xdr:colOff>482600</xdr:colOff>
      <xdr:row>98</xdr:row>
      <xdr:rowOff>181428</xdr:rowOff>
    </xdr:to>
    <xdr:graphicFrame macro="">
      <xdr:nvGraphicFramePr>
        <xdr:cNvPr id="10" name="Chart 9">
          <a:extLst>
            <a:ext uri="{FF2B5EF4-FFF2-40B4-BE49-F238E27FC236}">
              <a16:creationId xmlns:a16="http://schemas.microsoft.com/office/drawing/2014/main" id="{4CFDA49A-50B6-08A8-3385-FFA241C33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484886</xdr:colOff>
      <xdr:row>78</xdr:row>
      <xdr:rowOff>111356</xdr:rowOff>
    </xdr:from>
    <xdr:to>
      <xdr:col>6</xdr:col>
      <xdr:colOff>865275</xdr:colOff>
      <xdr:row>98</xdr:row>
      <xdr:rowOff>209340</xdr:rowOff>
    </xdr:to>
    <xdr:graphicFrame macro="">
      <xdr:nvGraphicFramePr>
        <xdr:cNvPr id="15" name="Chart 14">
          <a:extLst>
            <a:ext uri="{FF2B5EF4-FFF2-40B4-BE49-F238E27FC236}">
              <a16:creationId xmlns:a16="http://schemas.microsoft.com/office/drawing/2014/main" id="{BAE93F89-5A32-76C4-B96E-D26430D2F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878198</xdr:colOff>
      <xdr:row>78</xdr:row>
      <xdr:rowOff>108226</xdr:rowOff>
    </xdr:from>
    <xdr:to>
      <xdr:col>11</xdr:col>
      <xdr:colOff>309277</xdr:colOff>
      <xdr:row>98</xdr:row>
      <xdr:rowOff>265165</xdr:rowOff>
    </xdr:to>
    <xdr:graphicFrame macro="">
      <xdr:nvGraphicFramePr>
        <xdr:cNvPr id="17" name="Chart 16">
          <a:extLst>
            <a:ext uri="{FF2B5EF4-FFF2-40B4-BE49-F238E27FC236}">
              <a16:creationId xmlns:a16="http://schemas.microsoft.com/office/drawing/2014/main" id="{ABEC7D7F-1D1F-083B-2EF4-75B0B51F6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344714</xdr:colOff>
      <xdr:row>115</xdr:row>
      <xdr:rowOff>147865</xdr:rowOff>
    </xdr:from>
    <xdr:to>
      <xdr:col>3</xdr:col>
      <xdr:colOff>236780</xdr:colOff>
      <xdr:row>144</xdr:row>
      <xdr:rowOff>0</xdr:rowOff>
    </xdr:to>
    <xdr:graphicFrame macro="">
      <xdr:nvGraphicFramePr>
        <xdr:cNvPr id="26" name="Chart 25">
          <a:extLst>
            <a:ext uri="{FF2B5EF4-FFF2-40B4-BE49-F238E27FC236}">
              <a16:creationId xmlns:a16="http://schemas.microsoft.com/office/drawing/2014/main" id="{E9FA58E0-5165-56F5-D2D0-F42ED7B7A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246888</xdr:colOff>
      <xdr:row>115</xdr:row>
      <xdr:rowOff>147864</xdr:rowOff>
    </xdr:from>
    <xdr:to>
      <xdr:col>6</xdr:col>
      <xdr:colOff>545323</xdr:colOff>
      <xdr:row>143</xdr:row>
      <xdr:rowOff>172204</xdr:rowOff>
    </xdr:to>
    <xdr:graphicFrame macro="">
      <xdr:nvGraphicFramePr>
        <xdr:cNvPr id="27" name="Chart 26">
          <a:extLst>
            <a:ext uri="{FF2B5EF4-FFF2-40B4-BE49-F238E27FC236}">
              <a16:creationId xmlns:a16="http://schemas.microsoft.com/office/drawing/2014/main" id="{B54D6D53-4DA6-1FF6-A627-969E1B492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518070</xdr:colOff>
      <xdr:row>115</xdr:row>
      <xdr:rowOff>159203</xdr:rowOff>
    </xdr:from>
    <xdr:to>
      <xdr:col>10</xdr:col>
      <xdr:colOff>962571</xdr:colOff>
      <xdr:row>143</xdr:row>
      <xdr:rowOff>172204</xdr:rowOff>
    </xdr:to>
    <xdr:graphicFrame macro="">
      <xdr:nvGraphicFramePr>
        <xdr:cNvPr id="28" name="Chart 27">
          <a:extLst>
            <a:ext uri="{FF2B5EF4-FFF2-40B4-BE49-F238E27FC236}">
              <a16:creationId xmlns:a16="http://schemas.microsoft.com/office/drawing/2014/main" id="{909F60A5-3A4A-A95B-83FB-D40B1893A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428451</xdr:colOff>
      <xdr:row>57</xdr:row>
      <xdr:rowOff>86805</xdr:rowOff>
    </xdr:from>
    <xdr:to>
      <xdr:col>4</xdr:col>
      <xdr:colOff>855506</xdr:colOff>
      <xdr:row>76</xdr:row>
      <xdr:rowOff>865274</xdr:rowOff>
    </xdr:to>
    <xdr:graphicFrame macro="">
      <xdr:nvGraphicFramePr>
        <xdr:cNvPr id="2" name="Chart 1">
          <a:extLst>
            <a:ext uri="{FF2B5EF4-FFF2-40B4-BE49-F238E27FC236}">
              <a16:creationId xmlns:a16="http://schemas.microsoft.com/office/drawing/2014/main" id="{D30A4982-F782-BE54-45FD-B3DA6D4E6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592888</xdr:colOff>
      <xdr:row>58</xdr:row>
      <xdr:rowOff>114968</xdr:rowOff>
    </xdr:from>
    <xdr:to>
      <xdr:col>7</xdr:col>
      <xdr:colOff>274319</xdr:colOff>
      <xdr:row>82</xdr:row>
      <xdr:rowOff>60960</xdr:rowOff>
    </xdr:to>
    <xdr:graphicFrame macro="">
      <xdr:nvGraphicFramePr>
        <xdr:cNvPr id="4" name="Chart 3">
          <a:extLst>
            <a:ext uri="{FF2B5EF4-FFF2-40B4-BE49-F238E27FC236}">
              <a16:creationId xmlns:a16="http://schemas.microsoft.com/office/drawing/2014/main" id="{C7D31F46-44CF-785E-2453-12985DF1A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284480</xdr:colOff>
      <xdr:row>58</xdr:row>
      <xdr:rowOff>116840</xdr:rowOff>
    </xdr:from>
    <xdr:to>
      <xdr:col>13</xdr:col>
      <xdr:colOff>101600</xdr:colOff>
      <xdr:row>82</xdr:row>
      <xdr:rowOff>71120</xdr:rowOff>
    </xdr:to>
    <xdr:graphicFrame macro="">
      <xdr:nvGraphicFramePr>
        <xdr:cNvPr id="2" name="Chart 1">
          <a:extLst>
            <a:ext uri="{FF2B5EF4-FFF2-40B4-BE49-F238E27FC236}">
              <a16:creationId xmlns:a16="http://schemas.microsoft.com/office/drawing/2014/main" id="{AB8844EA-594A-8948-8870-C2AD01F8F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7615090"/>
              <a:ext cx="13818658" cy="37221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2.351507407409" createdVersion="8" refreshedVersion="8" minRefreshableVersion="3" recordCount="1008" xr:uid="{A5B7035A-B61D-0E45-8DE2-6350E1FCEFCE}">
  <cacheSource type="worksheet">
    <worksheetSource ref="A2:J1010" sheet="Data Repository Table"/>
  </cacheSource>
  <cacheFields count="10">
    <cacheField name="Account Type" numFmtId="0">
      <sharedItems/>
    </cacheField>
    <cacheField name="Value Drivers" numFmtId="0">
      <sharedItems count="3">
        <s v="Revenues"/>
        <s v="Expenses"/>
        <s v="None"/>
      </sharedItems>
    </cacheField>
    <cacheField name="Unit" numFmtId="0">
      <sharedItems/>
    </cacheField>
    <cacheField name="Month" numFmtId="17">
      <sharedItems containsSemiMixedTypes="0" containsNonDate="0" containsDate="1" containsString="0" minDate="2013-07-01T00:00:00" maxDate="2014-06-02T00:00:00"/>
    </cacheField>
    <cacheField name="Month (Number)" numFmtId="0">
      <sharedItems containsSemiMixedTypes="0" containsString="0" containsNumber="1" containsInteger="1" minValue="1" maxValue="12"/>
    </cacheField>
    <cacheField name="Centre Type" numFmtId="0">
      <sharedItems/>
    </cacheField>
    <cacheField name="Cost Centre / Profit Centre" numFmtId="0">
      <sharedItems count="8">
        <s v="001 Private Water Hedge Sales"/>
        <s v="002 Public Sales"/>
        <s v="003 Residential Sales"/>
        <s v="Chemical Costs"/>
        <s v="Facility Costs"/>
        <s v="Operational Maintenance Costs"/>
        <s v="Labour Costs"/>
        <s v="None"/>
      </sharedItems>
    </cacheField>
    <cacheField name="Cost Centre / Profit Centre Elements" numFmtId="0">
      <sharedItems count="11">
        <s v="W-Transact (0211) - Soft"/>
        <s v="W-Transact (0212) - Hard"/>
        <s v="Chem-Exp (001)"/>
        <s v="Utility-Exp (002) - Heating"/>
        <s v="Utility-Exp (002) - Electricity"/>
        <s v="Plant Maintenance (001)"/>
        <s v="Plant Outages (002)"/>
        <s v="Plant Op. Costs (003)"/>
        <s v="Plant Admin Costs (004)"/>
        <s v="Labour-Costs (001)"/>
        <s v="None"/>
      </sharedItems>
    </cacheField>
    <cacheField name="Unit of Measure" numFmtId="0">
      <sharedItems/>
    </cacheField>
    <cacheField name="Row Data" numFmtId="4">
      <sharedItems containsSemiMixedTypes="0" containsString="0" containsNumber="1" minValue="95.096062000000003" maxValue="6461172.59174620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s v="Financial Actual"/>
    <x v="0"/>
    <s v="Kootha"/>
    <d v="2013-07-01T00:00:00"/>
    <n v="7"/>
    <s v="Profit Centre"/>
    <x v="0"/>
    <x v="0"/>
    <s v="$"/>
    <n v="1473589.0469999998"/>
  </r>
  <r>
    <s v="Financial Actual"/>
    <x v="0"/>
    <s v="Kootha"/>
    <d v="2013-08-01T00:00:00"/>
    <n v="8"/>
    <s v="Profit Centre"/>
    <x v="0"/>
    <x v="0"/>
    <s v="$"/>
    <n v="1419296.1002499999"/>
  </r>
  <r>
    <s v="Financial Actual"/>
    <x v="0"/>
    <s v="Kootha"/>
    <d v="2013-09-01T00:00:00"/>
    <n v="9"/>
    <s v="Profit Centre"/>
    <x v="0"/>
    <x v="0"/>
    <s v="$"/>
    <n v="1310673.21"/>
  </r>
  <r>
    <s v="Financial Actual"/>
    <x v="0"/>
    <s v="Kootha"/>
    <d v="2013-10-01T00:00:00"/>
    <n v="10"/>
    <s v="Profit Centre"/>
    <x v="0"/>
    <x v="0"/>
    <s v="$"/>
    <n v="1301024.7319999998"/>
  </r>
  <r>
    <s v="Financial Actual"/>
    <x v="0"/>
    <s v="Kootha"/>
    <d v="2013-11-01T00:00:00"/>
    <n v="11"/>
    <s v="Profit Centre"/>
    <x v="0"/>
    <x v="0"/>
    <s v="$"/>
    <n v="1373822.8629999999"/>
  </r>
  <r>
    <s v="Financial Actual"/>
    <x v="0"/>
    <s v="Kootha"/>
    <d v="2013-12-01T00:00:00"/>
    <n v="12"/>
    <s v="Profit Centre"/>
    <x v="0"/>
    <x v="0"/>
    <s v="$"/>
    <n v="1340623.0372500001"/>
  </r>
  <r>
    <s v="Financial Actual"/>
    <x v="0"/>
    <s v="Kootha"/>
    <d v="2014-01-01T00:00:00"/>
    <n v="1"/>
    <s v="Profit Centre"/>
    <x v="0"/>
    <x v="0"/>
    <s v="$"/>
    <n v="1948962.5522499997"/>
  </r>
  <r>
    <s v="Financial Actual"/>
    <x v="0"/>
    <s v="Kootha"/>
    <d v="2014-02-01T00:00:00"/>
    <n v="2"/>
    <s v="Profit Centre"/>
    <x v="0"/>
    <x v="0"/>
    <s v="$"/>
    <n v="1725161.6969999999"/>
  </r>
  <r>
    <s v="Financial Actual"/>
    <x v="0"/>
    <s v="Kootha"/>
    <d v="2014-03-01T00:00:00"/>
    <n v="3"/>
    <s v="Profit Centre"/>
    <x v="0"/>
    <x v="0"/>
    <s v="$"/>
    <n v="1818208.6194999998"/>
  </r>
  <r>
    <s v="Financial Actual"/>
    <x v="0"/>
    <s v="Kootha"/>
    <d v="2014-04-01T00:00:00"/>
    <n v="4"/>
    <s v="Profit Centre"/>
    <x v="0"/>
    <x v="0"/>
    <s v="$"/>
    <n v="1328501.68325"/>
  </r>
  <r>
    <s v="Financial Actual"/>
    <x v="0"/>
    <s v="Kootha"/>
    <d v="2014-05-01T00:00:00"/>
    <n v="5"/>
    <s v="Profit Centre"/>
    <x v="0"/>
    <x v="0"/>
    <s v="$"/>
    <n v="1344117.2814999998"/>
  </r>
  <r>
    <s v="Financial Actual"/>
    <x v="0"/>
    <s v="Kootha"/>
    <d v="2014-06-01T00:00:00"/>
    <n v="6"/>
    <s v="Profit Centre"/>
    <x v="0"/>
    <x v="0"/>
    <s v="$"/>
    <n v="1291609.1335"/>
  </r>
  <r>
    <s v="Financial Actual"/>
    <x v="0"/>
    <s v="Kootha"/>
    <d v="2013-07-01T00:00:00"/>
    <n v="7"/>
    <s v="Profit Centre"/>
    <x v="0"/>
    <x v="1"/>
    <s v="$"/>
    <n v="1620947.9516999999"/>
  </r>
  <r>
    <s v="Financial Actual"/>
    <x v="0"/>
    <s v="Kootha"/>
    <d v="2013-08-01T00:00:00"/>
    <n v="8"/>
    <s v="Profit Centre"/>
    <x v="0"/>
    <x v="1"/>
    <s v="$"/>
    <n v="1561225.710275"/>
  </r>
  <r>
    <s v="Financial Actual"/>
    <x v="0"/>
    <s v="Kootha"/>
    <d v="2013-09-01T00:00:00"/>
    <n v="9"/>
    <s v="Profit Centre"/>
    <x v="0"/>
    <x v="1"/>
    <s v="$"/>
    <n v="1441740.531"/>
  </r>
  <r>
    <s v="Financial Actual"/>
    <x v="0"/>
    <s v="Kootha"/>
    <d v="2013-10-01T00:00:00"/>
    <n v="10"/>
    <s v="Profit Centre"/>
    <x v="0"/>
    <x v="1"/>
    <s v="$"/>
    <n v="1431127.2052"/>
  </r>
  <r>
    <s v="Financial Actual"/>
    <x v="0"/>
    <s v="Kootha"/>
    <d v="2013-11-01T00:00:00"/>
    <n v="11"/>
    <s v="Profit Centre"/>
    <x v="0"/>
    <x v="1"/>
    <s v="$"/>
    <n v="1511205.1492999999"/>
  </r>
  <r>
    <s v="Financial Actual"/>
    <x v="0"/>
    <s v="Kootha"/>
    <d v="2013-12-01T00:00:00"/>
    <n v="12"/>
    <s v="Profit Centre"/>
    <x v="0"/>
    <x v="1"/>
    <s v="$"/>
    <n v="1474685.3409750003"/>
  </r>
  <r>
    <s v="Financial Actual"/>
    <x v="0"/>
    <s v="Kootha"/>
    <d v="2014-01-01T00:00:00"/>
    <n v="1"/>
    <s v="Profit Centre"/>
    <x v="0"/>
    <x v="1"/>
    <s v="$"/>
    <n v="2143858.8074749997"/>
  </r>
  <r>
    <s v="Financial Actual"/>
    <x v="0"/>
    <s v="Kootha"/>
    <d v="2014-02-01T00:00:00"/>
    <n v="2"/>
    <s v="Profit Centre"/>
    <x v="0"/>
    <x v="1"/>
    <s v="$"/>
    <n v="1897677.8667000001"/>
  </r>
  <r>
    <s v="Financial Actual"/>
    <x v="0"/>
    <s v="Kootha"/>
    <d v="2014-03-01T00:00:00"/>
    <n v="3"/>
    <s v="Profit Centre"/>
    <x v="0"/>
    <x v="1"/>
    <s v="$"/>
    <n v="2000029.4814499998"/>
  </r>
  <r>
    <s v="Financial Actual"/>
    <x v="0"/>
    <s v="Kootha"/>
    <d v="2014-04-01T00:00:00"/>
    <n v="4"/>
    <s v="Profit Centre"/>
    <x v="0"/>
    <x v="1"/>
    <s v="$"/>
    <n v="1461351.8515750002"/>
  </r>
  <r>
    <s v="Financial Actual"/>
    <x v="0"/>
    <s v="Kootha"/>
    <d v="2014-05-01T00:00:00"/>
    <n v="5"/>
    <s v="Profit Centre"/>
    <x v="0"/>
    <x v="1"/>
    <s v="$"/>
    <n v="1478529.0096499999"/>
  </r>
  <r>
    <s v="Financial Actual"/>
    <x v="0"/>
    <s v="Kootha"/>
    <d v="2014-06-01T00:00:00"/>
    <n v="6"/>
    <s v="Profit Centre"/>
    <x v="0"/>
    <x v="1"/>
    <s v="$"/>
    <n v="1420770.04685"/>
  </r>
  <r>
    <s v="Financial Actual"/>
    <x v="0"/>
    <s v="Kootha"/>
    <d v="2013-07-01T00:00:00"/>
    <n v="7"/>
    <s v="Profit Centre"/>
    <x v="1"/>
    <x v="0"/>
    <s v="$"/>
    <n v="567331.78309499996"/>
  </r>
  <r>
    <s v="Financial Actual"/>
    <x v="0"/>
    <s v="Kootha"/>
    <d v="2013-08-01T00:00:00"/>
    <n v="8"/>
    <s v="Profit Centre"/>
    <x v="1"/>
    <x v="0"/>
    <s v="$"/>
    <n v="546428.99859624996"/>
  </r>
  <r>
    <s v="Financial Actual"/>
    <x v="0"/>
    <s v="Kootha"/>
    <d v="2013-09-01T00:00:00"/>
    <n v="9"/>
    <s v="Profit Centre"/>
    <x v="1"/>
    <x v="0"/>
    <s v="$"/>
    <n v="504609.18584999995"/>
  </r>
  <r>
    <s v="Financial Actual"/>
    <x v="0"/>
    <s v="Kootha"/>
    <d v="2013-10-01T00:00:00"/>
    <n v="10"/>
    <s v="Profit Centre"/>
    <x v="1"/>
    <x v="0"/>
    <s v="$"/>
    <n v="500894.52181999997"/>
  </r>
  <r>
    <s v="Financial Actual"/>
    <x v="0"/>
    <s v="Kootha"/>
    <d v="2013-11-01T00:00:00"/>
    <n v="11"/>
    <s v="Profit Centre"/>
    <x v="1"/>
    <x v="0"/>
    <s v="$"/>
    <n v="528921.80225499999"/>
  </r>
  <r>
    <s v="Financial Actual"/>
    <x v="0"/>
    <s v="Kootha"/>
    <d v="2013-12-01T00:00:00"/>
    <n v="12"/>
    <s v="Profit Centre"/>
    <x v="1"/>
    <x v="0"/>
    <s v="$"/>
    <n v="516139.86934125004"/>
  </r>
  <r>
    <s v="Financial Actual"/>
    <x v="0"/>
    <s v="Kootha"/>
    <d v="2014-01-01T00:00:00"/>
    <n v="1"/>
    <s v="Profit Centre"/>
    <x v="1"/>
    <x v="0"/>
    <s v="$"/>
    <n v="750350.5826162498"/>
  </r>
  <r>
    <s v="Financial Actual"/>
    <x v="0"/>
    <s v="Kootha"/>
    <d v="2014-02-01T00:00:00"/>
    <n v="2"/>
    <s v="Profit Centre"/>
    <x v="1"/>
    <x v="0"/>
    <s v="$"/>
    <n v="664187.25334499998"/>
  </r>
  <r>
    <s v="Financial Actual"/>
    <x v="0"/>
    <s v="Kootha"/>
    <d v="2014-03-01T00:00:00"/>
    <n v="3"/>
    <s v="Profit Centre"/>
    <x v="1"/>
    <x v="0"/>
    <s v="$"/>
    <n v="700010.31850749988"/>
  </r>
  <r>
    <s v="Financial Actual"/>
    <x v="0"/>
    <s v="Kootha"/>
    <d v="2014-04-01T00:00:00"/>
    <n v="4"/>
    <s v="Profit Centre"/>
    <x v="1"/>
    <x v="0"/>
    <s v="$"/>
    <n v="511473.14805125003"/>
  </r>
  <r>
    <s v="Financial Actual"/>
    <x v="0"/>
    <s v="Kootha"/>
    <d v="2014-05-01T00:00:00"/>
    <n v="5"/>
    <s v="Profit Centre"/>
    <x v="1"/>
    <x v="0"/>
    <s v="$"/>
    <n v="517485.15337749996"/>
  </r>
  <r>
    <s v="Financial Actual"/>
    <x v="0"/>
    <s v="Kootha"/>
    <d v="2014-06-01T00:00:00"/>
    <n v="6"/>
    <s v="Profit Centre"/>
    <x v="1"/>
    <x v="0"/>
    <s v="$"/>
    <n v="497269.5163975"/>
  </r>
  <r>
    <s v="Financial Actual"/>
    <x v="0"/>
    <s v="Kootha"/>
    <d v="2013-07-01T00:00:00"/>
    <n v="7"/>
    <s v="Profit Centre"/>
    <x v="1"/>
    <x v="1"/>
    <s v="$"/>
    <n v="955954.05451507494"/>
  </r>
  <r>
    <s v="Financial Actual"/>
    <x v="0"/>
    <s v="Kootha"/>
    <d v="2013-08-01T00:00:00"/>
    <n v="8"/>
    <s v="Profit Centre"/>
    <x v="1"/>
    <x v="1"/>
    <s v="$"/>
    <n v="920732.86263468117"/>
  </r>
  <r>
    <s v="Financial Actual"/>
    <x v="0"/>
    <s v="Kootha"/>
    <d v="2013-09-01T00:00:00"/>
    <n v="9"/>
    <s v="Profit Centre"/>
    <x v="1"/>
    <x v="1"/>
    <s v="$"/>
    <n v="850266.47815724998"/>
  </r>
  <r>
    <s v="Financial Actual"/>
    <x v="0"/>
    <s v="Kootha"/>
    <d v="2013-10-01T00:00:00"/>
    <n v="10"/>
    <s v="Profit Centre"/>
    <x v="1"/>
    <x v="1"/>
    <s v="$"/>
    <n v="844007.26926670002"/>
  </r>
  <r>
    <s v="Financial Actual"/>
    <x v="0"/>
    <s v="Kootha"/>
    <d v="2013-11-01T00:00:00"/>
    <n v="11"/>
    <s v="Profit Centre"/>
    <x v="1"/>
    <x v="1"/>
    <s v="$"/>
    <n v="891233.23679967504"/>
  </r>
  <r>
    <s v="Financial Actual"/>
    <x v="0"/>
    <s v="Kootha"/>
    <d v="2013-12-01T00:00:00"/>
    <n v="12"/>
    <s v="Profit Centre"/>
    <x v="1"/>
    <x v="1"/>
    <s v="$"/>
    <n v="869695.6798400064"/>
  </r>
  <r>
    <s v="Financial Actual"/>
    <x v="0"/>
    <s v="Kootha"/>
    <d v="2014-01-01T00:00:00"/>
    <n v="1"/>
    <s v="Profit Centre"/>
    <x v="1"/>
    <x v="1"/>
    <s v="$"/>
    <n v="1264340.7317083809"/>
  </r>
  <r>
    <s v="Financial Actual"/>
    <x v="0"/>
    <s v="Kootha"/>
    <d v="2014-02-01T00:00:00"/>
    <n v="2"/>
    <s v="Profit Centre"/>
    <x v="1"/>
    <x v="1"/>
    <s v="$"/>
    <n v="1119155.521886325"/>
  </r>
  <r>
    <s v="Financial Actual"/>
    <x v="0"/>
    <s v="Kootha"/>
    <d v="2014-03-01T00:00:00"/>
    <n v="3"/>
    <s v="Profit Centre"/>
    <x v="1"/>
    <x v="1"/>
    <s v="$"/>
    <n v="1179517.3866851374"/>
  </r>
  <r>
    <s v="Financial Actual"/>
    <x v="0"/>
    <s v="Kootha"/>
    <d v="2014-04-01T00:00:00"/>
    <n v="4"/>
    <s v="Profit Centre"/>
    <x v="1"/>
    <x v="1"/>
    <s v="$"/>
    <n v="861832.25446635636"/>
  </r>
  <r>
    <s v="Financial Actual"/>
    <x v="0"/>
    <s v="Kootha"/>
    <d v="2014-05-01T00:00:00"/>
    <n v="5"/>
    <s v="Profit Centre"/>
    <x v="1"/>
    <x v="1"/>
    <s v="$"/>
    <n v="871962.48344108742"/>
  </r>
  <r>
    <s v="Financial Actual"/>
    <x v="0"/>
    <s v="Kootha"/>
    <d v="2014-06-01T00:00:00"/>
    <n v="6"/>
    <s v="Profit Centre"/>
    <x v="1"/>
    <x v="1"/>
    <s v="$"/>
    <n v="837899.13512978749"/>
  </r>
  <r>
    <s v="Financial Actual"/>
    <x v="0"/>
    <s v="Kootha"/>
    <d v="2013-07-01T00:00:00"/>
    <n v="7"/>
    <s v="Profit Centre"/>
    <x v="2"/>
    <x v="0"/>
    <s v="$"/>
    <n v="1296758.36136"/>
  </r>
  <r>
    <s v="Financial Actual"/>
    <x v="0"/>
    <s v="Kootha"/>
    <d v="2013-08-01T00:00:00"/>
    <n v="8"/>
    <s v="Profit Centre"/>
    <x v="2"/>
    <x v="0"/>
    <s v="$"/>
    <n v="1248980.56822"/>
  </r>
  <r>
    <s v="Financial Actual"/>
    <x v="0"/>
    <s v="Kootha"/>
    <d v="2013-09-01T00:00:00"/>
    <n v="9"/>
    <s v="Profit Centre"/>
    <x v="2"/>
    <x v="0"/>
    <s v="$"/>
    <n v="1153392.4247999999"/>
  </r>
  <r>
    <s v="Financial Actual"/>
    <x v="0"/>
    <s v="Kootha"/>
    <d v="2013-10-01T00:00:00"/>
    <n v="10"/>
    <s v="Profit Centre"/>
    <x v="2"/>
    <x v="0"/>
    <s v="$"/>
    <n v="1144901.76416"/>
  </r>
  <r>
    <s v="Financial Actual"/>
    <x v="0"/>
    <s v="Kootha"/>
    <d v="2013-11-01T00:00:00"/>
    <n v="11"/>
    <s v="Profit Centre"/>
    <x v="2"/>
    <x v="0"/>
    <s v="$"/>
    <n v="1208964.11944"/>
  </r>
  <r>
    <s v="Financial Actual"/>
    <x v="0"/>
    <s v="Kootha"/>
    <d v="2013-12-01T00:00:00"/>
    <n v="12"/>
    <s v="Profit Centre"/>
    <x v="2"/>
    <x v="0"/>
    <s v="$"/>
    <n v="1179748.2727800002"/>
  </r>
  <r>
    <s v="Financial Actual"/>
    <x v="0"/>
    <s v="Kootha"/>
    <d v="2014-01-01T00:00:00"/>
    <n v="1"/>
    <s v="Profit Centre"/>
    <x v="2"/>
    <x v="0"/>
    <s v="$"/>
    <n v="1715087.0459799999"/>
  </r>
  <r>
    <s v="Financial Actual"/>
    <x v="0"/>
    <s v="Kootha"/>
    <d v="2014-02-01T00:00:00"/>
    <n v="2"/>
    <s v="Profit Centre"/>
    <x v="2"/>
    <x v="0"/>
    <s v="$"/>
    <n v="1518142.2933600002"/>
  </r>
  <r>
    <s v="Financial Actual"/>
    <x v="0"/>
    <s v="Kootha"/>
    <d v="2014-03-01T00:00:00"/>
    <n v="3"/>
    <s v="Profit Centre"/>
    <x v="2"/>
    <x v="0"/>
    <s v="$"/>
    <n v="1600023.58516"/>
  </r>
  <r>
    <s v="Financial Actual"/>
    <x v="0"/>
    <s v="Kootha"/>
    <d v="2014-04-01T00:00:00"/>
    <n v="4"/>
    <s v="Profit Centre"/>
    <x v="2"/>
    <x v="0"/>
    <s v="$"/>
    <n v="1169081.4812600003"/>
  </r>
  <r>
    <s v="Financial Actual"/>
    <x v="0"/>
    <s v="Kootha"/>
    <d v="2014-05-01T00:00:00"/>
    <n v="5"/>
    <s v="Profit Centre"/>
    <x v="2"/>
    <x v="0"/>
    <s v="$"/>
    <n v="1182823.2077200001"/>
  </r>
  <r>
    <s v="Financial Actual"/>
    <x v="0"/>
    <s v="Kootha"/>
    <d v="2014-06-01T00:00:00"/>
    <n v="6"/>
    <s v="Profit Centre"/>
    <x v="2"/>
    <x v="0"/>
    <s v="$"/>
    <n v="1136616.0374800002"/>
  </r>
  <r>
    <s v="Financial Actual"/>
    <x v="0"/>
    <s v="Surjek"/>
    <d v="2013-07-01T00:00:00"/>
    <n v="7"/>
    <s v="Profit Centre"/>
    <x v="0"/>
    <x v="0"/>
    <s v="$"/>
    <n v="2406673.7462499999"/>
  </r>
  <r>
    <s v="Financial Actual"/>
    <x v="0"/>
    <s v="Surjek"/>
    <d v="2013-08-01T00:00:00"/>
    <n v="8"/>
    <s v="Profit Centre"/>
    <x v="0"/>
    <x v="0"/>
    <s v="$"/>
    <n v="2028377.0049999999"/>
  </r>
  <r>
    <s v="Financial Actual"/>
    <x v="0"/>
    <s v="Surjek"/>
    <d v="2013-09-01T00:00:00"/>
    <n v="9"/>
    <s v="Profit Centre"/>
    <x v="0"/>
    <x v="0"/>
    <s v="$"/>
    <n v="2241097.23875"/>
  </r>
  <r>
    <s v="Financial Actual"/>
    <x v="0"/>
    <s v="Surjek"/>
    <d v="2013-10-01T00:00:00"/>
    <n v="10"/>
    <s v="Profit Centre"/>
    <x v="0"/>
    <x v="0"/>
    <s v="$"/>
    <n v="2104393.5099999998"/>
  </r>
  <r>
    <s v="Financial Actual"/>
    <x v="0"/>
    <s v="Surjek"/>
    <d v="2013-11-01T00:00:00"/>
    <n v="11"/>
    <s v="Profit Centre"/>
    <x v="0"/>
    <x v="0"/>
    <s v="$"/>
    <n v="1921236.2224999999"/>
  </r>
  <r>
    <s v="Financial Actual"/>
    <x v="0"/>
    <s v="Surjek"/>
    <d v="2013-12-01T00:00:00"/>
    <n v="12"/>
    <s v="Profit Centre"/>
    <x v="0"/>
    <x v="0"/>
    <s v="$"/>
    <n v="2161522.17"/>
  </r>
  <r>
    <s v="Financial Actual"/>
    <x v="0"/>
    <s v="Surjek"/>
    <d v="2014-01-01T00:00:00"/>
    <n v="1"/>
    <s v="Profit Centre"/>
    <x v="0"/>
    <x v="0"/>
    <s v="$"/>
    <n v="3104730.2250000001"/>
  </r>
  <r>
    <s v="Financial Actual"/>
    <x v="0"/>
    <s v="Surjek"/>
    <d v="2014-02-01T00:00:00"/>
    <n v="2"/>
    <s v="Profit Centre"/>
    <x v="0"/>
    <x v="0"/>
    <s v="$"/>
    <n v="2116798.7124999999"/>
  </r>
  <r>
    <s v="Financial Actual"/>
    <x v="0"/>
    <s v="Surjek"/>
    <d v="2014-03-01T00:00:00"/>
    <n v="3"/>
    <s v="Profit Centre"/>
    <x v="0"/>
    <x v="0"/>
    <s v="$"/>
    <n v="2728427.88625"/>
  </r>
  <r>
    <s v="Financial Actual"/>
    <x v="0"/>
    <s v="Surjek"/>
    <d v="2014-04-01T00:00:00"/>
    <n v="4"/>
    <s v="Profit Centre"/>
    <x v="0"/>
    <x v="0"/>
    <s v="$"/>
    <n v="2259504.8675000002"/>
  </r>
  <r>
    <s v="Financial Actual"/>
    <x v="0"/>
    <s v="Surjek"/>
    <d v="2014-05-01T00:00:00"/>
    <n v="5"/>
    <s v="Profit Centre"/>
    <x v="0"/>
    <x v="0"/>
    <s v="$"/>
    <n v="2031569.2350000001"/>
  </r>
  <r>
    <s v="Financial Actual"/>
    <x v="0"/>
    <s v="Surjek"/>
    <d v="2014-06-01T00:00:00"/>
    <n v="6"/>
    <s v="Profit Centre"/>
    <x v="0"/>
    <x v="0"/>
    <s v="$"/>
    <n v="2245023.2324999999"/>
  </r>
  <r>
    <s v="Financial Actual"/>
    <x v="0"/>
    <s v="Surjek"/>
    <d v="2013-07-01T00:00:00"/>
    <n v="7"/>
    <s v="Profit Centre"/>
    <x v="0"/>
    <x v="1"/>
    <s v="$"/>
    <n v="4813347.4924999997"/>
  </r>
  <r>
    <s v="Financial Actual"/>
    <x v="0"/>
    <s v="Surjek"/>
    <d v="2013-08-01T00:00:00"/>
    <n v="8"/>
    <s v="Profit Centre"/>
    <x v="0"/>
    <x v="1"/>
    <s v="$"/>
    <n v="4056754.01"/>
  </r>
  <r>
    <s v="Financial Actual"/>
    <x v="0"/>
    <s v="Surjek"/>
    <d v="2013-09-01T00:00:00"/>
    <n v="9"/>
    <s v="Profit Centre"/>
    <x v="0"/>
    <x v="1"/>
    <s v="$"/>
    <n v="4482194.4775"/>
  </r>
  <r>
    <s v="Financial Actual"/>
    <x v="0"/>
    <s v="Surjek"/>
    <d v="2013-10-01T00:00:00"/>
    <n v="10"/>
    <s v="Profit Centre"/>
    <x v="0"/>
    <x v="1"/>
    <s v="$"/>
    <n v="4208787.0199999996"/>
  </r>
  <r>
    <s v="Financial Actual"/>
    <x v="0"/>
    <s v="Surjek"/>
    <d v="2013-11-01T00:00:00"/>
    <n v="11"/>
    <s v="Profit Centre"/>
    <x v="0"/>
    <x v="1"/>
    <s v="$"/>
    <n v="3842472.4449999998"/>
  </r>
  <r>
    <s v="Financial Actual"/>
    <x v="0"/>
    <s v="Surjek"/>
    <d v="2013-12-01T00:00:00"/>
    <n v="12"/>
    <s v="Profit Centre"/>
    <x v="0"/>
    <x v="1"/>
    <s v="$"/>
    <n v="4323044.34"/>
  </r>
  <r>
    <s v="Financial Actual"/>
    <x v="0"/>
    <s v="Surjek"/>
    <d v="2014-01-01T00:00:00"/>
    <n v="1"/>
    <s v="Profit Centre"/>
    <x v="0"/>
    <x v="1"/>
    <s v="$"/>
    <n v="6209460.4500000002"/>
  </r>
  <r>
    <s v="Financial Actual"/>
    <x v="0"/>
    <s v="Surjek"/>
    <d v="2014-02-01T00:00:00"/>
    <n v="2"/>
    <s v="Profit Centre"/>
    <x v="0"/>
    <x v="1"/>
    <s v="$"/>
    <n v="4633597.4249999998"/>
  </r>
  <r>
    <s v="Financial Actual"/>
    <x v="0"/>
    <s v="Surjek"/>
    <d v="2014-03-01T00:00:00"/>
    <n v="3"/>
    <s v="Profit Centre"/>
    <x v="0"/>
    <x v="1"/>
    <s v="$"/>
    <n v="5456855.7725"/>
  </r>
  <r>
    <s v="Financial Actual"/>
    <x v="0"/>
    <s v="Surjek"/>
    <d v="2014-04-01T00:00:00"/>
    <n v="4"/>
    <s v="Profit Centre"/>
    <x v="0"/>
    <x v="1"/>
    <s v="$"/>
    <n v="4519009.7350000003"/>
  </r>
  <r>
    <s v="Financial Actual"/>
    <x v="0"/>
    <s v="Surjek"/>
    <d v="2014-05-01T00:00:00"/>
    <n v="5"/>
    <s v="Profit Centre"/>
    <x v="0"/>
    <x v="1"/>
    <s v="$"/>
    <n v="4063138.47"/>
  </r>
  <r>
    <s v="Financial Actual"/>
    <x v="0"/>
    <s v="Surjek"/>
    <d v="2014-06-01T00:00:00"/>
    <n v="6"/>
    <s v="Profit Centre"/>
    <x v="0"/>
    <x v="1"/>
    <s v="$"/>
    <n v="4490046.4649999999"/>
  </r>
  <r>
    <s v="Financial Actual"/>
    <x v="0"/>
    <s v="Surjek"/>
    <d v="2013-07-01T00:00:00"/>
    <n v="7"/>
    <s v="Profit Centre"/>
    <x v="1"/>
    <x v="0"/>
    <s v="$"/>
    <n v="2117872.8966999999"/>
  </r>
  <r>
    <s v="Financial Actual"/>
    <x v="0"/>
    <s v="Surjek"/>
    <d v="2013-08-01T00:00:00"/>
    <n v="8"/>
    <s v="Profit Centre"/>
    <x v="1"/>
    <x v="0"/>
    <s v="$"/>
    <n v="1784971.7644"/>
  </r>
  <r>
    <s v="Financial Actual"/>
    <x v="0"/>
    <s v="Surjek"/>
    <d v="2013-09-01T00:00:00"/>
    <n v="9"/>
    <s v="Profit Centre"/>
    <x v="1"/>
    <x v="0"/>
    <s v="$"/>
    <n v="1972165.5701000001"/>
  </r>
  <r>
    <s v="Financial Actual"/>
    <x v="0"/>
    <s v="Surjek"/>
    <d v="2013-10-01T00:00:00"/>
    <n v="10"/>
    <s v="Profit Centre"/>
    <x v="1"/>
    <x v="0"/>
    <s v="$"/>
    <n v="1851866.2887999997"/>
  </r>
  <r>
    <s v="Financial Actual"/>
    <x v="0"/>
    <s v="Surjek"/>
    <d v="2013-11-01T00:00:00"/>
    <n v="11"/>
    <s v="Profit Centre"/>
    <x v="1"/>
    <x v="0"/>
    <s v="$"/>
    <n v="1690687.8758"/>
  </r>
  <r>
    <s v="Financial Actual"/>
    <x v="0"/>
    <s v="Surjek"/>
    <d v="2013-12-01T00:00:00"/>
    <n v="12"/>
    <s v="Profit Centre"/>
    <x v="1"/>
    <x v="0"/>
    <s v="$"/>
    <n v="1902139.5096"/>
  </r>
  <r>
    <s v="Financial Actual"/>
    <x v="0"/>
    <s v="Surjek"/>
    <d v="2014-01-01T00:00:00"/>
    <n v="1"/>
    <s v="Profit Centre"/>
    <x v="1"/>
    <x v="0"/>
    <s v="$"/>
    <n v="2732162.5980000002"/>
  </r>
  <r>
    <s v="Financial Actual"/>
    <x v="0"/>
    <s v="Surjek"/>
    <d v="2014-02-01T00:00:00"/>
    <n v="2"/>
    <s v="Profit Centre"/>
    <x v="1"/>
    <x v="0"/>
    <s v="$"/>
    <n v="2478782.8670000001"/>
  </r>
  <r>
    <s v="Financial Actual"/>
    <x v="0"/>
    <s v="Surjek"/>
    <d v="2014-03-01T00:00:00"/>
    <n v="3"/>
    <s v="Profit Centre"/>
    <x v="1"/>
    <x v="0"/>
    <s v="$"/>
    <n v="2401016.5399000002"/>
  </r>
  <r>
    <s v="Financial Actual"/>
    <x v="0"/>
    <s v="Surjek"/>
    <d v="2014-04-01T00:00:00"/>
    <n v="4"/>
    <s v="Profit Centre"/>
    <x v="1"/>
    <x v="0"/>
    <s v="$"/>
    <n v="1988364.2834000001"/>
  </r>
  <r>
    <s v="Financial Actual"/>
    <x v="0"/>
    <s v="Surjek"/>
    <d v="2014-05-01T00:00:00"/>
    <n v="5"/>
    <s v="Profit Centre"/>
    <x v="1"/>
    <x v="0"/>
    <s v="$"/>
    <n v="1787780.9268"/>
  </r>
  <r>
    <s v="Financial Actual"/>
    <x v="0"/>
    <s v="Surjek"/>
    <d v="2014-06-01T00:00:00"/>
    <n v="6"/>
    <s v="Profit Centre"/>
    <x v="1"/>
    <x v="0"/>
    <s v="$"/>
    <n v="1975620.4446"/>
  </r>
  <r>
    <s v="Financial Actual"/>
    <x v="0"/>
    <s v="Surjek"/>
    <d v="2013-07-01T00:00:00"/>
    <n v="7"/>
    <s v="Profit Centre"/>
    <x v="1"/>
    <x v="1"/>
    <s v="$"/>
    <n v="3850677.9939999999"/>
  </r>
  <r>
    <s v="Financial Actual"/>
    <x v="0"/>
    <s v="Surjek"/>
    <d v="2013-08-01T00:00:00"/>
    <n v="8"/>
    <s v="Profit Centre"/>
    <x v="1"/>
    <x v="1"/>
    <s v="$"/>
    <n v="3245403.2080000001"/>
  </r>
  <r>
    <s v="Financial Actual"/>
    <x v="0"/>
    <s v="Surjek"/>
    <d v="2013-09-01T00:00:00"/>
    <n v="9"/>
    <s v="Profit Centre"/>
    <x v="1"/>
    <x v="1"/>
    <s v="$"/>
    <n v="3585755.5820000004"/>
  </r>
  <r>
    <s v="Financial Actual"/>
    <x v="0"/>
    <s v="Surjek"/>
    <d v="2013-10-01T00:00:00"/>
    <n v="10"/>
    <s v="Profit Centre"/>
    <x v="1"/>
    <x v="1"/>
    <s v="$"/>
    <n v="3367029.6159999999"/>
  </r>
  <r>
    <s v="Financial Actual"/>
    <x v="0"/>
    <s v="Surjek"/>
    <d v="2013-11-01T00:00:00"/>
    <n v="11"/>
    <s v="Profit Centre"/>
    <x v="1"/>
    <x v="1"/>
    <s v="$"/>
    <n v="3073977.9560000002"/>
  </r>
  <r>
    <s v="Financial Actual"/>
    <x v="0"/>
    <s v="Surjek"/>
    <d v="2013-12-01T00:00:00"/>
    <n v="12"/>
    <s v="Profit Centre"/>
    <x v="1"/>
    <x v="1"/>
    <s v="$"/>
    <n v="3458435.4720000001"/>
  </r>
  <r>
    <s v="Financial Actual"/>
    <x v="0"/>
    <s v="Surjek"/>
    <d v="2014-01-01T00:00:00"/>
    <n v="1"/>
    <s v="Profit Centre"/>
    <x v="1"/>
    <x v="1"/>
    <s v="$"/>
    <n v="4967568.3600000003"/>
  </r>
  <r>
    <s v="Financial Actual"/>
    <x v="0"/>
    <s v="Surjek"/>
    <d v="2014-02-01T00:00:00"/>
    <n v="2"/>
    <s v="Profit Centre"/>
    <x v="1"/>
    <x v="1"/>
    <s v="$"/>
    <n v="4506877.9400000004"/>
  </r>
  <r>
    <s v="Financial Actual"/>
    <x v="0"/>
    <s v="Surjek"/>
    <d v="2014-03-01T00:00:00"/>
    <n v="3"/>
    <s v="Profit Centre"/>
    <x v="1"/>
    <x v="1"/>
    <s v="$"/>
    <n v="4365484.6179999998"/>
  </r>
  <r>
    <s v="Financial Actual"/>
    <x v="0"/>
    <s v="Surjek"/>
    <d v="2014-04-01T00:00:00"/>
    <n v="4"/>
    <s v="Profit Centre"/>
    <x v="1"/>
    <x v="1"/>
    <s v="$"/>
    <n v="4615207.7879999997"/>
  </r>
  <r>
    <s v="Financial Actual"/>
    <x v="0"/>
    <s v="Surjek"/>
    <d v="2014-05-01T00:00:00"/>
    <n v="5"/>
    <s v="Profit Centre"/>
    <x v="1"/>
    <x v="1"/>
    <s v="$"/>
    <n v="3250510.7760000005"/>
  </r>
  <r>
    <s v="Financial Actual"/>
    <x v="0"/>
    <s v="Surjek"/>
    <d v="2014-06-01T00:00:00"/>
    <n v="6"/>
    <s v="Profit Centre"/>
    <x v="1"/>
    <x v="1"/>
    <s v="$"/>
    <n v="3592037.1720000003"/>
  </r>
  <r>
    <s v="Financial Actual"/>
    <x v="0"/>
    <s v="Surjek"/>
    <d v="2013-07-01T00:00:00"/>
    <n v="7"/>
    <s v="Profit Centre"/>
    <x v="2"/>
    <x v="0"/>
    <s v="$"/>
    <n v="4139478.8435499985"/>
  </r>
  <r>
    <s v="Financial Actual"/>
    <x v="0"/>
    <s v="Surjek"/>
    <d v="2013-08-01T00:00:00"/>
    <n v="8"/>
    <s v="Profit Centre"/>
    <x v="2"/>
    <x v="0"/>
    <s v="$"/>
    <n v="3488808.4485999988"/>
  </r>
  <r>
    <s v="Financial Actual"/>
    <x v="0"/>
    <s v="Surjek"/>
    <d v="2013-09-01T00:00:00"/>
    <n v="9"/>
    <s v="Profit Centre"/>
    <x v="2"/>
    <x v="0"/>
    <s v="$"/>
    <n v="3854687.2506499989"/>
  </r>
  <r>
    <s v="Financial Actual"/>
    <x v="0"/>
    <s v="Surjek"/>
    <d v="2013-10-01T00:00:00"/>
    <n v="10"/>
    <s v="Profit Centre"/>
    <x v="2"/>
    <x v="0"/>
    <s v="$"/>
    <n v="3619556.8371999986"/>
  </r>
  <r>
    <s v="Financial Actual"/>
    <x v="0"/>
    <s v="Surjek"/>
    <d v="2013-11-01T00:00:00"/>
    <n v="11"/>
    <s v="Profit Centre"/>
    <x v="2"/>
    <x v="0"/>
    <s v="$"/>
    <n v="3304526.302699999"/>
  </r>
  <r>
    <s v="Financial Actual"/>
    <x v="0"/>
    <s v="Surjek"/>
    <d v="2013-12-01T00:00:00"/>
    <n v="12"/>
    <s v="Profit Centre"/>
    <x v="2"/>
    <x v="0"/>
    <s v="$"/>
    <n v="3717818.1323999991"/>
  </r>
  <r>
    <s v="Financial Actual"/>
    <x v="0"/>
    <s v="Surjek"/>
    <d v="2014-01-01T00:00:00"/>
    <n v="1"/>
    <s v="Profit Centre"/>
    <x v="2"/>
    <x v="0"/>
    <s v="$"/>
    <n v="5340135.9869999988"/>
  </r>
  <r>
    <s v="Financial Actual"/>
    <x v="0"/>
    <s v="Surjek"/>
    <d v="2014-02-01T00:00:00"/>
    <n v="2"/>
    <s v="Profit Centre"/>
    <x v="2"/>
    <x v="0"/>
    <s v="$"/>
    <n v="4844893.7854999984"/>
  </r>
  <r>
    <s v="Financial Actual"/>
    <x v="0"/>
    <s v="Surjek"/>
    <d v="2014-03-01T00:00:00"/>
    <n v="3"/>
    <s v="Profit Centre"/>
    <x v="2"/>
    <x v="0"/>
    <s v="$"/>
    <n v="4692895.9643499991"/>
  </r>
  <r>
    <s v="Financial Actual"/>
    <x v="0"/>
    <s v="Surjek"/>
    <d v="2014-04-01T00:00:00"/>
    <n v="4"/>
    <s v="Profit Centre"/>
    <x v="2"/>
    <x v="0"/>
    <s v="$"/>
    <n v="4886348.3721000003"/>
  </r>
  <r>
    <s v="Financial Actual"/>
    <x v="0"/>
    <s v="Surjek"/>
    <d v="2014-05-01T00:00:00"/>
    <n v="5"/>
    <s v="Profit Centre"/>
    <x v="2"/>
    <x v="0"/>
    <s v="$"/>
    <n v="3494299.084199999"/>
  </r>
  <r>
    <s v="Financial Actual"/>
    <x v="0"/>
    <s v="Surjek"/>
    <d v="2014-06-01T00:00:00"/>
    <n v="6"/>
    <s v="Profit Centre"/>
    <x v="2"/>
    <x v="0"/>
    <s v="$"/>
    <n v="3861439.9598999987"/>
  </r>
  <r>
    <s v="Financial Actual"/>
    <x v="0"/>
    <s v="Jutik"/>
    <d v="2013-07-01T00:00:00"/>
    <n v="7"/>
    <s v="Profit Centre"/>
    <x v="0"/>
    <x v="0"/>
    <s v="$"/>
    <n v="1766228.7212499999"/>
  </r>
  <r>
    <s v="Financial Actual"/>
    <x v="0"/>
    <s v="Jutik"/>
    <d v="2013-08-01T00:00:00"/>
    <n v="8"/>
    <s v="Profit Centre"/>
    <x v="0"/>
    <x v="0"/>
    <s v="$"/>
    <n v="1951422.76125"/>
  </r>
  <r>
    <s v="Financial Actual"/>
    <x v="0"/>
    <s v="Jutik"/>
    <d v="2013-09-01T00:00:00"/>
    <n v="9"/>
    <s v="Profit Centre"/>
    <x v="0"/>
    <x v="0"/>
    <s v="$"/>
    <n v="1699371.23875"/>
  </r>
  <r>
    <s v="Financial Actual"/>
    <x v="0"/>
    <s v="Jutik"/>
    <d v="2013-10-01T00:00:00"/>
    <n v="10"/>
    <s v="Profit Centre"/>
    <x v="0"/>
    <x v="0"/>
    <s v="$"/>
    <n v="1502189.2037500001"/>
  </r>
  <r>
    <s v="Financial Actual"/>
    <x v="0"/>
    <s v="Jutik"/>
    <d v="2013-11-01T00:00:00"/>
    <n v="11"/>
    <s v="Profit Centre"/>
    <x v="0"/>
    <x v="0"/>
    <s v="$"/>
    <n v="1650239.5062500001"/>
  </r>
  <r>
    <s v="Financial Actual"/>
    <x v="0"/>
    <s v="Jutik"/>
    <d v="2013-12-01T00:00:00"/>
    <n v="12"/>
    <s v="Profit Centre"/>
    <x v="0"/>
    <x v="0"/>
    <s v="$"/>
    <n v="1406546.085"/>
  </r>
  <r>
    <s v="Financial Actual"/>
    <x v="0"/>
    <s v="Jutik"/>
    <d v="2014-01-01T00:00:00"/>
    <n v="1"/>
    <s v="Profit Centre"/>
    <x v="0"/>
    <x v="0"/>
    <s v="$"/>
    <n v="2151540.1949999998"/>
  </r>
  <r>
    <s v="Financial Actual"/>
    <x v="0"/>
    <s v="Jutik"/>
    <d v="2014-02-01T00:00:00"/>
    <n v="2"/>
    <s v="Profit Centre"/>
    <x v="0"/>
    <x v="0"/>
    <s v="$"/>
    <n v="2191228.2262499998"/>
  </r>
  <r>
    <s v="Financial Actual"/>
    <x v="0"/>
    <s v="Jutik"/>
    <d v="2014-03-01T00:00:00"/>
    <n v="3"/>
    <s v="Profit Centre"/>
    <x v="0"/>
    <x v="0"/>
    <s v="$"/>
    <n v="1965526.61625"/>
  </r>
  <r>
    <s v="Financial Actual"/>
    <x v="0"/>
    <s v="Jutik"/>
    <d v="2014-04-01T00:00:00"/>
    <n v="4"/>
    <s v="Profit Centre"/>
    <x v="0"/>
    <x v="0"/>
    <s v="$"/>
    <n v="2084911.36"/>
  </r>
  <r>
    <s v="Financial Actual"/>
    <x v="0"/>
    <s v="Jutik"/>
    <d v="2014-05-01T00:00:00"/>
    <n v="5"/>
    <s v="Profit Centre"/>
    <x v="0"/>
    <x v="0"/>
    <s v="$"/>
    <n v="2053699.35375"/>
  </r>
  <r>
    <s v="Financial Actual"/>
    <x v="0"/>
    <s v="Jutik"/>
    <d v="2014-06-01T00:00:00"/>
    <n v="6"/>
    <s v="Profit Centre"/>
    <x v="0"/>
    <x v="0"/>
    <s v="$"/>
    <n v="2197266.9237500001"/>
  </r>
  <r>
    <s v="Financial Actual"/>
    <x v="0"/>
    <s v="Jutik"/>
    <d v="2013-07-01T00:00:00"/>
    <n v="7"/>
    <s v="Profit Centre"/>
    <x v="0"/>
    <x v="1"/>
    <s v="$"/>
    <n v="3532457.4424999999"/>
  </r>
  <r>
    <s v="Financial Actual"/>
    <x v="0"/>
    <s v="Jutik"/>
    <d v="2013-08-01T00:00:00"/>
    <n v="8"/>
    <s v="Profit Centre"/>
    <x v="0"/>
    <x v="1"/>
    <s v="$"/>
    <n v="3902845.5225"/>
  </r>
  <r>
    <s v="Financial Actual"/>
    <x v="0"/>
    <s v="Jutik"/>
    <d v="2013-09-01T00:00:00"/>
    <n v="9"/>
    <s v="Profit Centre"/>
    <x v="0"/>
    <x v="1"/>
    <s v="$"/>
    <n v="3398742.4775"/>
  </r>
  <r>
    <s v="Financial Actual"/>
    <x v="0"/>
    <s v="Jutik"/>
    <d v="2013-10-01T00:00:00"/>
    <n v="10"/>
    <s v="Profit Centre"/>
    <x v="0"/>
    <x v="1"/>
    <s v="$"/>
    <n v="3004378.4075000002"/>
  </r>
  <r>
    <s v="Financial Actual"/>
    <x v="0"/>
    <s v="Jutik"/>
    <d v="2013-11-01T00:00:00"/>
    <n v="11"/>
    <s v="Profit Centre"/>
    <x v="0"/>
    <x v="1"/>
    <s v="$"/>
    <n v="3300479.0125000002"/>
  </r>
  <r>
    <s v="Financial Actual"/>
    <x v="0"/>
    <s v="Jutik"/>
    <d v="2013-12-01T00:00:00"/>
    <n v="12"/>
    <s v="Profit Centre"/>
    <x v="0"/>
    <x v="1"/>
    <s v="$"/>
    <n v="2813092.17"/>
  </r>
  <r>
    <s v="Financial Actual"/>
    <x v="0"/>
    <s v="Jutik"/>
    <d v="2014-01-01T00:00:00"/>
    <n v="1"/>
    <s v="Profit Centre"/>
    <x v="0"/>
    <x v="1"/>
    <s v="$"/>
    <n v="4303080.3899999997"/>
  </r>
  <r>
    <s v="Financial Actual"/>
    <x v="0"/>
    <s v="Jutik"/>
    <d v="2014-02-01T00:00:00"/>
    <n v="2"/>
    <s v="Profit Centre"/>
    <x v="0"/>
    <x v="1"/>
    <s v="$"/>
    <n v="4382456.4524999997"/>
  </r>
  <r>
    <s v="Financial Actual"/>
    <x v="0"/>
    <s v="Jutik"/>
    <d v="2014-03-01T00:00:00"/>
    <n v="3"/>
    <s v="Profit Centre"/>
    <x v="0"/>
    <x v="1"/>
    <s v="$"/>
    <n v="3931053.2324999999"/>
  </r>
  <r>
    <s v="Financial Actual"/>
    <x v="0"/>
    <s v="Jutik"/>
    <d v="2014-04-01T00:00:00"/>
    <n v="4"/>
    <s v="Profit Centre"/>
    <x v="0"/>
    <x v="1"/>
    <s v="$"/>
    <n v="4169822.72"/>
  </r>
  <r>
    <s v="Financial Actual"/>
    <x v="0"/>
    <s v="Jutik"/>
    <d v="2014-05-01T00:00:00"/>
    <n v="5"/>
    <s v="Profit Centre"/>
    <x v="0"/>
    <x v="1"/>
    <s v="$"/>
    <n v="4107398.7075"/>
  </r>
  <r>
    <s v="Financial Actual"/>
    <x v="0"/>
    <s v="Jutik"/>
    <d v="2014-06-01T00:00:00"/>
    <n v="6"/>
    <s v="Profit Centre"/>
    <x v="0"/>
    <x v="1"/>
    <s v="$"/>
    <n v="4394533.8475000001"/>
  </r>
  <r>
    <s v="Financial Actual"/>
    <x v="0"/>
    <s v="Jutik"/>
    <d v="2013-07-01T00:00:00"/>
    <n v="7"/>
    <s v="Profit Centre"/>
    <x v="1"/>
    <x v="0"/>
    <s v="$"/>
    <n v="1554281.2747"/>
  </r>
  <r>
    <s v="Financial Actual"/>
    <x v="0"/>
    <s v="Jutik"/>
    <d v="2013-08-01T00:00:00"/>
    <n v="8"/>
    <s v="Profit Centre"/>
    <x v="1"/>
    <x v="0"/>
    <s v="$"/>
    <n v="1717252.0299"/>
  </r>
  <r>
    <s v="Financial Actual"/>
    <x v="0"/>
    <s v="Jutik"/>
    <d v="2013-09-01T00:00:00"/>
    <n v="9"/>
    <s v="Profit Centre"/>
    <x v="1"/>
    <x v="0"/>
    <s v="$"/>
    <n v="1495446.6901"/>
  </r>
  <r>
    <s v="Financial Actual"/>
    <x v="0"/>
    <s v="Jutik"/>
    <d v="2013-10-01T00:00:00"/>
    <n v="10"/>
    <s v="Profit Centre"/>
    <x v="1"/>
    <x v="0"/>
    <s v="$"/>
    <n v="1321926.4993"/>
  </r>
  <r>
    <s v="Financial Actual"/>
    <x v="0"/>
    <s v="Jutik"/>
    <d v="2013-11-01T00:00:00"/>
    <n v="11"/>
    <s v="Profit Centre"/>
    <x v="1"/>
    <x v="0"/>
    <s v="$"/>
    <n v="1452210.7655"/>
  </r>
  <r>
    <s v="Financial Actual"/>
    <x v="0"/>
    <s v="Jutik"/>
    <d v="2013-12-01T00:00:00"/>
    <n v="12"/>
    <s v="Profit Centre"/>
    <x v="1"/>
    <x v="0"/>
    <s v="$"/>
    <n v="1237760.5548"/>
  </r>
  <r>
    <s v="Financial Actual"/>
    <x v="0"/>
    <s v="Jutik"/>
    <d v="2014-01-01T00:00:00"/>
    <n v="1"/>
    <s v="Profit Centre"/>
    <x v="1"/>
    <x v="0"/>
    <s v="$"/>
    <n v="1893355.3716"/>
  </r>
  <r>
    <s v="Financial Actual"/>
    <x v="0"/>
    <s v="Jutik"/>
    <d v="2014-02-01T00:00:00"/>
    <n v="2"/>
    <s v="Profit Centre"/>
    <x v="1"/>
    <x v="0"/>
    <s v="$"/>
    <n v="1928280.8390999998"/>
  </r>
  <r>
    <s v="Financial Actual"/>
    <x v="0"/>
    <s v="Jutik"/>
    <d v="2014-03-01T00:00:00"/>
    <n v="3"/>
    <s v="Profit Centre"/>
    <x v="1"/>
    <x v="0"/>
    <s v="$"/>
    <n v="1729663.4223"/>
  </r>
  <r>
    <s v="Financial Actual"/>
    <x v="0"/>
    <s v="Jutik"/>
    <d v="2014-04-01T00:00:00"/>
    <n v="4"/>
    <s v="Profit Centre"/>
    <x v="1"/>
    <x v="0"/>
    <s v="$"/>
    <n v="1834721.9968000001"/>
  </r>
  <r>
    <s v="Financial Actual"/>
    <x v="0"/>
    <s v="Jutik"/>
    <d v="2014-05-01T00:00:00"/>
    <n v="5"/>
    <s v="Profit Centre"/>
    <x v="1"/>
    <x v="0"/>
    <s v="$"/>
    <n v="1807255.4313000001"/>
  </r>
  <r>
    <s v="Financial Actual"/>
    <x v="0"/>
    <s v="Jutik"/>
    <d v="2014-06-01T00:00:00"/>
    <n v="6"/>
    <s v="Profit Centre"/>
    <x v="1"/>
    <x v="0"/>
    <s v="$"/>
    <n v="1933594.8929000001"/>
  </r>
  <r>
    <s v="Financial Actual"/>
    <x v="0"/>
    <s v="Jutik"/>
    <d v="2013-07-01T00:00:00"/>
    <n v="7"/>
    <s v="Profit Centre"/>
    <x v="1"/>
    <x v="1"/>
    <s v="$"/>
    <n v="2825965.9539999999"/>
  </r>
  <r>
    <s v="Financial Actual"/>
    <x v="0"/>
    <s v="Jutik"/>
    <d v="2013-08-01T00:00:00"/>
    <n v="8"/>
    <s v="Profit Centre"/>
    <x v="1"/>
    <x v="1"/>
    <s v="$"/>
    <n v="2122276.4180000001"/>
  </r>
  <r>
    <s v="Financial Actual"/>
    <x v="0"/>
    <s v="Jutik"/>
    <d v="2013-09-01T00:00:00"/>
    <n v="9"/>
    <s v="Profit Centre"/>
    <x v="1"/>
    <x v="1"/>
    <s v="$"/>
    <n v="3718993.9819999998"/>
  </r>
  <r>
    <s v="Financial Actual"/>
    <x v="0"/>
    <s v="Jutik"/>
    <d v="2013-10-01T00:00:00"/>
    <n v="10"/>
    <s v="Profit Centre"/>
    <x v="1"/>
    <x v="1"/>
    <s v="$"/>
    <n v="3403502.7259999998"/>
  </r>
  <r>
    <s v="Financial Actual"/>
    <x v="0"/>
    <s v="Jutik"/>
    <d v="2013-11-01T00:00:00"/>
    <n v="11"/>
    <s v="Profit Centre"/>
    <x v="1"/>
    <x v="1"/>
    <s v="$"/>
    <n v="2640383.2100000004"/>
  </r>
  <r>
    <s v="Financial Actual"/>
    <x v="0"/>
    <s v="Jutik"/>
    <d v="2013-12-01T00:00:00"/>
    <n v="12"/>
    <s v="Profit Centre"/>
    <x v="1"/>
    <x v="1"/>
    <s v="$"/>
    <n v="3250473.736"/>
  </r>
  <r>
    <s v="Financial Actual"/>
    <x v="0"/>
    <s v="Jutik"/>
    <d v="2014-01-01T00:00:00"/>
    <n v="1"/>
    <s v="Profit Centre"/>
    <x v="1"/>
    <x v="1"/>
    <s v="$"/>
    <n v="3442464.3119999999"/>
  </r>
  <r>
    <s v="Financial Actual"/>
    <x v="0"/>
    <s v="Jutik"/>
    <d v="2014-02-01T00:00:00"/>
    <n v="2"/>
    <s v="Profit Centre"/>
    <x v="1"/>
    <x v="1"/>
    <s v="$"/>
    <n v="3505965.162"/>
  </r>
  <r>
    <s v="Financial Actual"/>
    <x v="0"/>
    <s v="Jutik"/>
    <d v="2014-03-01T00:00:00"/>
    <n v="3"/>
    <s v="Profit Centre"/>
    <x v="1"/>
    <x v="1"/>
    <s v="$"/>
    <n v="3144842.5860000001"/>
  </r>
  <r>
    <s v="Financial Actual"/>
    <x v="0"/>
    <s v="Jutik"/>
    <d v="2014-04-01T00:00:00"/>
    <n v="4"/>
    <s v="Profit Centre"/>
    <x v="1"/>
    <x v="1"/>
    <s v="$"/>
    <n v="3335858.1760000004"/>
  </r>
  <r>
    <s v="Financial Actual"/>
    <x v="0"/>
    <s v="Jutik"/>
    <d v="2014-05-01T00:00:00"/>
    <n v="5"/>
    <s v="Profit Centre"/>
    <x v="1"/>
    <x v="1"/>
    <s v="$"/>
    <n v="3285918.966"/>
  </r>
  <r>
    <s v="Financial Actual"/>
    <x v="0"/>
    <s v="Jutik"/>
    <d v="2014-06-01T00:00:00"/>
    <n v="6"/>
    <s v="Profit Centre"/>
    <x v="1"/>
    <x v="1"/>
    <s v="$"/>
    <n v="3515627.0780000002"/>
  </r>
  <r>
    <s v="Financial Actual"/>
    <x v="0"/>
    <s v="Jutik"/>
    <d v="2013-07-01T00:00:00"/>
    <n v="7"/>
    <s v="Profit Centre"/>
    <x v="2"/>
    <x v="0"/>
    <s v="$"/>
    <n v="3037913.400549999"/>
  </r>
  <r>
    <s v="Financial Actual"/>
    <x v="0"/>
    <s v="Jutik"/>
    <d v="2013-08-01T00:00:00"/>
    <n v="8"/>
    <s v="Profit Centre"/>
    <x v="2"/>
    <x v="0"/>
    <s v="$"/>
    <n v="3356447.1493499991"/>
  </r>
  <r>
    <s v="Financial Actual"/>
    <x v="0"/>
    <s v="Jutik"/>
    <d v="2013-09-01T00:00:00"/>
    <n v="9"/>
    <s v="Profit Centre"/>
    <x v="2"/>
    <x v="0"/>
    <s v="$"/>
    <n v="2922918.5306499992"/>
  </r>
  <r>
    <s v="Financial Actual"/>
    <x v="0"/>
    <s v="Jutik"/>
    <d v="2013-10-01T00:00:00"/>
    <n v="10"/>
    <s v="Profit Centre"/>
    <x v="2"/>
    <x v="0"/>
    <s v="$"/>
    <n v="2583765.4304499994"/>
  </r>
  <r>
    <s v="Financial Actual"/>
    <x v="0"/>
    <s v="Jutik"/>
    <d v="2013-11-01T00:00:00"/>
    <n v="11"/>
    <s v="Profit Centre"/>
    <x v="2"/>
    <x v="0"/>
    <s v="$"/>
    <n v="2838411.9507499994"/>
  </r>
  <r>
    <s v="Financial Actual"/>
    <x v="0"/>
    <s v="Jutik"/>
    <d v="2013-12-01T00:00:00"/>
    <n v="12"/>
    <s v="Profit Centre"/>
    <x v="2"/>
    <x v="0"/>
    <s v="$"/>
    <n v="2419259.2661999995"/>
  </r>
  <r>
    <s v="Financial Actual"/>
    <x v="0"/>
    <s v="Jutik"/>
    <d v="2014-01-01T00:00:00"/>
    <n v="1"/>
    <s v="Profit Centre"/>
    <x v="2"/>
    <x v="0"/>
    <s v="$"/>
    <n v="3700649.1353999986"/>
  </r>
  <r>
    <s v="Financial Actual"/>
    <x v="0"/>
    <s v="Jutik"/>
    <d v="2014-02-01T00:00:00"/>
    <n v="2"/>
    <s v="Profit Centre"/>
    <x v="2"/>
    <x v="0"/>
    <s v="$"/>
    <n v="3768912.5491499985"/>
  </r>
  <r>
    <s v="Financial Actual"/>
    <x v="0"/>
    <s v="Jutik"/>
    <d v="2014-03-01T00:00:00"/>
    <n v="3"/>
    <s v="Profit Centre"/>
    <x v="2"/>
    <x v="0"/>
    <s v="$"/>
    <n v="3380705.7799499989"/>
  </r>
  <r>
    <s v="Financial Actual"/>
    <x v="0"/>
    <s v="Jutik"/>
    <d v="2014-04-01T00:00:00"/>
    <n v="4"/>
    <s v="Profit Centre"/>
    <x v="2"/>
    <x v="0"/>
    <s v="$"/>
    <n v="3586047.5391999991"/>
  </r>
  <r>
    <s v="Financial Actual"/>
    <x v="0"/>
    <s v="Jutik"/>
    <d v="2014-05-01T00:00:00"/>
    <n v="5"/>
    <s v="Profit Centre"/>
    <x v="2"/>
    <x v="0"/>
    <s v="$"/>
    <n v="3032362.88845"/>
  </r>
  <r>
    <s v="Financial Actual"/>
    <x v="0"/>
    <s v="Jutik"/>
    <d v="2014-06-01T00:00:00"/>
    <n v="6"/>
    <s v="Profit Centre"/>
    <x v="2"/>
    <x v="0"/>
    <s v="$"/>
    <n v="3079299.10885"/>
  </r>
  <r>
    <s v="Financial Actual"/>
    <x v="1"/>
    <s v="Kootha"/>
    <d v="2013-07-01T00:00:00"/>
    <n v="7"/>
    <s v="Cost Centre"/>
    <x v="3"/>
    <x v="2"/>
    <s v="$"/>
    <n v="593751.84077137313"/>
  </r>
  <r>
    <s v="Financial Actual"/>
    <x v="1"/>
    <s v="Kootha"/>
    <d v="2013-08-01T00:00:00"/>
    <n v="8"/>
    <s v="Cost Centre"/>
    <x v="3"/>
    <x v="2"/>
    <s v="$"/>
    <n v="820393.03401412489"/>
  </r>
  <r>
    <s v="Financial Actual"/>
    <x v="1"/>
    <s v="Kootha"/>
    <d v="2013-09-01T00:00:00"/>
    <n v="9"/>
    <s v="Cost Centre"/>
    <x v="3"/>
    <x v="2"/>
    <s v="$"/>
    <n v="642291.58212862327"/>
  </r>
  <r>
    <s v="Financial Actual"/>
    <x v="1"/>
    <s v="Kootha"/>
    <d v="2013-10-01T00:00:00"/>
    <n v="10"/>
    <s v="Cost Centre"/>
    <x v="3"/>
    <x v="2"/>
    <s v="$"/>
    <n v="609639.97288837493"/>
  </r>
  <r>
    <s v="Financial Actual"/>
    <x v="1"/>
    <s v="Kootha"/>
    <d v="2013-11-01T00:00:00"/>
    <n v="11"/>
    <s v="Cost Centre"/>
    <x v="3"/>
    <x v="2"/>
    <s v="$"/>
    <n v="626073.16897124995"/>
  </r>
  <r>
    <s v="Financial Actual"/>
    <x v="1"/>
    <s v="Kootha"/>
    <d v="2013-12-01T00:00:00"/>
    <n v="12"/>
    <s v="Cost Centre"/>
    <x v="3"/>
    <x v="2"/>
    <s v="$"/>
    <n v="602153.37789750006"/>
  </r>
  <r>
    <s v="Financial Actual"/>
    <x v="1"/>
    <s v="Kootha"/>
    <d v="2014-01-01T00:00:00"/>
    <n v="1"/>
    <s v="Cost Centre"/>
    <x v="3"/>
    <x v="2"/>
    <s v="$"/>
    <n v="1146143.9846999997"/>
  </r>
  <r>
    <s v="Financial Actual"/>
    <x v="1"/>
    <s v="Kootha"/>
    <d v="2014-02-01T00:00:00"/>
    <n v="2"/>
    <s v="Cost Centre"/>
    <x v="3"/>
    <x v="2"/>
    <s v="$"/>
    <n v="964931.83751249989"/>
  </r>
  <r>
    <s v="Financial Actual"/>
    <x v="1"/>
    <s v="Kootha"/>
    <d v="2014-03-01T00:00:00"/>
    <n v="3"/>
    <s v="Cost Centre"/>
    <x v="3"/>
    <x v="2"/>
    <s v="$"/>
    <n v="962733.95790000004"/>
  </r>
  <r>
    <s v="Financial Actual"/>
    <x v="1"/>
    <s v="Kootha"/>
    <d v="2014-04-01T00:00:00"/>
    <n v="4"/>
    <s v="Cost Centre"/>
    <x v="3"/>
    <x v="2"/>
    <s v="$"/>
    <n v="964825.21760624985"/>
  </r>
  <r>
    <s v="Financial Actual"/>
    <x v="1"/>
    <s v="Kootha"/>
    <d v="2014-05-01T00:00:00"/>
    <n v="5"/>
    <s v="Cost Centre"/>
    <x v="3"/>
    <x v="2"/>
    <s v="$"/>
    <n v="1024534.78359375"/>
  </r>
  <r>
    <s v="Financial Actual"/>
    <x v="1"/>
    <s v="Kootha"/>
    <d v="2014-06-01T00:00:00"/>
    <n v="6"/>
    <s v="Cost Centre"/>
    <x v="3"/>
    <x v="2"/>
    <s v="$"/>
    <n v="1168045.22566875"/>
  </r>
  <r>
    <s v="Financial Actual"/>
    <x v="1"/>
    <s v="Kootha"/>
    <d v="2013-07-01T00:00:00"/>
    <n v="7"/>
    <s v="Cost Centre"/>
    <x v="4"/>
    <x v="3"/>
    <s v="$"/>
    <n v="276807.38497499918"/>
  </r>
  <r>
    <s v="Financial Actual"/>
    <x v="1"/>
    <s v="Kootha"/>
    <d v="2013-08-01T00:00:00"/>
    <n v="8"/>
    <s v="Cost Centre"/>
    <x v="4"/>
    <x v="3"/>
    <s v="$"/>
    <n v="382467.614925"/>
  </r>
  <r>
    <s v="Financial Actual"/>
    <x v="1"/>
    <s v="Kootha"/>
    <d v="2013-09-01T00:00:00"/>
    <n v="9"/>
    <s v="Cost Centre"/>
    <x v="4"/>
    <x v="3"/>
    <s v="$"/>
    <n v="299436.63502499921"/>
  </r>
  <r>
    <s v="Financial Actual"/>
    <x v="1"/>
    <s v="Kootha"/>
    <d v="2013-10-01T00:00:00"/>
    <n v="10"/>
    <s v="Cost Centre"/>
    <x v="4"/>
    <x v="3"/>
    <s v="$"/>
    <n v="284214.43957499997"/>
  </r>
  <r>
    <s v="Financial Actual"/>
    <x v="1"/>
    <s v="Kootha"/>
    <d v="2013-11-01T00:00:00"/>
    <n v="11"/>
    <s v="Cost Centre"/>
    <x v="4"/>
    <x v="3"/>
    <s v="$"/>
    <n v="291875.60325000004"/>
  </r>
  <r>
    <s v="Financial Actual"/>
    <x v="1"/>
    <s v="Kootha"/>
    <d v="2013-12-01T00:00:00"/>
    <n v="12"/>
    <s v="Cost Centre"/>
    <x v="4"/>
    <x v="3"/>
    <s v="$"/>
    <n v="280724.18550000002"/>
  </r>
  <r>
    <s v="Financial Actual"/>
    <x v="1"/>
    <s v="Kootha"/>
    <d v="2014-01-01T00:00:00"/>
    <n v="1"/>
    <s v="Cost Centre"/>
    <x v="4"/>
    <x v="3"/>
    <s v="$"/>
    <n v="534332.85999999987"/>
  </r>
  <r>
    <s v="Financial Actual"/>
    <x v="1"/>
    <s v="Kootha"/>
    <d v="2014-02-01T00:00:00"/>
    <n v="2"/>
    <s v="Cost Centre"/>
    <x v="4"/>
    <x v="3"/>
    <s v="$"/>
    <n v="449851.67249999999"/>
  </r>
  <r>
    <s v="Financial Actual"/>
    <x v="1"/>
    <s v="Kootha"/>
    <d v="2014-03-01T00:00:00"/>
    <n v="3"/>
    <s v="Cost Centre"/>
    <x v="4"/>
    <x v="3"/>
    <s v="$"/>
    <n v="448827.02"/>
  </r>
  <r>
    <s v="Financial Actual"/>
    <x v="1"/>
    <s v="Kootha"/>
    <d v="2014-04-01T00:00:00"/>
    <n v="4"/>
    <s v="Cost Centre"/>
    <x v="4"/>
    <x v="3"/>
    <s v="$"/>
    <n v="449801.96625"/>
  </r>
  <r>
    <s v="Financial Actual"/>
    <x v="1"/>
    <s v="Kootha"/>
    <d v="2014-05-01T00:00:00"/>
    <n v="5"/>
    <s v="Cost Centre"/>
    <x v="4"/>
    <x v="3"/>
    <s v="$"/>
    <n v="477638.59375"/>
  </r>
  <r>
    <s v="Financial Actual"/>
    <x v="1"/>
    <s v="Kootha"/>
    <d v="2014-06-01T00:00:00"/>
    <n v="6"/>
    <s v="Cost Centre"/>
    <x v="4"/>
    <x v="3"/>
    <s v="$"/>
    <n v="544543.22875000001"/>
  </r>
  <r>
    <s v="Financial Actual"/>
    <x v="1"/>
    <s v="Kootha"/>
    <d v="2013-07-01T00:00:00"/>
    <n v="7"/>
    <s v="Cost Centre"/>
    <x v="4"/>
    <x v="4"/>
    <s v="$"/>
    <n v="415211.07746249868"/>
  </r>
  <r>
    <s v="Financial Actual"/>
    <x v="1"/>
    <s v="Kootha"/>
    <d v="2013-08-01T00:00:00"/>
    <n v="8"/>
    <s v="Cost Centre"/>
    <x v="4"/>
    <x v="4"/>
    <s v="$"/>
    <n v="573701.42238750006"/>
  </r>
  <r>
    <s v="Financial Actual"/>
    <x v="1"/>
    <s v="Kootha"/>
    <d v="2013-09-01T00:00:00"/>
    <n v="9"/>
    <s v="Cost Centre"/>
    <x v="4"/>
    <x v="4"/>
    <s v="$"/>
    <n v="449154.95253749873"/>
  </r>
  <r>
    <s v="Financial Actual"/>
    <x v="1"/>
    <s v="Kootha"/>
    <d v="2013-10-01T00:00:00"/>
    <n v="10"/>
    <s v="Cost Centre"/>
    <x v="4"/>
    <x v="4"/>
    <s v="$"/>
    <n v="426321.65936249989"/>
  </r>
  <r>
    <s v="Financial Actual"/>
    <x v="1"/>
    <s v="Kootha"/>
    <d v="2013-11-01T00:00:00"/>
    <n v="11"/>
    <s v="Cost Centre"/>
    <x v="4"/>
    <x v="4"/>
    <s v="$"/>
    <n v="437813.40487499995"/>
  </r>
  <r>
    <s v="Financial Actual"/>
    <x v="1"/>
    <s v="Kootha"/>
    <d v="2013-12-01T00:00:00"/>
    <n v="12"/>
    <s v="Cost Centre"/>
    <x v="4"/>
    <x v="4"/>
    <s v="$"/>
    <n v="421086.27824999997"/>
  </r>
  <r>
    <s v="Financial Actual"/>
    <x v="1"/>
    <s v="Kootha"/>
    <d v="2014-01-01T00:00:00"/>
    <n v="1"/>
    <s v="Cost Centre"/>
    <x v="4"/>
    <x v="4"/>
    <s v="$"/>
    <n v="801499.2899999998"/>
  </r>
  <r>
    <s v="Financial Actual"/>
    <x v="1"/>
    <s v="Kootha"/>
    <d v="2014-02-01T00:00:00"/>
    <n v="2"/>
    <s v="Cost Centre"/>
    <x v="4"/>
    <x v="4"/>
    <s v="$"/>
    <n v="674777.50874999992"/>
  </r>
  <r>
    <s v="Financial Actual"/>
    <x v="1"/>
    <s v="Kootha"/>
    <d v="2014-03-01T00:00:00"/>
    <n v="3"/>
    <s v="Cost Centre"/>
    <x v="4"/>
    <x v="4"/>
    <s v="$"/>
    <n v="673240.53"/>
  </r>
  <r>
    <s v="Financial Actual"/>
    <x v="1"/>
    <s v="Kootha"/>
    <d v="2014-04-01T00:00:00"/>
    <n v="4"/>
    <s v="Cost Centre"/>
    <x v="4"/>
    <x v="4"/>
    <s v="$"/>
    <n v="674702.94937499997"/>
  </r>
  <r>
    <s v="Financial Actual"/>
    <x v="1"/>
    <s v="Kootha"/>
    <d v="2014-05-01T00:00:00"/>
    <n v="5"/>
    <s v="Cost Centre"/>
    <x v="4"/>
    <x v="4"/>
    <s v="$"/>
    <n v="716457.890625"/>
  </r>
  <r>
    <s v="Financial Actual"/>
    <x v="1"/>
    <s v="Kootha"/>
    <d v="2014-06-01T00:00:00"/>
    <n v="6"/>
    <s v="Cost Centre"/>
    <x v="4"/>
    <x v="4"/>
    <s v="$"/>
    <n v="816814.8431249999"/>
  </r>
  <r>
    <s v="Financial Actual"/>
    <x v="1"/>
    <s v="Kootha"/>
    <d v="2013-07-01T00:00:00"/>
    <n v="7"/>
    <s v="Cost Centre"/>
    <x v="5"/>
    <x v="5"/>
    <s v="$"/>
    <n v="360688.41072499886"/>
  </r>
  <r>
    <s v="Financial Actual"/>
    <x v="1"/>
    <s v="Kootha"/>
    <d v="2013-08-01T00:00:00"/>
    <n v="8"/>
    <s v="Cost Centre"/>
    <x v="5"/>
    <x v="5"/>
    <s v="$"/>
    <n v="498366.89217499993"/>
  </r>
  <r>
    <s v="Financial Actual"/>
    <x v="1"/>
    <s v="Kootha"/>
    <d v="2013-09-01T00:00:00"/>
    <n v="9"/>
    <s v="Cost Centre"/>
    <x v="5"/>
    <x v="5"/>
    <s v="$"/>
    <n v="390175.00927499885"/>
  </r>
  <r>
    <s v="Financial Actual"/>
    <x v="1"/>
    <s v="Kootha"/>
    <d v="2013-10-01T00:00:00"/>
    <n v="10"/>
    <s v="Cost Centre"/>
    <x v="5"/>
    <x v="5"/>
    <s v="$"/>
    <n v="370340.02732499992"/>
  </r>
  <r>
    <s v="Financial Actual"/>
    <x v="1"/>
    <s v="Kootha"/>
    <d v="2013-11-01T00:00:00"/>
    <n v="11"/>
    <s v="Cost Centre"/>
    <x v="5"/>
    <x v="5"/>
    <s v="$"/>
    <n v="380322.75574999995"/>
  </r>
  <r>
    <s v="Financial Actual"/>
    <x v="1"/>
    <s v="Kootha"/>
    <d v="2013-12-01T00:00:00"/>
    <n v="12"/>
    <s v="Cost Centre"/>
    <x v="5"/>
    <x v="5"/>
    <s v="$"/>
    <n v="365792.12049999996"/>
  </r>
  <r>
    <s v="Financial Actual"/>
    <x v="1"/>
    <s v="Kootha"/>
    <d v="2014-01-01T00:00:00"/>
    <n v="1"/>
    <s v="Cost Centre"/>
    <x v="5"/>
    <x v="5"/>
    <s v="$"/>
    <n v="459526.25959999987"/>
  </r>
  <r>
    <s v="Financial Actual"/>
    <x v="1"/>
    <s v="Kootha"/>
    <d v="2014-02-01T00:00:00"/>
    <n v="2"/>
    <s v="Cost Centre"/>
    <x v="5"/>
    <x v="5"/>
    <s v="$"/>
    <n v="386872.43834999995"/>
  </r>
  <r>
    <s v="Financial Actual"/>
    <x v="1"/>
    <s v="Kootha"/>
    <d v="2014-03-01T00:00:00"/>
    <n v="3"/>
    <s v="Cost Centre"/>
    <x v="5"/>
    <x v="5"/>
    <s v="$"/>
    <n v="385991.23719999997"/>
  </r>
  <r>
    <s v="Financial Actual"/>
    <x v="1"/>
    <s v="Kootha"/>
    <d v="2014-04-01T00:00:00"/>
    <n v="4"/>
    <s v="Cost Centre"/>
    <x v="5"/>
    <x v="5"/>
    <s v="$"/>
    <n v="386829.69097499992"/>
  </r>
  <r>
    <s v="Financial Actual"/>
    <x v="1"/>
    <s v="Kootha"/>
    <d v="2014-05-01T00:00:00"/>
    <n v="5"/>
    <s v="Cost Centre"/>
    <x v="5"/>
    <x v="5"/>
    <s v="$"/>
    <n v="410769.19062499999"/>
  </r>
  <r>
    <s v="Financial Actual"/>
    <x v="1"/>
    <s v="Kootha"/>
    <d v="2014-06-01T00:00:00"/>
    <n v="6"/>
    <s v="Cost Centre"/>
    <x v="5"/>
    <x v="5"/>
    <s v="$"/>
    <n v="468307.17672499991"/>
  </r>
  <r>
    <s v="Financial Actual"/>
    <x v="1"/>
    <s v="Kootha"/>
    <d v="2013-07-01T00:00:00"/>
    <n v="7"/>
    <s v="Cost Centre"/>
    <x v="5"/>
    <x v="6"/>
    <s v="$"/>
    <n v="226478.76952499934"/>
  </r>
  <r>
    <s v="Financial Actual"/>
    <x v="1"/>
    <s v="Kootha"/>
    <d v="2013-08-01T00:00:00"/>
    <n v="8"/>
    <s v="Cost Centre"/>
    <x v="5"/>
    <x v="6"/>
    <s v="$"/>
    <n v="312928.04857500002"/>
  </r>
  <r>
    <s v="Financial Actual"/>
    <x v="1"/>
    <s v="Kootha"/>
    <d v="2013-09-01T00:00:00"/>
    <n v="9"/>
    <s v="Cost Centre"/>
    <x v="5"/>
    <x v="6"/>
    <s v="$"/>
    <n v="244993.61047499935"/>
  </r>
  <r>
    <s v="Financial Actual"/>
    <x v="1"/>
    <s v="Kootha"/>
    <d v="2013-10-01T00:00:00"/>
    <n v="10"/>
    <s v="Cost Centre"/>
    <x v="5"/>
    <x v="6"/>
    <s v="$"/>
    <n v="232539.08692499998"/>
  </r>
  <r>
    <s v="Financial Actual"/>
    <x v="1"/>
    <s v="Kootha"/>
    <d v="2013-11-01T00:00:00"/>
    <n v="11"/>
    <s v="Cost Centre"/>
    <x v="5"/>
    <x v="6"/>
    <s v="$"/>
    <n v="238807.31175000002"/>
  </r>
  <r>
    <s v="Financial Actual"/>
    <x v="1"/>
    <s v="Kootha"/>
    <d v="2013-12-01T00:00:00"/>
    <n v="12"/>
    <s v="Cost Centre"/>
    <x v="5"/>
    <x v="6"/>
    <s v="$"/>
    <n v="229683.42450000002"/>
  </r>
  <r>
    <s v="Financial Actual"/>
    <x v="1"/>
    <s v="Kootha"/>
    <d v="2014-01-01T00:00:00"/>
    <n v="1"/>
    <s v="Cost Centre"/>
    <x v="5"/>
    <x v="6"/>
    <s v="$"/>
    <n v="288539.74439999997"/>
  </r>
  <r>
    <s v="Financial Actual"/>
    <x v="1"/>
    <s v="Kootha"/>
    <d v="2014-02-01T00:00:00"/>
    <n v="2"/>
    <s v="Cost Centre"/>
    <x v="5"/>
    <x v="6"/>
    <s v="$"/>
    <n v="242919.90315"/>
  </r>
  <r>
    <s v="Financial Actual"/>
    <x v="1"/>
    <s v="Kootha"/>
    <d v="2014-03-01T00:00:00"/>
    <n v="3"/>
    <s v="Cost Centre"/>
    <x v="5"/>
    <x v="6"/>
    <s v="$"/>
    <n v="242366.59080000003"/>
  </r>
  <r>
    <s v="Financial Actual"/>
    <x v="1"/>
    <s v="Kootha"/>
    <d v="2014-04-01T00:00:00"/>
    <n v="4"/>
    <s v="Cost Centre"/>
    <x v="5"/>
    <x v="6"/>
    <s v="$"/>
    <n v="242893.06177500001"/>
  </r>
  <r>
    <s v="Financial Actual"/>
    <x v="1"/>
    <s v="Kootha"/>
    <d v="2014-05-01T00:00:00"/>
    <n v="5"/>
    <s v="Cost Centre"/>
    <x v="5"/>
    <x v="6"/>
    <s v="$"/>
    <n v="257924.84062500004"/>
  </r>
  <r>
    <s v="Financial Actual"/>
    <x v="1"/>
    <s v="Kootha"/>
    <d v="2014-06-01T00:00:00"/>
    <n v="6"/>
    <s v="Cost Centre"/>
    <x v="5"/>
    <x v="6"/>
    <s v="$"/>
    <n v="294053.34352500003"/>
  </r>
  <r>
    <s v="Financial Actual"/>
    <x v="1"/>
    <s v="Kootha"/>
    <d v="2013-07-01T00:00:00"/>
    <n v="7"/>
    <s v="Cost Centre"/>
    <x v="5"/>
    <x v="7"/>
    <s v="$"/>
    <n v="255837.1285374992"/>
  </r>
  <r>
    <s v="Financial Actual"/>
    <x v="1"/>
    <s v="Kootha"/>
    <d v="2013-08-01T00:00:00"/>
    <n v="8"/>
    <s v="Cost Centre"/>
    <x v="5"/>
    <x v="7"/>
    <s v="$"/>
    <n v="353492.79561249999"/>
  </r>
  <r>
    <s v="Financial Actual"/>
    <x v="1"/>
    <s v="Kootha"/>
    <d v="2013-09-01T00:00:00"/>
    <n v="9"/>
    <s v="Cost Centre"/>
    <x v="5"/>
    <x v="7"/>
    <s v="$"/>
    <n v="276752.04146249924"/>
  </r>
  <r>
    <s v="Financial Actual"/>
    <x v="1"/>
    <s v="Kootha"/>
    <d v="2013-10-01T00:00:00"/>
    <n v="10"/>
    <s v="Cost Centre"/>
    <x v="5"/>
    <x v="7"/>
    <s v="$"/>
    <n v="262683.04263749992"/>
  </r>
  <r>
    <s v="Financial Actual"/>
    <x v="1"/>
    <s v="Kootha"/>
    <d v="2013-11-01T00:00:00"/>
    <n v="11"/>
    <s v="Cost Centre"/>
    <x v="5"/>
    <x v="7"/>
    <s v="$"/>
    <n v="269763.81512500002"/>
  </r>
  <r>
    <s v="Financial Actual"/>
    <x v="1"/>
    <s v="Kootha"/>
    <d v="2013-12-01T00:00:00"/>
    <n v="12"/>
    <s v="Cost Centre"/>
    <x v="5"/>
    <x v="7"/>
    <s v="$"/>
    <n v="259457.20175000001"/>
  </r>
  <r>
    <s v="Financial Actual"/>
    <x v="1"/>
    <s v="Kootha"/>
    <d v="2014-01-01T00:00:00"/>
    <n v="1"/>
    <s v="Cost Centre"/>
    <x v="5"/>
    <x v="7"/>
    <s v="$"/>
    <n v="325943.04459999991"/>
  </r>
  <r>
    <s v="Financial Actual"/>
    <x v="1"/>
    <s v="Kootha"/>
    <d v="2014-02-01T00:00:00"/>
    <n v="2"/>
    <s v="Cost Centre"/>
    <x v="5"/>
    <x v="7"/>
    <s v="$"/>
    <n v="274409.52022499999"/>
  </r>
  <r>
    <s v="Financial Actual"/>
    <x v="1"/>
    <s v="Kootha"/>
    <d v="2014-03-01T00:00:00"/>
    <n v="3"/>
    <s v="Cost Centre"/>
    <x v="5"/>
    <x v="7"/>
    <s v="$"/>
    <n v="273784.48220000003"/>
  </r>
  <r>
    <s v="Financial Actual"/>
    <x v="1"/>
    <s v="Kootha"/>
    <d v="2014-04-01T00:00:00"/>
    <n v="4"/>
    <s v="Cost Centre"/>
    <x v="5"/>
    <x v="7"/>
    <s v="$"/>
    <n v="274379.19941249996"/>
  </r>
  <r>
    <s v="Financial Actual"/>
    <x v="1"/>
    <s v="Kootha"/>
    <d v="2014-05-01T00:00:00"/>
    <n v="5"/>
    <s v="Cost Centre"/>
    <x v="5"/>
    <x v="7"/>
    <s v="$"/>
    <n v="291359.54218749999"/>
  </r>
  <r>
    <s v="Financial Actual"/>
    <x v="1"/>
    <s v="Kootha"/>
    <d v="2014-06-01T00:00:00"/>
    <n v="6"/>
    <s v="Cost Centre"/>
    <x v="5"/>
    <x v="7"/>
    <s v="$"/>
    <n v="332171.36953749997"/>
  </r>
  <r>
    <s v="Financial Actual"/>
    <x v="1"/>
    <s v="Kootha"/>
    <d v="2013-07-01T00:00:00"/>
    <n v="7"/>
    <s v="Cost Centre"/>
    <x v="5"/>
    <x v="8"/>
    <s v="$"/>
    <n v="176150.15407499947"/>
  </r>
  <r>
    <s v="Financial Actual"/>
    <x v="1"/>
    <s v="Kootha"/>
    <d v="2013-08-01T00:00:00"/>
    <n v="8"/>
    <s v="Cost Centre"/>
    <x v="5"/>
    <x v="8"/>
    <s v="$"/>
    <n v="243388.48222500001"/>
  </r>
  <r>
    <s v="Financial Actual"/>
    <x v="1"/>
    <s v="Kootha"/>
    <d v="2013-09-01T00:00:00"/>
    <n v="9"/>
    <s v="Cost Centre"/>
    <x v="5"/>
    <x v="8"/>
    <s v="$"/>
    <n v="190550.58592499947"/>
  </r>
  <r>
    <s v="Financial Actual"/>
    <x v="1"/>
    <s v="Kootha"/>
    <d v="2013-10-01T00:00:00"/>
    <n v="10"/>
    <s v="Cost Centre"/>
    <x v="5"/>
    <x v="8"/>
    <s v="$"/>
    <n v="180863.73427499997"/>
  </r>
  <r>
    <s v="Financial Actual"/>
    <x v="1"/>
    <s v="Kootha"/>
    <d v="2013-11-01T00:00:00"/>
    <n v="11"/>
    <s v="Cost Centre"/>
    <x v="5"/>
    <x v="8"/>
    <s v="$"/>
    <n v="185739.02025"/>
  </r>
  <r>
    <s v="Financial Actual"/>
    <x v="1"/>
    <s v="Kootha"/>
    <d v="2013-12-01T00:00:00"/>
    <n v="12"/>
    <s v="Cost Centre"/>
    <x v="5"/>
    <x v="8"/>
    <s v="$"/>
    <n v="178642.66350000002"/>
  </r>
  <r>
    <s v="Financial Actual"/>
    <x v="1"/>
    <s v="Kootha"/>
    <d v="2014-01-01T00:00:00"/>
    <n v="1"/>
    <s v="Cost Centre"/>
    <x v="5"/>
    <x v="8"/>
    <s v="$"/>
    <n v="224419.80119999996"/>
  </r>
  <r>
    <s v="Financial Actual"/>
    <x v="1"/>
    <s v="Kootha"/>
    <d v="2014-02-01T00:00:00"/>
    <n v="2"/>
    <s v="Cost Centre"/>
    <x v="5"/>
    <x v="8"/>
    <s v="$"/>
    <n v="188937.70244999998"/>
  </r>
  <r>
    <s v="Financial Actual"/>
    <x v="1"/>
    <s v="Kootha"/>
    <d v="2014-03-01T00:00:00"/>
    <n v="3"/>
    <s v="Cost Centre"/>
    <x v="5"/>
    <x v="8"/>
    <s v="$"/>
    <n v="188507.34840000002"/>
  </r>
  <r>
    <s v="Financial Actual"/>
    <x v="1"/>
    <s v="Kootha"/>
    <d v="2014-04-01T00:00:00"/>
    <n v="4"/>
    <s v="Cost Centre"/>
    <x v="5"/>
    <x v="8"/>
    <s v="$"/>
    <n v="188916.82582500001"/>
  </r>
  <r>
    <s v="Financial Actual"/>
    <x v="1"/>
    <s v="Kootha"/>
    <d v="2014-05-01T00:00:00"/>
    <n v="5"/>
    <s v="Cost Centre"/>
    <x v="5"/>
    <x v="8"/>
    <s v="$"/>
    <n v="200608.20937500001"/>
  </r>
  <r>
    <s v="Financial Actual"/>
    <x v="1"/>
    <s v="Kootha"/>
    <d v="2014-06-01T00:00:00"/>
    <n v="6"/>
    <s v="Cost Centre"/>
    <x v="5"/>
    <x v="8"/>
    <s v="$"/>
    <n v="228708.15607500001"/>
  </r>
  <r>
    <s v="Financial Actual"/>
    <x v="1"/>
    <s v="Kootha"/>
    <d v="2013-07-01T00:00:00"/>
    <n v="7"/>
    <s v="Cost Centre"/>
    <x v="6"/>
    <x v="9"/>
    <s v="$"/>
    <n v="1153364.1040624965"/>
  </r>
  <r>
    <s v="Financial Actual"/>
    <x v="1"/>
    <s v="Kootha"/>
    <d v="2013-08-01T00:00:00"/>
    <n v="8"/>
    <s v="Cost Centre"/>
    <x v="6"/>
    <x v="9"/>
    <s v="$"/>
    <n v="1593615.0621875001"/>
  </r>
  <r>
    <s v="Financial Actual"/>
    <x v="1"/>
    <s v="Kootha"/>
    <d v="2013-09-01T00:00:00"/>
    <n v="9"/>
    <s v="Cost Centre"/>
    <x v="6"/>
    <x v="9"/>
    <s v="$"/>
    <n v="1247652.6459374966"/>
  </r>
  <r>
    <s v="Financial Actual"/>
    <x v="1"/>
    <s v="Kootha"/>
    <d v="2013-10-01T00:00:00"/>
    <n v="10"/>
    <s v="Cost Centre"/>
    <x v="6"/>
    <x v="9"/>
    <s v="$"/>
    <n v="1184226.8315625"/>
  </r>
  <r>
    <s v="Financial Actual"/>
    <x v="1"/>
    <s v="Kootha"/>
    <d v="2013-11-01T00:00:00"/>
    <n v="11"/>
    <s v="Cost Centre"/>
    <x v="6"/>
    <x v="9"/>
    <s v="$"/>
    <n v="1216148.346875"/>
  </r>
  <r>
    <s v="Financial Actual"/>
    <x v="1"/>
    <s v="Kootha"/>
    <d v="2013-12-01T00:00:00"/>
    <n v="12"/>
    <s v="Cost Centre"/>
    <x v="6"/>
    <x v="9"/>
    <s v="$"/>
    <n v="1169684.1062500002"/>
  </r>
  <r>
    <s v="Financial Actual"/>
    <x v="1"/>
    <s v="Kootha"/>
    <d v="2014-01-01T00:00:00"/>
    <n v="1"/>
    <s v="Cost Centre"/>
    <x v="6"/>
    <x v="9"/>
    <s v="$"/>
    <n v="1469415.3649999998"/>
  </r>
  <r>
    <s v="Financial Actual"/>
    <x v="1"/>
    <s v="Kootha"/>
    <d v="2014-02-01T00:00:00"/>
    <n v="2"/>
    <s v="Cost Centre"/>
    <x v="6"/>
    <x v="9"/>
    <s v="$"/>
    <n v="1237092.099375"/>
  </r>
  <r>
    <s v="Financial Actual"/>
    <x v="1"/>
    <s v="Kootha"/>
    <d v="2014-03-01T00:00:00"/>
    <n v="3"/>
    <s v="Cost Centre"/>
    <x v="6"/>
    <x v="9"/>
    <s v="$"/>
    <n v="1234274.3050000002"/>
  </r>
  <r>
    <s v="Financial Actual"/>
    <x v="1"/>
    <s v="Kootha"/>
    <d v="2014-04-01T00:00:00"/>
    <n v="4"/>
    <s v="Cost Centre"/>
    <x v="6"/>
    <x v="9"/>
    <s v="$"/>
    <n v="1236955.4071875"/>
  </r>
  <r>
    <s v="Financial Actual"/>
    <x v="1"/>
    <s v="Kootha"/>
    <d v="2014-05-01T00:00:00"/>
    <n v="5"/>
    <s v="Cost Centre"/>
    <x v="6"/>
    <x v="9"/>
    <s v="$"/>
    <n v="1313506.1328125"/>
  </r>
  <r>
    <s v="Financial Actual"/>
    <x v="1"/>
    <s v="Kootha"/>
    <d v="2014-06-01T00:00:00"/>
    <n v="6"/>
    <s v="Cost Centre"/>
    <x v="6"/>
    <x v="9"/>
    <s v="$"/>
    <n v="1497493.8790625001"/>
  </r>
  <r>
    <s v="Financial Actual"/>
    <x v="1"/>
    <s v="Surjek"/>
    <d v="2013-07-01T00:00:00"/>
    <n v="7"/>
    <s v="Cost Centre"/>
    <x v="3"/>
    <x v="2"/>
    <s v="$"/>
    <n v="2533034.5131168002"/>
  </r>
  <r>
    <s v="Financial Actual"/>
    <x v="1"/>
    <s v="Surjek"/>
    <d v="2013-08-01T00:00:00"/>
    <n v="8"/>
    <s v="Cost Centre"/>
    <x v="3"/>
    <x v="2"/>
    <s v="$"/>
    <n v="3051574.1625600001"/>
  </r>
  <r>
    <s v="Financial Actual"/>
    <x v="1"/>
    <s v="Surjek"/>
    <d v="2013-09-01T00:00:00"/>
    <n v="9"/>
    <s v="Cost Centre"/>
    <x v="3"/>
    <x v="2"/>
    <s v="$"/>
    <n v="3084202.7580672004"/>
  </r>
  <r>
    <s v="Financial Actual"/>
    <x v="1"/>
    <s v="Surjek"/>
    <d v="2013-10-01T00:00:00"/>
    <n v="10"/>
    <s v="Cost Centre"/>
    <x v="3"/>
    <x v="2"/>
    <s v="$"/>
    <n v="4135202.765971201"/>
  </r>
  <r>
    <s v="Financial Actual"/>
    <x v="1"/>
    <s v="Surjek"/>
    <d v="2013-11-01T00:00:00"/>
    <n v="11"/>
    <s v="Cost Centre"/>
    <x v="3"/>
    <x v="2"/>
    <s v="$"/>
    <n v="4473275.8948415993"/>
  </r>
  <r>
    <s v="Financial Actual"/>
    <x v="1"/>
    <s v="Surjek"/>
    <d v="2013-12-01T00:00:00"/>
    <n v="12"/>
    <s v="Cost Centre"/>
    <x v="3"/>
    <x v="2"/>
    <s v="$"/>
    <n v="3464957.9260800011"/>
  </r>
  <r>
    <s v="Financial Actual"/>
    <x v="1"/>
    <s v="Surjek"/>
    <d v="2014-01-01T00:00:00"/>
    <n v="1"/>
    <s v="Cost Centre"/>
    <x v="3"/>
    <x v="2"/>
    <s v="$"/>
    <n v="4049642.8266000003"/>
  </r>
  <r>
    <s v="Financial Actual"/>
    <x v="1"/>
    <s v="Surjek"/>
    <d v="2014-02-01T00:00:00"/>
    <n v="2"/>
    <s v="Cost Centre"/>
    <x v="3"/>
    <x v="2"/>
    <s v="$"/>
    <n v="4767948.2214000002"/>
  </r>
  <r>
    <s v="Financial Actual"/>
    <x v="1"/>
    <s v="Surjek"/>
    <d v="2014-03-01T00:00:00"/>
    <n v="3"/>
    <s v="Cost Centre"/>
    <x v="3"/>
    <x v="2"/>
    <s v="$"/>
    <n v="4346722.8083999995"/>
  </r>
  <r>
    <s v="Financial Actual"/>
    <x v="1"/>
    <s v="Surjek"/>
    <d v="2014-04-01T00:00:00"/>
    <n v="4"/>
    <s v="Cost Centre"/>
    <x v="3"/>
    <x v="2"/>
    <s v="$"/>
    <n v="4671541.1274000006"/>
  </r>
  <r>
    <s v="Financial Actual"/>
    <x v="1"/>
    <s v="Surjek"/>
    <d v="2014-05-01T00:00:00"/>
    <n v="5"/>
    <s v="Cost Centre"/>
    <x v="3"/>
    <x v="2"/>
    <s v="$"/>
    <n v="5478104.6040000012"/>
  </r>
  <r>
    <s v="Financial Actual"/>
    <x v="1"/>
    <s v="Surjek"/>
    <d v="2014-06-01T00:00:00"/>
    <n v="6"/>
    <s v="Cost Centre"/>
    <x v="3"/>
    <x v="2"/>
    <s v="$"/>
    <n v="2269805.1667200001"/>
  </r>
  <r>
    <s v="Financial Actual"/>
    <x v="1"/>
    <s v="Surjek"/>
    <d v="2013-07-01T00:00:00"/>
    <n v="7"/>
    <s v="Cost Centre"/>
    <x v="4"/>
    <x v="3"/>
    <s v="$"/>
    <n v="1266517.2565584001"/>
  </r>
  <r>
    <s v="Financial Actual"/>
    <x v="1"/>
    <s v="Surjek"/>
    <d v="2013-08-01T00:00:00"/>
    <n v="8"/>
    <s v="Cost Centre"/>
    <x v="4"/>
    <x v="3"/>
    <s v="$"/>
    <n v="1525787.08128"/>
  </r>
  <r>
    <s v="Financial Actual"/>
    <x v="1"/>
    <s v="Surjek"/>
    <d v="2013-09-01T00:00:00"/>
    <n v="9"/>
    <s v="Cost Centre"/>
    <x v="4"/>
    <x v="3"/>
    <s v="$"/>
    <n v="1542101.3790336002"/>
  </r>
  <r>
    <s v="Financial Actual"/>
    <x v="1"/>
    <s v="Surjek"/>
    <d v="2013-10-01T00:00:00"/>
    <n v="10"/>
    <s v="Cost Centre"/>
    <x v="4"/>
    <x v="3"/>
    <s v="$"/>
    <n v="2067601.3829856005"/>
  </r>
  <r>
    <s v="Financial Actual"/>
    <x v="1"/>
    <s v="Surjek"/>
    <d v="2013-11-01T00:00:00"/>
    <n v="11"/>
    <s v="Cost Centre"/>
    <x v="4"/>
    <x v="3"/>
    <s v="$"/>
    <n v="2236637.9474207996"/>
  </r>
  <r>
    <s v="Financial Actual"/>
    <x v="1"/>
    <s v="Surjek"/>
    <d v="2013-12-01T00:00:00"/>
    <n v="12"/>
    <s v="Cost Centre"/>
    <x v="4"/>
    <x v="3"/>
    <s v="$"/>
    <n v="1732478.9630400005"/>
  </r>
  <r>
    <s v="Financial Actual"/>
    <x v="1"/>
    <s v="Surjek"/>
    <d v="2014-01-01T00:00:00"/>
    <n v="1"/>
    <s v="Cost Centre"/>
    <x v="4"/>
    <x v="3"/>
    <s v="$"/>
    <n v="2024821.4133000001"/>
  </r>
  <r>
    <s v="Financial Actual"/>
    <x v="1"/>
    <s v="Surjek"/>
    <d v="2014-02-01T00:00:00"/>
    <n v="2"/>
    <s v="Cost Centre"/>
    <x v="4"/>
    <x v="3"/>
    <s v="$"/>
    <n v="2383974.1107000001"/>
  </r>
  <r>
    <s v="Financial Actual"/>
    <x v="1"/>
    <s v="Surjek"/>
    <d v="2014-03-01T00:00:00"/>
    <n v="3"/>
    <s v="Cost Centre"/>
    <x v="4"/>
    <x v="3"/>
    <s v="$"/>
    <n v="2173361.4041999998"/>
  </r>
  <r>
    <s v="Financial Actual"/>
    <x v="1"/>
    <s v="Surjek"/>
    <d v="2014-04-01T00:00:00"/>
    <n v="4"/>
    <s v="Cost Centre"/>
    <x v="4"/>
    <x v="3"/>
    <s v="$"/>
    <n v="2335770.5637000003"/>
  </r>
  <r>
    <s v="Financial Actual"/>
    <x v="1"/>
    <s v="Surjek"/>
    <d v="2014-05-01T00:00:00"/>
    <n v="5"/>
    <s v="Cost Centre"/>
    <x v="4"/>
    <x v="3"/>
    <s v="$"/>
    <n v="2739052.3020000006"/>
  </r>
  <r>
    <s v="Financial Actual"/>
    <x v="1"/>
    <s v="Surjek"/>
    <d v="2014-06-01T00:00:00"/>
    <n v="6"/>
    <s v="Cost Centre"/>
    <x v="4"/>
    <x v="3"/>
    <s v="$"/>
    <n v="1134902.58336"/>
  </r>
  <r>
    <s v="Financial Actual"/>
    <x v="1"/>
    <s v="Surjek"/>
    <d v="2013-07-01T00:00:00"/>
    <n v="7"/>
    <s v="Cost Centre"/>
    <x v="4"/>
    <x v="4"/>
    <s v="$"/>
    <n v="1055431.0471320001"/>
  </r>
  <r>
    <s v="Financial Actual"/>
    <x v="1"/>
    <s v="Surjek"/>
    <d v="2013-08-01T00:00:00"/>
    <n v="8"/>
    <s v="Cost Centre"/>
    <x v="4"/>
    <x v="4"/>
    <s v="$"/>
    <n v="1271489.2344000002"/>
  </r>
  <r>
    <s v="Financial Actual"/>
    <x v="1"/>
    <s v="Surjek"/>
    <d v="2013-09-01T00:00:00"/>
    <n v="9"/>
    <s v="Cost Centre"/>
    <x v="4"/>
    <x v="4"/>
    <s v="$"/>
    <n v="1285084.4825280001"/>
  </r>
  <r>
    <s v="Financial Actual"/>
    <x v="1"/>
    <s v="Surjek"/>
    <d v="2013-10-01T00:00:00"/>
    <n v="10"/>
    <s v="Cost Centre"/>
    <x v="4"/>
    <x v="4"/>
    <s v="$"/>
    <n v="1723001.1524880002"/>
  </r>
  <r>
    <s v="Financial Actual"/>
    <x v="1"/>
    <s v="Surjek"/>
    <d v="2013-11-01T00:00:00"/>
    <n v="11"/>
    <s v="Cost Centre"/>
    <x v="4"/>
    <x v="4"/>
    <s v="$"/>
    <n v="1863864.9561839998"/>
  </r>
  <r>
    <s v="Financial Actual"/>
    <x v="1"/>
    <s v="Surjek"/>
    <d v="2013-12-01T00:00:00"/>
    <n v="12"/>
    <s v="Cost Centre"/>
    <x v="4"/>
    <x v="4"/>
    <s v="$"/>
    <n v="1443732.4692000004"/>
  </r>
  <r>
    <s v="Financial Actual"/>
    <x v="1"/>
    <s v="Surjek"/>
    <d v="2014-01-01T00:00:00"/>
    <n v="1"/>
    <s v="Cost Centre"/>
    <x v="4"/>
    <x v="4"/>
    <s v="$"/>
    <n v="1687351.1777500003"/>
  </r>
  <r>
    <s v="Financial Actual"/>
    <x v="1"/>
    <s v="Surjek"/>
    <d v="2014-02-01T00:00:00"/>
    <n v="2"/>
    <s v="Cost Centre"/>
    <x v="4"/>
    <x v="4"/>
    <s v="$"/>
    <n v="1986645.0922500002"/>
  </r>
  <r>
    <s v="Financial Actual"/>
    <x v="1"/>
    <s v="Surjek"/>
    <d v="2014-03-01T00:00:00"/>
    <n v="3"/>
    <s v="Cost Centre"/>
    <x v="4"/>
    <x v="4"/>
    <s v="$"/>
    <n v="1811134.5035000001"/>
  </r>
  <r>
    <s v="Financial Actual"/>
    <x v="1"/>
    <s v="Surjek"/>
    <d v="2014-04-01T00:00:00"/>
    <n v="4"/>
    <s v="Cost Centre"/>
    <x v="4"/>
    <x v="4"/>
    <s v="$"/>
    <n v="1946475.4697500004"/>
  </r>
  <r>
    <s v="Financial Actual"/>
    <x v="1"/>
    <s v="Surjek"/>
    <d v="2014-05-01T00:00:00"/>
    <n v="5"/>
    <s v="Cost Centre"/>
    <x v="4"/>
    <x v="4"/>
    <s v="$"/>
    <n v="2282543.5850000004"/>
  </r>
  <r>
    <s v="Financial Actual"/>
    <x v="1"/>
    <s v="Surjek"/>
    <d v="2014-06-01T00:00:00"/>
    <n v="6"/>
    <s v="Cost Centre"/>
    <x v="4"/>
    <x v="4"/>
    <s v="$"/>
    <n v="945752.15280000004"/>
  </r>
  <r>
    <s v="Financial Actual"/>
    <x v="1"/>
    <s v="Surjek"/>
    <d v="2013-07-01T00:00:00"/>
    <n v="7"/>
    <s v="Cost Centre"/>
    <x v="5"/>
    <x v="5"/>
    <s v="$"/>
    <n v="996326.908492608"/>
  </r>
  <r>
    <s v="Financial Actual"/>
    <x v="1"/>
    <s v="Surjek"/>
    <d v="2013-08-01T00:00:00"/>
    <n v="8"/>
    <s v="Cost Centre"/>
    <x v="5"/>
    <x v="5"/>
    <s v="$"/>
    <n v="1200285.8372736"/>
  </r>
  <r>
    <s v="Financial Actual"/>
    <x v="1"/>
    <s v="Surjek"/>
    <d v="2013-09-01T00:00:00"/>
    <n v="9"/>
    <s v="Cost Centre"/>
    <x v="5"/>
    <x v="5"/>
    <s v="$"/>
    <n v="1213119.7515064322"/>
  </r>
  <r>
    <s v="Financial Actual"/>
    <x v="1"/>
    <s v="Surjek"/>
    <d v="2013-10-01T00:00:00"/>
    <n v="10"/>
    <s v="Cost Centre"/>
    <x v="5"/>
    <x v="5"/>
    <s v="$"/>
    <n v="1626513.0879486722"/>
  </r>
  <r>
    <s v="Financial Actual"/>
    <x v="1"/>
    <s v="Surjek"/>
    <d v="2013-11-01T00:00:00"/>
    <n v="11"/>
    <s v="Cost Centre"/>
    <x v="5"/>
    <x v="5"/>
    <s v="$"/>
    <n v="1759488.5186376958"/>
  </r>
  <r>
    <s v="Financial Actual"/>
    <x v="1"/>
    <s v="Surjek"/>
    <d v="2013-12-01T00:00:00"/>
    <n v="12"/>
    <s v="Cost Centre"/>
    <x v="5"/>
    <x v="5"/>
    <s v="$"/>
    <n v="1362883.4509248002"/>
  </r>
  <r>
    <s v="Financial Actual"/>
    <x v="1"/>
    <s v="Surjek"/>
    <d v="2014-01-01T00:00:00"/>
    <n v="1"/>
    <s v="Cost Centre"/>
    <x v="5"/>
    <x v="5"/>
    <s v="$"/>
    <n v="1592859.5117959999"/>
  </r>
  <r>
    <s v="Financial Actual"/>
    <x v="1"/>
    <s v="Surjek"/>
    <d v="2014-02-01T00:00:00"/>
    <n v="2"/>
    <s v="Cost Centre"/>
    <x v="5"/>
    <x v="5"/>
    <s v="$"/>
    <n v="1875392.9670840001"/>
  </r>
  <r>
    <s v="Financial Actual"/>
    <x v="1"/>
    <s v="Surjek"/>
    <d v="2014-03-01T00:00:00"/>
    <n v="3"/>
    <s v="Cost Centre"/>
    <x v="5"/>
    <x v="5"/>
    <s v="$"/>
    <n v="1709710.9713039999"/>
  </r>
  <r>
    <s v="Financial Actual"/>
    <x v="1"/>
    <s v="Surjek"/>
    <d v="2014-04-01T00:00:00"/>
    <n v="4"/>
    <s v="Cost Centre"/>
    <x v="5"/>
    <x v="5"/>
    <s v="$"/>
    <n v="1837472.8434440002"/>
  </r>
  <r>
    <s v="Financial Actual"/>
    <x v="1"/>
    <s v="Surjek"/>
    <d v="2014-05-01T00:00:00"/>
    <n v="5"/>
    <s v="Cost Centre"/>
    <x v="5"/>
    <x v="5"/>
    <s v="$"/>
    <n v="2154721.1442400003"/>
  </r>
  <r>
    <s v="Financial Actual"/>
    <x v="1"/>
    <s v="Surjek"/>
    <d v="2014-06-01T00:00:00"/>
    <n v="6"/>
    <s v="Cost Centre"/>
    <x v="5"/>
    <x v="5"/>
    <s v="$"/>
    <n v="892790.0322432"/>
  </r>
  <r>
    <s v="Financial Actual"/>
    <x v="1"/>
    <s v="Surjek"/>
    <d v="2013-07-01T00:00:00"/>
    <n v="7"/>
    <s v="Cost Centre"/>
    <x v="5"/>
    <x v="6"/>
    <s v="$"/>
    <n v="869931.04490880016"/>
  </r>
  <r>
    <s v="Financial Actual"/>
    <x v="1"/>
    <s v="Surjek"/>
    <d v="2013-08-01T00:00:00"/>
    <n v="8"/>
    <s v="Cost Centre"/>
    <x v="5"/>
    <x v="6"/>
    <s v="$"/>
    <n v="1048015.3689600001"/>
  </r>
  <r>
    <s v="Financial Actual"/>
    <x v="1"/>
    <s v="Surjek"/>
    <d v="2013-09-01T00:00:00"/>
    <n v="9"/>
    <s v="Cost Centre"/>
    <x v="5"/>
    <x v="6"/>
    <s v="$"/>
    <n v="1059221.1492352001"/>
  </r>
  <r>
    <s v="Financial Actual"/>
    <x v="1"/>
    <s v="Surjek"/>
    <d v="2013-10-01T00:00:00"/>
    <n v="10"/>
    <s v="Cost Centre"/>
    <x v="5"/>
    <x v="6"/>
    <s v="$"/>
    <n v="1420170.6468992003"/>
  </r>
  <r>
    <s v="Financial Actual"/>
    <x v="1"/>
    <s v="Surjek"/>
    <d v="2013-11-01T00:00:00"/>
    <n v="11"/>
    <s v="Cost Centre"/>
    <x v="5"/>
    <x v="6"/>
    <s v="$"/>
    <n v="1536276.5699455999"/>
  </r>
  <r>
    <s v="Financial Actual"/>
    <x v="1"/>
    <s v="Surjek"/>
    <d v="2013-12-01T00:00:00"/>
    <n v="12"/>
    <s v="Cost Centre"/>
    <x v="5"/>
    <x v="6"/>
    <s v="$"/>
    <n v="785390.46324480022"/>
  </r>
  <r>
    <s v="Financial Actual"/>
    <x v="1"/>
    <s v="Surjek"/>
    <d v="2014-01-01T00:00:00"/>
    <n v="1"/>
    <s v="Cost Centre"/>
    <x v="5"/>
    <x v="6"/>
    <s v="$"/>
    <n v="734335.23255680013"/>
  </r>
  <r>
    <s v="Financial Actual"/>
    <x v="1"/>
    <s v="Surjek"/>
    <d v="2014-02-01T00:00:00"/>
    <n v="2"/>
    <s v="Cost Centre"/>
    <x v="5"/>
    <x v="6"/>
    <s v="$"/>
    <n v="864587.94414720009"/>
  </r>
  <r>
    <s v="Financial Actual"/>
    <x v="1"/>
    <s v="Surjek"/>
    <d v="2014-03-01T00:00:00"/>
    <n v="3"/>
    <s v="Cost Centre"/>
    <x v="5"/>
    <x v="6"/>
    <s v="$"/>
    <n v="788205.73592320003"/>
  </r>
  <r>
    <s v="Financial Actual"/>
    <x v="1"/>
    <s v="Surjek"/>
    <d v="2014-04-01T00:00:00"/>
    <n v="4"/>
    <s v="Cost Centre"/>
    <x v="5"/>
    <x v="6"/>
    <s v="$"/>
    <n v="847106.12443520024"/>
  </r>
  <r>
    <s v="Financial Actual"/>
    <x v="1"/>
    <s v="Surjek"/>
    <d v="2014-05-01T00:00:00"/>
    <n v="5"/>
    <s v="Cost Centre"/>
    <x v="5"/>
    <x v="6"/>
    <s v="$"/>
    <n v="993362.96819200017"/>
  </r>
  <r>
    <s v="Financial Actual"/>
    <x v="1"/>
    <s v="Surjek"/>
    <d v="2014-06-01T00:00:00"/>
    <n v="6"/>
    <s v="Cost Centre"/>
    <x v="5"/>
    <x v="6"/>
    <s v="$"/>
    <n v="514489.17112320004"/>
  </r>
  <r>
    <s v="Financial Actual"/>
    <x v="1"/>
    <s v="Surjek"/>
    <d v="2013-07-01T00:00:00"/>
    <n v="7"/>
    <s v="Cost Centre"/>
    <x v="5"/>
    <x v="7"/>
    <s v="$"/>
    <n v="921103.45931519999"/>
  </r>
  <r>
    <s v="Financial Actual"/>
    <x v="1"/>
    <s v="Surjek"/>
    <d v="2013-08-01T00:00:00"/>
    <n v="8"/>
    <s v="Cost Centre"/>
    <x v="5"/>
    <x v="7"/>
    <s v="$"/>
    <n v="1109663.3318399999"/>
  </r>
  <r>
    <s v="Financial Actual"/>
    <x v="1"/>
    <s v="Surjek"/>
    <d v="2013-09-01T00:00:00"/>
    <n v="9"/>
    <s v="Cost Centre"/>
    <x v="5"/>
    <x v="7"/>
    <s v="$"/>
    <n v="1121528.2756608"/>
  </r>
  <r>
    <s v="Financial Actual"/>
    <x v="1"/>
    <s v="Surjek"/>
    <d v="2013-10-01T00:00:00"/>
    <n v="10"/>
    <s v="Cost Centre"/>
    <x v="5"/>
    <x v="7"/>
    <s v="$"/>
    <n v="1503710.0967168"/>
  </r>
  <r>
    <s v="Financial Actual"/>
    <x v="1"/>
    <s v="Surjek"/>
    <d v="2013-11-01T00:00:00"/>
    <n v="11"/>
    <s v="Cost Centre"/>
    <x v="5"/>
    <x v="7"/>
    <s v="$"/>
    <n v="1626645.7799423998"/>
  </r>
  <r>
    <s v="Financial Actual"/>
    <x v="1"/>
    <s v="Surjek"/>
    <d v="2013-12-01T00:00:00"/>
    <n v="12"/>
    <s v="Cost Centre"/>
    <x v="5"/>
    <x v="7"/>
    <s v="$"/>
    <n v="831589.90225920011"/>
  </r>
  <r>
    <s v="Financial Actual"/>
    <x v="1"/>
    <s v="Surjek"/>
    <d v="2014-01-01T00:00:00"/>
    <n v="1"/>
    <s v="Cost Centre"/>
    <x v="5"/>
    <x v="7"/>
    <s v="$"/>
    <n v="777531.42270720005"/>
  </r>
  <r>
    <s v="Financial Actual"/>
    <x v="1"/>
    <s v="Surjek"/>
    <d v="2014-02-01T00:00:00"/>
    <n v="2"/>
    <s v="Cost Centre"/>
    <x v="5"/>
    <x v="7"/>
    <s v="$"/>
    <n v="915446.05850879999"/>
  </r>
  <r>
    <s v="Financial Actual"/>
    <x v="1"/>
    <s v="Surjek"/>
    <d v="2014-03-01T00:00:00"/>
    <n v="3"/>
    <s v="Cost Centre"/>
    <x v="5"/>
    <x v="7"/>
    <s v="$"/>
    <n v="834570.77921279997"/>
  </r>
  <r>
    <s v="Financial Actual"/>
    <x v="1"/>
    <s v="Surjek"/>
    <d v="2014-04-01T00:00:00"/>
    <n v="4"/>
    <s v="Cost Centre"/>
    <x v="5"/>
    <x v="7"/>
    <s v="$"/>
    <n v="896935.89646080008"/>
  </r>
  <r>
    <s v="Financial Actual"/>
    <x v="1"/>
    <s v="Surjek"/>
    <d v="2014-05-01T00:00:00"/>
    <n v="5"/>
    <s v="Cost Centre"/>
    <x v="5"/>
    <x v="7"/>
    <s v="$"/>
    <n v="1051796.083968"/>
  </r>
  <r>
    <s v="Financial Actual"/>
    <x v="1"/>
    <s v="Surjek"/>
    <d v="2014-06-01T00:00:00"/>
    <n v="6"/>
    <s v="Cost Centre"/>
    <x v="5"/>
    <x v="7"/>
    <s v="$"/>
    <n v="544753.24001279997"/>
  </r>
  <r>
    <s v="Financial Actual"/>
    <x v="1"/>
    <s v="Surjek"/>
    <d v="2013-07-01T00:00:00"/>
    <n v="7"/>
    <s v="Cost Centre"/>
    <x v="5"/>
    <x v="8"/>
    <s v="$"/>
    <n v="498931.04046240001"/>
  </r>
  <r>
    <s v="Financial Actual"/>
    <x v="1"/>
    <s v="Surjek"/>
    <d v="2013-08-01T00:00:00"/>
    <n v="8"/>
    <s v="Cost Centre"/>
    <x v="5"/>
    <x v="8"/>
    <s v="$"/>
    <n v="601067.63808000006"/>
  </r>
  <r>
    <s v="Financial Actual"/>
    <x v="1"/>
    <s v="Surjek"/>
    <d v="2013-09-01T00:00:00"/>
    <n v="9"/>
    <s v="Cost Centre"/>
    <x v="5"/>
    <x v="8"/>
    <s v="$"/>
    <n v="607494.48264960002"/>
  </r>
  <r>
    <s v="Financial Actual"/>
    <x v="1"/>
    <s v="Surjek"/>
    <d v="2013-10-01T00:00:00"/>
    <n v="10"/>
    <s v="Cost Centre"/>
    <x v="5"/>
    <x v="8"/>
    <s v="$"/>
    <n v="814509.63572160015"/>
  </r>
  <r>
    <s v="Financial Actual"/>
    <x v="1"/>
    <s v="Surjek"/>
    <d v="2013-11-01T00:00:00"/>
    <n v="11"/>
    <s v="Cost Centre"/>
    <x v="5"/>
    <x v="8"/>
    <s v="$"/>
    <n v="881099.79746879986"/>
  </r>
  <r>
    <s v="Financial Actual"/>
    <x v="1"/>
    <s v="Surjek"/>
    <d v="2013-12-01T00:00:00"/>
    <n v="12"/>
    <s v="Cost Centre"/>
    <x v="5"/>
    <x v="8"/>
    <s v="$"/>
    <n v="450444.53039040015"/>
  </r>
  <r>
    <s v="Financial Actual"/>
    <x v="1"/>
    <s v="Surjek"/>
    <d v="2014-01-01T00:00:00"/>
    <n v="1"/>
    <s v="Cost Centre"/>
    <x v="5"/>
    <x v="8"/>
    <s v="$"/>
    <n v="421162.85396640003"/>
  </r>
  <r>
    <s v="Financial Actual"/>
    <x v="1"/>
    <s v="Surjek"/>
    <d v="2014-02-01T00:00:00"/>
    <n v="2"/>
    <s v="Cost Centre"/>
    <x v="5"/>
    <x v="8"/>
    <s v="$"/>
    <n v="495866.61502560001"/>
  </r>
  <r>
    <s v="Financial Actual"/>
    <x v="1"/>
    <s v="Surjek"/>
    <d v="2014-03-01T00:00:00"/>
    <n v="3"/>
    <s v="Cost Centre"/>
    <x v="5"/>
    <x v="8"/>
    <s v="$"/>
    <n v="452059.1720736"/>
  </r>
  <r>
    <s v="Financial Actual"/>
    <x v="1"/>
    <s v="Surjek"/>
    <d v="2014-04-01T00:00:00"/>
    <n v="4"/>
    <s v="Cost Centre"/>
    <x v="5"/>
    <x v="8"/>
    <s v="$"/>
    <n v="485840.2772496001"/>
  </r>
  <r>
    <s v="Financial Actual"/>
    <x v="1"/>
    <s v="Surjek"/>
    <d v="2014-05-01T00:00:00"/>
    <n v="5"/>
    <s v="Cost Centre"/>
    <x v="5"/>
    <x v="8"/>
    <s v="$"/>
    <n v="569722.87881600007"/>
  </r>
  <r>
    <s v="Financial Actual"/>
    <x v="1"/>
    <s v="Surjek"/>
    <d v="2014-06-01T00:00:00"/>
    <n v="6"/>
    <s v="Cost Centre"/>
    <x v="5"/>
    <x v="8"/>
    <s v="$"/>
    <n v="295074.67167360004"/>
  </r>
  <r>
    <s v="Financial Actual"/>
    <x v="1"/>
    <s v="Surjek"/>
    <d v="2013-07-01T00:00:00"/>
    <n v="7"/>
    <s v="Cost Centre"/>
    <x v="6"/>
    <x v="9"/>
    <s v="$"/>
    <n v="3198275.9004000002"/>
  </r>
  <r>
    <s v="Financial Actual"/>
    <x v="1"/>
    <s v="Surjek"/>
    <d v="2013-08-01T00:00:00"/>
    <n v="8"/>
    <s v="Cost Centre"/>
    <x v="6"/>
    <x v="9"/>
    <s v="$"/>
    <n v="3852997.68"/>
  </r>
  <r>
    <s v="Financial Actual"/>
    <x v="1"/>
    <s v="Surjek"/>
    <d v="2013-09-01T00:00:00"/>
    <n v="9"/>
    <s v="Cost Centre"/>
    <x v="6"/>
    <x v="9"/>
    <s v="$"/>
    <n v="3894195.4016000004"/>
  </r>
  <r>
    <s v="Financial Actual"/>
    <x v="1"/>
    <s v="Surjek"/>
    <d v="2013-10-01T00:00:00"/>
    <n v="10"/>
    <s v="Cost Centre"/>
    <x v="6"/>
    <x v="9"/>
    <s v="$"/>
    <n v="5221215.6136000007"/>
  </r>
  <r>
    <s v="Financial Actual"/>
    <x v="1"/>
    <s v="Surjek"/>
    <d v="2013-11-01T00:00:00"/>
    <n v="11"/>
    <s v="Cost Centre"/>
    <x v="6"/>
    <x v="9"/>
    <s v="$"/>
    <n v="5648075.6247999994"/>
  </r>
  <r>
    <s v="Financial Actual"/>
    <x v="1"/>
    <s v="Surjek"/>
    <d v="2013-12-01T00:00:00"/>
    <n v="12"/>
    <s v="Cost Centre"/>
    <x v="6"/>
    <x v="9"/>
    <s v="$"/>
    <n v="2887464.9384000008"/>
  </r>
  <r>
    <s v="Financial Actual"/>
    <x v="1"/>
    <s v="Surjek"/>
    <d v="2014-01-01T00:00:00"/>
    <n v="1"/>
    <s v="Cost Centre"/>
    <x v="6"/>
    <x v="9"/>
    <s v="$"/>
    <n v="2699761.8844000003"/>
  </r>
  <r>
    <s v="Financial Actual"/>
    <x v="1"/>
    <s v="Surjek"/>
    <d v="2014-02-01T00:00:00"/>
    <n v="2"/>
    <s v="Cost Centre"/>
    <x v="6"/>
    <x v="9"/>
    <s v="$"/>
    <n v="3178632.1476000003"/>
  </r>
  <r>
    <s v="Financial Actual"/>
    <x v="1"/>
    <s v="Surjek"/>
    <d v="2014-03-01T00:00:00"/>
    <n v="3"/>
    <s v="Cost Centre"/>
    <x v="6"/>
    <x v="9"/>
    <s v="$"/>
    <n v="2897815.2056"/>
  </r>
  <r>
    <s v="Financial Actual"/>
    <x v="1"/>
    <s v="Surjek"/>
    <d v="2014-04-01T00:00:00"/>
    <n v="4"/>
    <s v="Cost Centre"/>
    <x v="6"/>
    <x v="9"/>
    <s v="$"/>
    <n v="3114360.7516000005"/>
  </r>
  <r>
    <s v="Financial Actual"/>
    <x v="1"/>
    <s v="Surjek"/>
    <d v="2014-05-01T00:00:00"/>
    <n v="5"/>
    <s v="Cost Centre"/>
    <x v="6"/>
    <x v="9"/>
    <s v="$"/>
    <n v="3652069.7360000005"/>
  </r>
  <r>
    <s v="Financial Actual"/>
    <x v="1"/>
    <s v="Surjek"/>
    <d v="2014-06-01T00:00:00"/>
    <n v="6"/>
    <s v="Cost Centre"/>
    <x v="6"/>
    <x v="9"/>
    <s v="$"/>
    <n v="1891504.3056000001"/>
  </r>
  <r>
    <s v="Financial Actual"/>
    <x v="1"/>
    <s v="Jutik"/>
    <d v="2013-07-01T00:00:00"/>
    <n v="7"/>
    <s v="Cost Centre"/>
    <x v="3"/>
    <x v="2"/>
    <s v="$"/>
    <n v="1625596.3356633"/>
  </r>
  <r>
    <s v="Financial Actual"/>
    <x v="1"/>
    <s v="Jutik"/>
    <d v="2013-08-01T00:00:00"/>
    <n v="8"/>
    <s v="Cost Centre"/>
    <x v="3"/>
    <x v="2"/>
    <s v="$"/>
    <n v="1295067.8472731998"/>
  </r>
  <r>
    <s v="Financial Actual"/>
    <x v="1"/>
    <s v="Jutik"/>
    <d v="2013-09-01T00:00:00"/>
    <n v="9"/>
    <s v="Cost Centre"/>
    <x v="3"/>
    <x v="2"/>
    <s v="$"/>
    <n v="1750624.8818057997"/>
  </r>
  <r>
    <s v="Financial Actual"/>
    <x v="1"/>
    <s v="Jutik"/>
    <d v="2013-10-01T00:00:00"/>
    <n v="10"/>
    <s v="Cost Centre"/>
    <x v="3"/>
    <x v="2"/>
    <s v="$"/>
    <n v="1472529.3869285996"/>
  </r>
  <r>
    <s v="Financial Actual"/>
    <x v="1"/>
    <s v="Jutik"/>
    <d v="2013-11-01T00:00:00"/>
    <n v="11"/>
    <s v="Cost Centre"/>
    <x v="3"/>
    <x v="2"/>
    <s v="$"/>
    <n v="1252200.4923928501"/>
  </r>
  <r>
    <s v="Financial Actual"/>
    <x v="1"/>
    <s v="Jutik"/>
    <d v="2013-12-01T00:00:00"/>
    <n v="12"/>
    <s v="Cost Centre"/>
    <x v="3"/>
    <x v="2"/>
    <s v="$"/>
    <n v="1406782.6738875001"/>
  </r>
  <r>
    <s v="Financial Actual"/>
    <x v="1"/>
    <s v="Jutik"/>
    <d v="2014-01-01T00:00:00"/>
    <n v="1"/>
    <s v="Cost Centre"/>
    <x v="3"/>
    <x v="2"/>
    <s v="$"/>
    <n v="1877449.5046125001"/>
  </r>
  <r>
    <s v="Financial Actual"/>
    <x v="1"/>
    <s v="Jutik"/>
    <d v="2014-02-01T00:00:00"/>
    <n v="2"/>
    <s v="Cost Centre"/>
    <x v="3"/>
    <x v="2"/>
    <s v="$"/>
    <n v="1912219.1750437501"/>
  </r>
  <r>
    <s v="Financial Actual"/>
    <x v="1"/>
    <s v="Jutik"/>
    <d v="2014-03-01T00:00:00"/>
    <n v="3"/>
    <s v="Cost Centre"/>
    <x v="3"/>
    <x v="2"/>
    <s v="$"/>
    <n v="2266625.1980531253"/>
  </r>
  <r>
    <s v="Financial Actual"/>
    <x v="1"/>
    <s v="Jutik"/>
    <d v="2014-04-01T00:00:00"/>
    <n v="4"/>
    <s v="Cost Centre"/>
    <x v="3"/>
    <x v="2"/>
    <s v="$"/>
    <n v="2234200.5744250002"/>
  </r>
  <r>
    <s v="Financial Actual"/>
    <x v="1"/>
    <s v="Jutik"/>
    <d v="2014-05-01T00:00:00"/>
    <n v="5"/>
    <s v="Cost Centre"/>
    <x v="3"/>
    <x v="2"/>
    <s v="$"/>
    <n v="2593715.6428375002"/>
  </r>
  <r>
    <s v="Financial Actual"/>
    <x v="1"/>
    <s v="Jutik"/>
    <d v="2014-06-01T00:00:00"/>
    <n v="6"/>
    <s v="Cost Centre"/>
    <x v="3"/>
    <x v="2"/>
    <s v="$"/>
    <n v="2274807.7859325004"/>
  </r>
  <r>
    <s v="Financial Actual"/>
    <x v="1"/>
    <s v="Jutik"/>
    <d v="2013-07-01T00:00:00"/>
    <n v="7"/>
    <s v="Cost Centre"/>
    <x v="4"/>
    <x v="3"/>
    <s v="$"/>
    <n v="895736.75638589996"/>
  </r>
  <r>
    <s v="Financial Actual"/>
    <x v="1"/>
    <s v="Jutik"/>
    <d v="2013-08-01T00:00:00"/>
    <n v="8"/>
    <s v="Cost Centre"/>
    <x v="4"/>
    <x v="3"/>
    <s v="$"/>
    <n v="713608.81380359991"/>
  </r>
  <r>
    <s v="Financial Actual"/>
    <x v="1"/>
    <s v="Jutik"/>
    <d v="2013-09-01T00:00:00"/>
    <n v="9"/>
    <s v="Cost Centre"/>
    <x v="4"/>
    <x v="3"/>
    <s v="$"/>
    <n v="964630.03691340005"/>
  </r>
  <r>
    <s v="Financial Actual"/>
    <x v="1"/>
    <s v="Jutik"/>
    <d v="2013-10-01T00:00:00"/>
    <n v="10"/>
    <s v="Cost Centre"/>
    <x v="4"/>
    <x v="3"/>
    <s v="$"/>
    <n v="811393.74381779996"/>
  </r>
  <r>
    <s v="Financial Actual"/>
    <x v="1"/>
    <s v="Jutik"/>
    <d v="2013-11-01T00:00:00"/>
    <n v="11"/>
    <s v="Cost Centre"/>
    <x v="4"/>
    <x v="3"/>
    <s v="$"/>
    <n v="689988.02642055007"/>
  </r>
  <r>
    <s v="Financial Actual"/>
    <x v="1"/>
    <s v="Jutik"/>
    <d v="2013-12-01T00:00:00"/>
    <n v="12"/>
    <s v="Cost Centre"/>
    <x v="4"/>
    <x v="3"/>
    <s v="$"/>
    <n v="775165.96316250006"/>
  </r>
  <r>
    <s v="Financial Actual"/>
    <x v="1"/>
    <s v="Jutik"/>
    <d v="2014-01-01T00:00:00"/>
    <n v="1"/>
    <s v="Cost Centre"/>
    <x v="4"/>
    <x v="3"/>
    <s v="$"/>
    <n v="1034512.9923375"/>
  </r>
  <r>
    <s v="Financial Actual"/>
    <x v="1"/>
    <s v="Jutik"/>
    <d v="2014-02-01T00:00:00"/>
    <n v="2"/>
    <s v="Cost Centre"/>
    <x v="4"/>
    <x v="3"/>
    <s v="$"/>
    <n v="888365.66788124992"/>
  </r>
  <r>
    <s v="Financial Actual"/>
    <x v="1"/>
    <s v="Jutik"/>
    <d v="2014-03-01T00:00:00"/>
    <n v="3"/>
    <s v="Cost Centre"/>
    <x v="4"/>
    <x v="3"/>
    <s v="$"/>
    <n v="1248956.7417843752"/>
  </r>
  <r>
    <s v="Financial Actual"/>
    <x v="1"/>
    <s v="Jutik"/>
    <d v="2014-04-01T00:00:00"/>
    <n v="4"/>
    <s v="Cost Centre"/>
    <x v="4"/>
    <x v="3"/>
    <s v="$"/>
    <n v="680069.70427499991"/>
  </r>
  <r>
    <s v="Financial Actual"/>
    <x v="1"/>
    <s v="Jutik"/>
    <d v="2014-05-01T00:00:00"/>
    <n v="5"/>
    <s v="Cost Centre"/>
    <x v="4"/>
    <x v="3"/>
    <s v="$"/>
    <n v="878169.84401249979"/>
  </r>
  <r>
    <s v="Financial Actual"/>
    <x v="1"/>
    <s v="Jutik"/>
    <d v="2014-06-01T00:00:00"/>
    <n v="6"/>
    <s v="Cost Centre"/>
    <x v="4"/>
    <x v="3"/>
    <s v="$"/>
    <n v="1253465.5146975003"/>
  </r>
  <r>
    <s v="Financial Actual"/>
    <x v="1"/>
    <s v="Jutik"/>
    <d v="2013-07-01T00:00:00"/>
    <n v="7"/>
    <s v="Cost Centre"/>
    <x v="4"/>
    <x v="4"/>
    <s v="$"/>
    <n v="829385.88554250007"/>
  </r>
  <r>
    <s v="Financial Actual"/>
    <x v="1"/>
    <s v="Jutik"/>
    <d v="2013-08-01T00:00:00"/>
    <n v="8"/>
    <s v="Cost Centre"/>
    <x v="4"/>
    <x v="4"/>
    <s v="$"/>
    <n v="660748.90166999993"/>
  </r>
  <r>
    <s v="Financial Actual"/>
    <x v="1"/>
    <s v="Jutik"/>
    <d v="2013-09-01T00:00:00"/>
    <n v="9"/>
    <s v="Cost Centre"/>
    <x v="4"/>
    <x v="4"/>
    <s v="$"/>
    <n v="893175.96010499995"/>
  </r>
  <r>
    <s v="Financial Actual"/>
    <x v="1"/>
    <s v="Jutik"/>
    <d v="2013-10-01T00:00:00"/>
    <n v="10"/>
    <s v="Cost Centre"/>
    <x v="4"/>
    <x v="4"/>
    <s v="$"/>
    <n v="751290.50353499991"/>
  </r>
  <r>
    <s v="Financial Actual"/>
    <x v="1"/>
    <s v="Jutik"/>
    <d v="2013-11-01T00:00:00"/>
    <n v="11"/>
    <s v="Cost Centre"/>
    <x v="4"/>
    <x v="4"/>
    <s v="$"/>
    <n v="638877.80224125006"/>
  </r>
  <r>
    <s v="Financial Actual"/>
    <x v="1"/>
    <s v="Jutik"/>
    <d v="2013-12-01T00:00:00"/>
    <n v="12"/>
    <s v="Cost Centre"/>
    <x v="4"/>
    <x v="4"/>
    <s v="$"/>
    <n v="717746.26218750002"/>
  </r>
  <r>
    <s v="Financial Actual"/>
    <x v="1"/>
    <s v="Jutik"/>
    <d v="2014-01-01T00:00:00"/>
    <n v="1"/>
    <s v="Cost Centre"/>
    <x v="4"/>
    <x v="4"/>
    <s v="$"/>
    <n v="957882.40031249996"/>
  </r>
  <r>
    <s v="Financial Actual"/>
    <x v="1"/>
    <s v="Jutik"/>
    <d v="2014-02-01T00:00:00"/>
    <n v="2"/>
    <s v="Cost Centre"/>
    <x v="4"/>
    <x v="4"/>
    <s v="$"/>
    <n v="822560.80359374988"/>
  </r>
  <r>
    <s v="Financial Actual"/>
    <x v="1"/>
    <s v="Jutik"/>
    <d v="2014-03-01T00:00:00"/>
    <n v="3"/>
    <s v="Cost Centre"/>
    <x v="4"/>
    <x v="4"/>
    <s v="$"/>
    <n v="1156441.4275781249"/>
  </r>
  <r>
    <s v="Financial Actual"/>
    <x v="1"/>
    <s v="Jutik"/>
    <d v="2014-04-01T00:00:00"/>
    <n v="4"/>
    <s v="Cost Centre"/>
    <x v="4"/>
    <x v="4"/>
    <s v="$"/>
    <n v="629694.17062500003"/>
  </r>
  <r>
    <s v="Financial Actual"/>
    <x v="1"/>
    <s v="Jutik"/>
    <d v="2014-05-01T00:00:00"/>
    <n v="5"/>
    <s v="Cost Centre"/>
    <x v="4"/>
    <x v="4"/>
    <s v="$"/>
    <n v="813120.22593749978"/>
  </r>
  <r>
    <s v="Financial Actual"/>
    <x v="1"/>
    <s v="Jutik"/>
    <d v="2014-06-01T00:00:00"/>
    <n v="6"/>
    <s v="Cost Centre"/>
    <x v="4"/>
    <x v="4"/>
    <s v="$"/>
    <n v="1160616.2173125001"/>
  </r>
  <r>
    <s v="Financial Actual"/>
    <x v="1"/>
    <s v="Jutik"/>
    <d v="2013-07-01T00:00:00"/>
    <n v="7"/>
    <s v="Cost Centre"/>
    <x v="5"/>
    <x v="5"/>
    <s v="$"/>
    <n v="716589.40510871995"/>
  </r>
  <r>
    <s v="Financial Actual"/>
    <x v="1"/>
    <s v="Jutik"/>
    <d v="2013-08-01T00:00:00"/>
    <n v="8"/>
    <s v="Cost Centre"/>
    <x v="5"/>
    <x v="5"/>
    <s v="$"/>
    <n v="570887.05104287993"/>
  </r>
  <r>
    <s v="Financial Actual"/>
    <x v="1"/>
    <s v="Jutik"/>
    <d v="2013-09-01T00:00:00"/>
    <n v="9"/>
    <s v="Cost Centre"/>
    <x v="5"/>
    <x v="5"/>
    <s v="$"/>
    <n v="771704.02953071985"/>
  </r>
  <r>
    <s v="Financial Actual"/>
    <x v="1"/>
    <s v="Jutik"/>
    <d v="2013-10-01T00:00:00"/>
    <n v="10"/>
    <s v="Cost Centre"/>
    <x v="5"/>
    <x v="5"/>
    <s v="$"/>
    <n v="649114.99505423987"/>
  </r>
  <r>
    <s v="Financial Actual"/>
    <x v="1"/>
    <s v="Jutik"/>
    <d v="2013-11-01T00:00:00"/>
    <n v="11"/>
    <s v="Cost Centre"/>
    <x v="5"/>
    <x v="5"/>
    <s v="$"/>
    <n v="551990.42113644001"/>
  </r>
  <r>
    <s v="Financial Actual"/>
    <x v="1"/>
    <s v="Jutik"/>
    <d v="2013-12-01T00:00:00"/>
    <n v="12"/>
    <s v="Cost Centre"/>
    <x v="5"/>
    <x v="5"/>
    <s v="$"/>
    <n v="620132.77052999998"/>
  </r>
  <r>
    <s v="Financial Actual"/>
    <x v="1"/>
    <s v="Jutik"/>
    <d v="2014-01-01T00:00:00"/>
    <n v="1"/>
    <s v="Cost Centre"/>
    <x v="5"/>
    <x v="5"/>
    <s v="$"/>
    <n v="827610.39387000003"/>
  </r>
  <r>
    <s v="Financial Actual"/>
    <x v="1"/>
    <s v="Jutik"/>
    <d v="2014-02-01T00:00:00"/>
    <n v="2"/>
    <s v="Cost Centre"/>
    <x v="5"/>
    <x v="5"/>
    <s v="$"/>
    <n v="710692.53430499986"/>
  </r>
  <r>
    <s v="Financial Actual"/>
    <x v="1"/>
    <s v="Jutik"/>
    <d v="2014-03-01T00:00:00"/>
    <n v="3"/>
    <s v="Cost Centre"/>
    <x v="5"/>
    <x v="5"/>
    <s v="$"/>
    <n v="999165.39342749992"/>
  </r>
  <r>
    <s v="Financial Actual"/>
    <x v="1"/>
    <s v="Jutik"/>
    <d v="2014-04-01T00:00:00"/>
    <n v="4"/>
    <s v="Cost Centre"/>
    <x v="5"/>
    <x v="5"/>
    <s v="$"/>
    <n v="544055.76341999997"/>
  </r>
  <r>
    <s v="Financial Actual"/>
    <x v="1"/>
    <s v="Jutik"/>
    <d v="2014-05-01T00:00:00"/>
    <n v="5"/>
    <s v="Cost Centre"/>
    <x v="5"/>
    <x v="5"/>
    <s v="$"/>
    <n v="702535.87520999974"/>
  </r>
  <r>
    <s v="Financial Actual"/>
    <x v="1"/>
    <s v="Jutik"/>
    <d v="2014-06-01T00:00:00"/>
    <n v="6"/>
    <s v="Cost Centre"/>
    <x v="5"/>
    <x v="5"/>
    <s v="$"/>
    <n v="1002772.411758"/>
  </r>
  <r>
    <s v="Financial Actual"/>
    <x v="1"/>
    <s v="Jutik"/>
    <d v="2013-07-01T00:00:00"/>
    <n v="7"/>
    <s v="Cost Centre"/>
    <x v="5"/>
    <x v="6"/>
    <s v="$"/>
    <n v="251329.05622500001"/>
  </r>
  <r>
    <s v="Financial Actual"/>
    <x v="1"/>
    <s v="Jutik"/>
    <d v="2013-08-01T00:00:00"/>
    <n v="8"/>
    <s v="Cost Centre"/>
    <x v="5"/>
    <x v="6"/>
    <s v="$"/>
    <n v="200226.9399"/>
  </r>
  <r>
    <s v="Financial Actual"/>
    <x v="1"/>
    <s v="Jutik"/>
    <d v="2013-09-01T00:00:00"/>
    <n v="9"/>
    <s v="Cost Centre"/>
    <x v="5"/>
    <x v="6"/>
    <s v="$"/>
    <n v="270659.38184999995"/>
  </r>
  <r>
    <s v="Financial Actual"/>
    <x v="1"/>
    <s v="Jutik"/>
    <d v="2013-10-01T00:00:00"/>
    <n v="10"/>
    <s v="Cost Centre"/>
    <x v="5"/>
    <x v="6"/>
    <s v="$"/>
    <n v="227663.78894999996"/>
  </r>
  <r>
    <s v="Financial Actual"/>
    <x v="1"/>
    <s v="Jutik"/>
    <d v="2013-11-01T00:00:00"/>
    <n v="11"/>
    <s v="Cost Centre"/>
    <x v="5"/>
    <x v="6"/>
    <s v="$"/>
    <n v="193599.33401250001"/>
  </r>
  <r>
    <s v="Financial Actual"/>
    <x v="1"/>
    <s v="Jutik"/>
    <d v="2013-12-01T00:00:00"/>
    <n v="12"/>
    <s v="Cost Centre"/>
    <x v="5"/>
    <x v="6"/>
    <s v="$"/>
    <n v="143549.25243750002"/>
  </r>
  <r>
    <s v="Financial Actual"/>
    <x v="1"/>
    <s v="Jutik"/>
    <d v="2014-01-01T00:00:00"/>
    <n v="1"/>
    <s v="Cost Centre"/>
    <x v="5"/>
    <x v="6"/>
    <s v="$"/>
    <n v="153261.18405000001"/>
  </r>
  <r>
    <s v="Financial Actual"/>
    <x v="1"/>
    <s v="Jutik"/>
    <d v="2014-02-01T00:00:00"/>
    <n v="2"/>
    <s v="Cost Centre"/>
    <x v="5"/>
    <x v="6"/>
    <s v="$"/>
    <n v="131609.72857499999"/>
  </r>
  <r>
    <s v="Financial Actual"/>
    <x v="1"/>
    <s v="Jutik"/>
    <d v="2014-03-01T00:00:00"/>
    <n v="3"/>
    <s v="Cost Centre"/>
    <x v="5"/>
    <x v="6"/>
    <s v="$"/>
    <n v="185030.62841250002"/>
  </r>
  <r>
    <s v="Financial Actual"/>
    <x v="1"/>
    <s v="Jutik"/>
    <d v="2014-04-01T00:00:00"/>
    <n v="4"/>
    <s v="Cost Centre"/>
    <x v="5"/>
    <x v="6"/>
    <s v="$"/>
    <n v="100751.0673"/>
  </r>
  <r>
    <s v="Financial Actual"/>
    <x v="1"/>
    <s v="Jutik"/>
    <d v="2014-05-01T00:00:00"/>
    <n v="5"/>
    <s v="Cost Centre"/>
    <x v="5"/>
    <x v="6"/>
    <s v="$"/>
    <n v="130099.23614999997"/>
  </r>
  <r>
    <s v="Financial Actual"/>
    <x v="1"/>
    <s v="Jutik"/>
    <d v="2014-06-01T00:00:00"/>
    <n v="6"/>
    <s v="Cost Centre"/>
    <x v="5"/>
    <x v="6"/>
    <s v="$"/>
    <n v="232123.24346250005"/>
  </r>
  <r>
    <s v="Financial Actual"/>
    <x v="1"/>
    <s v="Jutik"/>
    <d v="2013-07-01T00:00:00"/>
    <n v="7"/>
    <s v="Cost Centre"/>
    <x v="5"/>
    <x v="7"/>
    <s v="$"/>
    <n v="623296.05943799997"/>
  </r>
  <r>
    <s v="Financial Actual"/>
    <x v="1"/>
    <s v="Jutik"/>
    <d v="2013-08-01T00:00:00"/>
    <n v="8"/>
    <s v="Cost Centre"/>
    <x v="5"/>
    <x v="7"/>
    <s v="$"/>
    <n v="496562.81095199991"/>
  </r>
  <r>
    <s v="Financial Actual"/>
    <x v="1"/>
    <s v="Jutik"/>
    <d v="2013-09-01T00:00:00"/>
    <n v="9"/>
    <s v="Cost Centre"/>
    <x v="5"/>
    <x v="7"/>
    <s v="$"/>
    <n v="671235.2669879999"/>
  </r>
  <r>
    <s v="Financial Actual"/>
    <x v="1"/>
    <s v="Jutik"/>
    <d v="2013-10-01T00:00:00"/>
    <n v="10"/>
    <s v="Cost Centre"/>
    <x v="5"/>
    <x v="7"/>
    <s v="$"/>
    <n v="564606.19659599988"/>
  </r>
  <r>
    <s v="Financial Actual"/>
    <x v="1"/>
    <s v="Jutik"/>
    <d v="2013-11-01T00:00:00"/>
    <n v="11"/>
    <s v="Cost Centre"/>
    <x v="5"/>
    <x v="7"/>
    <s v="$"/>
    <n v="480126.34835100005"/>
  </r>
  <r>
    <s v="Financial Actual"/>
    <x v="1"/>
    <s v="Jutik"/>
    <d v="2013-12-01T00:00:00"/>
    <n v="12"/>
    <s v="Cost Centre"/>
    <x v="5"/>
    <x v="7"/>
    <s v="$"/>
    <n v="356002.146045"/>
  </r>
  <r>
    <s v="Financial Actual"/>
    <x v="1"/>
    <s v="Jutik"/>
    <d v="2014-01-01T00:00:00"/>
    <n v="1"/>
    <s v="Cost Centre"/>
    <x v="5"/>
    <x v="7"/>
    <s v="$"/>
    <n v="380087.73644399998"/>
  </r>
  <r>
    <s v="Financial Actual"/>
    <x v="1"/>
    <s v="Jutik"/>
    <d v="2014-02-01T00:00:00"/>
    <n v="2"/>
    <s v="Cost Centre"/>
    <x v="5"/>
    <x v="7"/>
    <s v="$"/>
    <n v="326392.12686599995"/>
  </r>
  <r>
    <s v="Financial Actual"/>
    <x v="1"/>
    <s v="Jutik"/>
    <d v="2014-03-01T00:00:00"/>
    <n v="3"/>
    <s v="Cost Centre"/>
    <x v="5"/>
    <x v="7"/>
    <s v="$"/>
    <n v="458875.95846300002"/>
  </r>
  <r>
    <s v="Financial Actual"/>
    <x v="1"/>
    <s v="Jutik"/>
    <d v="2014-04-01T00:00:00"/>
    <n v="4"/>
    <s v="Cost Centre"/>
    <x v="5"/>
    <x v="7"/>
    <s v="$"/>
    <n v="249862.64690399999"/>
  </r>
  <r>
    <s v="Financial Actual"/>
    <x v="1"/>
    <s v="Jutik"/>
    <d v="2014-05-01T00:00:00"/>
    <n v="5"/>
    <s v="Cost Centre"/>
    <x v="5"/>
    <x v="7"/>
    <s v="$"/>
    <n v="322646.10565199988"/>
  </r>
  <r>
    <s v="Financial Actual"/>
    <x v="1"/>
    <s v="Jutik"/>
    <d v="2014-06-01T00:00:00"/>
    <n v="6"/>
    <s v="Cost Centre"/>
    <x v="5"/>
    <x v="7"/>
    <s v="$"/>
    <n v="575665.6437870001"/>
  </r>
  <r>
    <s v="Financial Actual"/>
    <x v="1"/>
    <s v="Jutik"/>
    <d v="2013-07-01T00:00:00"/>
    <n v="7"/>
    <s v="Cost Centre"/>
    <x v="5"/>
    <x v="8"/>
    <s v="$"/>
    <n v="211116.407229"/>
  </r>
  <r>
    <s v="Financial Actual"/>
    <x v="1"/>
    <s v="Jutik"/>
    <d v="2013-08-01T00:00:00"/>
    <n v="8"/>
    <s v="Cost Centre"/>
    <x v="5"/>
    <x v="8"/>
    <s v="$"/>
    <n v="168190.62951599999"/>
  </r>
  <r>
    <s v="Financial Actual"/>
    <x v="1"/>
    <s v="Jutik"/>
    <d v="2013-09-01T00:00:00"/>
    <n v="9"/>
    <s v="Cost Centre"/>
    <x v="5"/>
    <x v="8"/>
    <s v="$"/>
    <n v="227353.88075399998"/>
  </r>
  <r>
    <s v="Financial Actual"/>
    <x v="1"/>
    <s v="Jutik"/>
    <d v="2013-10-01T00:00:00"/>
    <n v="10"/>
    <s v="Cost Centre"/>
    <x v="5"/>
    <x v="8"/>
    <s v="$"/>
    <n v="191237.58271799999"/>
  </r>
  <r>
    <s v="Financial Actual"/>
    <x v="1"/>
    <s v="Jutik"/>
    <d v="2013-11-01T00:00:00"/>
    <n v="11"/>
    <s v="Cost Centre"/>
    <x v="5"/>
    <x v="8"/>
    <s v="$"/>
    <n v="162623.44057050001"/>
  </r>
  <r>
    <s v="Financial Actual"/>
    <x v="1"/>
    <s v="Jutik"/>
    <d v="2013-12-01T00:00:00"/>
    <n v="12"/>
    <s v="Cost Centre"/>
    <x v="5"/>
    <x v="8"/>
    <s v="$"/>
    <n v="120581.37204750002"/>
  </r>
  <r>
    <s v="Financial Actual"/>
    <x v="1"/>
    <s v="Jutik"/>
    <d v="2014-01-01T00:00:00"/>
    <n v="1"/>
    <s v="Cost Centre"/>
    <x v="5"/>
    <x v="8"/>
    <s v="$"/>
    <n v="128739.394602"/>
  </r>
  <r>
    <s v="Financial Actual"/>
    <x v="1"/>
    <s v="Jutik"/>
    <d v="2014-02-01T00:00:00"/>
    <n v="2"/>
    <s v="Cost Centre"/>
    <x v="5"/>
    <x v="8"/>
    <s v="$"/>
    <n v="110552.17200299999"/>
  </r>
  <r>
    <s v="Financial Actual"/>
    <x v="1"/>
    <s v="Jutik"/>
    <d v="2014-03-01T00:00:00"/>
    <n v="3"/>
    <s v="Cost Centre"/>
    <x v="5"/>
    <x v="8"/>
    <s v="$"/>
    <n v="155425.7278665"/>
  </r>
  <r>
    <s v="Financial Actual"/>
    <x v="1"/>
    <s v="Jutik"/>
    <d v="2014-04-01T00:00:00"/>
    <n v="4"/>
    <s v="Cost Centre"/>
    <x v="5"/>
    <x v="8"/>
    <s v="$"/>
    <n v="84630.896531999999"/>
  </r>
  <r>
    <s v="Financial Actual"/>
    <x v="1"/>
    <s v="Jutik"/>
    <d v="2014-05-01T00:00:00"/>
    <n v="5"/>
    <s v="Cost Centre"/>
    <x v="5"/>
    <x v="8"/>
    <s v="$"/>
    <n v="109283.35836599997"/>
  </r>
  <r>
    <s v="Financial Actual"/>
    <x v="1"/>
    <s v="Jutik"/>
    <d v="2014-06-01T00:00:00"/>
    <n v="6"/>
    <s v="Cost Centre"/>
    <x v="5"/>
    <x v="8"/>
    <s v="$"/>
    <n v="194983.52450850004"/>
  </r>
  <r>
    <s v="Financial Actual"/>
    <x v="1"/>
    <s v="Jutik"/>
    <d v="2013-07-01T00:00:00"/>
    <n v="7"/>
    <s v="Cost Centre"/>
    <x v="6"/>
    <x v="9"/>
    <s v="$"/>
    <n v="3015948.6746999999"/>
  </r>
  <r>
    <s v="Financial Actual"/>
    <x v="1"/>
    <s v="Jutik"/>
    <d v="2013-08-01T00:00:00"/>
    <n v="8"/>
    <s v="Cost Centre"/>
    <x v="6"/>
    <x v="9"/>
    <s v="$"/>
    <n v="2402723.2787999995"/>
  </r>
  <r>
    <s v="Financial Actual"/>
    <x v="1"/>
    <s v="Jutik"/>
    <d v="2013-09-01T00:00:00"/>
    <n v="9"/>
    <s v="Cost Centre"/>
    <x v="6"/>
    <x v="9"/>
    <s v="$"/>
    <n v="3247912.5821999996"/>
  </r>
  <r>
    <s v="Financial Actual"/>
    <x v="1"/>
    <s v="Jutik"/>
    <d v="2013-10-01T00:00:00"/>
    <n v="10"/>
    <s v="Cost Centre"/>
    <x v="6"/>
    <x v="9"/>
    <s v="$"/>
    <n v="2731965.4673999995"/>
  </r>
  <r>
    <s v="Financial Actual"/>
    <x v="1"/>
    <s v="Jutik"/>
    <d v="2013-11-01T00:00:00"/>
    <n v="11"/>
    <s v="Cost Centre"/>
    <x v="6"/>
    <x v="9"/>
    <s v="$"/>
    <n v="2323192.0081500001"/>
  </r>
  <r>
    <s v="Financial Actual"/>
    <x v="1"/>
    <s v="Jutik"/>
    <d v="2013-12-01T00:00:00"/>
    <n v="12"/>
    <s v="Cost Centre"/>
    <x v="6"/>
    <x v="9"/>
    <s v="$"/>
    <n v="1722591.0292499999"/>
  </r>
  <r>
    <s v="Financial Actual"/>
    <x v="1"/>
    <s v="Jutik"/>
    <d v="2014-01-01T00:00:00"/>
    <n v="1"/>
    <s v="Cost Centre"/>
    <x v="6"/>
    <x v="9"/>
    <s v="$"/>
    <n v="1839134.2085999998"/>
  </r>
  <r>
    <s v="Financial Actual"/>
    <x v="1"/>
    <s v="Jutik"/>
    <d v="2014-02-01T00:00:00"/>
    <n v="2"/>
    <s v="Cost Centre"/>
    <x v="6"/>
    <x v="9"/>
    <s v="$"/>
    <n v="2579316.7429"/>
  </r>
  <r>
    <s v="Financial Actual"/>
    <x v="1"/>
    <s v="Jutik"/>
    <d v="2014-03-01T00:00:00"/>
    <n v="3"/>
    <s v="Cost Centre"/>
    <x v="6"/>
    <x v="9"/>
    <s v="$"/>
    <n v="2220367.5409499998"/>
  </r>
  <r>
    <s v="Financial Actual"/>
    <x v="1"/>
    <s v="Jutik"/>
    <d v="2014-04-01T00:00:00"/>
    <n v="4"/>
    <s v="Cost Centre"/>
    <x v="6"/>
    <x v="9"/>
    <s v="$"/>
    <n v="2209012.8075999999"/>
  </r>
  <r>
    <s v="Financial Actual"/>
    <x v="1"/>
    <s v="Jutik"/>
    <d v="2014-05-01T00:00:00"/>
    <n v="5"/>
    <s v="Cost Centre"/>
    <x v="6"/>
    <x v="9"/>
    <s v="$"/>
    <n v="2561190.8338000001"/>
  </r>
  <r>
    <s v="Financial Actual"/>
    <x v="1"/>
    <s v="Jutik"/>
    <d v="2014-06-01T00:00:00"/>
    <n v="6"/>
    <s v="Cost Centre"/>
    <x v="6"/>
    <x v="9"/>
    <s v="$"/>
    <n v="2785478.9215500001"/>
  </r>
  <r>
    <s v="Financial Budget"/>
    <x v="0"/>
    <s v="Kootha"/>
    <d v="2013-07-01T00:00:00"/>
    <n v="7"/>
    <s v="Profit Centre"/>
    <x v="0"/>
    <x v="0"/>
    <s v="$"/>
    <n v="1393573.1617478998"/>
  </r>
  <r>
    <s v="Financial Budget"/>
    <x v="0"/>
    <s v="Kootha"/>
    <d v="2013-08-01T00:00:00"/>
    <n v="8"/>
    <s v="Profit Centre"/>
    <x v="0"/>
    <x v="0"/>
    <s v="$"/>
    <n v="1485861.087351725"/>
  </r>
  <r>
    <s v="Financial Budget"/>
    <x v="0"/>
    <s v="Kootha"/>
    <d v="2013-09-01T00:00:00"/>
    <n v="9"/>
    <s v="Profit Centre"/>
    <x v="0"/>
    <x v="0"/>
    <s v="$"/>
    <n v="1365590.417499"/>
  </r>
  <r>
    <s v="Financial Budget"/>
    <x v="0"/>
    <s v="Kootha"/>
    <d v="2013-10-01T00:00:00"/>
    <n v="10"/>
    <s v="Profit Centre"/>
    <x v="0"/>
    <x v="0"/>
    <s v="$"/>
    <n v="1190958.0396727999"/>
  </r>
  <r>
    <s v="Financial Budget"/>
    <x v="0"/>
    <s v="Kootha"/>
    <d v="2013-11-01T00:00:00"/>
    <n v="11"/>
    <s v="Profit Centre"/>
    <x v="0"/>
    <x v="0"/>
    <s v="$"/>
    <n v="1446085.9455937999"/>
  </r>
  <r>
    <s v="Financial Budget"/>
    <x v="0"/>
    <s v="Kootha"/>
    <d v="2013-12-01T00:00:00"/>
    <n v="12"/>
    <s v="Profit Centre"/>
    <x v="0"/>
    <x v="0"/>
    <s v="$"/>
    <n v="1339684.6011239251"/>
  </r>
  <r>
    <s v="Financial Budget"/>
    <x v="0"/>
    <s v="Kootha"/>
    <d v="2014-01-01T00:00:00"/>
    <n v="1"/>
    <s v="Profit Centre"/>
    <x v="0"/>
    <x v="0"/>
    <s v="$"/>
    <n v="1936684.0881708246"/>
  </r>
  <r>
    <s v="Financial Budget"/>
    <x v="0"/>
    <s v="Kootha"/>
    <d v="2014-02-01T00:00:00"/>
    <n v="2"/>
    <s v="Profit Centre"/>
    <x v="0"/>
    <x v="0"/>
    <s v="$"/>
    <n v="1649599.6146714"/>
  </r>
  <r>
    <s v="Financial Budget"/>
    <x v="0"/>
    <s v="Kootha"/>
    <d v="2014-03-01T00:00:00"/>
    <n v="3"/>
    <s v="Profit Centre"/>
    <x v="0"/>
    <x v="0"/>
    <s v="$"/>
    <n v="1849481.8077553997"/>
  </r>
  <r>
    <s v="Financial Budget"/>
    <x v="0"/>
    <s v="Kootha"/>
    <d v="2014-04-01T00:00:00"/>
    <n v="4"/>
    <s v="Profit Centre"/>
    <x v="0"/>
    <x v="0"/>
    <s v="$"/>
    <n v="1283332.6260195"/>
  </r>
  <r>
    <s v="Financial Budget"/>
    <x v="0"/>
    <s v="Kootha"/>
    <d v="2014-05-01T00:00:00"/>
    <n v="5"/>
    <s v="Profit Centre"/>
    <x v="0"/>
    <x v="0"/>
    <s v="$"/>
    <n v="1392102.2684495498"/>
  </r>
  <r>
    <s v="Financial Budget"/>
    <x v="0"/>
    <s v="Kootha"/>
    <d v="2014-06-01T00:00:00"/>
    <n v="6"/>
    <s v="Profit Centre"/>
    <x v="0"/>
    <x v="0"/>
    <s v="$"/>
    <n v="1411857.9438288501"/>
  </r>
  <r>
    <s v="Financial Budget"/>
    <x v="0"/>
    <s v="Kootha"/>
    <d v="2013-07-01T00:00:00"/>
    <n v="7"/>
    <s v="Profit Centre"/>
    <x v="0"/>
    <x v="1"/>
    <s v="$"/>
    <n v="1625486.6059647598"/>
  </r>
  <r>
    <s v="Financial Budget"/>
    <x v="0"/>
    <s v="Kootha"/>
    <d v="2013-08-01T00:00:00"/>
    <n v="8"/>
    <s v="Profit Centre"/>
    <x v="0"/>
    <x v="1"/>
    <s v="$"/>
    <n v="1659895.1751643799"/>
  </r>
  <r>
    <s v="Financial Budget"/>
    <x v="0"/>
    <s v="Kootha"/>
    <d v="2013-09-01T00:00:00"/>
    <n v="9"/>
    <s v="Profit Centre"/>
    <x v="0"/>
    <x v="1"/>
    <s v="$"/>
    <n v="1444191.4899026998"/>
  </r>
  <r>
    <s v="Financial Budget"/>
    <x v="0"/>
    <s v="Kootha"/>
    <d v="2013-10-01T00:00:00"/>
    <n v="10"/>
    <s v="Profit Centre"/>
    <x v="0"/>
    <x v="1"/>
    <s v="$"/>
    <n v="1446297.1535751198"/>
  </r>
  <r>
    <s v="Financial Budget"/>
    <x v="0"/>
    <s v="Kootha"/>
    <d v="2013-11-01T00:00:00"/>
    <n v="11"/>
    <s v="Profit Centre"/>
    <x v="0"/>
    <x v="1"/>
    <s v="$"/>
    <n v="1514832.0416583198"/>
  </r>
  <r>
    <s v="Financial Budget"/>
    <x v="0"/>
    <s v="Kootha"/>
    <d v="2013-12-01T00:00:00"/>
    <n v="12"/>
    <s v="Profit Centre"/>
    <x v="0"/>
    <x v="1"/>
    <s v="$"/>
    <n v="1583222.1820707603"/>
  </r>
  <r>
    <s v="Financial Budget"/>
    <x v="0"/>
    <s v="Kootha"/>
    <d v="2014-01-01T00:00:00"/>
    <n v="1"/>
    <s v="Profit Centre"/>
    <x v="0"/>
    <x v="1"/>
    <s v="$"/>
    <n v="2185449.6683400148"/>
  </r>
  <r>
    <s v="Financial Budget"/>
    <x v="0"/>
    <s v="Kootha"/>
    <d v="2014-02-01T00:00:00"/>
    <n v="2"/>
    <s v="Profit Centre"/>
    <x v="0"/>
    <x v="1"/>
    <s v="$"/>
    <n v="1908874.1661135301"/>
  </r>
  <r>
    <s v="Financial Budget"/>
    <x v="0"/>
    <s v="Kootha"/>
    <d v="2014-03-01T00:00:00"/>
    <n v="3"/>
    <s v="Profit Centre"/>
    <x v="0"/>
    <x v="1"/>
    <s v="$"/>
    <n v="2172232.0198028446"/>
  </r>
  <r>
    <s v="Financial Budget"/>
    <x v="0"/>
    <s v="Kootha"/>
    <d v="2014-04-01T00:00:00"/>
    <n v="4"/>
    <s v="Profit Centre"/>
    <x v="0"/>
    <x v="1"/>
    <s v="$"/>
    <n v="1578698.4052564728"/>
  </r>
  <r>
    <s v="Financial Budget"/>
    <x v="0"/>
    <s v="Kootha"/>
    <d v="2014-05-01T00:00:00"/>
    <n v="5"/>
    <s v="Profit Centre"/>
    <x v="0"/>
    <x v="1"/>
    <s v="$"/>
    <n v="1427519.7588170748"/>
  </r>
  <r>
    <s v="Financial Budget"/>
    <x v="0"/>
    <s v="Kootha"/>
    <d v="2014-06-01T00:00:00"/>
    <n v="6"/>
    <s v="Profit Centre"/>
    <x v="0"/>
    <x v="1"/>
    <s v="$"/>
    <n v="1514114.6389280451"/>
  </r>
  <r>
    <s v="Financial Budget"/>
    <x v="0"/>
    <s v="Kootha"/>
    <d v="2013-07-01T00:00:00"/>
    <n v="7"/>
    <s v="Profit Centre"/>
    <x v="1"/>
    <x v="0"/>
    <s v="$"/>
    <n v="572721.43503440253"/>
  </r>
  <r>
    <s v="Financial Budget"/>
    <x v="0"/>
    <s v="Kootha"/>
    <d v="2013-08-01T00:00:00"/>
    <n v="8"/>
    <s v="Profit Centre"/>
    <x v="1"/>
    <x v="0"/>
    <s v="$"/>
    <n v="553259.36107870308"/>
  </r>
  <r>
    <s v="Financial Budget"/>
    <x v="0"/>
    <s v="Kootha"/>
    <d v="2013-09-01T00:00:00"/>
    <n v="9"/>
    <s v="Profit Centre"/>
    <x v="1"/>
    <x v="0"/>
    <s v="$"/>
    <n v="488663.53557713993"/>
  </r>
  <r>
    <s v="Financial Budget"/>
    <x v="0"/>
    <s v="Kootha"/>
    <d v="2013-10-01T00:00:00"/>
    <n v="10"/>
    <s v="Profit Centre"/>
    <x v="1"/>
    <x v="0"/>
    <s v="$"/>
    <n v="489975.02124432393"/>
  </r>
  <r>
    <s v="Financial Budget"/>
    <x v="0"/>
    <s v="Kootha"/>
    <d v="2013-11-01T00:00:00"/>
    <n v="11"/>
    <s v="Profit Centre"/>
    <x v="1"/>
    <x v="0"/>
    <s v="$"/>
    <n v="529133.37097590195"/>
  </r>
  <r>
    <s v="Financial Budget"/>
    <x v="0"/>
    <s v="Kootha"/>
    <d v="2013-12-01T00:00:00"/>
    <n v="12"/>
    <s v="Profit Centre"/>
    <x v="1"/>
    <x v="0"/>
    <s v="$"/>
    <n v="548346.99718814401"/>
  </r>
  <r>
    <s v="Financial Budget"/>
    <x v="0"/>
    <s v="Kootha"/>
    <d v="2014-01-01T00:00:00"/>
    <n v="1"/>
    <s v="Profit Centre"/>
    <x v="1"/>
    <x v="0"/>
    <s v="$"/>
    <n v="708180.8798732165"/>
  </r>
  <r>
    <s v="Financial Budget"/>
    <x v="0"/>
    <s v="Kootha"/>
    <d v="2014-02-01T00:00:00"/>
    <n v="2"/>
    <s v="Profit Centre"/>
    <x v="1"/>
    <x v="0"/>
    <s v="$"/>
    <n v="640010.83732324198"/>
  </r>
  <r>
    <s v="Financial Budget"/>
    <x v="0"/>
    <s v="Kootha"/>
    <d v="2014-03-01T00:00:00"/>
    <n v="3"/>
    <s v="Profit Centre"/>
    <x v="1"/>
    <x v="0"/>
    <s v="$"/>
    <n v="667459.8386969011"/>
  </r>
  <r>
    <s v="Financial Budget"/>
    <x v="0"/>
    <s v="Kootha"/>
    <d v="2014-04-01T00:00:00"/>
    <n v="4"/>
    <s v="Profit Centre"/>
    <x v="1"/>
    <x v="0"/>
    <s v="$"/>
    <n v="522776.70462318265"/>
  </r>
  <r>
    <s v="Financial Budget"/>
    <x v="0"/>
    <s v="Kootha"/>
    <d v="2014-05-01T00:00:00"/>
    <n v="5"/>
    <s v="Profit Centre"/>
    <x v="1"/>
    <x v="0"/>
    <s v="$"/>
    <n v="512724.28996642696"/>
  </r>
  <r>
    <s v="Financial Budget"/>
    <x v="0"/>
    <s v="Kootha"/>
    <d v="2014-06-01T00:00:00"/>
    <n v="6"/>
    <s v="Profit Centre"/>
    <x v="1"/>
    <x v="0"/>
    <s v="$"/>
    <n v="505076.6478049407"/>
  </r>
  <r>
    <s v="Financial Budget"/>
    <x v="0"/>
    <s v="Kootha"/>
    <d v="2013-07-01T00:00:00"/>
    <n v="7"/>
    <s v="Profit Centre"/>
    <x v="1"/>
    <x v="1"/>
    <s v="$"/>
    <n v="951843.45208066003"/>
  </r>
  <r>
    <s v="Financial Budget"/>
    <x v="0"/>
    <s v="Kootha"/>
    <d v="2013-08-01T00:00:00"/>
    <n v="8"/>
    <s v="Profit Centre"/>
    <x v="1"/>
    <x v="1"/>
    <s v="$"/>
    <n v="948078.62865493121"/>
  </r>
  <r>
    <s v="Financial Budget"/>
    <x v="0"/>
    <s v="Kootha"/>
    <d v="2013-09-01T00:00:00"/>
    <n v="9"/>
    <s v="Profit Centre"/>
    <x v="1"/>
    <x v="1"/>
    <s v="$"/>
    <n v="839638.14718028437"/>
  </r>
  <r>
    <s v="Financial Budget"/>
    <x v="0"/>
    <s v="Kootha"/>
    <d v="2013-10-01T00:00:00"/>
    <n v="10"/>
    <s v="Profit Centre"/>
    <x v="1"/>
    <x v="1"/>
    <s v="$"/>
    <n v="837761.61547412642"/>
  </r>
  <r>
    <s v="Financial Budget"/>
    <x v="0"/>
    <s v="Kootha"/>
    <d v="2013-11-01T00:00:00"/>
    <n v="11"/>
    <s v="Profit Centre"/>
    <x v="1"/>
    <x v="1"/>
    <s v="$"/>
    <n v="825905.84054225881"/>
  </r>
  <r>
    <s v="Financial Budget"/>
    <x v="0"/>
    <s v="Kootha"/>
    <d v="2013-12-01T00:00:00"/>
    <n v="12"/>
    <s v="Profit Centre"/>
    <x v="1"/>
    <x v="1"/>
    <s v="$"/>
    <n v="862303.26656136638"/>
  </r>
  <r>
    <s v="Financial Budget"/>
    <x v="0"/>
    <s v="Kootha"/>
    <d v="2014-01-01T00:00:00"/>
    <n v="1"/>
    <s v="Profit Centre"/>
    <x v="1"/>
    <x v="1"/>
    <s v="$"/>
    <n v="1253846.7036352013"/>
  </r>
  <r>
    <s v="Financial Budget"/>
    <x v="0"/>
    <s v="Kootha"/>
    <d v="2014-02-01T00:00:00"/>
    <n v="2"/>
    <s v="Profit Centre"/>
    <x v="1"/>
    <x v="1"/>
    <s v="$"/>
    <n v="1118819.7752297593"/>
  </r>
  <r>
    <s v="Financial Budget"/>
    <x v="0"/>
    <s v="Kootha"/>
    <d v="2014-03-01T00:00:00"/>
    <n v="3"/>
    <s v="Profit Centre"/>
    <x v="1"/>
    <x v="1"/>
    <s v="$"/>
    <n v="1243211.3255661349"/>
  </r>
  <r>
    <s v="Financial Budget"/>
    <x v="0"/>
    <s v="Kootha"/>
    <d v="2014-04-01T00:00:00"/>
    <n v="4"/>
    <s v="Profit Centre"/>
    <x v="1"/>
    <x v="1"/>
    <s v="$"/>
    <n v="873553.17312709882"/>
  </r>
  <r>
    <s v="Financial Budget"/>
    <x v="0"/>
    <s v="Kootha"/>
    <d v="2014-05-01T00:00:00"/>
    <n v="5"/>
    <s v="Profit Centre"/>
    <x v="1"/>
    <x v="1"/>
    <s v="$"/>
    <n v="904225.09532840759"/>
  </r>
  <r>
    <s v="Financial Budget"/>
    <x v="0"/>
    <s v="Kootha"/>
    <d v="2014-06-01T00:00:00"/>
    <n v="6"/>
    <s v="Profit Centre"/>
    <x v="1"/>
    <x v="1"/>
    <s v="$"/>
    <n v="871415.10053497902"/>
  </r>
  <r>
    <s v="Financial Budget"/>
    <x v="0"/>
    <s v="Kootha"/>
    <d v="2013-07-01T00:00:00"/>
    <n v="7"/>
    <s v="Profit Centre"/>
    <x v="2"/>
    <x v="0"/>
    <s v="$"/>
    <n v="1297406.74054068"/>
  </r>
  <r>
    <s v="Financial Budget"/>
    <x v="0"/>
    <s v="Kootha"/>
    <d v="2013-08-01T00:00:00"/>
    <n v="8"/>
    <s v="Profit Centre"/>
    <x v="2"/>
    <x v="0"/>
    <s v="$"/>
    <n v="1246732.403197204"/>
  </r>
  <r>
    <s v="Financial Budget"/>
    <x v="0"/>
    <s v="Kootha"/>
    <d v="2013-09-01T00:00:00"/>
    <n v="9"/>
    <s v="Profit Centre"/>
    <x v="2"/>
    <x v="0"/>
    <s v="$"/>
    <n v="1261003.9380338399"/>
  </r>
  <r>
    <s v="Financial Budget"/>
    <x v="0"/>
    <s v="Kootha"/>
    <d v="2013-10-01T00:00:00"/>
    <n v="10"/>
    <s v="Profit Centre"/>
    <x v="2"/>
    <x v="0"/>
    <s v="$"/>
    <n v="1179821.26796688"/>
  </r>
  <r>
    <s v="Financial Budget"/>
    <x v="0"/>
    <s v="Kootha"/>
    <d v="2013-11-01T00:00:00"/>
    <n v="11"/>
    <s v="Profit Centre"/>
    <x v="2"/>
    <x v="0"/>
    <s v="$"/>
    <n v="1225043.3422285519"/>
  </r>
  <r>
    <s v="Financial Budget"/>
    <x v="0"/>
    <s v="Kootha"/>
    <d v="2013-12-01T00:00:00"/>
    <n v="12"/>
    <s v="Profit Centre"/>
    <x v="2"/>
    <x v="0"/>
    <s v="$"/>
    <n v="1129962.8956686843"/>
  </r>
  <r>
    <s v="Financial Budget"/>
    <x v="0"/>
    <s v="Kootha"/>
    <d v="2014-01-01T00:00:00"/>
    <n v="1"/>
    <s v="Profit Centre"/>
    <x v="2"/>
    <x v="0"/>
    <s v="$"/>
    <n v="1834971.6304940018"/>
  </r>
  <r>
    <s v="Financial Budget"/>
    <x v="0"/>
    <s v="Kootha"/>
    <d v="2014-02-01T00:00:00"/>
    <n v="2"/>
    <s v="Profit Centre"/>
    <x v="2"/>
    <x v="0"/>
    <s v="$"/>
    <n v="1482921.3921540482"/>
  </r>
  <r>
    <s v="Financial Budget"/>
    <x v="0"/>
    <s v="Kootha"/>
    <d v="2014-03-01T00:00:00"/>
    <n v="3"/>
    <s v="Profit Centre"/>
    <x v="2"/>
    <x v="0"/>
    <s v="$"/>
    <n v="1660344.4743205321"/>
  </r>
  <r>
    <s v="Financial Budget"/>
    <x v="0"/>
    <s v="Kootha"/>
    <d v="2014-04-01T00:00:00"/>
    <n v="4"/>
    <s v="Profit Centre"/>
    <x v="2"/>
    <x v="0"/>
    <s v="$"/>
    <n v="1113082.4783076462"/>
  </r>
  <r>
    <s v="Financial Budget"/>
    <x v="0"/>
    <s v="Kootha"/>
    <d v="2014-05-01T00:00:00"/>
    <n v="5"/>
    <s v="Profit Centre"/>
    <x v="2"/>
    <x v="0"/>
    <s v="$"/>
    <n v="1161768.9546225839"/>
  </r>
  <r>
    <s v="Financial Budget"/>
    <x v="0"/>
    <s v="Kootha"/>
    <d v="2014-06-01T00:00:00"/>
    <n v="6"/>
    <s v="Profit Centre"/>
    <x v="2"/>
    <x v="0"/>
    <s v="$"/>
    <n v="1224249.1339697081"/>
  </r>
  <r>
    <s v="Financial Budget"/>
    <x v="0"/>
    <s v="Surjek"/>
    <d v="2013-07-01T00:00:00"/>
    <n v="7"/>
    <s v="Profit Centre"/>
    <x v="0"/>
    <x v="0"/>
    <s v="$"/>
    <n v="2439885.8439482502"/>
  </r>
  <r>
    <s v="Financial Budget"/>
    <x v="0"/>
    <s v="Surjek"/>
    <d v="2013-08-01T00:00:00"/>
    <n v="8"/>
    <s v="Profit Centre"/>
    <x v="0"/>
    <x v="0"/>
    <s v="$"/>
    <n v="2069958.7336024998"/>
  </r>
  <r>
    <s v="Financial Budget"/>
    <x v="0"/>
    <s v="Surjek"/>
    <d v="2013-09-01T00:00:00"/>
    <n v="9"/>
    <s v="Profit Centre"/>
    <x v="0"/>
    <x v="0"/>
    <s v="$"/>
    <n v="2209497.7676836252"/>
  </r>
  <r>
    <s v="Financial Budget"/>
    <x v="0"/>
    <s v="Surjek"/>
    <d v="2013-10-01T00:00:00"/>
    <n v="10"/>
    <s v="Profit Centre"/>
    <x v="0"/>
    <x v="0"/>
    <s v="$"/>
    <n v="2131961.0649809996"/>
  </r>
  <r>
    <s v="Financial Budget"/>
    <x v="0"/>
    <s v="Surjek"/>
    <d v="2013-11-01T00:00:00"/>
    <n v="11"/>
    <s v="Profit Centre"/>
    <x v="0"/>
    <x v="0"/>
    <s v="$"/>
    <n v="1933724.25794625"/>
  </r>
  <r>
    <s v="Financial Budget"/>
    <x v="0"/>
    <s v="Surjek"/>
    <d v="2013-12-01T00:00:00"/>
    <n v="12"/>
    <s v="Profit Centre"/>
    <x v="0"/>
    <x v="0"/>
    <s v="$"/>
    <n v="2147472.275895"/>
  </r>
  <r>
    <s v="Financial Budget"/>
    <x v="0"/>
    <s v="Surjek"/>
    <d v="2014-01-01T00:00:00"/>
    <n v="1"/>
    <s v="Profit Centre"/>
    <x v="0"/>
    <x v="0"/>
    <s v="$"/>
    <n v="2981782.90809"/>
  </r>
  <r>
    <s v="Financial Budget"/>
    <x v="0"/>
    <s v="Surjek"/>
    <d v="2014-02-01T00:00:00"/>
    <n v="2"/>
    <s v="Profit Centre"/>
    <x v="0"/>
    <x v="0"/>
    <s v="$"/>
    <n v="2090550.4084649999"/>
  </r>
  <r>
    <s v="Financial Budget"/>
    <x v="0"/>
    <s v="Surjek"/>
    <d v="2014-03-01T00:00:00"/>
    <n v="3"/>
    <s v="Profit Centre"/>
    <x v="0"/>
    <x v="0"/>
    <s v="$"/>
    <n v="2633205.7530198749"/>
  </r>
  <r>
    <s v="Financial Budget"/>
    <x v="0"/>
    <s v="Surjek"/>
    <d v="2014-04-01T00:00:00"/>
    <n v="4"/>
    <s v="Profit Centre"/>
    <x v="0"/>
    <x v="0"/>
    <s v="$"/>
    <n v="2356889.5272892499"/>
  </r>
  <r>
    <s v="Financial Budget"/>
    <x v="0"/>
    <s v="Surjek"/>
    <d v="2014-05-01T00:00:00"/>
    <n v="5"/>
    <s v="Profit Centre"/>
    <x v="0"/>
    <x v="0"/>
    <s v="$"/>
    <n v="2084390.0351099998"/>
  </r>
  <r>
    <s v="Financial Budget"/>
    <x v="0"/>
    <s v="Surjek"/>
    <d v="2014-06-01T00:00:00"/>
    <n v="6"/>
    <s v="Profit Centre"/>
    <x v="0"/>
    <x v="0"/>
    <s v="$"/>
    <n v="2138384.6289562499"/>
  </r>
  <r>
    <s v="Financial Budget"/>
    <x v="0"/>
    <s v="Surjek"/>
    <d v="2013-07-01T00:00:00"/>
    <n v="7"/>
    <s v="Profit Centre"/>
    <x v="0"/>
    <x v="1"/>
    <s v="$"/>
    <n v="5139211.1177422497"/>
  </r>
  <r>
    <s v="Financial Budget"/>
    <x v="0"/>
    <s v="Surjek"/>
    <d v="2013-08-01T00:00:00"/>
    <n v="8"/>
    <s v="Profit Centre"/>
    <x v="0"/>
    <x v="1"/>
    <s v="$"/>
    <n v="3946004.6255270001"/>
  </r>
  <r>
    <s v="Financial Budget"/>
    <x v="0"/>
    <s v="Surjek"/>
    <d v="2013-09-01T00:00:00"/>
    <n v="9"/>
    <s v="Profit Centre"/>
    <x v="0"/>
    <x v="1"/>
    <s v="$"/>
    <n v="4346383.9848317504"/>
  </r>
  <r>
    <s v="Financial Budget"/>
    <x v="0"/>
    <s v="Surjek"/>
    <d v="2013-10-01T00:00:00"/>
    <n v="10"/>
    <s v="Profit Centre"/>
    <x v="0"/>
    <x v="1"/>
    <s v="$"/>
    <n v="4282440.7928499999"/>
  </r>
  <r>
    <s v="Financial Budget"/>
    <x v="0"/>
    <s v="Surjek"/>
    <d v="2013-11-01T00:00:00"/>
    <n v="11"/>
    <s v="Profit Centre"/>
    <x v="0"/>
    <x v="1"/>
    <s v="$"/>
    <n v="4041128.2704065"/>
  </r>
  <r>
    <s v="Financial Budget"/>
    <x v="0"/>
    <s v="Surjek"/>
    <d v="2013-12-01T00:00:00"/>
    <n v="12"/>
    <s v="Profit Centre"/>
    <x v="0"/>
    <x v="1"/>
    <s v="$"/>
    <n v="4489049.242656"/>
  </r>
  <r>
    <s v="Financial Budget"/>
    <x v="0"/>
    <s v="Surjek"/>
    <d v="2014-01-01T00:00:00"/>
    <n v="1"/>
    <s v="Profit Centre"/>
    <x v="0"/>
    <x v="1"/>
    <s v="$"/>
    <n v="6198904.3672349993"/>
  </r>
  <r>
    <s v="Financial Budget"/>
    <x v="0"/>
    <s v="Surjek"/>
    <d v="2014-02-01T00:00:00"/>
    <n v="2"/>
    <s v="Profit Centre"/>
    <x v="0"/>
    <x v="1"/>
    <s v="$"/>
    <n v="4648888.2965024998"/>
  </r>
  <r>
    <s v="Financial Budget"/>
    <x v="0"/>
    <s v="Surjek"/>
    <d v="2014-03-01T00:00:00"/>
    <n v="3"/>
    <s v="Profit Centre"/>
    <x v="0"/>
    <x v="1"/>
    <s v="$"/>
    <n v="5898315.4044952495"/>
  </r>
  <r>
    <s v="Financial Budget"/>
    <x v="0"/>
    <s v="Surjek"/>
    <d v="2014-04-01T00:00:00"/>
    <n v="4"/>
    <s v="Profit Centre"/>
    <x v="0"/>
    <x v="1"/>
    <s v="$"/>
    <n v="4664521.8484669998"/>
  </r>
  <r>
    <s v="Financial Budget"/>
    <x v="0"/>
    <s v="Surjek"/>
    <d v="2014-05-01T00:00:00"/>
    <n v="5"/>
    <s v="Profit Centre"/>
    <x v="0"/>
    <x v="1"/>
    <s v="$"/>
    <n v="4250449.1534670005"/>
  </r>
  <r>
    <s v="Financial Budget"/>
    <x v="0"/>
    <s v="Surjek"/>
    <d v="2014-06-01T00:00:00"/>
    <n v="6"/>
    <s v="Profit Centre"/>
    <x v="0"/>
    <x v="1"/>
    <s v="$"/>
    <n v="4197744.4401284996"/>
  </r>
  <r>
    <s v="Financial Budget"/>
    <x v="0"/>
    <s v="Surjek"/>
    <d v="2013-07-01T00:00:00"/>
    <n v="7"/>
    <s v="Profit Centre"/>
    <x v="1"/>
    <x v="0"/>
    <s v="$"/>
    <n v="2126344.3882868001"/>
  </r>
  <r>
    <s v="Financial Budget"/>
    <x v="0"/>
    <s v="Surjek"/>
    <d v="2013-08-01T00:00:00"/>
    <n v="8"/>
    <s v="Profit Centre"/>
    <x v="1"/>
    <x v="0"/>
    <s v="$"/>
    <n v="1830310.04721576"/>
  </r>
  <r>
    <s v="Financial Budget"/>
    <x v="0"/>
    <s v="Surjek"/>
    <d v="2013-09-01T00:00:00"/>
    <n v="9"/>
    <s v="Profit Centre"/>
    <x v="1"/>
    <x v="0"/>
    <s v="$"/>
    <n v="1932722.2586980001"/>
  </r>
  <r>
    <s v="Financial Budget"/>
    <x v="0"/>
    <s v="Surjek"/>
    <d v="2013-10-01T00:00:00"/>
    <n v="10"/>
    <s v="Profit Centre"/>
    <x v="1"/>
    <x v="0"/>
    <s v="$"/>
    <n v="1863347.8597905599"/>
  </r>
  <r>
    <s v="Financial Budget"/>
    <x v="0"/>
    <s v="Surjek"/>
    <d v="2013-11-01T00:00:00"/>
    <n v="11"/>
    <s v="Profit Centre"/>
    <x v="1"/>
    <x v="0"/>
    <s v="$"/>
    <n v="1772855.3065638801"/>
  </r>
  <r>
    <s v="Financial Budget"/>
    <x v="0"/>
    <s v="Surjek"/>
    <d v="2013-12-01T00:00:00"/>
    <n v="12"/>
    <s v="Profit Centre"/>
    <x v="1"/>
    <x v="0"/>
    <s v="$"/>
    <n v="1900808.01194328"/>
  </r>
  <r>
    <s v="Financial Budget"/>
    <x v="0"/>
    <s v="Surjek"/>
    <d v="2014-01-01T00:00:00"/>
    <n v="1"/>
    <s v="Profit Centre"/>
    <x v="1"/>
    <x v="0"/>
    <s v="$"/>
    <n v="2656208.4777756003"/>
  </r>
  <r>
    <s v="Financial Budget"/>
    <x v="0"/>
    <s v="Surjek"/>
    <d v="2014-02-01T00:00:00"/>
    <n v="2"/>
    <s v="Profit Centre"/>
    <x v="1"/>
    <x v="0"/>
    <s v="$"/>
    <n v="2616107.4378318004"/>
  </r>
  <r>
    <s v="Financial Budget"/>
    <x v="0"/>
    <s v="Surjek"/>
    <d v="2014-03-01T00:00:00"/>
    <n v="3"/>
    <s v="Profit Centre"/>
    <x v="1"/>
    <x v="0"/>
    <s v="$"/>
    <n v="2497537.4048039801"/>
  </r>
  <r>
    <s v="Financial Budget"/>
    <x v="0"/>
    <s v="Surjek"/>
    <d v="2014-04-01T00:00:00"/>
    <n v="4"/>
    <s v="Profit Centre"/>
    <x v="1"/>
    <x v="0"/>
    <s v="$"/>
    <n v="1880594.9392397199"/>
  </r>
  <r>
    <s v="Financial Budget"/>
    <x v="0"/>
    <s v="Surjek"/>
    <d v="2014-05-01T00:00:00"/>
    <n v="5"/>
    <s v="Profit Centre"/>
    <x v="1"/>
    <x v="0"/>
    <s v="$"/>
    <n v="1799580.2809168801"/>
  </r>
  <r>
    <s v="Financial Budget"/>
    <x v="0"/>
    <s v="Surjek"/>
    <d v="2014-06-01T00:00:00"/>
    <n v="6"/>
    <s v="Profit Centre"/>
    <x v="1"/>
    <x v="0"/>
    <s v="$"/>
    <n v="1962186.22557672"/>
  </r>
  <r>
    <s v="Financial Budget"/>
    <x v="0"/>
    <s v="Surjek"/>
    <d v="2013-07-01T00:00:00"/>
    <n v="7"/>
    <s v="Profit Centre"/>
    <x v="1"/>
    <x v="1"/>
    <s v="$"/>
    <n v="3873782.0619640001"/>
  </r>
  <r>
    <s v="Financial Budget"/>
    <x v="0"/>
    <s v="Surjek"/>
    <d v="2013-08-01T00:00:00"/>
    <n v="8"/>
    <s v="Profit Centre"/>
    <x v="1"/>
    <x v="1"/>
    <s v="$"/>
    <n v="3236640.6193384002"/>
  </r>
  <r>
    <s v="Financial Budget"/>
    <x v="0"/>
    <s v="Surjek"/>
    <d v="2013-09-01T00:00:00"/>
    <n v="9"/>
    <s v="Profit Centre"/>
    <x v="1"/>
    <x v="1"/>
    <s v="$"/>
    <n v="3452365.4743496003"/>
  </r>
  <r>
    <s v="Financial Budget"/>
    <x v="0"/>
    <s v="Surjek"/>
    <d v="2013-10-01T00:00:00"/>
    <n v="10"/>
    <s v="Profit Centre"/>
    <x v="1"/>
    <x v="1"/>
    <s v="$"/>
    <n v="3356591.8241904001"/>
  </r>
  <r>
    <s v="Financial Budget"/>
    <x v="0"/>
    <s v="Surjek"/>
    <d v="2013-11-01T00:00:00"/>
    <n v="11"/>
    <s v="Profit Centre"/>
    <x v="1"/>
    <x v="1"/>
    <s v="$"/>
    <n v="3011576.2034932002"/>
  </r>
  <r>
    <s v="Financial Budget"/>
    <x v="0"/>
    <s v="Surjek"/>
    <d v="2013-12-01T00:00:00"/>
    <n v="12"/>
    <s v="Profit Centre"/>
    <x v="1"/>
    <x v="1"/>
    <s v="$"/>
    <n v="3605073.1360128"/>
  </r>
  <r>
    <s v="Financial Budget"/>
    <x v="0"/>
    <s v="Surjek"/>
    <d v="2014-01-01T00:00:00"/>
    <n v="1"/>
    <s v="Profit Centre"/>
    <x v="1"/>
    <x v="1"/>
    <s v="$"/>
    <n v="5213462.9938199995"/>
  </r>
  <r>
    <s v="Financial Budget"/>
    <x v="0"/>
    <s v="Surjek"/>
    <d v="2014-02-01T00:00:00"/>
    <n v="2"/>
    <s v="Profit Centre"/>
    <x v="1"/>
    <x v="1"/>
    <s v="$"/>
    <n v="4601973.0645340011"/>
  </r>
  <r>
    <s v="Financial Budget"/>
    <x v="0"/>
    <s v="Surjek"/>
    <d v="2014-03-01T00:00:00"/>
    <n v="3"/>
    <s v="Profit Centre"/>
    <x v="1"/>
    <x v="1"/>
    <s v="$"/>
    <n v="4341474.4526009997"/>
  </r>
  <r>
    <s v="Financial Budget"/>
    <x v="0"/>
    <s v="Surjek"/>
    <d v="2014-04-01T00:00:00"/>
    <n v="4"/>
    <s v="Profit Centre"/>
    <x v="1"/>
    <x v="1"/>
    <s v="$"/>
    <n v="4348448.7778535997"/>
  </r>
  <r>
    <s v="Financial Budget"/>
    <x v="0"/>
    <s v="Surjek"/>
    <d v="2014-05-01T00:00:00"/>
    <n v="5"/>
    <s v="Profit Centre"/>
    <x v="1"/>
    <x v="1"/>
    <s v="$"/>
    <n v="3249860.6738448003"/>
  </r>
  <r>
    <s v="Financial Budget"/>
    <x v="0"/>
    <s v="Surjek"/>
    <d v="2014-06-01T00:00:00"/>
    <n v="6"/>
    <s v="Profit Centre"/>
    <x v="1"/>
    <x v="1"/>
    <s v="$"/>
    <n v="3447637.2776856003"/>
  </r>
  <r>
    <s v="Financial Budget"/>
    <x v="0"/>
    <s v="Surjek"/>
    <d v="2013-07-01T00:00:00"/>
    <n v="7"/>
    <s v="Profit Centre"/>
    <x v="2"/>
    <x v="0"/>
    <s v="$"/>
    <n v="4205710.5050467979"/>
  </r>
  <r>
    <s v="Financial Budget"/>
    <x v="0"/>
    <s v="Surjek"/>
    <d v="2013-08-01T00:00:00"/>
    <n v="8"/>
    <s v="Profit Centre"/>
    <x v="2"/>
    <x v="0"/>
    <s v="$"/>
    <n v="3388330.7652803189"/>
  </r>
  <r>
    <s v="Financial Budget"/>
    <x v="0"/>
    <s v="Surjek"/>
    <d v="2013-09-01T00:00:00"/>
    <n v="9"/>
    <s v="Profit Centre"/>
    <x v="2"/>
    <x v="0"/>
    <s v="$"/>
    <n v="4067080.518160814"/>
  </r>
  <r>
    <s v="Financial Budget"/>
    <x v="0"/>
    <s v="Surjek"/>
    <d v="2013-10-01T00:00:00"/>
    <n v="10"/>
    <s v="Profit Centre"/>
    <x v="2"/>
    <x v="0"/>
    <s v="$"/>
    <n v="3744069.5923996787"/>
  </r>
  <r>
    <s v="Financial Budget"/>
    <x v="0"/>
    <s v="Surjek"/>
    <d v="2013-11-01T00:00:00"/>
    <n v="11"/>
    <s v="Profit Centre"/>
    <x v="2"/>
    <x v="0"/>
    <s v="$"/>
    <n v="3462813.1125993291"/>
  </r>
  <r>
    <s v="Financial Budget"/>
    <x v="0"/>
    <s v="Surjek"/>
    <d v="2013-12-01T00:00:00"/>
    <n v="12"/>
    <s v="Profit Centre"/>
    <x v="2"/>
    <x v="0"/>
    <s v="$"/>
    <n v="3568361.8434775192"/>
  </r>
  <r>
    <s v="Financial Budget"/>
    <x v="0"/>
    <s v="Surjek"/>
    <d v="2014-01-01T00:00:00"/>
    <n v="1"/>
    <s v="Profit Centre"/>
    <x v="2"/>
    <x v="0"/>
    <s v="$"/>
    <n v="5471503.3322801981"/>
  </r>
  <r>
    <s v="Financial Budget"/>
    <x v="0"/>
    <s v="Surjek"/>
    <d v="2014-02-01T00:00:00"/>
    <n v="2"/>
    <s v="Profit Centre"/>
    <x v="2"/>
    <x v="0"/>
    <s v="$"/>
    <n v="5059522.5801976481"/>
  </r>
  <r>
    <s v="Financial Budget"/>
    <x v="0"/>
    <s v="Surjek"/>
    <d v="2014-03-01T00:00:00"/>
    <n v="3"/>
    <s v="Profit Centre"/>
    <x v="2"/>
    <x v="0"/>
    <s v="$"/>
    <n v="4550701.2166301943"/>
  </r>
  <r>
    <s v="Financial Budget"/>
    <x v="0"/>
    <s v="Surjek"/>
    <d v="2014-04-01T00:00:00"/>
    <n v="4"/>
    <s v="Profit Centre"/>
    <x v="2"/>
    <x v="0"/>
    <s v="$"/>
    <n v="4783246.4214486899"/>
  </r>
  <r>
    <s v="Financial Budget"/>
    <x v="0"/>
    <s v="Surjek"/>
    <d v="2014-05-01T00:00:00"/>
    <n v="5"/>
    <s v="Profit Centre"/>
    <x v="2"/>
    <x v="0"/>
    <s v="$"/>
    <n v="3615900.6923301592"/>
  </r>
  <r>
    <s v="Financial Budget"/>
    <x v="0"/>
    <s v="Surjek"/>
    <d v="2014-06-01T00:00:00"/>
    <n v="6"/>
    <s v="Profit Centre"/>
    <x v="2"/>
    <x v="0"/>
    <s v="$"/>
    <n v="3879202.5837155385"/>
  </r>
  <r>
    <s v="Financial Budget"/>
    <x v="0"/>
    <s v="Jutik"/>
    <d v="2013-07-01T00:00:00"/>
    <n v="7"/>
    <s v="Profit Centre"/>
    <x v="0"/>
    <x v="0"/>
    <s v="$"/>
    <n v="1689221.1490034999"/>
  </r>
  <r>
    <s v="Financial Budget"/>
    <x v="0"/>
    <s v="Jutik"/>
    <d v="2013-08-01T00:00:00"/>
    <n v="8"/>
    <s v="Profit Centre"/>
    <x v="0"/>
    <x v="0"/>
    <s v="$"/>
    <n v="2059921.8667754997"/>
  </r>
  <r>
    <s v="Financial Budget"/>
    <x v="0"/>
    <s v="Jutik"/>
    <d v="2013-09-01T00:00:00"/>
    <n v="9"/>
    <s v="Profit Centre"/>
    <x v="0"/>
    <x v="0"/>
    <s v="$"/>
    <n v="1793176.531129"/>
  </r>
  <r>
    <s v="Financial Budget"/>
    <x v="0"/>
    <s v="Jutik"/>
    <d v="2013-10-01T00:00:00"/>
    <n v="10"/>
    <s v="Profit Centre"/>
    <x v="0"/>
    <x v="0"/>
    <s v="$"/>
    <n v="1547855.7555440001"/>
  </r>
  <r>
    <s v="Financial Budget"/>
    <x v="0"/>
    <s v="Jutik"/>
    <d v="2013-11-01T00:00:00"/>
    <n v="11"/>
    <s v="Profit Centre"/>
    <x v="0"/>
    <x v="0"/>
    <s v="$"/>
    <n v="1621360.3148906252"/>
  </r>
  <r>
    <s v="Financial Budget"/>
    <x v="0"/>
    <s v="Jutik"/>
    <d v="2013-12-01T00:00:00"/>
    <n v="12"/>
    <s v="Profit Centre"/>
    <x v="0"/>
    <x v="0"/>
    <s v="$"/>
    <n v="1330451.9418015"/>
  </r>
  <r>
    <s v="Financial Budget"/>
    <x v="0"/>
    <s v="Jutik"/>
    <d v="2014-01-01T00:00:00"/>
    <n v="1"/>
    <s v="Profit Centre"/>
    <x v="0"/>
    <x v="0"/>
    <s v="$"/>
    <n v="2228780.4880005"/>
  </r>
  <r>
    <s v="Financial Budget"/>
    <x v="0"/>
    <s v="Jutik"/>
    <d v="2014-02-01T00:00:00"/>
    <n v="2"/>
    <s v="Profit Centre"/>
    <x v="0"/>
    <x v="0"/>
    <s v="$"/>
    <n v="2185969.2785069998"/>
  </r>
  <r>
    <s v="Financial Budget"/>
    <x v="0"/>
    <s v="Jutik"/>
    <d v="2014-03-01T00:00:00"/>
    <n v="3"/>
    <s v="Profit Centre"/>
    <x v="0"/>
    <x v="0"/>
    <s v="$"/>
    <n v="1950392.0613048752"/>
  </r>
  <r>
    <s v="Financial Budget"/>
    <x v="0"/>
    <s v="Jutik"/>
    <d v="2014-04-01T00:00:00"/>
    <n v="4"/>
    <s v="Profit Centre"/>
    <x v="0"/>
    <x v="0"/>
    <s v="$"/>
    <n v="1986295.0526719999"/>
  </r>
  <r>
    <s v="Financial Budget"/>
    <x v="0"/>
    <s v="Jutik"/>
    <d v="2014-05-01T00:00:00"/>
    <n v="5"/>
    <s v="Profit Centre"/>
    <x v="0"/>
    <x v="0"/>
    <s v="$"/>
    <n v="2071155.7982568748"/>
  </r>
  <r>
    <s v="Financial Budget"/>
    <x v="0"/>
    <s v="Jutik"/>
    <d v="2014-06-01T00:00:00"/>
    <n v="6"/>
    <s v="Profit Centre"/>
    <x v="0"/>
    <x v="0"/>
    <s v="$"/>
    <n v="2273512.0860041254"/>
  </r>
  <r>
    <s v="Financial Budget"/>
    <x v="0"/>
    <s v="Jutik"/>
    <d v="2013-07-01T00:00:00"/>
    <n v="7"/>
    <s v="Profit Centre"/>
    <x v="0"/>
    <x v="1"/>
    <s v="$"/>
    <n v="3229019.3481892501"/>
  </r>
  <r>
    <s v="Financial Budget"/>
    <x v="0"/>
    <s v="Jutik"/>
    <d v="2013-08-01T00:00:00"/>
    <n v="8"/>
    <s v="Profit Centre"/>
    <x v="0"/>
    <x v="1"/>
    <s v="$"/>
    <n v="3998074.953249"/>
  </r>
  <r>
    <s v="Financial Budget"/>
    <x v="0"/>
    <s v="Jutik"/>
    <d v="2013-09-01T00:00:00"/>
    <n v="9"/>
    <s v="Profit Centre"/>
    <x v="0"/>
    <x v="1"/>
    <s v="$"/>
    <n v="3458560.3451040001"/>
  </r>
  <r>
    <s v="Financial Budget"/>
    <x v="0"/>
    <s v="Jutik"/>
    <d v="2013-10-01T00:00:00"/>
    <n v="10"/>
    <s v="Profit Centre"/>
    <x v="0"/>
    <x v="1"/>
    <s v="$"/>
    <n v="2863773.4980290001"/>
  </r>
  <r>
    <s v="Financial Budget"/>
    <x v="0"/>
    <s v="Jutik"/>
    <d v="2013-11-01T00:00:00"/>
    <n v="11"/>
    <s v="Profit Centre"/>
    <x v="0"/>
    <x v="1"/>
    <s v="$"/>
    <n v="3126213.72064"/>
  </r>
  <r>
    <s v="Financial Budget"/>
    <x v="0"/>
    <s v="Jutik"/>
    <d v="2013-12-01T00:00:00"/>
    <n v="12"/>
    <s v="Profit Centre"/>
    <x v="0"/>
    <x v="1"/>
    <s v="$"/>
    <n v="2691566.5882560001"/>
  </r>
  <r>
    <s v="Financial Budget"/>
    <x v="0"/>
    <s v="Jutik"/>
    <d v="2014-01-01T00:00:00"/>
    <n v="1"/>
    <s v="Profit Centre"/>
    <x v="0"/>
    <x v="1"/>
    <s v="$"/>
    <n v="4009179.999363"/>
  </r>
  <r>
    <s v="Financial Budget"/>
    <x v="0"/>
    <s v="Jutik"/>
    <d v="2014-02-01T00:00:00"/>
    <n v="2"/>
    <s v="Profit Centre"/>
    <x v="0"/>
    <x v="1"/>
    <s v="$"/>
    <n v="4249229.7763439994"/>
  </r>
  <r>
    <s v="Financial Budget"/>
    <x v="0"/>
    <s v="Jutik"/>
    <d v="2014-03-01T00:00:00"/>
    <n v="3"/>
    <s v="Profit Centre"/>
    <x v="0"/>
    <x v="1"/>
    <s v="$"/>
    <n v="3887025.4362960001"/>
  </r>
  <r>
    <s v="Financial Budget"/>
    <x v="0"/>
    <s v="Jutik"/>
    <d v="2014-04-01T00:00:00"/>
    <n v="4"/>
    <s v="Profit Centre"/>
    <x v="0"/>
    <x v="1"/>
    <s v="$"/>
    <n v="4377062.9091839995"/>
  </r>
  <r>
    <s v="Financial Budget"/>
    <x v="0"/>
    <s v="Jutik"/>
    <d v="2014-05-01T00:00:00"/>
    <n v="5"/>
    <s v="Profit Centre"/>
    <x v="0"/>
    <x v="1"/>
    <s v="$"/>
    <n v="4388344.7790930001"/>
  </r>
  <r>
    <s v="Financial Budget"/>
    <x v="0"/>
    <s v="Jutik"/>
    <d v="2014-06-01T00:00:00"/>
    <n v="6"/>
    <s v="Profit Centre"/>
    <x v="0"/>
    <x v="1"/>
    <s v="$"/>
    <n v="4431008.4784342507"/>
  </r>
  <r>
    <s v="Financial Budget"/>
    <x v="0"/>
    <s v="Jutik"/>
    <d v="2013-07-01T00:00:00"/>
    <n v="7"/>
    <s v="Profit Centre"/>
    <x v="1"/>
    <x v="0"/>
    <s v="$"/>
    <n v="1665101.5295861098"/>
  </r>
  <r>
    <s v="Financial Budget"/>
    <x v="0"/>
    <s v="Jutik"/>
    <d v="2013-08-01T00:00:00"/>
    <n v="8"/>
    <s v="Profit Centre"/>
    <x v="1"/>
    <x v="0"/>
    <s v="$"/>
    <n v="1847076.2833604398"/>
  </r>
  <r>
    <s v="Financial Budget"/>
    <x v="0"/>
    <s v="Jutik"/>
    <d v="2013-09-01T00:00:00"/>
    <n v="9"/>
    <s v="Profit Centre"/>
    <x v="1"/>
    <x v="0"/>
    <s v="$"/>
    <n v="1443255.6006155098"/>
  </r>
  <r>
    <s v="Financial Budget"/>
    <x v="0"/>
    <s v="Jutik"/>
    <d v="2013-10-01T00:00:00"/>
    <n v="10"/>
    <s v="Profit Centre"/>
    <x v="1"/>
    <x v="0"/>
    <s v="$"/>
    <n v="1340433.4702902001"/>
  </r>
  <r>
    <s v="Financial Budget"/>
    <x v="0"/>
    <s v="Jutik"/>
    <d v="2013-11-01T00:00:00"/>
    <n v="11"/>
    <s v="Profit Centre"/>
    <x v="1"/>
    <x v="0"/>
    <s v="$"/>
    <n v="1484304.6234175498"/>
  </r>
  <r>
    <s v="Financial Budget"/>
    <x v="0"/>
    <s v="Jutik"/>
    <d v="2013-12-01T00:00:00"/>
    <n v="12"/>
    <s v="Profit Centre"/>
    <x v="1"/>
    <x v="0"/>
    <s v="$"/>
    <n v="1288013.6333248802"/>
  </r>
  <r>
    <s v="Financial Budget"/>
    <x v="0"/>
    <s v="Jutik"/>
    <d v="2014-01-01T00:00:00"/>
    <n v="1"/>
    <s v="Profit Centre"/>
    <x v="1"/>
    <x v="0"/>
    <s v="$"/>
    <n v="1934441.18316372"/>
  </r>
  <r>
    <s v="Financial Budget"/>
    <x v="0"/>
    <s v="Jutik"/>
    <d v="2014-02-01T00:00:00"/>
    <n v="2"/>
    <s v="Profit Centre"/>
    <x v="1"/>
    <x v="0"/>
    <s v="$"/>
    <n v="1867732.8207522598"/>
  </r>
  <r>
    <s v="Financial Budget"/>
    <x v="0"/>
    <s v="Jutik"/>
    <d v="2014-03-01T00:00:00"/>
    <n v="3"/>
    <s v="Profit Centre"/>
    <x v="1"/>
    <x v="0"/>
    <s v="$"/>
    <n v="1632975.2369934299"/>
  </r>
  <r>
    <s v="Financial Budget"/>
    <x v="0"/>
    <s v="Jutik"/>
    <d v="2014-04-01T00:00:00"/>
    <n v="4"/>
    <s v="Profit Centre"/>
    <x v="1"/>
    <x v="0"/>
    <s v="$"/>
    <n v="1699686.4578355199"/>
  </r>
  <r>
    <s v="Financial Budget"/>
    <x v="0"/>
    <s v="Jutik"/>
    <d v="2014-05-01T00:00:00"/>
    <n v="5"/>
    <s v="Profit Centre"/>
    <x v="1"/>
    <x v="0"/>
    <s v="$"/>
    <n v="1838520.95026149"/>
  </r>
  <r>
    <s v="Financial Budget"/>
    <x v="0"/>
    <s v="Jutik"/>
    <d v="2014-06-01T00:00:00"/>
    <n v="6"/>
    <s v="Profit Centre"/>
    <x v="1"/>
    <x v="0"/>
    <s v="$"/>
    <n v="1919092.9312032503"/>
  </r>
  <r>
    <s v="Financial Budget"/>
    <x v="0"/>
    <s v="Jutik"/>
    <d v="2013-07-01T00:00:00"/>
    <n v="7"/>
    <s v="Profit Centre"/>
    <x v="1"/>
    <x v="1"/>
    <s v="$"/>
    <n v="2886159.0288201999"/>
  </r>
  <r>
    <s v="Financial Budget"/>
    <x v="0"/>
    <s v="Jutik"/>
    <d v="2013-08-01T00:00:00"/>
    <n v="8"/>
    <s v="Profit Centre"/>
    <x v="1"/>
    <x v="1"/>
    <s v="$"/>
    <n v="2138617.9464186002"/>
  </r>
  <r>
    <s v="Financial Budget"/>
    <x v="0"/>
    <s v="Jutik"/>
    <d v="2013-09-01T00:00:00"/>
    <n v="9"/>
    <s v="Profit Centre"/>
    <x v="1"/>
    <x v="1"/>
    <s v="$"/>
    <n v="3947712.1118929996"/>
  </r>
  <r>
    <s v="Financial Budget"/>
    <x v="0"/>
    <s v="Jutik"/>
    <d v="2013-10-01T00:00:00"/>
    <n v="10"/>
    <s v="Profit Centre"/>
    <x v="1"/>
    <x v="1"/>
    <s v="$"/>
    <n v="3336453.7222977998"/>
  </r>
  <r>
    <s v="Financial Budget"/>
    <x v="0"/>
    <s v="Jutik"/>
    <d v="2013-11-01T00:00:00"/>
    <n v="11"/>
    <s v="Profit Centre"/>
    <x v="1"/>
    <x v="1"/>
    <s v="$"/>
    <n v="2581238.6260960004"/>
  </r>
  <r>
    <s v="Financial Budget"/>
    <x v="0"/>
    <s v="Jutik"/>
    <d v="2013-12-01T00:00:00"/>
    <n v="12"/>
    <s v="Profit Centre"/>
    <x v="1"/>
    <x v="1"/>
    <s v="$"/>
    <n v="3389594.0119008003"/>
  </r>
  <r>
    <s v="Financial Budget"/>
    <x v="0"/>
    <s v="Jutik"/>
    <d v="2014-01-01T00:00:00"/>
    <n v="1"/>
    <s v="Profit Centre"/>
    <x v="1"/>
    <x v="1"/>
    <s v="$"/>
    <n v="3641782.9956648001"/>
  </r>
  <r>
    <s v="Financial Budget"/>
    <x v="0"/>
    <s v="Jutik"/>
    <d v="2014-02-01T00:00:00"/>
    <n v="2"/>
    <s v="Profit Centre"/>
    <x v="1"/>
    <x v="1"/>
    <s v="$"/>
    <n v="3637088.2590588001"/>
  </r>
  <r>
    <s v="Financial Budget"/>
    <x v="0"/>
    <s v="Jutik"/>
    <d v="2014-03-01T00:00:00"/>
    <n v="3"/>
    <s v="Profit Centre"/>
    <x v="1"/>
    <x v="1"/>
    <s v="$"/>
    <n v="2891368.2735684002"/>
  </r>
  <r>
    <s v="Financial Budget"/>
    <x v="0"/>
    <s v="Jutik"/>
    <d v="2014-04-01T00:00:00"/>
    <n v="4"/>
    <s v="Profit Centre"/>
    <x v="1"/>
    <x v="1"/>
    <s v="$"/>
    <n v="3090339.0142464004"/>
  </r>
  <r>
    <s v="Financial Budget"/>
    <x v="0"/>
    <s v="Jutik"/>
    <d v="2014-05-01T00:00:00"/>
    <n v="5"/>
    <s v="Profit Centre"/>
    <x v="1"/>
    <x v="1"/>
    <s v="$"/>
    <n v="3395668.6594643998"/>
  </r>
  <r>
    <s v="Financial Budget"/>
    <x v="0"/>
    <s v="Jutik"/>
    <d v="2014-06-01T00:00:00"/>
    <n v="6"/>
    <s v="Profit Centre"/>
    <x v="1"/>
    <x v="1"/>
    <s v="$"/>
    <n v="3379572.3100814"/>
  </r>
  <r>
    <s v="Financial Budget"/>
    <x v="0"/>
    <s v="Jutik"/>
    <d v="2013-07-01T00:00:00"/>
    <n v="7"/>
    <s v="Profit Centre"/>
    <x v="2"/>
    <x v="0"/>
    <s v="$"/>
    <n v="3083178.310218194"/>
  </r>
  <r>
    <s v="Financial Budget"/>
    <x v="0"/>
    <s v="Jutik"/>
    <d v="2013-08-01T00:00:00"/>
    <n v="8"/>
    <s v="Profit Centre"/>
    <x v="2"/>
    <x v="0"/>
    <s v="$"/>
    <n v="3624627.2765830643"/>
  </r>
  <r>
    <s v="Financial Budget"/>
    <x v="0"/>
    <s v="Jutik"/>
    <d v="2013-09-01T00:00:00"/>
    <n v="9"/>
    <s v="Profit Centre"/>
    <x v="2"/>
    <x v="0"/>
    <s v="$"/>
    <n v="3090109.4706031792"/>
  </r>
  <r>
    <s v="Financial Budget"/>
    <x v="0"/>
    <s v="Jutik"/>
    <d v="2013-10-01T00:00:00"/>
    <n v="10"/>
    <s v="Profit Centre"/>
    <x v="2"/>
    <x v="0"/>
    <s v="$"/>
    <n v="2588932.9613108994"/>
  </r>
  <r>
    <s v="Financial Budget"/>
    <x v="0"/>
    <s v="Jutik"/>
    <d v="2013-11-01T00:00:00"/>
    <n v="11"/>
    <s v="Profit Centre"/>
    <x v="2"/>
    <x v="0"/>
    <s v="$"/>
    <n v="2871337.5293786996"/>
  </r>
  <r>
    <s v="Financial Budget"/>
    <x v="0"/>
    <s v="Jutik"/>
    <d v="2013-12-01T00:00:00"/>
    <n v="12"/>
    <s v="Profit Centre"/>
    <x v="2"/>
    <x v="0"/>
    <s v="$"/>
    <n v="2476353.7848823196"/>
  </r>
  <r>
    <s v="Financial Budget"/>
    <x v="0"/>
    <s v="Jutik"/>
    <d v="2014-01-01T00:00:00"/>
    <n v="1"/>
    <s v="Profit Centre"/>
    <x v="2"/>
    <x v="0"/>
    <s v="$"/>
    <n v="3520427.5225060191"/>
  </r>
  <r>
    <s v="Financial Budget"/>
    <x v="0"/>
    <s v="Jutik"/>
    <d v="2014-02-01T00:00:00"/>
    <n v="2"/>
    <s v="Profit Centre"/>
    <x v="2"/>
    <x v="0"/>
    <s v="$"/>
    <n v="3874818.9917811132"/>
  </r>
  <r>
    <s v="Financial Budget"/>
    <x v="0"/>
    <s v="Jutik"/>
    <d v="2014-03-01T00:00:00"/>
    <n v="3"/>
    <s v="Profit Centre"/>
    <x v="2"/>
    <x v="0"/>
    <s v="$"/>
    <n v="3237363.8548801187"/>
  </r>
  <r>
    <s v="Financial Budget"/>
    <x v="0"/>
    <s v="Jutik"/>
    <d v="2014-04-01T00:00:00"/>
    <n v="4"/>
    <s v="Profit Centre"/>
    <x v="2"/>
    <x v="0"/>
    <s v="$"/>
    <n v="3615453.1290214392"/>
  </r>
  <r>
    <s v="Financial Budget"/>
    <x v="0"/>
    <s v="Jutik"/>
    <d v="2014-05-01T00:00:00"/>
    <n v="5"/>
    <s v="Profit Centre"/>
    <x v="2"/>
    <x v="0"/>
    <s v="$"/>
    <n v="2956857.0525275953"/>
  </r>
  <r>
    <s v="Financial Budget"/>
    <x v="0"/>
    <s v="Jutik"/>
    <d v="2014-06-01T00:00:00"/>
    <n v="6"/>
    <s v="Profit Centre"/>
    <x v="2"/>
    <x v="0"/>
    <s v="$"/>
    <n v="3215096.199550285"/>
  </r>
  <r>
    <s v="Financial Budget"/>
    <x v="1"/>
    <s v="Kootha"/>
    <d v="2013-07-01T00:00:00"/>
    <n v="7"/>
    <s v="Cost Centre"/>
    <x v="3"/>
    <x v="2"/>
    <s v="$"/>
    <n v="859050.95871603675"/>
  </r>
  <r>
    <s v="Financial Budget"/>
    <x v="1"/>
    <s v="Kootha"/>
    <d v="2013-08-01T00:00:00"/>
    <n v="8"/>
    <s v="Cost Centre"/>
    <x v="3"/>
    <x v="2"/>
    <s v="$"/>
    <n v="1256568.663764968"/>
  </r>
  <r>
    <s v="Financial Budget"/>
    <x v="1"/>
    <s v="Kootha"/>
    <d v="2013-09-01T00:00:00"/>
    <n v="9"/>
    <s v="Cost Centre"/>
    <x v="3"/>
    <x v="2"/>
    <s v="$"/>
    <n v="945239.11169929046"/>
  </r>
  <r>
    <s v="Financial Budget"/>
    <x v="1"/>
    <s v="Kootha"/>
    <d v="2013-10-01T00:00:00"/>
    <n v="10"/>
    <s v="Cost Centre"/>
    <x v="3"/>
    <x v="2"/>
    <s v="$"/>
    <n v="897002.08738166792"/>
  </r>
  <r>
    <s v="Financial Budget"/>
    <x v="1"/>
    <s v="Kootha"/>
    <d v="2013-11-01T00:00:00"/>
    <n v="11"/>
    <s v="Cost Centre"/>
    <x v="3"/>
    <x v="2"/>
    <s v="$"/>
    <n v="983029.73485591868"/>
  </r>
  <r>
    <s v="Financial Budget"/>
    <x v="1"/>
    <s v="Kootha"/>
    <d v="2013-12-01T00:00:00"/>
    <n v="12"/>
    <s v="Cost Centre"/>
    <x v="3"/>
    <x v="2"/>
    <s v="$"/>
    <n v="938538.15127751243"/>
  </r>
  <r>
    <s v="Financial Budget"/>
    <x v="1"/>
    <s v="Kootha"/>
    <d v="2014-01-01T00:00:00"/>
    <n v="1"/>
    <s v="Cost Centre"/>
    <x v="3"/>
    <x v="2"/>
    <s v="$"/>
    <n v="1120011.9018488396"/>
  </r>
  <r>
    <s v="Financial Budget"/>
    <x v="1"/>
    <s v="Kootha"/>
    <d v="2014-02-01T00:00:00"/>
    <n v="2"/>
    <s v="Cost Centre"/>
    <x v="3"/>
    <x v="2"/>
    <s v="$"/>
    <n v="908869.29775302368"/>
  </r>
  <r>
    <s v="Financial Budget"/>
    <x v="1"/>
    <s v="Kootha"/>
    <d v="2014-03-01T00:00:00"/>
    <n v="3"/>
    <s v="Cost Centre"/>
    <x v="3"/>
    <x v="2"/>
    <s v="$"/>
    <n v="962926.50469158008"/>
  </r>
  <r>
    <s v="Financial Budget"/>
    <x v="1"/>
    <s v="Kootha"/>
    <d v="2014-04-01T00:00:00"/>
    <n v="4"/>
    <s v="Cost Centre"/>
    <x v="3"/>
    <x v="2"/>
    <s v="$"/>
    <n v="972833.26691238175"/>
  </r>
  <r>
    <s v="Financial Budget"/>
    <x v="1"/>
    <s v="Kootha"/>
    <d v="2014-05-01T00:00:00"/>
    <n v="5"/>
    <s v="Cost Centre"/>
    <x v="3"/>
    <x v="2"/>
    <s v="$"/>
    <n v="1071765.8371174217"/>
  </r>
  <r>
    <s v="Financial Budget"/>
    <x v="1"/>
    <s v="Kootha"/>
    <d v="2014-06-01T00:00:00"/>
    <n v="6"/>
    <s v="Cost Centre"/>
    <x v="3"/>
    <x v="2"/>
    <s v="$"/>
    <n v="1137792.8543239292"/>
  </r>
  <r>
    <s v="Financial Budget"/>
    <x v="1"/>
    <s v="Kootha"/>
    <d v="2013-07-01T00:00:00"/>
    <n v="7"/>
    <s v="Cost Centre"/>
    <x v="4"/>
    <x v="3"/>
    <s v="$"/>
    <n v="411478.37181662378"/>
  </r>
  <r>
    <s v="Financial Budget"/>
    <x v="1"/>
    <s v="Kootha"/>
    <d v="2013-08-01T00:00:00"/>
    <n v="8"/>
    <s v="Cost Centre"/>
    <x v="4"/>
    <x v="3"/>
    <s v="$"/>
    <n v="558286.81851324998"/>
  </r>
  <r>
    <s v="Financial Budget"/>
    <x v="1"/>
    <s v="Kootha"/>
    <d v="2013-09-01T00:00:00"/>
    <n v="9"/>
    <s v="Cost Centre"/>
    <x v="4"/>
    <x v="3"/>
    <s v="$"/>
    <n v="449699.38278299873"/>
  </r>
  <r>
    <s v="Financial Budget"/>
    <x v="1"/>
    <s v="Kootha"/>
    <d v="2013-10-01T00:00:00"/>
    <n v="10"/>
    <s v="Cost Centre"/>
    <x v="4"/>
    <x v="3"/>
    <s v="$"/>
    <n v="427182.91524"/>
  </r>
  <r>
    <s v="Financial Budget"/>
    <x v="1"/>
    <s v="Kootha"/>
    <d v="2013-11-01T00:00:00"/>
    <n v="11"/>
    <s v="Cost Centre"/>
    <x v="4"/>
    <x v="3"/>
    <s v="$"/>
    <n v="415259.38098750002"/>
  </r>
  <r>
    <s v="Financial Budget"/>
    <x v="1"/>
    <s v="Kootha"/>
    <d v="2013-12-01T00:00:00"/>
    <n v="12"/>
    <s v="Cost Centre"/>
    <x v="4"/>
    <x v="3"/>
    <s v="$"/>
    <n v="427041.03370000009"/>
  </r>
  <r>
    <s v="Financial Budget"/>
    <x v="1"/>
    <s v="Kootha"/>
    <d v="2014-01-01T00:00:00"/>
    <n v="1"/>
    <s v="Cost Centre"/>
    <x v="4"/>
    <x v="3"/>
    <s v="$"/>
    <n v="536309.89158199995"/>
  </r>
  <r>
    <s v="Financial Budget"/>
    <x v="1"/>
    <s v="Kootha"/>
    <d v="2014-02-01T00:00:00"/>
    <n v="2"/>
    <s v="Cost Centre"/>
    <x v="4"/>
    <x v="3"/>
    <s v="$"/>
    <n v="414358.37553974998"/>
  </r>
  <r>
    <s v="Financial Budget"/>
    <x v="1"/>
    <s v="Kootha"/>
    <d v="2014-03-01T00:00:00"/>
    <n v="3"/>
    <s v="Cost Centre"/>
    <x v="4"/>
    <x v="3"/>
    <s v="$"/>
    <n v="484912.71240800002"/>
  </r>
  <r>
    <s v="Financial Budget"/>
    <x v="1"/>
    <s v="Kootha"/>
    <d v="2014-04-01T00:00:00"/>
    <n v="4"/>
    <s v="Cost Centre"/>
    <x v="4"/>
    <x v="3"/>
    <s v="$"/>
    <n v="419935.11569100001"/>
  </r>
  <r>
    <s v="Financial Budget"/>
    <x v="1"/>
    <s v="Kootha"/>
    <d v="2014-05-01T00:00:00"/>
    <n v="5"/>
    <s v="Cost Centre"/>
    <x v="4"/>
    <x v="3"/>
    <s v="$"/>
    <n v="448216.05637499999"/>
  </r>
  <r>
    <s v="Financial Budget"/>
    <x v="1"/>
    <s v="Kootha"/>
    <d v="2014-06-01T00:00:00"/>
    <n v="6"/>
    <s v="Cost Centre"/>
    <x v="4"/>
    <x v="3"/>
    <s v="$"/>
    <n v="532127.64313450002"/>
  </r>
  <r>
    <s v="Financial Budget"/>
    <x v="1"/>
    <s v="Kootha"/>
    <d v="2013-07-01T00:00:00"/>
    <n v="7"/>
    <s v="Cost Centre"/>
    <x v="4"/>
    <x v="4"/>
    <s v="$"/>
    <n v="610297.37310056051"/>
  </r>
  <r>
    <s v="Financial Budget"/>
    <x v="1"/>
    <s v="Kootha"/>
    <d v="2013-08-01T00:00:00"/>
    <n v="8"/>
    <s v="Cost Centre"/>
    <x v="4"/>
    <x v="4"/>
    <s v="$"/>
    <n v="908795.20773656247"/>
  </r>
  <r>
    <s v="Financial Budget"/>
    <x v="1"/>
    <s v="Kootha"/>
    <d v="2013-09-01T00:00:00"/>
    <n v="9"/>
    <s v="Cost Centre"/>
    <x v="4"/>
    <x v="4"/>
    <s v="$"/>
    <n v="711025.90062299802"/>
  </r>
  <r>
    <s v="Financial Budget"/>
    <x v="1"/>
    <s v="Kootha"/>
    <d v="2013-10-01T00:00:00"/>
    <n v="10"/>
    <s v="Cost Centre"/>
    <x v="4"/>
    <x v="4"/>
    <s v="$"/>
    <n v="699813.46326262481"/>
  </r>
  <r>
    <s v="Financial Budget"/>
    <x v="1"/>
    <s v="Kootha"/>
    <d v="2013-11-01T00:00:00"/>
    <n v="11"/>
    <s v="Cost Centre"/>
    <x v="4"/>
    <x v="4"/>
    <s v="$"/>
    <n v="619174.29107624991"/>
  </r>
  <r>
    <s v="Financial Budget"/>
    <x v="1"/>
    <s v="Kootha"/>
    <d v="2013-12-01T00:00:00"/>
    <n v="12"/>
    <s v="Cost Centre"/>
    <x v="4"/>
    <x v="4"/>
    <s v="$"/>
    <n v="641582.36576999992"/>
  </r>
  <r>
    <s v="Financial Budget"/>
    <x v="1"/>
    <s v="Kootha"/>
    <d v="2014-01-01T00:00:00"/>
    <n v="1"/>
    <s v="Cost Centre"/>
    <x v="4"/>
    <x v="4"/>
    <s v="$"/>
    <n v="740585.34395999974"/>
  </r>
  <r>
    <s v="Financial Budget"/>
    <x v="1"/>
    <s v="Kootha"/>
    <d v="2014-02-01T00:00:00"/>
    <n v="2"/>
    <s v="Cost Centre"/>
    <x v="4"/>
    <x v="4"/>
    <s v="$"/>
    <n v="665533.05688012496"/>
  </r>
  <r>
    <s v="Financial Budget"/>
    <x v="1"/>
    <s v="Kootha"/>
    <d v="2014-03-01T00:00:00"/>
    <n v="3"/>
    <s v="Cost Centre"/>
    <x v="4"/>
    <x v="4"/>
    <s v="$"/>
    <n v="608946.05938500003"/>
  </r>
  <r>
    <s v="Financial Budget"/>
    <x v="1"/>
    <s v="Kootha"/>
    <d v="2014-04-01T00:00:00"/>
    <n v="4"/>
    <s v="Cost Centre"/>
    <x v="4"/>
    <x v="4"/>
    <s v="$"/>
    <n v="706548.92858549999"/>
  </r>
  <r>
    <s v="Financial Budget"/>
    <x v="1"/>
    <s v="Kootha"/>
    <d v="2014-05-01T00:00:00"/>
    <n v="5"/>
    <s v="Cost Centre"/>
    <x v="4"/>
    <x v="4"/>
    <s v="$"/>
    <n v="684073.99396875"/>
  </r>
  <r>
    <s v="Financial Budget"/>
    <x v="1"/>
    <s v="Kootha"/>
    <d v="2014-06-01T00:00:00"/>
    <n v="6"/>
    <s v="Cost Centre"/>
    <x v="4"/>
    <x v="4"/>
    <s v="$"/>
    <n v="795822.70165668742"/>
  </r>
  <r>
    <s v="Financial Budget"/>
    <x v="1"/>
    <s v="Kootha"/>
    <d v="2013-07-01T00:00:00"/>
    <n v="7"/>
    <s v="Cost Centre"/>
    <x v="5"/>
    <x v="5"/>
    <s v="$"/>
    <n v="334574.56978850893"/>
  </r>
  <r>
    <s v="Financial Budget"/>
    <x v="1"/>
    <s v="Kootha"/>
    <d v="2013-08-01T00:00:00"/>
    <n v="8"/>
    <s v="Cost Centre"/>
    <x v="5"/>
    <x v="5"/>
    <s v="$"/>
    <n v="492735.34629342239"/>
  </r>
  <r>
    <s v="Financial Budget"/>
    <x v="1"/>
    <s v="Kootha"/>
    <d v="2013-09-01T00:00:00"/>
    <n v="9"/>
    <s v="Cost Centre"/>
    <x v="5"/>
    <x v="5"/>
    <s v="$"/>
    <n v="423886.13007635879"/>
  </r>
  <r>
    <s v="Financial Budget"/>
    <x v="1"/>
    <s v="Kootha"/>
    <d v="2013-10-01T00:00:00"/>
    <n v="10"/>
    <s v="Cost Centre"/>
    <x v="5"/>
    <x v="5"/>
    <s v="$"/>
    <n v="370340.02732499992"/>
  </r>
  <r>
    <s v="Financial Budget"/>
    <x v="1"/>
    <s v="Kootha"/>
    <d v="2013-11-01T00:00:00"/>
    <n v="11"/>
    <s v="Cost Centre"/>
    <x v="5"/>
    <x v="5"/>
    <s v="$"/>
    <n v="388537.72727419995"/>
  </r>
  <r>
    <s v="Financial Budget"/>
    <x v="1"/>
    <s v="Kootha"/>
    <d v="2013-12-01T00:00:00"/>
    <n v="12"/>
    <s v="Cost Centre"/>
    <x v="5"/>
    <x v="5"/>
    <s v="$"/>
    <n v="338577.18673479994"/>
  </r>
  <r>
    <s v="Financial Budget"/>
    <x v="1"/>
    <s v="Kootha"/>
    <d v="2014-01-01T00:00:00"/>
    <n v="1"/>
    <s v="Cost Centre"/>
    <x v="5"/>
    <x v="5"/>
    <s v="$"/>
    <n v="466373.20086803986"/>
  </r>
  <r>
    <s v="Financial Budget"/>
    <x v="1"/>
    <s v="Kootha"/>
    <d v="2014-02-01T00:00:00"/>
    <n v="2"/>
    <s v="Cost Centre"/>
    <x v="5"/>
    <x v="5"/>
    <s v="$"/>
    <n v="388574.67707873997"/>
  </r>
  <r>
    <s v="Financial Budget"/>
    <x v="1"/>
    <s v="Kootha"/>
    <d v="2014-03-01T00:00:00"/>
    <n v="3"/>
    <s v="Cost Centre"/>
    <x v="5"/>
    <x v="5"/>
    <s v="$"/>
    <n v="356192.71368815994"/>
  </r>
  <r>
    <s v="Financial Budget"/>
    <x v="1"/>
    <s v="Kootha"/>
    <d v="2014-04-01T00:00:00"/>
    <n v="4"/>
    <s v="Cost Centre"/>
    <x v="5"/>
    <x v="5"/>
    <s v="$"/>
    <n v="381723.53905412991"/>
  </r>
  <r>
    <s v="Financial Budget"/>
    <x v="1"/>
    <s v="Kootha"/>
    <d v="2014-05-01T00:00:00"/>
    <n v="5"/>
    <s v="Cost Centre"/>
    <x v="5"/>
    <x v="5"/>
    <s v="$"/>
    <n v="429911.03490812494"/>
  </r>
  <r>
    <s v="Financial Budget"/>
    <x v="1"/>
    <s v="Kootha"/>
    <d v="2014-06-01T00:00:00"/>
    <n v="6"/>
    <s v="Cost Centre"/>
    <x v="5"/>
    <x v="5"/>
    <s v="$"/>
    <n v="476034.24514096242"/>
  </r>
  <r>
    <s v="Financial Budget"/>
    <x v="1"/>
    <s v="Kootha"/>
    <d v="2013-07-01T00:00:00"/>
    <n v="7"/>
    <s v="Cost Centre"/>
    <x v="5"/>
    <x v="6"/>
    <s v="$"/>
    <n v="221632.12385716435"/>
  </r>
  <r>
    <s v="Financial Budget"/>
    <x v="1"/>
    <s v="Kootha"/>
    <d v="2013-08-01T00:00:00"/>
    <n v="8"/>
    <s v="Cost Centre"/>
    <x v="5"/>
    <x v="6"/>
    <s v="$"/>
    <n v="298721.115169695"/>
  </r>
  <r>
    <s v="Financial Budget"/>
    <x v="1"/>
    <s v="Kootha"/>
    <d v="2013-09-01T00:00:00"/>
    <n v="9"/>
    <s v="Cost Centre"/>
    <x v="5"/>
    <x v="6"/>
    <s v="$"/>
    <n v="263980.61528681178"/>
  </r>
  <r>
    <s v="Financial Budget"/>
    <x v="1"/>
    <s v="Kootha"/>
    <d v="2013-10-01T00:00:00"/>
    <n v="10"/>
    <s v="Cost Centre"/>
    <x v="5"/>
    <x v="6"/>
    <s v="$"/>
    <n v="219795.94496150999"/>
  </r>
  <r>
    <s v="Financial Budget"/>
    <x v="1"/>
    <s v="Kootha"/>
    <d v="2013-11-01T00:00:00"/>
    <n v="11"/>
    <s v="Cost Centre"/>
    <x v="5"/>
    <x v="6"/>
    <s v="$"/>
    <n v="258222.34619527502"/>
  </r>
  <r>
    <s v="Financial Budget"/>
    <x v="1"/>
    <s v="Kootha"/>
    <d v="2013-12-01T00:00:00"/>
    <n v="12"/>
    <s v="Cost Centre"/>
    <x v="5"/>
    <x v="6"/>
    <s v="$"/>
    <n v="230372.47477350003"/>
  </r>
  <r>
    <s v="Financial Budget"/>
    <x v="1"/>
    <s v="Kootha"/>
    <d v="2014-01-01T00:00:00"/>
    <n v="1"/>
    <s v="Cost Centre"/>
    <x v="5"/>
    <x v="6"/>
    <s v="$"/>
    <n v="269842.36896287993"/>
  </r>
  <r>
    <s v="Financial Budget"/>
    <x v="1"/>
    <s v="Kootha"/>
    <d v="2014-02-01T00:00:00"/>
    <n v="2"/>
    <s v="Cost Centre"/>
    <x v="5"/>
    <x v="6"/>
    <s v="$"/>
    <n v="229486.43250580502"/>
  </r>
  <r>
    <s v="Financial Budget"/>
    <x v="1"/>
    <s v="Kootha"/>
    <d v="2014-03-01T00:00:00"/>
    <n v="3"/>
    <s v="Cost Centre"/>
    <x v="5"/>
    <x v="6"/>
    <s v="$"/>
    <n v="247771.36577484003"/>
  </r>
  <r>
    <s v="Financial Budget"/>
    <x v="1"/>
    <s v="Kootha"/>
    <d v="2014-04-01T00:00:00"/>
    <n v="4"/>
    <s v="Cost Centre"/>
    <x v="5"/>
    <x v="6"/>
    <s v="$"/>
    <n v="247653.76578579002"/>
  </r>
  <r>
    <s v="Financial Budget"/>
    <x v="1"/>
    <s v="Kootha"/>
    <d v="2014-05-01T00:00:00"/>
    <n v="5"/>
    <s v="Cost Centre"/>
    <x v="5"/>
    <x v="6"/>
    <s v="$"/>
    <n v="257537.95336406256"/>
  </r>
  <r>
    <s v="Financial Budget"/>
    <x v="1"/>
    <s v="Kootha"/>
    <d v="2014-06-01T00:00:00"/>
    <n v="6"/>
    <s v="Cost Centre"/>
    <x v="5"/>
    <x v="6"/>
    <s v="$"/>
    <n v="273028.52946296253"/>
  </r>
  <r>
    <s v="Financial Budget"/>
    <x v="1"/>
    <s v="Kootha"/>
    <d v="2013-07-01T00:00:00"/>
    <n v="7"/>
    <s v="Cost Centre"/>
    <x v="5"/>
    <x v="7"/>
    <s v="$"/>
    <n v="270317.51001272164"/>
  </r>
  <r>
    <s v="Financial Budget"/>
    <x v="1"/>
    <s v="Kootha"/>
    <d v="2013-08-01T00:00:00"/>
    <n v="8"/>
    <s v="Cost Centre"/>
    <x v="5"/>
    <x v="7"/>
    <s v="$"/>
    <n v="345609.90627034125"/>
  </r>
  <r>
    <s v="Financial Budget"/>
    <x v="1"/>
    <s v="Kootha"/>
    <d v="2013-09-01T00:00:00"/>
    <n v="9"/>
    <s v="Cost Centre"/>
    <x v="5"/>
    <x v="7"/>
    <s v="$"/>
    <n v="281982.65504614048"/>
  </r>
  <r>
    <s v="Financial Budget"/>
    <x v="1"/>
    <s v="Kootha"/>
    <d v="2013-10-01T00:00:00"/>
    <n v="10"/>
    <s v="Cost Centre"/>
    <x v="5"/>
    <x v="7"/>
    <s v="$"/>
    <n v="262525.43281191739"/>
  </r>
  <r>
    <s v="Financial Budget"/>
    <x v="1"/>
    <s v="Kootha"/>
    <d v="2013-11-01T00:00:00"/>
    <n v="11"/>
    <s v="Cost Centre"/>
    <x v="5"/>
    <x v="7"/>
    <s v="$"/>
    <n v="264530.39711157506"/>
  </r>
  <r>
    <s v="Financial Budget"/>
    <x v="1"/>
    <s v="Kootha"/>
    <d v="2013-12-01T00:00:00"/>
    <n v="12"/>
    <s v="Cost Centre"/>
    <x v="5"/>
    <x v="7"/>
    <s v="$"/>
    <n v="252866.98882554998"/>
  </r>
  <r>
    <s v="Financial Budget"/>
    <x v="1"/>
    <s v="Kootha"/>
    <d v="2014-01-01T00:00:00"/>
    <n v="1"/>
    <s v="Cost Centre"/>
    <x v="5"/>
    <x v="7"/>
    <s v="$"/>
    <n v="306190.89609723992"/>
  </r>
  <r>
    <s v="Financial Budget"/>
    <x v="1"/>
    <s v="Kootha"/>
    <d v="2014-02-01T00:00:00"/>
    <n v="2"/>
    <s v="Cost Centre"/>
    <x v="5"/>
    <x v="7"/>
    <s v="$"/>
    <n v="271830.070734885"/>
  </r>
  <r>
    <s v="Financial Budget"/>
    <x v="1"/>
    <s v="Kootha"/>
    <d v="2014-03-01T00:00:00"/>
    <n v="3"/>
    <s v="Cost Centre"/>
    <x v="5"/>
    <x v="7"/>
    <s v="$"/>
    <n v="271101.39427444007"/>
  </r>
  <r>
    <s v="Financial Budget"/>
    <x v="1"/>
    <s v="Kootha"/>
    <d v="2014-04-01T00:00:00"/>
    <n v="4"/>
    <s v="Cost Centre"/>
    <x v="5"/>
    <x v="7"/>
    <s v="$"/>
    <n v="274351.7614925587"/>
  </r>
  <r>
    <s v="Financial Budget"/>
    <x v="1"/>
    <s v="Kootha"/>
    <d v="2014-05-01T00:00:00"/>
    <n v="5"/>
    <s v="Cost Centre"/>
    <x v="5"/>
    <x v="7"/>
    <s v="$"/>
    <n v="294826.72073953127"/>
  </r>
  <r>
    <s v="Financial Budget"/>
    <x v="1"/>
    <s v="Kootha"/>
    <d v="2014-06-01T00:00:00"/>
    <n v="6"/>
    <s v="Cost Centre"/>
    <x v="5"/>
    <x v="7"/>
    <s v="$"/>
    <n v="340841.04228242871"/>
  </r>
  <r>
    <s v="Financial Budget"/>
    <x v="1"/>
    <s v="Kootha"/>
    <d v="2013-07-01T00:00:00"/>
    <n v="7"/>
    <s v="Cost Centre"/>
    <x v="5"/>
    <x v="8"/>
    <s v="$"/>
    <n v="186895.31347357444"/>
  </r>
  <r>
    <s v="Financial Budget"/>
    <x v="1"/>
    <s v="Kootha"/>
    <d v="2013-08-01T00:00:00"/>
    <n v="8"/>
    <s v="Cost Centre"/>
    <x v="5"/>
    <x v="8"/>
    <s v="$"/>
    <n v="232460.33937309752"/>
  </r>
  <r>
    <s v="Financial Budget"/>
    <x v="1"/>
    <s v="Kootha"/>
    <d v="2013-09-01T00:00:00"/>
    <n v="9"/>
    <s v="Cost Centre"/>
    <x v="5"/>
    <x v="8"/>
    <s v="$"/>
    <n v="196800.64514333947"/>
  </r>
  <r>
    <s v="Financial Budget"/>
    <x v="1"/>
    <s v="Kootha"/>
    <d v="2013-10-01T00:00:00"/>
    <n v="10"/>
    <s v="Cost Centre"/>
    <x v="5"/>
    <x v="8"/>
    <s v="$"/>
    <n v="175238.87213904748"/>
  </r>
  <r>
    <s v="Financial Budget"/>
    <x v="1"/>
    <s v="Kootha"/>
    <d v="2013-11-01T00:00:00"/>
    <n v="11"/>
    <s v="Cost Centre"/>
    <x v="5"/>
    <x v="8"/>
    <s v="$"/>
    <n v="184271.68199002498"/>
  </r>
  <r>
    <s v="Financial Budget"/>
    <x v="1"/>
    <s v="Kootha"/>
    <d v="2013-12-01T00:00:00"/>
    <n v="12"/>
    <s v="Cost Centre"/>
    <x v="5"/>
    <x v="8"/>
    <s v="$"/>
    <n v="182465.61649890002"/>
  </r>
  <r>
    <s v="Financial Budget"/>
    <x v="1"/>
    <s v="Kootha"/>
    <d v="2014-01-01T00:00:00"/>
    <n v="1"/>
    <s v="Cost Centre"/>
    <x v="5"/>
    <x v="8"/>
    <s v="$"/>
    <n v="235865.21106119995"/>
  </r>
  <r>
    <s v="Financial Budget"/>
    <x v="1"/>
    <s v="Kootha"/>
    <d v="2014-02-01T00:00:00"/>
    <n v="2"/>
    <s v="Cost Centre"/>
    <x v="5"/>
    <x v="8"/>
    <s v="$"/>
    <n v="184781.07299609997"/>
  </r>
  <r>
    <s v="Financial Budget"/>
    <x v="1"/>
    <s v="Kootha"/>
    <d v="2014-03-01T00:00:00"/>
    <n v="3"/>
    <s v="Cost Centre"/>
    <x v="5"/>
    <x v="8"/>
    <s v="$"/>
    <n v="187904.12488512002"/>
  </r>
  <r>
    <s v="Financial Budget"/>
    <x v="1"/>
    <s v="Kootha"/>
    <d v="2014-04-01T00:00:00"/>
    <n v="4"/>
    <s v="Cost Centre"/>
    <x v="5"/>
    <x v="8"/>
    <s v="$"/>
    <n v="191788.36157754"/>
  </r>
  <r>
    <s v="Financial Budget"/>
    <x v="1"/>
    <s v="Kootha"/>
    <d v="2014-05-01T00:00:00"/>
    <n v="5"/>
    <s v="Cost Centre"/>
    <x v="5"/>
    <x v="8"/>
    <s v="$"/>
    <n v="189293.90636625001"/>
  </r>
  <r>
    <s v="Financial Budget"/>
    <x v="1"/>
    <s v="Kootha"/>
    <d v="2014-06-01T00:00:00"/>
    <n v="6"/>
    <s v="Cost Centre"/>
    <x v="5"/>
    <x v="8"/>
    <s v="$"/>
    <n v="230880.88355771248"/>
  </r>
  <r>
    <s v="Financial Budget"/>
    <x v="1"/>
    <s v="Kootha"/>
    <d v="2013-07-01T00:00:00"/>
    <n v="7"/>
    <s v="Cost Centre"/>
    <x v="6"/>
    <x v="9"/>
    <s v="$"/>
    <n v="1207341.5441326213"/>
  </r>
  <r>
    <s v="Financial Budget"/>
    <x v="1"/>
    <s v="Kootha"/>
    <d v="2013-08-01T00:00:00"/>
    <n v="8"/>
    <s v="Cost Centre"/>
    <x v="6"/>
    <x v="9"/>
    <s v="$"/>
    <n v="1627559.0630120938"/>
  </r>
  <r>
    <s v="Financial Budget"/>
    <x v="1"/>
    <s v="Kootha"/>
    <d v="2013-09-01T00:00:00"/>
    <n v="9"/>
    <s v="Cost Centre"/>
    <x v="6"/>
    <x v="9"/>
    <s v="$"/>
    <n v="1247278.3501437153"/>
  </r>
  <r>
    <s v="Financial Budget"/>
    <x v="1"/>
    <s v="Kootha"/>
    <d v="2013-10-01T00:00:00"/>
    <n v="10"/>
    <s v="Cost Centre"/>
    <x v="6"/>
    <x v="9"/>
    <s v="$"/>
    <n v="1189437.4296213749"/>
  </r>
  <r>
    <s v="Financial Budget"/>
    <x v="1"/>
    <s v="Kootha"/>
    <d v="2013-11-01T00:00:00"/>
    <n v="11"/>
    <s v="Cost Centre"/>
    <x v="6"/>
    <x v="9"/>
    <s v="$"/>
    <n v="1196568.3584903125"/>
  </r>
  <r>
    <s v="Financial Budget"/>
    <x v="1"/>
    <s v="Kootha"/>
    <d v="2013-12-01T00:00:00"/>
    <n v="12"/>
    <s v="Cost Centre"/>
    <x v="6"/>
    <x v="9"/>
    <s v="$"/>
    <n v="1176117.3688343752"/>
  </r>
  <r>
    <s v="Financial Budget"/>
    <x v="1"/>
    <s v="Kootha"/>
    <d v="2014-01-01T00:00:00"/>
    <n v="1"/>
    <s v="Cost Centre"/>
    <x v="6"/>
    <x v="9"/>
    <s v="$"/>
    <n v="1565368.1883344997"/>
  </r>
  <r>
    <s v="Financial Budget"/>
    <x v="1"/>
    <s v="Kootha"/>
    <d v="2014-02-01T00:00:00"/>
    <n v="2"/>
    <s v="Cost Centre"/>
    <x v="6"/>
    <x v="9"/>
    <s v="$"/>
    <n v="1227442.7809998749"/>
  </r>
  <r>
    <s v="Financial Budget"/>
    <x v="1"/>
    <s v="Kootha"/>
    <d v="2014-03-01T00:00:00"/>
    <n v="3"/>
    <s v="Cost Centre"/>
    <x v="6"/>
    <x v="9"/>
    <s v="$"/>
    <n v="1290433.7858775002"/>
  </r>
  <r>
    <s v="Financial Budget"/>
    <x v="1"/>
    <s v="Kootha"/>
    <d v="2014-04-01T00:00:00"/>
    <n v="4"/>
    <s v="Cost Centre"/>
    <x v="6"/>
    <x v="9"/>
    <s v="$"/>
    <n v="1298308.3953839999"/>
  </r>
  <r>
    <s v="Financial Budget"/>
    <x v="1"/>
    <s v="Kootha"/>
    <d v="2014-05-01T00:00:00"/>
    <n v="5"/>
    <s v="Cost Centre"/>
    <x v="6"/>
    <x v="9"/>
    <s v="$"/>
    <n v="1344373.5269335939"/>
  </r>
  <r>
    <s v="Financial Budget"/>
    <x v="1"/>
    <s v="Kootha"/>
    <d v="2014-06-01T00:00:00"/>
    <n v="6"/>
    <s v="Cost Centre"/>
    <x v="6"/>
    <x v="9"/>
    <s v="$"/>
    <n v="1507227.5892764062"/>
  </r>
  <r>
    <s v="Financial Budget"/>
    <x v="1"/>
    <s v="Surjek"/>
    <d v="2013-07-01T00:00:00"/>
    <n v="7"/>
    <s v="Cost Centre"/>
    <x v="3"/>
    <x v="2"/>
    <s v="$"/>
    <n v="4118100.0493550403"/>
  </r>
  <r>
    <s v="Financial Budget"/>
    <x v="1"/>
    <s v="Surjek"/>
    <d v="2013-08-01T00:00:00"/>
    <n v="8"/>
    <s v="Cost Centre"/>
    <x v="3"/>
    <x v="2"/>
    <s v="$"/>
    <n v="4507082.5661568008"/>
  </r>
  <r>
    <s v="Financial Budget"/>
    <x v="1"/>
    <s v="Surjek"/>
    <d v="2013-09-01T00:00:00"/>
    <n v="9"/>
    <s v="Cost Centre"/>
    <x v="3"/>
    <x v="2"/>
    <s v="$"/>
    <n v="4703409.2060524803"/>
  </r>
  <r>
    <s v="Financial Budget"/>
    <x v="1"/>
    <s v="Surjek"/>
    <d v="2013-10-01T00:00:00"/>
    <n v="10"/>
    <s v="Cost Centre"/>
    <x v="3"/>
    <x v="2"/>
    <s v="$"/>
    <n v="6020479.2997298883"/>
  </r>
  <r>
    <s v="Financial Budget"/>
    <x v="1"/>
    <s v="Surjek"/>
    <d v="2013-11-01T00:00:00"/>
    <n v="11"/>
    <s v="Cost Centre"/>
    <x v="3"/>
    <x v="2"/>
    <s v="$"/>
    <n v="6461172.5917462073"/>
  </r>
  <r>
    <s v="Financial Budget"/>
    <x v="1"/>
    <s v="Surjek"/>
    <d v="2013-12-01T00:00:00"/>
    <n v="12"/>
    <s v="Cost Centre"/>
    <x v="3"/>
    <x v="2"/>
    <s v="$"/>
    <n v="3399470.2212770889"/>
  </r>
  <r>
    <s v="Financial Budget"/>
    <x v="1"/>
    <s v="Surjek"/>
    <d v="2014-01-01T00:00:00"/>
    <n v="1"/>
    <s v="Cost Centre"/>
    <x v="3"/>
    <x v="2"/>
    <s v="$"/>
    <n v="3168116.576105712"/>
  </r>
  <r>
    <s v="Financial Budget"/>
    <x v="1"/>
    <s v="Surjek"/>
    <d v="2014-02-01T00:00:00"/>
    <n v="2"/>
    <s v="Cost Centre"/>
    <x v="3"/>
    <x v="2"/>
    <s v="$"/>
    <n v="3601517.3685167041"/>
  </r>
  <r>
    <s v="Financial Budget"/>
    <x v="1"/>
    <s v="Surjek"/>
    <d v="2014-03-01T00:00:00"/>
    <n v="3"/>
    <s v="Cost Centre"/>
    <x v="3"/>
    <x v="2"/>
    <s v="$"/>
    <n v="3449559.2207462396"/>
  </r>
  <r>
    <s v="Financial Budget"/>
    <x v="1"/>
    <s v="Surjek"/>
    <d v="2014-04-01T00:00:00"/>
    <n v="4"/>
    <s v="Cost Centre"/>
    <x v="3"/>
    <x v="2"/>
    <s v="$"/>
    <n v="3875884.2425812325"/>
  </r>
  <r>
    <s v="Financial Budget"/>
    <x v="1"/>
    <s v="Surjek"/>
    <d v="2014-05-01T00:00:00"/>
    <n v="5"/>
    <s v="Cost Centre"/>
    <x v="3"/>
    <x v="2"/>
    <s v="$"/>
    <n v="4224276.0222364804"/>
  </r>
  <r>
    <s v="Financial Budget"/>
    <x v="1"/>
    <s v="Surjek"/>
    <d v="2014-06-01T00:00:00"/>
    <n v="6"/>
    <s v="Cost Centre"/>
    <x v="3"/>
    <x v="2"/>
    <s v="$"/>
    <n v="2229175.6542357123"/>
  </r>
  <r>
    <s v="Financial Budget"/>
    <x v="1"/>
    <s v="Surjek"/>
    <d v="2013-07-01T00:00:00"/>
    <n v="7"/>
    <s v="Cost Centre"/>
    <x v="4"/>
    <x v="3"/>
    <s v="$"/>
    <n v="1958496.2303689439"/>
  </r>
  <r>
    <s v="Financial Budget"/>
    <x v="1"/>
    <s v="Surjek"/>
    <d v="2013-08-01T00:00:00"/>
    <n v="8"/>
    <s v="Cost Centre"/>
    <x v="4"/>
    <x v="3"/>
    <s v="$"/>
    <n v="2195052.7782959999"/>
  </r>
  <r>
    <s v="Financial Budget"/>
    <x v="1"/>
    <s v="Surjek"/>
    <d v="2013-09-01T00:00:00"/>
    <n v="9"/>
    <s v="Cost Centre"/>
    <x v="4"/>
    <x v="3"/>
    <s v="$"/>
    <n v="2264552.5099384319"/>
  </r>
  <r>
    <s v="Financial Budget"/>
    <x v="1"/>
    <s v="Surjek"/>
    <d v="2013-10-01T00:00:00"/>
    <n v="10"/>
    <s v="Cost Centre"/>
    <x v="4"/>
    <x v="3"/>
    <s v="$"/>
    <n v="2839505.8993002246"/>
  </r>
  <r>
    <s v="Financial Budget"/>
    <x v="1"/>
    <s v="Surjek"/>
    <d v="2013-11-01T00:00:00"/>
    <n v="11"/>
    <s v="Cost Centre"/>
    <x v="4"/>
    <x v="3"/>
    <s v="$"/>
    <n v="3159420.5430006236"/>
  </r>
  <r>
    <s v="Financial Budget"/>
    <x v="1"/>
    <s v="Surjek"/>
    <d v="2013-12-01T00:00:00"/>
    <n v="12"/>
    <s v="Cost Centre"/>
    <x v="4"/>
    <x v="3"/>
    <s v="$"/>
    <n v="1724509.5598100165"/>
  </r>
  <r>
    <s v="Financial Budget"/>
    <x v="1"/>
    <s v="Surjek"/>
    <d v="2014-01-01T00:00:00"/>
    <n v="1"/>
    <s v="Cost Centre"/>
    <x v="4"/>
    <x v="3"/>
    <s v="$"/>
    <n v="1542913.9169346001"/>
  </r>
  <r>
    <s v="Financial Budget"/>
    <x v="1"/>
    <s v="Surjek"/>
    <d v="2014-02-01T00:00:00"/>
    <n v="2"/>
    <s v="Cost Centre"/>
    <x v="4"/>
    <x v="3"/>
    <s v="$"/>
    <n v="1820402.6309305201"/>
  </r>
  <r>
    <s v="Financial Budget"/>
    <x v="1"/>
    <s v="Surjek"/>
    <d v="2014-03-01T00:00:00"/>
    <n v="3"/>
    <s v="Cost Centre"/>
    <x v="4"/>
    <x v="3"/>
    <s v="$"/>
    <n v="1771550.3477915039"/>
  </r>
  <r>
    <s v="Financial Budget"/>
    <x v="1"/>
    <s v="Surjek"/>
    <d v="2014-04-01T00:00:00"/>
    <n v="4"/>
    <s v="Cost Centre"/>
    <x v="4"/>
    <x v="3"/>
    <s v="$"/>
    <n v="1908978.5663007363"/>
  </r>
  <r>
    <s v="Financial Budget"/>
    <x v="1"/>
    <s v="Surjek"/>
    <d v="2014-05-01T00:00:00"/>
    <n v="5"/>
    <s v="Cost Centre"/>
    <x v="4"/>
    <x v="3"/>
    <s v="$"/>
    <n v="2224548.7175923204"/>
  </r>
  <r>
    <s v="Financial Budget"/>
    <x v="1"/>
    <s v="Surjek"/>
    <d v="2014-06-01T00:00:00"/>
    <n v="6"/>
    <s v="Cost Centre"/>
    <x v="4"/>
    <x v="3"/>
    <s v="$"/>
    <n v="1199138.0695781759"/>
  </r>
  <r>
    <s v="Financial Budget"/>
    <x v="1"/>
    <s v="Surjek"/>
    <d v="2013-07-01T00:00:00"/>
    <n v="7"/>
    <s v="Cost Centre"/>
    <x v="4"/>
    <x v="4"/>
    <s v="$"/>
    <n v="1652868.9853267202"/>
  </r>
  <r>
    <s v="Financial Budget"/>
    <x v="1"/>
    <s v="Surjek"/>
    <d v="2013-08-01T00:00:00"/>
    <n v="8"/>
    <s v="Cost Centre"/>
    <x v="4"/>
    <x v="4"/>
    <s v="$"/>
    <n v="1940369.6316480001"/>
  </r>
  <r>
    <s v="Financial Budget"/>
    <x v="1"/>
    <s v="Surjek"/>
    <d v="2013-09-01T00:00:00"/>
    <n v="9"/>
    <s v="Cost Centre"/>
    <x v="4"/>
    <x v="4"/>
    <s v="$"/>
    <n v="2031601.7410147204"/>
  </r>
  <r>
    <s v="Financial Budget"/>
    <x v="1"/>
    <s v="Surjek"/>
    <d v="2013-10-01T00:00:00"/>
    <n v="10"/>
    <s v="Cost Centre"/>
    <x v="4"/>
    <x v="4"/>
    <s v="$"/>
    <n v="2784735.3475135607"/>
  </r>
  <r>
    <s v="Financial Budget"/>
    <x v="1"/>
    <s v="Surjek"/>
    <d v="2013-11-01T00:00:00"/>
    <n v="11"/>
    <s v="Cost Centre"/>
    <x v="4"/>
    <x v="4"/>
    <s v="$"/>
    <n v="2777158.7847141596"/>
  </r>
  <r>
    <s v="Financial Budget"/>
    <x v="1"/>
    <s v="Surjek"/>
    <d v="2013-12-01T00:00:00"/>
    <n v="12"/>
    <s v="Cost Centre"/>
    <x v="4"/>
    <x v="4"/>
    <s v="$"/>
    <n v="1505235.4723879206"/>
  </r>
  <r>
    <s v="Financial Budget"/>
    <x v="1"/>
    <s v="Surjek"/>
    <d v="2014-01-01T00:00:00"/>
    <n v="1"/>
    <s v="Cost Centre"/>
    <x v="4"/>
    <x v="4"/>
    <s v="$"/>
    <n v="1375663.6681960202"/>
  </r>
  <r>
    <s v="Financial Budget"/>
    <x v="1"/>
    <s v="Surjek"/>
    <d v="2014-02-01T00:00:00"/>
    <n v="2"/>
    <s v="Cost Centre"/>
    <x v="4"/>
    <x v="4"/>
    <s v="$"/>
    <n v="1475521.04291592"/>
  </r>
  <r>
    <s v="Financial Budget"/>
    <x v="1"/>
    <s v="Surjek"/>
    <d v="2014-03-01T00:00:00"/>
    <n v="3"/>
    <s v="Cost Centre"/>
    <x v="4"/>
    <x v="4"/>
    <s v="$"/>
    <n v="1513094.2096040398"/>
  </r>
  <r>
    <s v="Financial Budget"/>
    <x v="1"/>
    <s v="Surjek"/>
    <d v="2014-04-01T00:00:00"/>
    <n v="4"/>
    <s v="Cost Centre"/>
    <x v="4"/>
    <x v="4"/>
    <s v="$"/>
    <n v="1628187.8009364803"/>
  </r>
  <r>
    <s v="Financial Budget"/>
    <x v="1"/>
    <s v="Surjek"/>
    <d v="2014-05-01T00:00:00"/>
    <n v="5"/>
    <s v="Cost Centre"/>
    <x v="4"/>
    <x v="4"/>
    <s v="$"/>
    <n v="1857077.4607560001"/>
  </r>
  <r>
    <s v="Financial Budget"/>
    <x v="1"/>
    <s v="Surjek"/>
    <d v="2014-06-01T00:00:00"/>
    <n v="6"/>
    <s v="Cost Centre"/>
    <x v="4"/>
    <x v="4"/>
    <s v="$"/>
    <n v="981974.46025223995"/>
  </r>
  <r>
    <s v="Financial Budget"/>
    <x v="1"/>
    <s v="Surjek"/>
    <d v="2013-07-01T00:00:00"/>
    <n v="7"/>
    <s v="Cost Centre"/>
    <x v="5"/>
    <x v="5"/>
    <s v="$"/>
    <n v="1583857.8672582491"/>
  </r>
  <r>
    <s v="Financial Budget"/>
    <x v="1"/>
    <s v="Surjek"/>
    <d v="2013-08-01T00:00:00"/>
    <n v="8"/>
    <s v="Cost Centre"/>
    <x v="5"/>
    <x v="5"/>
    <s v="$"/>
    <n v="1861716.078207552"/>
  </r>
  <r>
    <s v="Financial Budget"/>
    <x v="1"/>
    <s v="Surjek"/>
    <d v="2013-09-01T00:00:00"/>
    <n v="9"/>
    <s v="Cost Centre"/>
    <x v="5"/>
    <x v="5"/>
    <s v="$"/>
    <n v="1818760.5971448703"/>
  </r>
  <r>
    <s v="Financial Budget"/>
    <x v="1"/>
    <s v="Surjek"/>
    <d v="2013-10-01T00:00:00"/>
    <n v="10"/>
    <s v="Cost Centre"/>
    <x v="5"/>
    <x v="5"/>
    <s v="$"/>
    <n v="2304966.198724838"/>
  </r>
  <r>
    <s v="Financial Budget"/>
    <x v="1"/>
    <s v="Surjek"/>
    <d v="2013-11-01T00:00:00"/>
    <n v="11"/>
    <s v="Cost Centre"/>
    <x v="5"/>
    <x v="5"/>
    <s v="$"/>
    <n v="2440357.2575165858"/>
  </r>
  <r>
    <s v="Financial Budget"/>
    <x v="1"/>
    <s v="Surjek"/>
    <d v="2013-12-01T00:00:00"/>
    <n v="12"/>
    <s v="Cost Centre"/>
    <x v="5"/>
    <x v="5"/>
    <s v="$"/>
    <n v="1365336.6411364649"/>
  </r>
  <r>
    <s v="Financial Budget"/>
    <x v="1"/>
    <s v="Surjek"/>
    <d v="2014-01-01T00:00:00"/>
    <n v="1"/>
    <s v="Cost Centre"/>
    <x v="5"/>
    <x v="5"/>
    <s v="$"/>
    <n v="1211465.2302915659"/>
  </r>
  <r>
    <s v="Financial Budget"/>
    <x v="1"/>
    <s v="Surjek"/>
    <d v="2014-02-01T00:00:00"/>
    <n v="2"/>
    <s v="Cost Centre"/>
    <x v="5"/>
    <x v="5"/>
    <s v="$"/>
    <n v="1521468.8063359074"/>
  </r>
  <r>
    <s v="Financial Budget"/>
    <x v="1"/>
    <s v="Surjek"/>
    <d v="2014-03-01T00:00:00"/>
    <n v="3"/>
    <s v="Cost Centre"/>
    <x v="5"/>
    <x v="5"/>
    <s v="$"/>
    <n v="1400184.8970591237"/>
  </r>
  <r>
    <s v="Financial Budget"/>
    <x v="1"/>
    <s v="Surjek"/>
    <d v="2014-04-01T00:00:00"/>
    <n v="4"/>
    <s v="Cost Centre"/>
    <x v="5"/>
    <x v="5"/>
    <s v="$"/>
    <n v="1483355.0770554726"/>
  </r>
  <r>
    <s v="Financial Budget"/>
    <x v="1"/>
    <s v="Surjek"/>
    <d v="2014-05-01T00:00:00"/>
    <n v="5"/>
    <s v="Cost Centre"/>
    <x v="5"/>
    <x v="5"/>
    <s v="$"/>
    <n v="1790831.8374007489"/>
  </r>
  <r>
    <s v="Financial Budget"/>
    <x v="1"/>
    <s v="Surjek"/>
    <d v="2014-06-01T00:00:00"/>
    <n v="6"/>
    <s v="Cost Centre"/>
    <x v="5"/>
    <x v="5"/>
    <s v="$"/>
    <n v="911806.4599299801"/>
  </r>
  <r>
    <s v="Financial Budget"/>
    <x v="1"/>
    <s v="Surjek"/>
    <d v="2013-07-01T00:00:00"/>
    <n v="7"/>
    <s v="Cost Centre"/>
    <x v="5"/>
    <x v="6"/>
    <s v="$"/>
    <n v="884023.92783632269"/>
  </r>
  <r>
    <s v="Financial Budget"/>
    <x v="1"/>
    <s v="Surjek"/>
    <d v="2013-08-01T00:00:00"/>
    <n v="8"/>
    <s v="Cost Centre"/>
    <x v="5"/>
    <x v="6"/>
    <s v="$"/>
    <n v="1052207.4304358403"/>
  </r>
  <r>
    <s v="Financial Budget"/>
    <x v="1"/>
    <s v="Surjek"/>
    <d v="2013-09-01T00:00:00"/>
    <n v="9"/>
    <s v="Cost Centre"/>
    <x v="5"/>
    <x v="6"/>
    <s v="$"/>
    <n v="1016958.2253807157"/>
  </r>
  <r>
    <s v="Financial Budget"/>
    <x v="1"/>
    <s v="Surjek"/>
    <d v="2013-10-01T00:00:00"/>
    <n v="10"/>
    <s v="Cost Centre"/>
    <x v="5"/>
    <x v="6"/>
    <s v="$"/>
    <n v="1488480.8550150518"/>
  </r>
  <r>
    <s v="Financial Budget"/>
    <x v="1"/>
    <s v="Surjek"/>
    <d v="2013-11-01T00:00:00"/>
    <n v="11"/>
    <s v="Cost Centre"/>
    <x v="5"/>
    <x v="6"/>
    <s v="$"/>
    <n v="1639667.9831029386"/>
  </r>
  <r>
    <s v="Financial Budget"/>
    <x v="1"/>
    <s v="Surjek"/>
    <d v="2013-12-01T00:00:00"/>
    <n v="12"/>
    <s v="Cost Centre"/>
    <x v="5"/>
    <x v="6"/>
    <s v="$"/>
    <n v="765598.62357103126"/>
  </r>
  <r>
    <s v="Financial Budget"/>
    <x v="1"/>
    <s v="Surjek"/>
    <d v="2014-01-01T00:00:00"/>
    <n v="1"/>
    <s v="Cost Centre"/>
    <x v="5"/>
    <x v="6"/>
    <s v="$"/>
    <n v="742706.65420794766"/>
  </r>
  <r>
    <s v="Financial Budget"/>
    <x v="1"/>
    <s v="Surjek"/>
    <d v="2014-02-01T00:00:00"/>
    <n v="2"/>
    <s v="Cost Centre"/>
    <x v="5"/>
    <x v="6"/>
    <s v="$"/>
    <n v="822050.21729515784"/>
  </r>
  <r>
    <s v="Financial Budget"/>
    <x v="1"/>
    <s v="Surjek"/>
    <d v="2014-03-01T00:00:00"/>
    <n v="3"/>
    <s v="Cost Centre"/>
    <x v="5"/>
    <x v="6"/>
    <s v="$"/>
    <n v="806728.57071739517"/>
  </r>
  <r>
    <s v="Financial Budget"/>
    <x v="1"/>
    <s v="Surjek"/>
    <d v="2014-04-01T00:00:00"/>
    <n v="4"/>
    <s v="Cost Centre"/>
    <x v="5"/>
    <x v="6"/>
    <s v="$"/>
    <n v="866589.56529720977"/>
  </r>
  <r>
    <s v="Financial Budget"/>
    <x v="1"/>
    <s v="Surjek"/>
    <d v="2014-05-01T00:00:00"/>
    <n v="5"/>
    <s v="Cost Centre"/>
    <x v="5"/>
    <x v="6"/>
    <s v="$"/>
    <n v="987204.11778920982"/>
  </r>
  <r>
    <s v="Financial Budget"/>
    <x v="1"/>
    <s v="Surjek"/>
    <d v="2014-06-01T00:00:00"/>
    <n v="6"/>
    <s v="Cost Centre"/>
    <x v="5"/>
    <x v="6"/>
    <s v="$"/>
    <n v="506308.79330234113"/>
  </r>
  <r>
    <s v="Financial Budget"/>
    <x v="1"/>
    <s v="Surjek"/>
    <d v="2013-07-01T00:00:00"/>
    <n v="7"/>
    <s v="Cost Centre"/>
    <x v="5"/>
    <x v="7"/>
    <s v="$"/>
    <n v="904892.03843125247"/>
  </r>
  <r>
    <s v="Financial Budget"/>
    <x v="1"/>
    <s v="Surjek"/>
    <d v="2013-08-01T00:00:00"/>
    <n v="8"/>
    <s v="Cost Centre"/>
    <x v="5"/>
    <x v="7"/>
    <s v="$"/>
    <n v="1067052.2598973438"/>
  </r>
  <r>
    <s v="Financial Budget"/>
    <x v="1"/>
    <s v="Surjek"/>
    <d v="2013-09-01T00:00:00"/>
    <n v="9"/>
    <s v="Cost Centre"/>
    <x v="5"/>
    <x v="7"/>
    <s v="$"/>
    <n v="1026646.9835398964"/>
  </r>
  <r>
    <s v="Financial Budget"/>
    <x v="1"/>
    <s v="Surjek"/>
    <d v="2013-10-01T00:00:00"/>
    <n v="10"/>
    <s v="Cost Centre"/>
    <x v="5"/>
    <x v="7"/>
    <s v="$"/>
    <n v="1557091.8051502465"/>
  </r>
  <r>
    <s v="Financial Budget"/>
    <x v="1"/>
    <s v="Surjek"/>
    <d v="2013-11-01T00:00:00"/>
    <n v="11"/>
    <s v="Cost Centre"/>
    <x v="5"/>
    <x v="7"/>
    <s v="$"/>
    <n v="1710092.7084534448"/>
  </r>
  <r>
    <s v="Financial Budget"/>
    <x v="1"/>
    <s v="Surjek"/>
    <d v="2013-12-01T00:00:00"/>
    <n v="12"/>
    <s v="Cost Centre"/>
    <x v="5"/>
    <x v="7"/>
    <s v="$"/>
    <n v="799573.69102222088"/>
  </r>
  <r>
    <s v="Financial Budget"/>
    <x v="1"/>
    <s v="Surjek"/>
    <d v="2014-01-01T00:00:00"/>
    <n v="1"/>
    <s v="Cost Centre"/>
    <x v="5"/>
    <x v="7"/>
    <s v="$"/>
    <n v="793393.06373042695"/>
  </r>
  <r>
    <s v="Financial Budget"/>
    <x v="1"/>
    <s v="Surjek"/>
    <d v="2014-02-01T00:00:00"/>
    <n v="2"/>
    <s v="Cost Centre"/>
    <x v="5"/>
    <x v="7"/>
    <s v="$"/>
    <n v="931740.99835025659"/>
  </r>
  <r>
    <s v="Financial Budget"/>
    <x v="1"/>
    <s v="Surjek"/>
    <d v="2014-03-01T00:00:00"/>
    <n v="3"/>
    <s v="Cost Centre"/>
    <x v="5"/>
    <x v="7"/>
    <s v="$"/>
    <n v="827560.38466741249"/>
  </r>
  <r>
    <s v="Financial Budget"/>
    <x v="1"/>
    <s v="Surjek"/>
    <d v="2014-04-01T00:00:00"/>
    <n v="4"/>
    <s v="Cost Centre"/>
    <x v="5"/>
    <x v="7"/>
    <s v="$"/>
    <n v="909762.07978018955"/>
  </r>
  <r>
    <s v="Financial Budget"/>
    <x v="1"/>
    <s v="Surjek"/>
    <d v="2014-05-01T00:00:00"/>
    <n v="5"/>
    <s v="Cost Centre"/>
    <x v="5"/>
    <x v="7"/>
    <s v="$"/>
    <n v="1108803.4317190656"/>
  </r>
  <r>
    <s v="Financial Budget"/>
    <x v="1"/>
    <s v="Surjek"/>
    <d v="2014-06-01T00:00:00"/>
    <n v="6"/>
    <s v="Cost Centre"/>
    <x v="5"/>
    <x v="7"/>
    <s v="$"/>
    <n v="560496.60864916991"/>
  </r>
  <r>
    <s v="Financial Budget"/>
    <x v="1"/>
    <s v="Surjek"/>
    <d v="2013-07-01T00:00:00"/>
    <n v="7"/>
    <s v="Cost Centre"/>
    <x v="5"/>
    <x v="8"/>
    <s v="$"/>
    <n v="498631.6818381226"/>
  </r>
  <r>
    <s v="Financial Budget"/>
    <x v="1"/>
    <s v="Surjek"/>
    <d v="2013-08-01T00:00:00"/>
    <n v="8"/>
    <s v="Cost Centre"/>
    <x v="5"/>
    <x v="8"/>
    <s v="$"/>
    <n v="616274.64932342409"/>
  </r>
  <r>
    <s v="Financial Budget"/>
    <x v="1"/>
    <s v="Surjek"/>
    <d v="2013-09-01T00:00:00"/>
    <n v="9"/>
    <s v="Cost Centre"/>
    <x v="5"/>
    <x v="8"/>
    <s v="$"/>
    <n v="641878.67036756733"/>
  </r>
  <r>
    <s v="Financial Budget"/>
    <x v="1"/>
    <s v="Surjek"/>
    <d v="2013-10-01T00:00:00"/>
    <n v="10"/>
    <s v="Cost Centre"/>
    <x v="5"/>
    <x v="8"/>
    <s v="$"/>
    <n v="749185.9629367278"/>
  </r>
  <r>
    <s v="Financial Budget"/>
    <x v="1"/>
    <s v="Surjek"/>
    <d v="2013-11-01T00:00:00"/>
    <n v="11"/>
    <s v="Cost Centre"/>
    <x v="5"/>
    <x v="8"/>
    <s v="$"/>
    <n v="892113.54493715987"/>
  </r>
  <r>
    <s v="Financial Budget"/>
    <x v="1"/>
    <s v="Surjek"/>
    <d v="2013-12-01T00:00:00"/>
    <n v="12"/>
    <s v="Cost Centre"/>
    <x v="5"/>
    <x v="8"/>
    <s v="$"/>
    <n v="432516.83808086219"/>
  </r>
  <r>
    <s v="Financial Budget"/>
    <x v="1"/>
    <s v="Surjek"/>
    <d v="2014-01-01T00:00:00"/>
    <n v="1"/>
    <s v="Cost Centre"/>
    <x v="5"/>
    <x v="8"/>
    <s v="$"/>
    <n v="409538.75919692736"/>
  </r>
  <r>
    <s v="Financial Budget"/>
    <x v="1"/>
    <s v="Surjek"/>
    <d v="2014-02-01T00:00:00"/>
    <n v="2"/>
    <s v="Cost Centre"/>
    <x v="5"/>
    <x v="8"/>
    <s v="$"/>
    <n v="489965.80230679538"/>
  </r>
  <r>
    <s v="Financial Budget"/>
    <x v="1"/>
    <s v="Surjek"/>
    <d v="2014-03-01T00:00:00"/>
    <n v="3"/>
    <s v="Cost Centre"/>
    <x v="5"/>
    <x v="8"/>
    <s v="$"/>
    <n v="444871.43123762979"/>
  </r>
  <r>
    <s v="Financial Budget"/>
    <x v="1"/>
    <s v="Surjek"/>
    <d v="2014-04-01T00:00:00"/>
    <n v="4"/>
    <s v="Cost Centre"/>
    <x v="5"/>
    <x v="8"/>
    <s v="$"/>
    <n v="472382.50156978617"/>
  </r>
  <r>
    <s v="Financial Budget"/>
    <x v="1"/>
    <s v="Surjek"/>
    <d v="2014-05-01T00:00:00"/>
    <n v="5"/>
    <s v="Cost Centre"/>
    <x v="5"/>
    <x v="8"/>
    <s v="$"/>
    <n v="608634.95143913291"/>
  </r>
  <r>
    <s v="Financial Budget"/>
    <x v="1"/>
    <s v="Surjek"/>
    <d v="2014-06-01T00:00:00"/>
    <n v="6"/>
    <s v="Cost Centre"/>
    <x v="5"/>
    <x v="8"/>
    <s v="$"/>
    <n v="272324.41448756552"/>
  </r>
  <r>
    <s v="Financial Budget"/>
    <x v="1"/>
    <s v="Surjek"/>
    <d v="2013-07-01T00:00:00"/>
    <n v="7"/>
    <s v="Cost Centre"/>
    <x v="6"/>
    <x v="9"/>
    <s v="$"/>
    <n v="3105845.72687844"/>
  </r>
  <r>
    <s v="Financial Budget"/>
    <x v="1"/>
    <s v="Surjek"/>
    <d v="2013-08-01T00:00:00"/>
    <n v="8"/>
    <s v="Cost Centre"/>
    <x v="6"/>
    <x v="9"/>
    <s v="$"/>
    <n v="4010585.2851120001"/>
  </r>
  <r>
    <s v="Financial Budget"/>
    <x v="1"/>
    <s v="Surjek"/>
    <d v="2013-09-01T00:00:00"/>
    <n v="9"/>
    <s v="Cost Centre"/>
    <x v="6"/>
    <x v="9"/>
    <s v="$"/>
    <n v="3923012.4475718406"/>
  </r>
  <r>
    <s v="Financial Budget"/>
    <x v="1"/>
    <s v="Surjek"/>
    <d v="2013-10-01T00:00:00"/>
    <n v="10"/>
    <s v="Cost Centre"/>
    <x v="6"/>
    <x v="9"/>
    <s v="$"/>
    <n v="5304755.0634176014"/>
  </r>
  <r>
    <s v="Financial Budget"/>
    <x v="1"/>
    <s v="Surjek"/>
    <d v="2013-11-01T00:00:00"/>
    <n v="11"/>
    <s v="Cost Centre"/>
    <x v="6"/>
    <x v="9"/>
    <s v="$"/>
    <n v="5796055.2061697599"/>
  </r>
  <r>
    <s v="Financial Budget"/>
    <x v="1"/>
    <s v="Surjek"/>
    <d v="2013-12-01T00:00:00"/>
    <n v="12"/>
    <s v="Cost Centre"/>
    <x v="6"/>
    <x v="9"/>
    <s v="$"/>
    <n v="2778318.7637284808"/>
  </r>
  <r>
    <s v="Financial Budget"/>
    <x v="1"/>
    <s v="Surjek"/>
    <d v="2014-01-01T00:00:00"/>
    <n v="1"/>
    <s v="Cost Centre"/>
    <x v="6"/>
    <x v="9"/>
    <s v="$"/>
    <n v="2890095.0972502003"/>
  </r>
  <r>
    <s v="Financial Budget"/>
    <x v="1"/>
    <s v="Surjek"/>
    <d v="2014-02-01T00:00:00"/>
    <n v="2"/>
    <s v="Cost Centre"/>
    <x v="6"/>
    <x v="9"/>
    <s v="$"/>
    <n v="3360449.90644272"/>
  </r>
  <r>
    <s v="Financial Budget"/>
    <x v="1"/>
    <s v="Surjek"/>
    <d v="2014-03-01T00:00:00"/>
    <n v="3"/>
    <s v="Cost Centre"/>
    <x v="6"/>
    <x v="9"/>
    <s v="$"/>
    <n v="2808562.4972675201"/>
  </r>
  <r>
    <s v="Financial Budget"/>
    <x v="1"/>
    <s v="Surjek"/>
    <d v="2014-04-01T00:00:00"/>
    <n v="4"/>
    <s v="Cost Centre"/>
    <x v="6"/>
    <x v="9"/>
    <s v="$"/>
    <n v="3278176.1271341606"/>
  </r>
  <r>
    <s v="Financial Budget"/>
    <x v="1"/>
    <s v="Surjek"/>
    <d v="2014-05-01T00:00:00"/>
    <n v="5"/>
    <s v="Cost Centre"/>
    <x v="6"/>
    <x v="9"/>
    <s v="$"/>
    <n v="3653895.7708680006"/>
  </r>
  <r>
    <s v="Financial Budget"/>
    <x v="1"/>
    <s v="Surjek"/>
    <d v="2014-06-01T00:00:00"/>
    <n v="6"/>
    <s v="Cost Centre"/>
    <x v="6"/>
    <x v="9"/>
    <s v="$"/>
    <n v="1788228.1705142399"/>
  </r>
  <r>
    <s v="Financial Budget"/>
    <x v="1"/>
    <s v="Jutik"/>
    <d v="2013-07-01T00:00:00"/>
    <n v="7"/>
    <s v="Cost Centre"/>
    <x v="3"/>
    <x v="2"/>
    <s v="$"/>
    <n v="2433222.1515178396"/>
  </r>
  <r>
    <s v="Financial Budget"/>
    <x v="1"/>
    <s v="Jutik"/>
    <d v="2013-08-01T00:00:00"/>
    <n v="8"/>
    <s v="Cost Centre"/>
    <x v="3"/>
    <x v="2"/>
    <s v="$"/>
    <n v="2086825.2357197695"/>
  </r>
  <r>
    <s v="Financial Budget"/>
    <x v="1"/>
    <s v="Jutik"/>
    <d v="2013-09-01T00:00:00"/>
    <n v="9"/>
    <s v="Cost Centre"/>
    <x v="3"/>
    <x v="2"/>
    <s v="$"/>
    <n v="2578988.7463329984"/>
  </r>
  <r>
    <s v="Financial Budget"/>
    <x v="1"/>
    <s v="Jutik"/>
    <d v="2013-10-01T00:00:00"/>
    <n v="10"/>
    <s v="Cost Centre"/>
    <x v="3"/>
    <x v="2"/>
    <s v="$"/>
    <n v="2227535.3634992633"/>
  </r>
  <r>
    <s v="Financial Budget"/>
    <x v="1"/>
    <s v="Jutik"/>
    <d v="2013-11-01T00:00:00"/>
    <n v="11"/>
    <s v="Cost Centre"/>
    <x v="3"/>
    <x v="2"/>
    <s v="$"/>
    <n v="1957986.2244688198"/>
  </r>
  <r>
    <s v="Financial Budget"/>
    <x v="1"/>
    <s v="Jutik"/>
    <d v="2013-12-01T00:00:00"/>
    <n v="12"/>
    <s v="Cost Centre"/>
    <x v="3"/>
    <x v="2"/>
    <s v="$"/>
    <n v="1319140.1133043088"/>
  </r>
  <r>
    <s v="Financial Budget"/>
    <x v="1"/>
    <s v="Jutik"/>
    <d v="2014-01-01T00:00:00"/>
    <n v="1"/>
    <s v="Cost Centre"/>
    <x v="3"/>
    <x v="2"/>
    <s v="$"/>
    <n v="1419201.629526681"/>
  </r>
  <r>
    <s v="Financial Budget"/>
    <x v="1"/>
    <s v="Jutik"/>
    <d v="2014-02-01T00:00:00"/>
    <n v="2"/>
    <s v="Cost Centre"/>
    <x v="3"/>
    <x v="2"/>
    <s v="$"/>
    <n v="1260368.462282202"/>
  </r>
  <r>
    <s v="Financial Budget"/>
    <x v="1"/>
    <s v="Jutik"/>
    <d v="2014-03-01T00:00:00"/>
    <n v="3"/>
    <s v="Cost Centre"/>
    <x v="3"/>
    <x v="2"/>
    <s v="$"/>
    <n v="1788457.9462718377"/>
  </r>
  <r>
    <s v="Financial Budget"/>
    <x v="1"/>
    <s v="Jutik"/>
    <d v="2014-04-01T00:00:00"/>
    <n v="4"/>
    <s v="Cost Centre"/>
    <x v="3"/>
    <x v="2"/>
    <s v="$"/>
    <n v="1016783.8012342919"/>
  </r>
  <r>
    <s v="Financial Budget"/>
    <x v="1"/>
    <s v="Jutik"/>
    <d v="2014-05-01T00:00:00"/>
    <n v="5"/>
    <s v="Cost Centre"/>
    <x v="3"/>
    <x v="2"/>
    <s v="$"/>
    <n v="1240420.7591332828"/>
  </r>
  <r>
    <s v="Financial Budget"/>
    <x v="1"/>
    <s v="Jutik"/>
    <d v="2014-06-01T00:00:00"/>
    <n v="6"/>
    <s v="Cost Centre"/>
    <x v="3"/>
    <x v="2"/>
    <s v="$"/>
    <n v="2103059.7980945962"/>
  </r>
  <r>
    <s v="Financial Budget"/>
    <x v="1"/>
    <s v="Jutik"/>
    <d v="2013-07-01T00:00:00"/>
    <n v="7"/>
    <s v="Cost Centre"/>
    <x v="4"/>
    <x v="3"/>
    <s v="$"/>
    <n v="1332883.4370402915"/>
  </r>
  <r>
    <s v="Financial Budget"/>
    <x v="1"/>
    <s v="Jutik"/>
    <d v="2013-08-01T00:00:00"/>
    <n v="8"/>
    <s v="Cost Centre"/>
    <x v="4"/>
    <x v="3"/>
    <s v="$"/>
    <n v="1151288.886269808"/>
  </r>
  <r>
    <s v="Financial Budget"/>
    <x v="1"/>
    <s v="Jutik"/>
    <d v="2013-09-01T00:00:00"/>
    <n v="9"/>
    <s v="Cost Centre"/>
    <x v="4"/>
    <x v="3"/>
    <s v="$"/>
    <n v="1434960.2579417818"/>
  </r>
  <r>
    <s v="Financial Budget"/>
    <x v="1"/>
    <s v="Jutik"/>
    <d v="2013-10-01T00:00:00"/>
    <n v="10"/>
    <s v="Cost Centre"/>
    <x v="4"/>
    <x v="3"/>
    <s v="$"/>
    <n v="1261225.5178525469"/>
  </r>
  <r>
    <s v="Financial Budget"/>
    <x v="1"/>
    <s v="Jutik"/>
    <d v="2013-11-01T00:00:00"/>
    <n v="11"/>
    <s v="Cost Centre"/>
    <x v="4"/>
    <x v="3"/>
    <s v="$"/>
    <n v="1020345.9299794802"/>
  </r>
  <r>
    <s v="Financial Budget"/>
    <x v="1"/>
    <s v="Jutik"/>
    <d v="2013-12-01T00:00:00"/>
    <n v="12"/>
    <s v="Cost Centre"/>
    <x v="4"/>
    <x v="3"/>
    <s v="$"/>
    <n v="756329.43025765126"/>
  </r>
  <r>
    <s v="Financial Budget"/>
    <x v="1"/>
    <s v="Jutik"/>
    <d v="2014-01-01T00:00:00"/>
    <n v="1"/>
    <s v="Cost Centre"/>
    <x v="4"/>
    <x v="3"/>
    <s v="$"/>
    <n v="835307.17053299106"/>
  </r>
  <r>
    <s v="Financial Budget"/>
    <x v="1"/>
    <s v="Jutik"/>
    <d v="2014-02-01T00:00:00"/>
    <n v="2"/>
    <s v="Cost Centre"/>
    <x v="4"/>
    <x v="3"/>
    <s v="$"/>
    <n v="708560.45670208498"/>
  </r>
  <r>
    <s v="Financial Budget"/>
    <x v="1"/>
    <s v="Jutik"/>
    <d v="2014-03-01T00:00:00"/>
    <n v="3"/>
    <s v="Cost Centre"/>
    <x v="4"/>
    <x v="3"/>
    <s v="$"/>
    <n v="961197.10847725498"/>
  </r>
  <r>
    <s v="Financial Budget"/>
    <x v="1"/>
    <s v="Jutik"/>
    <d v="2014-04-01T00:00:00"/>
    <n v="4"/>
    <s v="Cost Centre"/>
    <x v="4"/>
    <x v="3"/>
    <s v="$"/>
    <n v="570279.25121684396"/>
  </r>
  <r>
    <s v="Financial Budget"/>
    <x v="1"/>
    <s v="Jutik"/>
    <d v="2014-05-01T00:00:00"/>
    <n v="5"/>
    <s v="Cost Centre"/>
    <x v="4"/>
    <x v="3"/>
    <s v="$"/>
    <n v="712090.36311285582"/>
  </r>
  <r>
    <s v="Financial Budget"/>
    <x v="1"/>
    <s v="Jutik"/>
    <d v="2014-06-01T00:00:00"/>
    <n v="6"/>
    <s v="Cost Centre"/>
    <x v="4"/>
    <x v="3"/>
    <s v="$"/>
    <n v="1333561.9610866704"/>
  </r>
  <r>
    <s v="Financial Budget"/>
    <x v="1"/>
    <s v="Jutik"/>
    <d v="2013-07-01T00:00:00"/>
    <n v="7"/>
    <s v="Cost Centre"/>
    <x v="4"/>
    <x v="4"/>
    <s v="$"/>
    <n v="1205625.4827113249"/>
  </r>
  <r>
    <s v="Financial Budget"/>
    <x v="1"/>
    <s v="Jutik"/>
    <d v="2013-08-01T00:00:00"/>
    <n v="8"/>
    <s v="Cost Centre"/>
    <x v="4"/>
    <x v="4"/>
    <s v="$"/>
    <n v="1061002.5545301"/>
  </r>
  <r>
    <s v="Financial Budget"/>
    <x v="1"/>
    <s v="Jutik"/>
    <d v="2013-09-01T00:00:00"/>
    <n v="9"/>
    <s v="Cost Centre"/>
    <x v="4"/>
    <x v="4"/>
    <s v="$"/>
    <n v="1277106.2932592249"/>
  </r>
  <r>
    <s v="Financial Budget"/>
    <x v="1"/>
    <s v="Jutik"/>
    <d v="2013-10-01T00:00:00"/>
    <n v="10"/>
    <s v="Cost Centre"/>
    <x v="4"/>
    <x v="4"/>
    <s v="$"/>
    <n v="1116349.389116325"/>
  </r>
  <r>
    <s v="Financial Budget"/>
    <x v="1"/>
    <s v="Jutik"/>
    <d v="2013-11-01T00:00:00"/>
    <n v="11"/>
    <s v="Cost Centre"/>
    <x v="4"/>
    <x v="4"/>
    <s v="$"/>
    <n v="932858.39093923138"/>
  </r>
  <r>
    <s v="Financial Budget"/>
    <x v="1"/>
    <s v="Jutik"/>
    <d v="2013-12-01T00:00:00"/>
    <n v="12"/>
    <s v="Cost Centre"/>
    <x v="4"/>
    <x v="4"/>
    <s v="$"/>
    <n v="739422.19930556254"/>
  </r>
  <r>
    <s v="Financial Budget"/>
    <x v="1"/>
    <s v="Jutik"/>
    <d v="2014-01-01T00:00:00"/>
    <n v="1"/>
    <s v="Cost Centre"/>
    <x v="4"/>
    <x v="4"/>
    <s v="$"/>
    <n v="739944.9965933999"/>
  </r>
  <r>
    <s v="Financial Budget"/>
    <x v="1"/>
    <s v="Jutik"/>
    <d v="2014-02-01T00:00:00"/>
    <n v="2"/>
    <s v="Cost Centre"/>
    <x v="4"/>
    <x v="4"/>
    <s v="$"/>
    <n v="666405.86063951231"/>
  </r>
  <r>
    <s v="Financial Budget"/>
    <x v="1"/>
    <s v="Jutik"/>
    <d v="2014-03-01T00:00:00"/>
    <n v="3"/>
    <s v="Cost Centre"/>
    <x v="4"/>
    <x v="4"/>
    <s v="$"/>
    <n v="964934.72717118752"/>
  </r>
  <r>
    <s v="Financial Budget"/>
    <x v="1"/>
    <s v="Jutik"/>
    <d v="2014-04-01T00:00:00"/>
    <n v="4"/>
    <s v="Cost Centre"/>
    <x v="4"/>
    <x v="4"/>
    <s v="$"/>
    <n v="541033.23140099994"/>
  </r>
  <r>
    <s v="Financial Budget"/>
    <x v="1"/>
    <s v="Jutik"/>
    <d v="2014-05-01T00:00:00"/>
    <n v="5"/>
    <s v="Cost Centre"/>
    <x v="4"/>
    <x v="4"/>
    <s v="$"/>
    <n v="654984.60439717479"/>
  </r>
  <r>
    <s v="Financial Budget"/>
    <x v="1"/>
    <s v="Jutik"/>
    <d v="2014-06-01T00:00:00"/>
    <n v="6"/>
    <s v="Cost Centre"/>
    <x v="4"/>
    <x v="4"/>
    <s v="$"/>
    <n v="1109316.9805072877"/>
  </r>
  <r>
    <s v="Financial Budget"/>
    <x v="1"/>
    <s v="Jutik"/>
    <d v="2013-07-01T00:00:00"/>
    <n v="7"/>
    <s v="Cost Centre"/>
    <x v="5"/>
    <x v="5"/>
    <s v="$"/>
    <n v="1134491.3172698508"/>
  </r>
  <r>
    <s v="Financial Budget"/>
    <x v="1"/>
    <s v="Jutik"/>
    <d v="2013-08-01T00:00:00"/>
    <n v="8"/>
    <s v="Cost Centre"/>
    <x v="5"/>
    <x v="5"/>
    <s v="$"/>
    <n v="806940.19684530701"/>
  </r>
  <r>
    <s v="Financial Budget"/>
    <x v="1"/>
    <s v="Jutik"/>
    <d v="2013-09-01T00:00:00"/>
    <n v="9"/>
    <s v="Cost Centre"/>
    <x v="5"/>
    <x v="5"/>
    <s v="$"/>
    <n v="1151592.8767951606"/>
  </r>
  <r>
    <s v="Financial Budget"/>
    <x v="1"/>
    <s v="Jutik"/>
    <d v="2013-10-01T00:00:00"/>
    <n v="10"/>
    <s v="Cost Centre"/>
    <x v="5"/>
    <x v="5"/>
    <s v="$"/>
    <n v="953018.83364781574"/>
  </r>
  <r>
    <s v="Financial Budget"/>
    <x v="1"/>
    <s v="Jutik"/>
    <d v="2013-11-01T00:00:00"/>
    <n v="11"/>
    <s v="Cost Centre"/>
    <x v="5"/>
    <x v="5"/>
    <s v="$"/>
    <n v="850734.32784846472"/>
  </r>
  <r>
    <s v="Financial Budget"/>
    <x v="1"/>
    <s v="Jutik"/>
    <d v="2013-12-01T00:00:00"/>
    <n v="12"/>
    <s v="Cost Centre"/>
    <x v="5"/>
    <x v="5"/>
    <s v="$"/>
    <n v="590304.384267507"/>
  </r>
  <r>
    <s v="Financial Budget"/>
    <x v="1"/>
    <s v="Jutik"/>
    <d v="2014-01-01T00:00:00"/>
    <n v="1"/>
    <s v="Cost Centre"/>
    <x v="5"/>
    <x v="5"/>
    <s v="$"/>
    <n v="639047.64173065918"/>
  </r>
  <r>
    <s v="Financial Budget"/>
    <x v="1"/>
    <s v="Jutik"/>
    <d v="2014-02-01T00:00:00"/>
    <n v="2"/>
    <s v="Cost Centre"/>
    <x v="5"/>
    <x v="5"/>
    <s v="$"/>
    <n v="600791.0408000747"/>
  </r>
  <r>
    <s v="Financial Budget"/>
    <x v="1"/>
    <s v="Jutik"/>
    <d v="2014-03-01T00:00:00"/>
    <n v="3"/>
    <s v="Cost Centre"/>
    <x v="5"/>
    <x v="5"/>
    <s v="$"/>
    <n v="765760.35752283596"/>
  </r>
  <r>
    <s v="Financial Budget"/>
    <x v="1"/>
    <s v="Jutik"/>
    <d v="2014-04-01T00:00:00"/>
    <n v="4"/>
    <s v="Cost Centre"/>
    <x v="5"/>
    <x v="5"/>
    <s v="$"/>
    <n v="429847.5775628736"/>
  </r>
  <r>
    <s v="Financial Budget"/>
    <x v="1"/>
    <s v="Jutik"/>
    <d v="2014-05-01T00:00:00"/>
    <n v="5"/>
    <s v="Cost Centre"/>
    <x v="5"/>
    <x v="5"/>
    <s v="$"/>
    <n v="575910.80906214949"/>
  </r>
  <r>
    <s v="Financial Budget"/>
    <x v="1"/>
    <s v="Jutik"/>
    <d v="2014-06-01T00:00:00"/>
    <n v="6"/>
    <s v="Cost Centre"/>
    <x v="5"/>
    <x v="5"/>
    <s v="$"/>
    <n v="978906.42835815961"/>
  </r>
  <r>
    <s v="Financial Budget"/>
    <x v="1"/>
    <s v="Jutik"/>
    <d v="2013-07-01T00:00:00"/>
    <n v="7"/>
    <s v="Cost Centre"/>
    <x v="5"/>
    <x v="6"/>
    <s v="$"/>
    <n v="255350.32112459998"/>
  </r>
  <r>
    <s v="Financial Budget"/>
    <x v="1"/>
    <s v="Jutik"/>
    <d v="2013-08-01T00:00:00"/>
    <n v="8"/>
    <s v="Cost Centre"/>
    <x v="5"/>
    <x v="6"/>
    <s v="$"/>
    <n v="189875.20710716999"/>
  </r>
  <r>
    <s v="Financial Budget"/>
    <x v="1"/>
    <s v="Jutik"/>
    <d v="2013-09-01T00:00:00"/>
    <n v="9"/>
    <s v="Cost Centre"/>
    <x v="5"/>
    <x v="6"/>
    <s v="$"/>
    <n v="252931.19233882497"/>
  </r>
  <r>
    <s v="Financial Budget"/>
    <x v="1"/>
    <s v="Jutik"/>
    <d v="2013-10-01T00:00:00"/>
    <n v="10"/>
    <s v="Cost Centre"/>
    <x v="5"/>
    <x v="6"/>
    <s v="$"/>
    <n v="214527.58832758496"/>
  </r>
  <r>
    <s v="Financial Budget"/>
    <x v="1"/>
    <s v="Jutik"/>
    <d v="2013-11-01T00:00:00"/>
    <n v="11"/>
    <s v="Cost Centre"/>
    <x v="5"/>
    <x v="6"/>
    <s v="$"/>
    <n v="192844.29660985127"/>
  </r>
  <r>
    <s v="Financial Budget"/>
    <x v="1"/>
    <s v="Jutik"/>
    <d v="2013-12-01T00:00:00"/>
    <n v="12"/>
    <s v="Cost Centre"/>
    <x v="5"/>
    <x v="6"/>
    <s v="$"/>
    <n v="142400.85841800002"/>
  </r>
  <r>
    <s v="Financial Budget"/>
    <x v="1"/>
    <s v="Jutik"/>
    <d v="2014-01-01T00:00:00"/>
    <n v="1"/>
    <s v="Cost Centre"/>
    <x v="5"/>
    <x v="6"/>
    <s v="$"/>
    <n v="142333.66162723501"/>
  </r>
  <r>
    <s v="Financial Budget"/>
    <x v="1"/>
    <s v="Jutik"/>
    <d v="2014-02-01T00:00:00"/>
    <n v="2"/>
    <s v="Cost Centre"/>
    <x v="5"/>
    <x v="6"/>
    <s v="$"/>
    <n v="133057.43558932497"/>
  </r>
  <r>
    <s v="Financial Budget"/>
    <x v="1"/>
    <s v="Jutik"/>
    <d v="2014-03-01T00:00:00"/>
    <n v="3"/>
    <s v="Cost Centre"/>
    <x v="5"/>
    <x v="6"/>
    <s v="$"/>
    <n v="182458.70267756627"/>
  </r>
  <r>
    <s v="Financial Budget"/>
    <x v="1"/>
    <s v="Jutik"/>
    <d v="2014-04-01T00:00:00"/>
    <n v="4"/>
    <s v="Cost Centre"/>
    <x v="5"/>
    <x v="6"/>
    <s v="$"/>
    <n v="104660.20871123999"/>
  </r>
  <r>
    <s v="Financial Budget"/>
    <x v="1"/>
    <s v="Jutik"/>
    <d v="2014-05-01T00:00:00"/>
    <n v="5"/>
    <s v="Cost Centre"/>
    <x v="5"/>
    <x v="6"/>
    <s v="$"/>
    <n v="126430.43769056996"/>
  </r>
  <r>
    <s v="Financial Budget"/>
    <x v="1"/>
    <s v="Jutik"/>
    <d v="2014-06-01T00:00:00"/>
    <n v="6"/>
    <s v="Cost Centre"/>
    <x v="5"/>
    <x v="6"/>
    <s v="$"/>
    <n v="230359.10681218505"/>
  </r>
  <r>
    <s v="Financial Budget"/>
    <x v="1"/>
    <s v="Jutik"/>
    <d v="2013-07-01T00:00:00"/>
    <n v="7"/>
    <s v="Cost Centre"/>
    <x v="5"/>
    <x v="7"/>
    <s v="$"/>
    <n v="660756.15261022374"/>
  </r>
  <r>
    <s v="Financial Budget"/>
    <x v="1"/>
    <s v="Jutik"/>
    <d v="2013-08-01T00:00:00"/>
    <n v="8"/>
    <s v="Cost Centre"/>
    <x v="5"/>
    <x v="7"/>
    <s v="$"/>
    <n v="529683.55044249841"/>
  </r>
  <r>
    <s v="Financial Budget"/>
    <x v="1"/>
    <s v="Jutik"/>
    <d v="2013-09-01T00:00:00"/>
    <n v="9"/>
    <s v="Cost Centre"/>
    <x v="5"/>
    <x v="7"/>
    <s v="$"/>
    <n v="672443.49046857841"/>
  </r>
  <r>
    <s v="Financial Budget"/>
    <x v="1"/>
    <s v="Jutik"/>
    <d v="2013-10-01T00:00:00"/>
    <n v="10"/>
    <s v="Cost Centre"/>
    <x v="5"/>
    <x v="7"/>
    <s v="$"/>
    <n v="585948.31082732871"/>
  </r>
  <r>
    <s v="Financial Budget"/>
    <x v="1"/>
    <s v="Jutik"/>
    <d v="2013-11-01T00:00:00"/>
    <n v="11"/>
    <s v="Cost Centre"/>
    <x v="5"/>
    <x v="7"/>
    <s v="$"/>
    <n v="504468.75421239575"/>
  </r>
  <r>
    <s v="Financial Budget"/>
    <x v="1"/>
    <s v="Jutik"/>
    <d v="2013-12-01T00:00:00"/>
    <n v="12"/>
    <s v="Cost Centre"/>
    <x v="5"/>
    <x v="7"/>
    <s v="$"/>
    <n v="378359.08081662602"/>
  </r>
  <r>
    <s v="Financial Budget"/>
    <x v="1"/>
    <s v="Jutik"/>
    <d v="2014-01-01T00:00:00"/>
    <n v="1"/>
    <s v="Cost Centre"/>
    <x v="5"/>
    <x v="7"/>
    <s v="$"/>
    <n v="395823.36873278162"/>
  </r>
  <r>
    <s v="Financial Budget"/>
    <x v="1"/>
    <s v="Jutik"/>
    <d v="2014-02-01T00:00:00"/>
    <n v="2"/>
    <s v="Cost Centre"/>
    <x v="5"/>
    <x v="7"/>
    <s v="$"/>
    <n v="329884.52262346615"/>
  </r>
  <r>
    <s v="Financial Budget"/>
    <x v="1"/>
    <s v="Jutik"/>
    <d v="2014-03-01T00:00:00"/>
    <n v="3"/>
    <s v="Cost Centre"/>
    <x v="5"/>
    <x v="7"/>
    <s v="$"/>
    <n v="446578.08277619159"/>
  </r>
  <r>
    <s v="Financial Budget"/>
    <x v="1"/>
    <s v="Jutik"/>
    <d v="2014-04-01T00:00:00"/>
    <n v="4"/>
    <s v="Cost Centre"/>
    <x v="5"/>
    <x v="7"/>
    <s v="$"/>
    <n v="255084.77622429357"/>
  </r>
  <r>
    <s v="Financial Budget"/>
    <x v="1"/>
    <s v="Jutik"/>
    <d v="2014-05-01T00:00:00"/>
    <n v="5"/>
    <s v="Cost Centre"/>
    <x v="5"/>
    <x v="7"/>
    <s v="$"/>
    <n v="307417.20946522552"/>
  </r>
  <r>
    <s v="Financial Budget"/>
    <x v="1"/>
    <s v="Jutik"/>
    <d v="2014-06-01T00:00:00"/>
    <n v="6"/>
    <s v="Cost Centre"/>
    <x v="5"/>
    <x v="7"/>
    <s v="$"/>
    <n v="612277.97873185331"/>
  </r>
  <r>
    <s v="Financial Budget"/>
    <x v="1"/>
    <s v="Jutik"/>
    <d v="2013-07-01T00:00:00"/>
    <n v="7"/>
    <s v="Cost Centre"/>
    <x v="5"/>
    <x v="8"/>
    <s v="$"/>
    <n v="204001.78430538269"/>
  </r>
  <r>
    <s v="Financial Budget"/>
    <x v="1"/>
    <s v="Jutik"/>
    <d v="2013-08-01T00:00:00"/>
    <n v="8"/>
    <s v="Cost Centre"/>
    <x v="5"/>
    <x v="8"/>
    <s v="$"/>
    <n v="156736.8476459604"/>
  </r>
  <r>
    <s v="Financial Budget"/>
    <x v="1"/>
    <s v="Jutik"/>
    <d v="2013-09-01T00:00:00"/>
    <n v="9"/>
    <s v="Cost Centre"/>
    <x v="5"/>
    <x v="8"/>
    <s v="$"/>
    <n v="244769.18801975637"/>
  </r>
  <r>
    <s v="Financial Budget"/>
    <x v="1"/>
    <s v="Jutik"/>
    <d v="2013-10-01T00:00:00"/>
    <n v="10"/>
    <s v="Cost Centre"/>
    <x v="5"/>
    <x v="8"/>
    <s v="$"/>
    <n v="198504.61086128399"/>
  </r>
  <r>
    <s v="Financial Budget"/>
    <x v="1"/>
    <s v="Jutik"/>
    <d v="2013-11-01T00:00:00"/>
    <n v="11"/>
    <s v="Cost Centre"/>
    <x v="5"/>
    <x v="8"/>
    <s v="$"/>
    <n v="174673.83751677407"/>
  </r>
  <r>
    <s v="Financial Budget"/>
    <x v="1"/>
    <s v="Jutik"/>
    <d v="2013-12-01T00:00:00"/>
    <n v="12"/>
    <s v="Cost Centre"/>
    <x v="5"/>
    <x v="8"/>
    <s v="$"/>
    <n v="117398.02382544601"/>
  </r>
  <r>
    <s v="Financial Budget"/>
    <x v="1"/>
    <s v="Jutik"/>
    <d v="2014-01-01T00:00:00"/>
    <n v="1"/>
    <s v="Cost Centre"/>
    <x v="5"/>
    <x v="8"/>
    <s v="$"/>
    <n v="122856.00426868859"/>
  </r>
  <r>
    <s v="Financial Budget"/>
    <x v="1"/>
    <s v="Jutik"/>
    <d v="2014-02-01T00:00:00"/>
    <n v="2"/>
    <s v="Cost Centre"/>
    <x v="5"/>
    <x v="8"/>
    <s v="$"/>
    <n v="115969.228431147"/>
  </r>
  <r>
    <s v="Financial Budget"/>
    <x v="1"/>
    <s v="Jutik"/>
    <d v="2014-03-01T00:00:00"/>
    <n v="3"/>
    <s v="Cost Centre"/>
    <x v="5"/>
    <x v="8"/>
    <s v="$"/>
    <n v="156435.99509763226"/>
  </r>
  <r>
    <s v="Financial Budget"/>
    <x v="1"/>
    <s v="Jutik"/>
    <d v="2014-04-01T00:00:00"/>
    <n v="4"/>
    <s v="Cost Centre"/>
    <x v="5"/>
    <x v="8"/>
    <s v="$"/>
    <n v="85299.480614602799"/>
  </r>
  <r>
    <s v="Financial Budget"/>
    <x v="1"/>
    <s v="Jutik"/>
    <d v="2014-05-01T00:00:00"/>
    <n v="5"/>
    <s v="Cost Centre"/>
    <x v="5"/>
    <x v="8"/>
    <s v="$"/>
    <n v="115184.65971776398"/>
  </r>
  <r>
    <s v="Financial Budget"/>
    <x v="1"/>
    <s v="Jutik"/>
    <d v="2014-06-01T00:00:00"/>
    <n v="6"/>
    <s v="Cost Centre"/>
    <x v="5"/>
    <x v="8"/>
    <s v="$"/>
    <n v="191142.34907568261"/>
  </r>
  <r>
    <s v="Financial Budget"/>
    <x v="1"/>
    <s v="Jutik"/>
    <d v="2013-07-01T00:00:00"/>
    <n v="7"/>
    <s v="Cost Centre"/>
    <x v="6"/>
    <x v="9"/>
    <s v="$"/>
    <n v="3067822.9919048399"/>
  </r>
  <r>
    <s v="Financial Budget"/>
    <x v="1"/>
    <s v="Jutik"/>
    <d v="2013-08-01T00:00:00"/>
    <n v="8"/>
    <s v="Cost Centre"/>
    <x v="6"/>
    <x v="9"/>
    <s v="$"/>
    <n v="2455342.9186057192"/>
  </r>
  <r>
    <s v="Financial Budget"/>
    <x v="1"/>
    <s v="Jutik"/>
    <d v="2013-09-01T00:00:00"/>
    <n v="9"/>
    <s v="Cost Centre"/>
    <x v="6"/>
    <x v="9"/>
    <s v="$"/>
    <n v="3390820.7358167996"/>
  </r>
  <r>
    <s v="Financial Budget"/>
    <x v="1"/>
    <s v="Jutik"/>
    <d v="2013-10-01T00:00:00"/>
    <n v="10"/>
    <s v="Cost Centre"/>
    <x v="6"/>
    <x v="9"/>
    <s v="$"/>
    <n v="2725135.5537314997"/>
  </r>
  <r>
    <s v="Financial Budget"/>
    <x v="1"/>
    <s v="Jutik"/>
    <d v="2013-11-01T00:00:00"/>
    <n v="11"/>
    <s v="Cost Centre"/>
    <x v="6"/>
    <x v="9"/>
    <s v="$"/>
    <n v="2517178.5408305251"/>
  </r>
  <r>
    <s v="Financial Budget"/>
    <x v="1"/>
    <s v="Jutik"/>
    <d v="2013-12-01T00:00:00"/>
    <n v="12"/>
    <s v="Cost Centre"/>
    <x v="6"/>
    <x v="9"/>
    <s v="$"/>
    <n v="1767206.136907575"/>
  </r>
  <r>
    <s v="Financial Budget"/>
    <x v="1"/>
    <s v="Jutik"/>
    <d v="2014-01-01T00:00:00"/>
    <n v="1"/>
    <s v="Cost Centre"/>
    <x v="6"/>
    <x v="9"/>
    <s v="$"/>
    <n v="1961436.6334718997"/>
  </r>
  <r>
    <s v="Financial Budget"/>
    <x v="1"/>
    <s v="Jutik"/>
    <d v="2014-02-01T00:00:00"/>
    <n v="2"/>
    <s v="Cost Centre"/>
    <x v="6"/>
    <x v="9"/>
    <s v="$"/>
    <n v="1593530.5935860998"/>
  </r>
  <r>
    <s v="Financial Budget"/>
    <x v="1"/>
    <s v="Jutik"/>
    <d v="2014-03-01T00:00:00"/>
    <n v="3"/>
    <s v="Cost Centre"/>
    <x v="6"/>
    <x v="9"/>
    <s v="$"/>
    <n v="2258113.7891461495"/>
  </r>
  <r>
    <s v="Financial Budget"/>
    <x v="1"/>
    <s v="Jutik"/>
    <d v="2014-04-01T00:00:00"/>
    <n v="4"/>
    <s v="Cost Centre"/>
    <x v="6"/>
    <x v="9"/>
    <s v="$"/>
    <n v="1190031.30652068"/>
  </r>
  <r>
    <s v="Financial Budget"/>
    <x v="1"/>
    <s v="Jutik"/>
    <d v="2014-05-01T00:00:00"/>
    <n v="5"/>
    <s v="Cost Centre"/>
    <x v="6"/>
    <x v="9"/>
    <s v="$"/>
    <n v="1572119.1696365993"/>
  </r>
  <r>
    <s v="Financial Budget"/>
    <x v="1"/>
    <s v="Jutik"/>
    <d v="2014-06-01T00:00:00"/>
    <n v="6"/>
    <s v="Cost Centre"/>
    <x v="6"/>
    <x v="9"/>
    <s v="$"/>
    <n v="2829210.9406183348"/>
  </r>
  <r>
    <s v="Water Production Actuals"/>
    <x v="2"/>
    <s v="Kootha"/>
    <d v="2013-07-01T00:00:00"/>
    <n v="6"/>
    <s v="None"/>
    <x v="7"/>
    <x v="10"/>
    <s v="Giga-Litre"/>
    <n v="181.933291"/>
  </r>
  <r>
    <s v="Water Production Actuals"/>
    <x v="2"/>
    <s v="Kootha"/>
    <d v="2013-08-01T00:00:00"/>
    <n v="6"/>
    <s v="None"/>
    <x v="7"/>
    <x v="10"/>
    <s v="Giga-Litre"/>
    <n v="187.44394299999999"/>
  </r>
  <r>
    <s v="Water Production Actuals"/>
    <x v="2"/>
    <s v="Kootha"/>
    <d v="2013-09-01T00:00:00"/>
    <n v="6"/>
    <s v="None"/>
    <x v="7"/>
    <x v="10"/>
    <s v="Giga-Litre"/>
    <n v="184.77365699999999"/>
  </r>
  <r>
    <s v="Water Production Actuals"/>
    <x v="2"/>
    <s v="Kootha"/>
    <d v="2013-10-01T00:00:00"/>
    <n v="6"/>
    <s v="None"/>
    <x v="7"/>
    <x v="10"/>
    <s v="Giga-Litre"/>
    <n v="191.54109299999999"/>
  </r>
  <r>
    <s v="Water Production Actuals"/>
    <x v="2"/>
    <s v="Kootha"/>
    <d v="2013-11-01T00:00:00"/>
    <n v="6"/>
    <s v="None"/>
    <x v="7"/>
    <x v="10"/>
    <s v="Giga-Litre"/>
    <n v="98.096062000000003"/>
  </r>
  <r>
    <s v="Water Production Actuals"/>
    <x v="2"/>
    <s v="Kootha"/>
    <d v="2013-12-01T00:00:00"/>
    <n v="6"/>
    <s v="None"/>
    <x v="7"/>
    <x v="10"/>
    <s v="Giga-Litre"/>
    <n v="185.30685299999999"/>
  </r>
  <r>
    <s v="Water Production Actuals"/>
    <x v="2"/>
    <s v="Kootha"/>
    <d v="2014-01-01T00:00:00"/>
    <n v="6"/>
    <s v="None"/>
    <x v="7"/>
    <x v="10"/>
    <s v="Giga-Litre"/>
    <n v="186.90143900000001"/>
  </r>
  <r>
    <s v="Water Production Actuals"/>
    <x v="2"/>
    <s v="Kootha"/>
    <d v="2014-02-01T00:00:00"/>
    <n v="6"/>
    <s v="None"/>
    <x v="7"/>
    <x v="10"/>
    <s v="Giga-Litre"/>
    <n v="158.58676500000001"/>
  </r>
  <r>
    <s v="Water Production Actuals"/>
    <x v="2"/>
    <s v="Kootha"/>
    <d v="2014-03-01T00:00:00"/>
    <n v="6"/>
    <s v="None"/>
    <x v="7"/>
    <x v="10"/>
    <s v="Giga-Litre"/>
    <n v="191.40367599999999"/>
  </r>
  <r>
    <s v="Water Production Actuals"/>
    <x v="2"/>
    <s v="Kootha"/>
    <d v="2014-04-01T00:00:00"/>
    <n v="6"/>
    <s v="None"/>
    <x v="7"/>
    <x v="10"/>
    <s v="Giga-Litre"/>
    <n v="171.057864"/>
  </r>
  <r>
    <s v="Water Production Actuals"/>
    <x v="2"/>
    <s v="Kootha"/>
    <d v="2014-05-01T00:00:00"/>
    <n v="6"/>
    <s v="None"/>
    <x v="7"/>
    <x v="10"/>
    <s v="Giga-Litre"/>
    <n v="169.28699900000001"/>
  </r>
  <r>
    <s v="Water Production Actuals"/>
    <x v="2"/>
    <s v="Kootha"/>
    <d v="2014-06-01T00:00:00"/>
    <n v="6"/>
    <s v="None"/>
    <x v="7"/>
    <x v="10"/>
    <s v="Giga-Litre"/>
    <n v="142.50871699999999"/>
  </r>
  <r>
    <s v="Water Production Actuals"/>
    <x v="2"/>
    <s v="Surjek"/>
    <d v="2013-07-01T00:00:00"/>
    <n v="6"/>
    <s v="None"/>
    <x v="7"/>
    <x v="10"/>
    <s v="Giga-Litre"/>
    <n v="214.968999"/>
  </r>
  <r>
    <s v="Water Production Actuals"/>
    <x v="2"/>
    <s v="Surjek"/>
    <d v="2013-08-01T00:00:00"/>
    <n v="6"/>
    <s v="None"/>
    <x v="7"/>
    <x v="10"/>
    <s v="Giga-Litre"/>
    <n v="228.199051"/>
  </r>
  <r>
    <s v="Water Production Actuals"/>
    <x v="2"/>
    <s v="Surjek"/>
    <d v="2013-09-01T00:00:00"/>
    <n v="6"/>
    <s v="None"/>
    <x v="7"/>
    <x v="10"/>
    <s v="Giga-Litre"/>
    <n v="216.53646700000002"/>
  </r>
  <r>
    <s v="Water Production Actuals"/>
    <x v="2"/>
    <s v="Surjek"/>
    <d v="2013-10-01T00:00:00"/>
    <n v="6"/>
    <s v="None"/>
    <x v="7"/>
    <x v="10"/>
    <s v="Giga-Litre"/>
    <n v="236.760276"/>
  </r>
  <r>
    <s v="Water Production Actuals"/>
    <x v="2"/>
    <s v="Surjek"/>
    <d v="2013-11-01T00:00:00"/>
    <n v="6"/>
    <s v="None"/>
    <x v="7"/>
    <x v="10"/>
    <s v="Giga-Litre"/>
    <n v="232.052864"/>
  </r>
  <r>
    <s v="Water Production Actuals"/>
    <x v="2"/>
    <s v="Surjek"/>
    <d v="2013-12-01T00:00:00"/>
    <n v="6"/>
    <s v="None"/>
    <x v="7"/>
    <x v="10"/>
    <s v="Giga-Litre"/>
    <n v="240.21016"/>
  </r>
  <r>
    <s v="Water Production Actuals"/>
    <x v="2"/>
    <s v="Surjek"/>
    <d v="2014-01-01T00:00:00"/>
    <n v="6"/>
    <s v="None"/>
    <x v="7"/>
    <x v="10"/>
    <s v="Giga-Litre"/>
    <n v="288.160549"/>
  </r>
  <r>
    <s v="Water Production Actuals"/>
    <x v="2"/>
    <s v="Surjek"/>
    <d v="2014-02-01T00:00:00"/>
    <n v="6"/>
    <s v="None"/>
    <x v="7"/>
    <x v="10"/>
    <s v="Giga-Litre"/>
    <n v="306.884524"/>
  </r>
  <r>
    <s v="Water Production Actuals"/>
    <x v="2"/>
    <s v="Surjek"/>
    <d v="2014-03-01T00:00:00"/>
    <n v="6"/>
    <s v="None"/>
    <x v="7"/>
    <x v="10"/>
    <s v="Giga-Litre"/>
    <n v="367.65100600000005"/>
  </r>
  <r>
    <s v="Water Production Actuals"/>
    <x v="2"/>
    <s v="Surjek"/>
    <d v="2014-04-01T00:00:00"/>
    <n v="6"/>
    <s v="None"/>
    <x v="7"/>
    <x v="10"/>
    <s v="Giga-Litre"/>
    <n v="351.99016599999999"/>
  </r>
  <r>
    <s v="Water Production Actuals"/>
    <x v="2"/>
    <s v="Surjek"/>
    <d v="2014-05-01T00:00:00"/>
    <n v="6"/>
    <s v="None"/>
    <x v="7"/>
    <x v="10"/>
    <s v="Giga-Litre"/>
    <n v="362.822"/>
  </r>
  <r>
    <s v="Water Production Actuals"/>
    <x v="2"/>
    <s v="Surjek"/>
    <d v="2014-06-01T00:00:00"/>
    <n v="6"/>
    <s v="None"/>
    <x v="7"/>
    <x v="10"/>
    <s v="Giga-Litre"/>
    <n v="260.31229999999999"/>
  </r>
  <r>
    <s v="Water Production Actuals"/>
    <x v="2"/>
    <s v="Jutik"/>
    <d v="2013-07-01T00:00:00"/>
    <n v="6"/>
    <s v="None"/>
    <x v="7"/>
    <x v="10"/>
    <s v="Giga-Litre"/>
    <n v="250.24199099999998"/>
  </r>
  <r>
    <s v="Water Production Actuals"/>
    <x v="2"/>
    <s v="Jutik"/>
    <d v="2013-08-01T00:00:00"/>
    <n v="6"/>
    <s v="None"/>
    <x v="7"/>
    <x v="10"/>
    <s v="Giga-Litre"/>
    <n v="206.740703"/>
  </r>
  <r>
    <s v="Water Production Actuals"/>
    <x v="2"/>
    <s v="Jutik"/>
    <d v="2013-09-01T00:00:00"/>
    <n v="6"/>
    <s v="None"/>
    <x v="7"/>
    <x v="10"/>
    <s v="Giga-Litre"/>
    <n v="201.23546099999996"/>
  </r>
  <r>
    <s v="Water Production Actuals"/>
    <x v="2"/>
    <s v="Jutik"/>
    <d v="2013-10-01T00:00:00"/>
    <n v="6"/>
    <s v="None"/>
    <x v="7"/>
    <x v="10"/>
    <s v="Giga-Litre"/>
    <n v="174.36956599999999"/>
  </r>
  <r>
    <s v="Water Production Actuals"/>
    <x v="2"/>
    <s v="Jutik"/>
    <d v="2013-11-01T00:00:00"/>
    <n v="6"/>
    <s v="None"/>
    <x v="7"/>
    <x v="10"/>
    <s v="Giga-Litre"/>
    <n v="204.09105"/>
  </r>
  <r>
    <s v="Water Production Actuals"/>
    <x v="2"/>
    <s v="Jutik"/>
    <d v="2013-12-01T00:00:00"/>
    <n v="6"/>
    <s v="None"/>
    <x v="7"/>
    <x v="10"/>
    <s v="Giga-Litre"/>
    <n v="146.35666599999999"/>
  </r>
  <r>
    <s v="Water Production Actuals"/>
    <x v="2"/>
    <s v="Jutik"/>
    <d v="2014-01-01T00:00:00"/>
    <n v="6"/>
    <s v="None"/>
    <x v="7"/>
    <x v="10"/>
    <s v="Giga-Litre"/>
    <n v="204.20249700000002"/>
  </r>
  <r>
    <s v="Water Production Actuals"/>
    <x v="2"/>
    <s v="Jutik"/>
    <d v="2014-02-01T00:00:00"/>
    <n v="6"/>
    <s v="None"/>
    <x v="7"/>
    <x v="10"/>
    <s v="Giga-Litre"/>
    <n v="217.43019900000002"/>
  </r>
  <r>
    <s v="Water Production Actuals"/>
    <x v="2"/>
    <s v="Jutik"/>
    <d v="2014-03-01T00:00:00"/>
    <n v="6"/>
    <s v="None"/>
    <x v="7"/>
    <x v="10"/>
    <s v="Giga-Litre"/>
    <n v="230.98220000000001"/>
  </r>
  <r>
    <s v="Water Production Actuals"/>
    <x v="2"/>
    <s v="Jutik"/>
    <d v="2014-04-01T00:00:00"/>
    <n v="6"/>
    <s v="None"/>
    <x v="7"/>
    <x v="10"/>
    <s v="Giga-Litre"/>
    <n v="236.441136"/>
  </r>
  <r>
    <s v="Water Production Actuals"/>
    <x v="2"/>
    <s v="Jutik"/>
    <d v="2014-05-01T00:00:00"/>
    <n v="6"/>
    <s v="None"/>
    <x v="7"/>
    <x v="10"/>
    <s v="Giga-Litre"/>
    <n v="241.40736899999999"/>
  </r>
  <r>
    <s v="Water Production Actuals"/>
    <x v="2"/>
    <s v="Jutik"/>
    <d v="2014-06-01T00:00:00"/>
    <n v="6"/>
    <s v="None"/>
    <x v="7"/>
    <x v="10"/>
    <s v="Giga-Litre"/>
    <n v="220.380334"/>
  </r>
  <r>
    <s v="Water Production Budget"/>
    <x v="2"/>
    <s v="Kootha"/>
    <d v="2013-07-01T00:00:00"/>
    <n v="6"/>
    <s v="None"/>
    <x v="7"/>
    <x v="10"/>
    <s v="Giga-Litre"/>
    <n v="171.933291"/>
  </r>
  <r>
    <s v="Water Production Budget"/>
    <x v="2"/>
    <s v="Kootha"/>
    <d v="2013-08-01T00:00:00"/>
    <n v="6"/>
    <s v="None"/>
    <x v="7"/>
    <x v="10"/>
    <s v="Giga-Litre"/>
    <n v="185.44394299999999"/>
  </r>
  <r>
    <s v="Water Production Budget"/>
    <x v="2"/>
    <s v="Kootha"/>
    <d v="2013-09-01T00:00:00"/>
    <n v="6"/>
    <s v="None"/>
    <x v="7"/>
    <x v="10"/>
    <s v="Giga-Litre"/>
    <n v="186.77365699999999"/>
  </r>
  <r>
    <s v="Water Production Budget"/>
    <x v="2"/>
    <s v="Kootha"/>
    <d v="2013-10-01T00:00:00"/>
    <n v="6"/>
    <s v="None"/>
    <x v="7"/>
    <x v="10"/>
    <s v="Giga-Litre"/>
    <n v="190.54109299999999"/>
  </r>
  <r>
    <s v="Water Production Budget"/>
    <x v="2"/>
    <s v="Kootha"/>
    <d v="2013-11-01T00:00:00"/>
    <n v="6"/>
    <s v="None"/>
    <x v="7"/>
    <x v="10"/>
    <s v="Giga-Litre"/>
    <n v="95.096062000000003"/>
  </r>
  <r>
    <s v="Water Production Budget"/>
    <x v="2"/>
    <s v="Kootha"/>
    <d v="2013-12-01T00:00:00"/>
    <n v="6"/>
    <s v="None"/>
    <x v="7"/>
    <x v="10"/>
    <s v="Giga-Litre"/>
    <n v="184.30685299999999"/>
  </r>
  <r>
    <s v="Water Production Budget"/>
    <x v="2"/>
    <s v="Kootha"/>
    <d v="2014-01-01T00:00:00"/>
    <n v="6"/>
    <s v="None"/>
    <x v="7"/>
    <x v="10"/>
    <s v="Giga-Litre"/>
    <n v="181.90143900000001"/>
  </r>
  <r>
    <s v="Water Production Budget"/>
    <x v="2"/>
    <s v="Kootha"/>
    <d v="2014-02-01T00:00:00"/>
    <n v="6"/>
    <s v="None"/>
    <x v="7"/>
    <x v="10"/>
    <s v="Giga-Litre"/>
    <n v="149.58676500000001"/>
  </r>
  <r>
    <s v="Water Production Budget"/>
    <x v="2"/>
    <s v="Kootha"/>
    <d v="2014-03-01T00:00:00"/>
    <n v="6"/>
    <s v="None"/>
    <x v="7"/>
    <x v="10"/>
    <s v="Giga-Litre"/>
    <n v="181.40367599999999"/>
  </r>
  <r>
    <s v="Water Production Budget"/>
    <x v="2"/>
    <s v="Kootha"/>
    <d v="2014-04-01T00:00:00"/>
    <n v="6"/>
    <s v="None"/>
    <x v="7"/>
    <x v="10"/>
    <s v="Giga-Litre"/>
    <n v="171.057864"/>
  </r>
  <r>
    <s v="Water Production Budget"/>
    <x v="2"/>
    <s v="Kootha"/>
    <d v="2014-05-01T00:00:00"/>
    <n v="6"/>
    <s v="None"/>
    <x v="7"/>
    <x v="10"/>
    <s v="Giga-Litre"/>
    <n v="165.28699900000001"/>
  </r>
  <r>
    <s v="Water Production Budget"/>
    <x v="2"/>
    <s v="Kootha"/>
    <d v="2014-06-01T00:00:00"/>
    <n v="6"/>
    <s v="None"/>
    <x v="7"/>
    <x v="10"/>
    <s v="Giga-Litre"/>
    <n v="149.50871699999999"/>
  </r>
  <r>
    <s v="Water Production Budget"/>
    <x v="2"/>
    <s v="Surjek"/>
    <d v="2013-07-01T00:00:00"/>
    <n v="6"/>
    <s v="None"/>
    <x v="7"/>
    <x v="10"/>
    <s v="Giga-Litre"/>
    <n v="211.968999"/>
  </r>
  <r>
    <s v="Water Production Budget"/>
    <x v="2"/>
    <s v="Surjek"/>
    <d v="2013-08-01T00:00:00"/>
    <n v="6"/>
    <s v="None"/>
    <x v="7"/>
    <x v="10"/>
    <s v="Giga-Litre"/>
    <n v="224.199051"/>
  </r>
  <r>
    <s v="Water Production Budget"/>
    <x v="2"/>
    <s v="Surjek"/>
    <d v="2013-09-01T00:00:00"/>
    <n v="6"/>
    <s v="None"/>
    <x v="7"/>
    <x v="10"/>
    <s v="Giga-Litre"/>
    <n v="220.53646699999999"/>
  </r>
  <r>
    <s v="Water Production Budget"/>
    <x v="2"/>
    <s v="Surjek"/>
    <d v="2013-10-01T00:00:00"/>
    <n v="6"/>
    <s v="None"/>
    <x v="7"/>
    <x v="10"/>
    <s v="Giga-Litre"/>
    <n v="306.76027599999998"/>
  </r>
  <r>
    <s v="Water Production Budget"/>
    <x v="2"/>
    <s v="Surjek"/>
    <d v="2013-11-01T00:00:00"/>
    <n v="6"/>
    <s v="None"/>
    <x v="7"/>
    <x v="10"/>
    <s v="Giga-Litre"/>
    <n v="260.052864"/>
  </r>
  <r>
    <s v="Water Production Budget"/>
    <x v="2"/>
    <s v="Surjek"/>
    <d v="2013-12-01T00:00:00"/>
    <n v="6"/>
    <s v="None"/>
    <x v="7"/>
    <x v="10"/>
    <s v="Giga-Litre"/>
    <n v="240.21016"/>
  </r>
  <r>
    <s v="Water Production Budget"/>
    <x v="2"/>
    <s v="Surjek"/>
    <d v="2014-01-01T00:00:00"/>
    <n v="6"/>
    <s v="None"/>
    <x v="7"/>
    <x v="10"/>
    <s v="Giga-Litre"/>
    <n v="258.160549"/>
  </r>
  <r>
    <s v="Water Production Budget"/>
    <x v="2"/>
    <s v="Surjek"/>
    <d v="2014-02-01T00:00:00"/>
    <n v="6"/>
    <s v="None"/>
    <x v="7"/>
    <x v="10"/>
    <s v="Giga-Litre"/>
    <n v="310.884524"/>
  </r>
  <r>
    <s v="Water Production Budget"/>
    <x v="2"/>
    <s v="Surjek"/>
    <d v="2014-03-01T00:00:00"/>
    <n v="6"/>
    <s v="None"/>
    <x v="7"/>
    <x v="10"/>
    <s v="Giga-Litre"/>
    <n v="347.651006"/>
  </r>
  <r>
    <s v="Water Production Budget"/>
    <x v="2"/>
    <s v="Surjek"/>
    <d v="2014-04-01T00:00:00"/>
    <n v="6"/>
    <s v="None"/>
    <x v="7"/>
    <x v="10"/>
    <s v="Giga-Litre"/>
    <n v="341.99016599999999"/>
  </r>
  <r>
    <s v="Water Production Budget"/>
    <x v="2"/>
    <s v="Surjek"/>
    <d v="2014-05-01T00:00:00"/>
    <n v="6"/>
    <s v="None"/>
    <x v="7"/>
    <x v="10"/>
    <s v="Giga-Litre"/>
    <n v="301.18512999999996"/>
  </r>
  <r>
    <s v="Water Production Budget"/>
    <x v="2"/>
    <s v="Surjek"/>
    <d v="2014-06-01T00:00:00"/>
    <n v="6"/>
    <s v="None"/>
    <x v="7"/>
    <x v="10"/>
    <s v="Giga-Litre"/>
    <n v="260.92"/>
  </r>
  <r>
    <s v="Water Production Budget"/>
    <x v="2"/>
    <s v="Jutik"/>
    <d v="2013-07-01T00:00:00"/>
    <n v="6"/>
    <s v="None"/>
    <x v="7"/>
    <x v="10"/>
    <s v="Giga-Litre"/>
    <n v="234.24199100000001"/>
  </r>
  <r>
    <s v="Water Production Budget"/>
    <x v="2"/>
    <s v="Jutik"/>
    <d v="2013-08-01T00:00:00"/>
    <n v="6"/>
    <s v="None"/>
    <x v="7"/>
    <x v="10"/>
    <s v="Giga-Litre"/>
    <n v="203.740703"/>
  </r>
  <r>
    <s v="Water Production Budget"/>
    <x v="2"/>
    <s v="Jutik"/>
    <d v="2013-09-01T00:00:00"/>
    <n v="6"/>
    <s v="None"/>
    <x v="7"/>
    <x v="10"/>
    <s v="Giga-Litre"/>
    <n v="192.23546099999999"/>
  </r>
  <r>
    <s v="Water Production Budget"/>
    <x v="2"/>
    <s v="Jutik"/>
    <d v="2013-10-01T00:00:00"/>
    <n v="6"/>
    <s v="None"/>
    <x v="7"/>
    <x v="10"/>
    <s v="Giga-Litre"/>
    <n v="176.36956599999999"/>
  </r>
  <r>
    <s v="Water Production Budget"/>
    <x v="2"/>
    <s v="Jutik"/>
    <d v="2013-11-01T00:00:00"/>
    <n v="6"/>
    <s v="None"/>
    <x v="7"/>
    <x v="10"/>
    <s v="Giga-Litre"/>
    <n v="206.09105"/>
  </r>
  <r>
    <s v="Water Production Budget"/>
    <x v="2"/>
    <s v="Jutik"/>
    <d v="2013-12-01T00:00:00"/>
    <n v="6"/>
    <s v="None"/>
    <x v="7"/>
    <x v="10"/>
    <s v="Giga-Litre"/>
    <n v="141.32156660000001"/>
  </r>
  <r>
    <s v="Water Production Budget"/>
    <x v="2"/>
    <s v="Jutik"/>
    <d v="2014-01-01T00:00:00"/>
    <n v="6"/>
    <s v="None"/>
    <x v="7"/>
    <x v="10"/>
    <s v="Giga-Litre"/>
    <n v="214.20249699999999"/>
  </r>
  <r>
    <s v="Water Production Budget"/>
    <x v="2"/>
    <s v="Jutik"/>
    <d v="2014-02-01T00:00:00"/>
    <n v="6"/>
    <s v="None"/>
    <x v="7"/>
    <x v="10"/>
    <s v="Giga-Litre"/>
    <n v="211.43019899999999"/>
  </r>
  <r>
    <s v="Water Production Budget"/>
    <x v="2"/>
    <s v="Jutik"/>
    <d v="2014-03-01T00:00:00"/>
    <n v="6"/>
    <s v="None"/>
    <x v="7"/>
    <x v="10"/>
    <s v="Giga-Litre"/>
    <n v="141.81421700000001"/>
  </r>
  <r>
    <s v="Water Production Budget"/>
    <x v="2"/>
    <s v="Jutik"/>
    <d v="2014-04-01T00:00:00"/>
    <n v="6"/>
    <s v="None"/>
    <x v="7"/>
    <x v="10"/>
    <s v="Giga-Litre"/>
    <n v="118.441136"/>
  </r>
  <r>
    <s v="Water Production Budget"/>
    <x v="2"/>
    <s v="Jutik"/>
    <d v="2014-05-01T00:00:00"/>
    <n v="6"/>
    <s v="None"/>
    <x v="7"/>
    <x v="10"/>
    <s v="Giga-Litre"/>
    <n v="116.407369"/>
  </r>
  <r>
    <s v="Water Production Budget"/>
    <x v="2"/>
    <s v="Jutik"/>
    <d v="2014-06-01T00:00:00"/>
    <n v="6"/>
    <s v="None"/>
    <x v="7"/>
    <x v="10"/>
    <s v="Giga-Litre"/>
    <n v="140.380333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F0A595-D24A-B84C-B8C5-F5E2E9D3E01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5" firstHeaderRow="1" firstDataRow="3" firstDataCol="0" rowPageCount="1" colPageCount="1"/>
  <pivotFields count="10">
    <pivotField showAll="0"/>
    <pivotField axis="axisPage" multipleItemSelectionAllowed="1" showAll="0">
      <items count="4">
        <item h="1" x="1"/>
        <item h="1" x="2"/>
        <item x="0"/>
        <item t="default"/>
      </items>
    </pivotField>
    <pivotField showAll="0"/>
    <pivotField numFmtId="17" showAll="0"/>
    <pivotField showAll="0"/>
    <pivotField showAll="0"/>
    <pivotField axis="axisCol" showAll="0">
      <items count="9">
        <item x="0"/>
        <item x="1"/>
        <item x="2"/>
        <item x="3"/>
        <item x="4"/>
        <item x="6"/>
        <item x="7"/>
        <item x="5"/>
        <item t="default"/>
      </items>
    </pivotField>
    <pivotField axis="axisCol" showAll="0">
      <items count="12">
        <item x="2"/>
        <item x="9"/>
        <item x="10"/>
        <item x="8"/>
        <item x="5"/>
        <item x="7"/>
        <item x="6"/>
        <item x="4"/>
        <item x="3"/>
        <item x="0"/>
        <item x="1"/>
        <item t="default"/>
      </items>
    </pivotField>
    <pivotField showAll="0"/>
    <pivotField numFmtId="4" showAll="0"/>
  </pivotFields>
  <rowItems count="1">
    <i/>
  </rowItems>
  <colFields count="2">
    <field x="6"/>
    <field x="7"/>
  </colFields>
  <colItems count="9">
    <i>
      <x/>
      <x v="9"/>
    </i>
    <i r="1">
      <x v="10"/>
    </i>
    <i t="default">
      <x/>
    </i>
    <i>
      <x v="1"/>
      <x v="9"/>
    </i>
    <i r="1">
      <x v="10"/>
    </i>
    <i t="default">
      <x v="1"/>
    </i>
    <i>
      <x v="2"/>
      <x v="9"/>
    </i>
    <i t="default">
      <x v="2"/>
    </i>
    <i t="grand">
      <x/>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zoomScale="80" zoomScaleNormal="80" workbookViewId="0">
      <selection activeCell="A4" sqref="A4:AB4"/>
    </sheetView>
  </sheetViews>
  <sheetFormatPr baseColWidth="10" defaultColWidth="8.6640625" defaultRowHeight="13" x14ac:dyDescent="0.15"/>
  <cols>
    <col min="1" max="1" width="8.6640625" style="2" customWidth="1"/>
    <col min="2" max="16384" width="8.6640625" style="2"/>
  </cols>
  <sheetData>
    <row r="1" spans="1:31" s="125" customFormat="1" ht="18" x14ac:dyDescent="0.2">
      <c r="A1" s="124" t="s">
        <v>89</v>
      </c>
    </row>
    <row r="3" spans="1:31" ht="14" x14ac:dyDescent="0.15">
      <c r="A3" s="79" t="s">
        <v>90</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x14ac:dyDescent="0.2">
      <c r="A4" s="142" t="s">
        <v>180</v>
      </c>
      <c r="B4" s="143"/>
      <c r="C4" s="143"/>
      <c r="D4" s="143"/>
      <c r="E4" s="143"/>
      <c r="F4" s="143"/>
      <c r="G4" s="143"/>
      <c r="H4" s="143"/>
      <c r="I4" s="143"/>
      <c r="J4" s="143"/>
      <c r="K4" s="143"/>
      <c r="L4" s="143"/>
      <c r="M4" s="143"/>
      <c r="N4" s="143"/>
      <c r="O4" s="143"/>
      <c r="P4" s="143"/>
      <c r="Q4" s="143"/>
      <c r="R4" s="143"/>
      <c r="S4" s="143"/>
      <c r="T4" s="143"/>
      <c r="U4" s="143"/>
      <c r="V4" s="143"/>
      <c r="W4" s="143"/>
      <c r="X4" s="143"/>
      <c r="Y4" s="143"/>
      <c r="Z4" s="143"/>
      <c r="AA4" s="143"/>
      <c r="AB4" s="143"/>
    </row>
    <row r="5" spans="1:31" ht="32.5" customHeight="1" x14ac:dyDescent="0.2">
      <c r="A5" s="142" t="s">
        <v>160</v>
      </c>
      <c r="B5" s="146"/>
      <c r="C5" s="146"/>
      <c r="D5" s="146"/>
      <c r="E5" s="146"/>
      <c r="F5" s="146"/>
      <c r="G5" s="146"/>
      <c r="H5" s="146"/>
      <c r="I5" s="146"/>
      <c r="J5" s="146"/>
      <c r="K5" s="146"/>
      <c r="L5" s="146"/>
      <c r="M5" s="146"/>
      <c r="N5" s="146"/>
      <c r="O5" s="146"/>
      <c r="P5" s="146"/>
      <c r="Q5" s="146"/>
      <c r="R5" s="146"/>
      <c r="S5" s="146"/>
      <c r="T5" s="146"/>
      <c r="U5" s="146"/>
      <c r="V5" s="146"/>
      <c r="W5" s="146"/>
      <c r="X5" s="146"/>
      <c r="Y5" s="146"/>
      <c r="Z5" s="146"/>
      <c r="AA5" s="146"/>
      <c r="AB5" s="146"/>
    </row>
    <row r="6" spans="1:31" ht="25.5" customHeight="1" x14ac:dyDescent="0.15">
      <c r="A6" s="79" t="s">
        <v>158</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x14ac:dyDescent="0.15">
      <c r="A7" s="1" t="s">
        <v>43</v>
      </c>
    </row>
    <row r="8" spans="1:31" ht="12.75" customHeight="1" x14ac:dyDescent="0.15">
      <c r="A8" s="1"/>
    </row>
    <row r="9" spans="1:31" s="125" customFormat="1" ht="25.5" customHeight="1" x14ac:dyDescent="0.15">
      <c r="A9" s="127" t="s">
        <v>44</v>
      </c>
    </row>
    <row r="10" spans="1:31" s="22" customFormat="1" ht="90.5" customHeight="1" x14ac:dyDescent="0.2">
      <c r="A10" s="142" t="s">
        <v>181</v>
      </c>
      <c r="B10" s="143"/>
      <c r="C10" s="143"/>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c r="AC10" s="143"/>
      <c r="AD10" s="143"/>
      <c r="AE10" s="143"/>
    </row>
    <row r="11" spans="1:31" s="126" customFormat="1" ht="28" customHeight="1" x14ac:dyDescent="0.15">
      <c r="A11" s="127" t="s">
        <v>159</v>
      </c>
    </row>
    <row r="12" spans="1:31" s="129" customFormat="1" ht="68" customHeight="1" x14ac:dyDescent="0.2">
      <c r="A12" s="144" t="s">
        <v>163</v>
      </c>
      <c r="B12" s="145"/>
      <c r="C12" s="145"/>
      <c r="D12" s="145"/>
      <c r="E12" s="145"/>
      <c r="F12" s="145"/>
      <c r="G12" s="145"/>
      <c r="H12" s="145"/>
      <c r="I12" s="145"/>
      <c r="J12" s="145"/>
      <c r="K12" s="145"/>
      <c r="L12" s="145"/>
      <c r="M12" s="145"/>
      <c r="N12" s="145"/>
      <c r="O12" s="145"/>
      <c r="P12" s="145"/>
      <c r="Q12" s="145"/>
      <c r="R12" s="145"/>
      <c r="S12" s="145"/>
      <c r="T12" s="145"/>
      <c r="U12" s="145"/>
      <c r="V12" s="145"/>
      <c r="W12" s="145"/>
      <c r="X12" s="145"/>
      <c r="Y12" s="145"/>
      <c r="Z12" s="145"/>
      <c r="AA12" s="145"/>
      <c r="AB12" s="145"/>
    </row>
    <row r="13" spans="1:31" ht="89" customHeight="1" x14ac:dyDescent="0.2">
      <c r="A13" s="147" t="s">
        <v>164</v>
      </c>
      <c r="B13" s="143"/>
      <c r="C13" s="143"/>
      <c r="D13" s="143"/>
      <c r="E13" s="143"/>
      <c r="F13" s="143"/>
      <c r="G13" s="143"/>
      <c r="H13" s="143"/>
      <c r="I13" s="143"/>
      <c r="J13" s="143"/>
      <c r="K13" s="143"/>
      <c r="L13" s="143"/>
      <c r="M13" s="143"/>
      <c r="N13" s="143"/>
      <c r="O13" s="143"/>
      <c r="P13" s="143"/>
      <c r="Q13" s="143"/>
      <c r="R13" s="143"/>
      <c r="S13" s="143"/>
      <c r="T13" s="143"/>
      <c r="U13" s="143"/>
      <c r="V13" s="143"/>
      <c r="W13" s="143"/>
      <c r="X13" s="143"/>
      <c r="Y13" s="143"/>
      <c r="Z13" s="143"/>
      <c r="AA13" s="143"/>
      <c r="AB13" s="143"/>
    </row>
    <row r="14" spans="1:31" ht="68.5" customHeight="1" x14ac:dyDescent="0.2">
      <c r="A14" s="142" t="s">
        <v>161</v>
      </c>
      <c r="B14" s="143"/>
      <c r="C14" s="143"/>
      <c r="D14" s="143"/>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28"/>
    </row>
    <row r="15" spans="1:31" x14ac:dyDescent="0.15">
      <c r="A15" s="1" t="s">
        <v>162</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baseColWidth="10" defaultColWidth="14.5" defaultRowHeight="15" customHeight="1" x14ac:dyDescent="0.2"/>
  <cols>
    <col min="1" max="1" width="28.33203125" customWidth="1"/>
    <col min="2" max="2" width="16.1640625" customWidth="1"/>
    <col min="3" max="14" width="15.1640625" customWidth="1"/>
    <col min="15" max="26" width="8.6640625" customWidth="1"/>
  </cols>
  <sheetData>
    <row r="1" spans="1:20" s="50" customFormat="1" ht="148" customHeight="1" x14ac:dyDescent="0.25">
      <c r="A1" s="168" t="s">
        <v>62</v>
      </c>
      <c r="B1" s="158"/>
      <c r="C1" s="158"/>
      <c r="D1" s="158"/>
      <c r="E1" s="158"/>
      <c r="F1" s="158"/>
      <c r="G1" s="158"/>
      <c r="H1" s="158"/>
      <c r="I1" s="158"/>
      <c r="J1" s="158"/>
      <c r="K1" s="158"/>
      <c r="L1" s="158"/>
      <c r="M1" s="158"/>
      <c r="N1" s="158"/>
      <c r="O1" s="158"/>
      <c r="P1" s="158"/>
      <c r="Q1" s="158"/>
      <c r="R1" s="158"/>
      <c r="S1" s="158"/>
      <c r="T1" s="158"/>
    </row>
    <row r="2" spans="1:20" s="50" customFormat="1" ht="41.25" customHeight="1" x14ac:dyDescent="0.2">
      <c r="A2" s="36" t="s">
        <v>41</v>
      </c>
    </row>
    <row r="3" spans="1:20" s="50" customFormat="1" ht="20.25" customHeight="1" x14ac:dyDescent="0.2">
      <c r="A3" s="36"/>
    </row>
    <row r="4" spans="1:20" s="50" customFormat="1" ht="21" customHeight="1" x14ac:dyDescent="0.2">
      <c r="A4" s="36" t="s">
        <v>69</v>
      </c>
    </row>
    <row r="5" spans="1:20" s="50" customFormat="1" ht="22" customHeight="1" x14ac:dyDescent="0.2">
      <c r="A5" s="36" t="s">
        <v>51</v>
      </c>
    </row>
    <row r="6" spans="1:20" s="27" customFormat="1" ht="14.25" customHeight="1" x14ac:dyDescent="0.2">
      <c r="A6" s="28" t="s">
        <v>39</v>
      </c>
      <c r="B6" s="28" t="s">
        <v>31</v>
      </c>
      <c r="C6" s="29" t="s">
        <v>1</v>
      </c>
      <c r="D6" s="29" t="s">
        <v>2</v>
      </c>
      <c r="E6" s="29" t="s">
        <v>3</v>
      </c>
      <c r="F6" s="29" t="s">
        <v>4</v>
      </c>
      <c r="G6" s="29" t="s">
        <v>5</v>
      </c>
      <c r="H6" s="29" t="s">
        <v>6</v>
      </c>
      <c r="I6" s="29" t="s">
        <v>7</v>
      </c>
      <c r="J6" s="29" t="s">
        <v>8</v>
      </c>
      <c r="K6" s="29" t="s">
        <v>9</v>
      </c>
      <c r="L6" s="29" t="s">
        <v>10</v>
      </c>
      <c r="M6" s="29" t="s">
        <v>11</v>
      </c>
      <c r="N6" s="29" t="s">
        <v>12</v>
      </c>
    </row>
    <row r="7" spans="1:20" ht="14.25" customHeight="1" x14ac:dyDescent="0.2">
      <c r="A7" s="58" t="s">
        <v>65</v>
      </c>
      <c r="B7" s="58" t="s">
        <v>33</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x14ac:dyDescent="0.2">
      <c r="A8" s="58" t="s">
        <v>66</v>
      </c>
      <c r="B8" s="58" t="s">
        <v>33</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x14ac:dyDescent="0.2">
      <c r="A9" s="58" t="s">
        <v>67</v>
      </c>
      <c r="B9" s="58" t="s">
        <v>33</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x14ac:dyDescent="0.25">
      <c r="A10" s="30" t="s">
        <v>22</v>
      </c>
      <c r="B10" s="30" t="s">
        <v>33</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x14ac:dyDescent="0.25">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5" customHeight="1" x14ac:dyDescent="0.2">
      <c r="A12" s="57" t="s">
        <v>64</v>
      </c>
      <c r="B12" s="55"/>
      <c r="C12" s="56"/>
      <c r="D12" s="56"/>
      <c r="E12" s="56"/>
      <c r="F12" s="56"/>
      <c r="G12" s="56"/>
      <c r="H12" s="56"/>
      <c r="I12" s="56"/>
      <c r="J12" s="56"/>
      <c r="K12" s="56"/>
      <c r="L12" s="56"/>
      <c r="M12" s="56"/>
      <c r="N12" s="56"/>
    </row>
    <row r="13" spans="1:20" s="34" customFormat="1" ht="14.25" customHeight="1" x14ac:dyDescent="0.2">
      <c r="A13" s="28" t="s">
        <v>39</v>
      </c>
      <c r="B13" s="28" t="s">
        <v>31</v>
      </c>
      <c r="C13" s="61" t="s">
        <v>1</v>
      </c>
      <c r="D13" s="61" t="s">
        <v>2</v>
      </c>
      <c r="E13" s="61" t="s">
        <v>3</v>
      </c>
      <c r="F13" s="61" t="s">
        <v>4</v>
      </c>
      <c r="G13" s="61" t="s">
        <v>5</v>
      </c>
      <c r="H13" s="61" t="s">
        <v>6</v>
      </c>
      <c r="I13" s="61" t="s">
        <v>7</v>
      </c>
      <c r="J13" s="61" t="s">
        <v>8</v>
      </c>
      <c r="K13" s="61" t="s">
        <v>9</v>
      </c>
      <c r="L13" s="61" t="s">
        <v>10</v>
      </c>
      <c r="M13" s="61" t="s">
        <v>11</v>
      </c>
      <c r="N13" s="61" t="s">
        <v>12</v>
      </c>
    </row>
    <row r="14" spans="1:20" ht="14.25" customHeight="1" x14ac:dyDescent="0.2">
      <c r="A14" s="58" t="s">
        <v>65</v>
      </c>
      <c r="B14" s="58" t="s">
        <v>33</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x14ac:dyDescent="0.2">
      <c r="A15" s="58" t="s">
        <v>66</v>
      </c>
      <c r="B15" s="58" t="s">
        <v>33</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x14ac:dyDescent="0.2">
      <c r="A16" s="58" t="s">
        <v>67</v>
      </c>
      <c r="B16" s="58" t="s">
        <v>33</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x14ac:dyDescent="0.25">
      <c r="A17" s="30" t="s">
        <v>22</v>
      </c>
      <c r="B17" s="30" t="s">
        <v>33</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x14ac:dyDescent="0.25">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5" customHeight="1" x14ac:dyDescent="0.2">
      <c r="A19" s="57" t="s">
        <v>63</v>
      </c>
      <c r="B19" s="55"/>
      <c r="C19" s="56"/>
      <c r="D19" s="56"/>
      <c r="E19" s="56"/>
      <c r="F19" s="56"/>
      <c r="G19" s="56"/>
      <c r="H19" s="56"/>
      <c r="I19" s="56"/>
      <c r="J19" s="56"/>
      <c r="K19" s="56"/>
      <c r="L19" s="56"/>
      <c r="M19" s="56"/>
      <c r="N19" s="56"/>
    </row>
    <row r="20" spans="1:14" s="34" customFormat="1" ht="14.25" customHeight="1" x14ac:dyDescent="0.2">
      <c r="A20" s="28" t="s">
        <v>39</v>
      </c>
      <c r="B20" s="28" t="s">
        <v>31</v>
      </c>
      <c r="C20" s="61" t="s">
        <v>1</v>
      </c>
      <c r="D20" s="61" t="s">
        <v>2</v>
      </c>
      <c r="E20" s="61" t="s">
        <v>3</v>
      </c>
      <c r="F20" s="61" t="s">
        <v>4</v>
      </c>
      <c r="G20" s="61" t="s">
        <v>5</v>
      </c>
      <c r="H20" s="61" t="s">
        <v>6</v>
      </c>
      <c r="I20" s="61" t="s">
        <v>7</v>
      </c>
      <c r="J20" s="61" t="s">
        <v>8</v>
      </c>
      <c r="K20" s="61" t="s">
        <v>9</v>
      </c>
      <c r="L20" s="61" t="s">
        <v>10</v>
      </c>
      <c r="M20" s="61" t="s">
        <v>11</v>
      </c>
      <c r="N20" s="61" t="s">
        <v>12</v>
      </c>
    </row>
    <row r="21" spans="1:14" ht="14.25" customHeight="1" x14ac:dyDescent="0.2">
      <c r="A21" s="58" t="s">
        <v>65</v>
      </c>
      <c r="B21" s="58" t="s">
        <v>33</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x14ac:dyDescent="0.2">
      <c r="A22" s="58" t="s">
        <v>66</v>
      </c>
      <c r="B22" s="58" t="s">
        <v>33</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x14ac:dyDescent="0.2">
      <c r="A23" s="58" t="s">
        <v>67</v>
      </c>
      <c r="B23" s="58" t="s">
        <v>33</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x14ac:dyDescent="0.25">
      <c r="A24" s="30" t="s">
        <v>22</v>
      </c>
      <c r="B24" s="30" t="s">
        <v>33</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x14ac:dyDescent="0.25">
      <c r="A25" s="14" t="s">
        <v>15</v>
      </c>
      <c r="B25" s="15" t="s">
        <v>33</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5" customHeight="1" x14ac:dyDescent="0.2">
      <c r="A26" s="57" t="s">
        <v>68</v>
      </c>
      <c r="B26" s="55"/>
      <c r="C26" s="56"/>
      <c r="D26" s="56"/>
      <c r="E26" s="56"/>
      <c r="F26" s="56"/>
      <c r="G26" s="56"/>
      <c r="H26" s="56"/>
      <c r="I26" s="56"/>
      <c r="J26" s="56"/>
      <c r="K26" s="56"/>
      <c r="L26" s="56"/>
      <c r="M26" s="56"/>
      <c r="N26" s="56"/>
    </row>
    <row r="27" spans="1:14" s="34" customFormat="1" ht="14.25" customHeight="1" x14ac:dyDescent="0.2">
      <c r="A27" s="28" t="s">
        <v>39</v>
      </c>
      <c r="B27" s="28" t="s">
        <v>31</v>
      </c>
      <c r="C27" s="61" t="s">
        <v>1</v>
      </c>
      <c r="D27" s="61" t="s">
        <v>2</v>
      </c>
      <c r="E27" s="61" t="s">
        <v>3</v>
      </c>
      <c r="F27" s="61" t="s">
        <v>4</v>
      </c>
      <c r="G27" s="61" t="s">
        <v>5</v>
      </c>
      <c r="H27" s="61" t="s">
        <v>6</v>
      </c>
      <c r="I27" s="61" t="s">
        <v>7</v>
      </c>
      <c r="J27" s="61" t="s">
        <v>8</v>
      </c>
      <c r="K27" s="61" t="s">
        <v>9</v>
      </c>
      <c r="L27" s="61" t="s">
        <v>10</v>
      </c>
      <c r="M27" s="61" t="s">
        <v>11</v>
      </c>
      <c r="N27" s="61" t="s">
        <v>12</v>
      </c>
    </row>
    <row r="28" spans="1:14" ht="14.25" customHeight="1" x14ac:dyDescent="0.2">
      <c r="A28" s="58" t="s">
        <v>65</v>
      </c>
      <c r="B28" s="58" t="s">
        <v>33</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x14ac:dyDescent="0.2">
      <c r="A29" s="58" t="s">
        <v>66</v>
      </c>
      <c r="B29" s="58" t="s">
        <v>33</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x14ac:dyDescent="0.2">
      <c r="A30" s="58" t="s">
        <v>67</v>
      </c>
      <c r="B30" s="58" t="s">
        <v>33</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x14ac:dyDescent="0.25">
      <c r="A31" s="30" t="s">
        <v>22</v>
      </c>
      <c r="B31" s="30" t="s">
        <v>33</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x14ac:dyDescent="0.25">
      <c r="A32" s="14" t="s">
        <v>15</v>
      </c>
      <c r="B32" s="15" t="s">
        <v>33</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7" customHeight="1" x14ac:dyDescent="0.2">
      <c r="A33" s="65" t="s">
        <v>38</v>
      </c>
      <c r="B33" s="63"/>
      <c r="C33" s="64"/>
      <c r="D33" s="64"/>
      <c r="E33" s="64"/>
      <c r="F33" s="64"/>
      <c r="G33" s="64"/>
      <c r="H33" s="64"/>
      <c r="I33" s="64"/>
      <c r="J33" s="64"/>
      <c r="K33" s="64"/>
      <c r="L33" s="64"/>
      <c r="M33" s="64"/>
      <c r="N33" s="64"/>
    </row>
    <row r="34" spans="1:14" s="26" customFormat="1" ht="14.25" customHeight="1" x14ac:dyDescent="0.2">
      <c r="A34" s="63"/>
      <c r="B34" s="63"/>
      <c r="C34" s="64"/>
      <c r="D34" s="64"/>
      <c r="E34" s="64"/>
      <c r="F34" s="64"/>
      <c r="G34" s="64"/>
      <c r="H34" s="64"/>
      <c r="I34" s="64"/>
      <c r="J34" s="64"/>
      <c r="K34" s="64"/>
      <c r="L34" s="64"/>
      <c r="M34" s="64"/>
      <c r="N34" s="64"/>
    </row>
    <row r="35" spans="1:14" s="27" customFormat="1" ht="20" x14ac:dyDescent="0.2">
      <c r="A35" s="38" t="s">
        <v>51</v>
      </c>
      <c r="B35" s="28" t="s">
        <v>31</v>
      </c>
      <c r="C35" s="29" t="s">
        <v>1</v>
      </c>
      <c r="D35" s="29" t="s">
        <v>2</v>
      </c>
      <c r="E35" s="29" t="s">
        <v>3</v>
      </c>
      <c r="F35" s="29" t="s">
        <v>4</v>
      </c>
      <c r="G35" s="29" t="s">
        <v>5</v>
      </c>
      <c r="H35" s="29" t="s">
        <v>6</v>
      </c>
      <c r="I35" s="29" t="s">
        <v>7</v>
      </c>
      <c r="J35" s="29" t="s">
        <v>8</v>
      </c>
      <c r="K35" s="29" t="s">
        <v>9</v>
      </c>
      <c r="L35" s="29" t="s">
        <v>10</v>
      </c>
      <c r="M35" s="29" t="s">
        <v>11</v>
      </c>
      <c r="N35" s="29" t="s">
        <v>12</v>
      </c>
    </row>
    <row r="36" spans="1:14" ht="14.25" customHeight="1" x14ac:dyDescent="0.2">
      <c r="A36" s="58" t="s">
        <v>65</v>
      </c>
      <c r="B36" s="58" t="s">
        <v>33</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x14ac:dyDescent="0.2">
      <c r="A37" s="58" t="s">
        <v>23</v>
      </c>
      <c r="B37" s="58" t="s">
        <v>33</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x14ac:dyDescent="0.2">
      <c r="A38" s="58" t="s">
        <v>14</v>
      </c>
      <c r="B38" s="58" t="s">
        <v>33</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x14ac:dyDescent="0.25">
      <c r="A39" s="58" t="s">
        <v>22</v>
      </c>
      <c r="B39" s="58" t="s">
        <v>33</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x14ac:dyDescent="0.25">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2">
      <c r="A41" s="51"/>
      <c r="B41" s="52"/>
      <c r="C41" s="54"/>
      <c r="D41" s="54"/>
      <c r="E41" s="54"/>
      <c r="F41" s="54"/>
      <c r="G41" s="54"/>
      <c r="H41" s="54"/>
      <c r="I41" s="54"/>
      <c r="J41" s="54"/>
      <c r="K41" s="54"/>
      <c r="L41" s="54"/>
      <c r="M41" s="54"/>
      <c r="N41" s="54"/>
    </row>
    <row r="42" spans="1:14" ht="14.25" customHeight="1" x14ac:dyDescent="0.2">
      <c r="A42" s="51"/>
      <c r="B42" s="52"/>
      <c r="C42" s="54"/>
      <c r="D42" s="54"/>
      <c r="E42" s="54"/>
      <c r="F42" s="54"/>
      <c r="G42" s="54"/>
      <c r="H42" s="54"/>
      <c r="I42" s="54"/>
      <c r="J42" s="54"/>
      <c r="K42" s="54"/>
      <c r="L42" s="54"/>
      <c r="M42" s="54"/>
      <c r="N42" s="54"/>
    </row>
    <row r="43" spans="1:14" s="27" customFormat="1" ht="33" customHeight="1" x14ac:dyDescent="0.2">
      <c r="A43" s="38" t="s">
        <v>64</v>
      </c>
      <c r="B43" s="28" t="s">
        <v>31</v>
      </c>
      <c r="C43" s="29" t="s">
        <v>1</v>
      </c>
      <c r="D43" s="29" t="s">
        <v>2</v>
      </c>
      <c r="E43" s="29" t="s">
        <v>3</v>
      </c>
      <c r="F43" s="29" t="s">
        <v>4</v>
      </c>
      <c r="G43" s="29" t="s">
        <v>5</v>
      </c>
      <c r="H43" s="29" t="s">
        <v>6</v>
      </c>
      <c r="I43" s="29" t="s">
        <v>7</v>
      </c>
      <c r="J43" s="29" t="s">
        <v>8</v>
      </c>
      <c r="K43" s="29" t="s">
        <v>9</v>
      </c>
      <c r="L43" s="29" t="s">
        <v>10</v>
      </c>
      <c r="M43" s="29" t="s">
        <v>11</v>
      </c>
      <c r="N43" s="29" t="s">
        <v>12</v>
      </c>
    </row>
    <row r="44" spans="1:14" ht="14.25" customHeight="1" x14ac:dyDescent="0.2">
      <c r="A44" s="58" t="s">
        <v>65</v>
      </c>
      <c r="B44" s="58" t="s">
        <v>33</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x14ac:dyDescent="0.2">
      <c r="A45" s="58" t="s">
        <v>23</v>
      </c>
      <c r="B45" s="58" t="s">
        <v>33</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x14ac:dyDescent="0.2">
      <c r="A46" s="58" t="s">
        <v>14</v>
      </c>
      <c r="B46" s="58" t="s">
        <v>33</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x14ac:dyDescent="0.25">
      <c r="A47" s="58" t="s">
        <v>22</v>
      </c>
      <c r="B47" s="58" t="s">
        <v>33</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x14ac:dyDescent="0.25">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2">
      <c r="A49" s="51"/>
      <c r="B49" s="52"/>
      <c r="C49" s="54"/>
      <c r="D49" s="54"/>
      <c r="E49" s="54"/>
      <c r="F49" s="54"/>
      <c r="G49" s="54"/>
      <c r="H49" s="54"/>
      <c r="I49" s="54"/>
      <c r="J49" s="54"/>
      <c r="K49" s="54"/>
      <c r="L49" s="54"/>
      <c r="M49" s="54"/>
      <c r="N49" s="54"/>
    </row>
    <row r="50" spans="1:14" ht="14.25" customHeight="1" x14ac:dyDescent="0.2">
      <c r="A50" s="51"/>
      <c r="B50" s="52"/>
      <c r="C50" s="54"/>
      <c r="D50" s="54"/>
      <c r="E50" s="54"/>
      <c r="F50" s="54"/>
      <c r="G50" s="54"/>
      <c r="H50" s="54"/>
      <c r="I50" s="54"/>
      <c r="J50" s="54"/>
      <c r="K50" s="54"/>
      <c r="L50" s="54"/>
      <c r="M50" s="54"/>
      <c r="N50" s="54"/>
    </row>
    <row r="51" spans="1:14" s="27" customFormat="1" ht="33" customHeight="1" x14ac:dyDescent="0.2">
      <c r="A51" s="38" t="s">
        <v>63</v>
      </c>
      <c r="B51" s="28" t="s">
        <v>31</v>
      </c>
      <c r="C51" s="29" t="s">
        <v>1</v>
      </c>
      <c r="D51" s="29" t="s">
        <v>2</v>
      </c>
      <c r="E51" s="29" t="s">
        <v>3</v>
      </c>
      <c r="F51" s="29" t="s">
        <v>4</v>
      </c>
      <c r="G51" s="29" t="s">
        <v>5</v>
      </c>
      <c r="H51" s="29" t="s">
        <v>6</v>
      </c>
      <c r="I51" s="29" t="s">
        <v>7</v>
      </c>
      <c r="J51" s="29" t="s">
        <v>8</v>
      </c>
      <c r="K51" s="29" t="s">
        <v>9</v>
      </c>
      <c r="L51" s="29" t="s">
        <v>10</v>
      </c>
      <c r="M51" s="29" t="s">
        <v>11</v>
      </c>
      <c r="N51" s="29" t="s">
        <v>12</v>
      </c>
    </row>
    <row r="52" spans="1:14" ht="14.25" customHeight="1" x14ac:dyDescent="0.2">
      <c r="A52" s="58" t="s">
        <v>65</v>
      </c>
      <c r="B52" s="58" t="s">
        <v>33</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x14ac:dyDescent="0.2">
      <c r="A53" s="58" t="s">
        <v>23</v>
      </c>
      <c r="B53" s="58" t="s">
        <v>33</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x14ac:dyDescent="0.2">
      <c r="A54" s="58" t="s">
        <v>14</v>
      </c>
      <c r="B54" s="58" t="s">
        <v>33</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x14ac:dyDescent="0.25">
      <c r="A55" s="58" t="s">
        <v>22</v>
      </c>
      <c r="B55" s="58" t="s">
        <v>33</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x14ac:dyDescent="0.25">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2">
      <c r="A57" s="51"/>
      <c r="B57" s="52"/>
      <c r="C57" s="54"/>
      <c r="D57" s="54"/>
      <c r="E57" s="54"/>
      <c r="F57" s="54"/>
      <c r="G57" s="54"/>
      <c r="H57" s="54"/>
      <c r="I57" s="54"/>
      <c r="J57" s="54"/>
      <c r="K57" s="54"/>
      <c r="L57" s="54"/>
      <c r="M57" s="54"/>
      <c r="N57" s="54"/>
    </row>
    <row r="58" spans="1:14" s="27" customFormat="1" ht="33" customHeight="1" x14ac:dyDescent="0.2">
      <c r="A58" s="38" t="s">
        <v>68</v>
      </c>
      <c r="B58" s="28" t="s">
        <v>31</v>
      </c>
      <c r="C58" s="29" t="s">
        <v>1</v>
      </c>
      <c r="D58" s="29" t="s">
        <v>2</v>
      </c>
      <c r="E58" s="29" t="s">
        <v>3</v>
      </c>
      <c r="F58" s="29" t="s">
        <v>4</v>
      </c>
      <c r="G58" s="29" t="s">
        <v>5</v>
      </c>
      <c r="H58" s="29" t="s">
        <v>6</v>
      </c>
      <c r="I58" s="29" t="s">
        <v>7</v>
      </c>
      <c r="J58" s="29" t="s">
        <v>8</v>
      </c>
      <c r="K58" s="29" t="s">
        <v>9</v>
      </c>
      <c r="L58" s="29" t="s">
        <v>10</v>
      </c>
      <c r="M58" s="29" t="s">
        <v>11</v>
      </c>
      <c r="N58" s="29" t="s">
        <v>12</v>
      </c>
    </row>
    <row r="59" spans="1:14" ht="14.25" customHeight="1" x14ac:dyDescent="0.2">
      <c r="A59" s="58" t="s">
        <v>65</v>
      </c>
      <c r="B59" s="58" t="s">
        <v>33</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x14ac:dyDescent="0.2">
      <c r="A60" s="58" t="s">
        <v>23</v>
      </c>
      <c r="B60" s="58" t="s">
        <v>33</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x14ac:dyDescent="0.2">
      <c r="A61" s="58" t="s">
        <v>14</v>
      </c>
      <c r="B61" s="58" t="s">
        <v>33</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x14ac:dyDescent="0.25">
      <c r="A62" s="58" t="s">
        <v>22</v>
      </c>
      <c r="B62" s="58" t="s">
        <v>33</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x14ac:dyDescent="0.25">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2">
      <c r="A64" s="51"/>
      <c r="B64" s="52"/>
      <c r="C64" s="54"/>
      <c r="D64" s="54"/>
      <c r="E64" s="54"/>
      <c r="F64" s="54"/>
      <c r="G64" s="54"/>
      <c r="H64" s="54"/>
      <c r="I64" s="54"/>
      <c r="J64" s="54"/>
      <c r="K64" s="54"/>
      <c r="L64" s="54"/>
      <c r="M64" s="54"/>
      <c r="N64" s="54"/>
    </row>
    <row r="65" spans="1:14" s="39" customFormat="1" ht="40" customHeight="1" x14ac:dyDescent="0.25">
      <c r="A65" s="66" t="s">
        <v>80</v>
      </c>
      <c r="B65" s="67"/>
      <c r="C65" s="68"/>
      <c r="D65" s="68"/>
      <c r="E65" s="68"/>
      <c r="F65" s="68"/>
      <c r="G65" s="68"/>
      <c r="H65" s="68"/>
      <c r="I65" s="68"/>
      <c r="J65" s="68"/>
      <c r="K65" s="68"/>
      <c r="L65" s="68"/>
      <c r="M65" s="68"/>
      <c r="N65" s="68"/>
    </row>
    <row r="66" spans="1:14" ht="14.25" customHeight="1" x14ac:dyDescent="0.2">
      <c r="A66" s="51" t="s">
        <v>86</v>
      </c>
      <c r="B66" s="52"/>
      <c r="C66" s="54"/>
      <c r="D66" s="54"/>
      <c r="E66" s="54"/>
      <c r="F66" s="54"/>
      <c r="G66" s="54"/>
      <c r="H66" s="54"/>
      <c r="I66" s="54"/>
      <c r="J66" s="54"/>
      <c r="K66" s="54"/>
      <c r="L66" s="54"/>
      <c r="M66" s="54"/>
      <c r="N66" s="54"/>
    </row>
    <row r="67" spans="1:14" ht="14.25" customHeight="1" x14ac:dyDescent="0.2">
      <c r="A67" s="51" t="s">
        <v>88</v>
      </c>
      <c r="B67" s="52"/>
      <c r="C67" s="54"/>
      <c r="D67" s="54"/>
      <c r="E67" s="54"/>
      <c r="F67" s="54"/>
      <c r="G67" s="54"/>
      <c r="H67" s="54"/>
      <c r="I67" s="54"/>
      <c r="J67" s="54"/>
      <c r="K67" s="54"/>
      <c r="L67" s="54"/>
      <c r="M67" s="54"/>
      <c r="N67" s="54"/>
    </row>
    <row r="68" spans="1:14" ht="14.25" customHeight="1" x14ac:dyDescent="0.2">
      <c r="A68" s="51" t="s">
        <v>87</v>
      </c>
      <c r="B68" s="52"/>
      <c r="C68" s="54"/>
      <c r="D68" s="54"/>
      <c r="E68" s="54"/>
      <c r="F68" s="54"/>
      <c r="G68" s="54"/>
      <c r="H68" s="54"/>
      <c r="I68" s="54"/>
      <c r="J68" s="54"/>
      <c r="K68" s="54"/>
      <c r="L68" s="54"/>
      <c r="M68" s="54"/>
      <c r="N68" s="54"/>
    </row>
    <row r="69" spans="1:14" ht="14.25" customHeight="1" x14ac:dyDescent="0.2">
      <c r="A69" s="51"/>
      <c r="B69" s="52"/>
      <c r="C69" s="54"/>
      <c r="D69" s="54"/>
      <c r="E69" s="54"/>
      <c r="F69" s="54"/>
      <c r="G69" s="54"/>
      <c r="H69" s="54"/>
      <c r="I69" s="54"/>
      <c r="J69" s="54"/>
      <c r="K69" s="54"/>
      <c r="L69" s="54"/>
      <c r="M69" s="54"/>
      <c r="N69" s="54"/>
    </row>
    <row r="70" spans="1:14" ht="14.25" customHeight="1" x14ac:dyDescent="0.2"/>
    <row r="71" spans="1:14" ht="14.25" customHeight="1" x14ac:dyDescent="0.2"/>
    <row r="72" spans="1:14" ht="14.25" customHeight="1" x14ac:dyDescent="0.2"/>
    <row r="73" spans="1:14" ht="14.25" customHeight="1" x14ac:dyDescent="0.2"/>
    <row r="74" spans="1:14" ht="14.25" customHeight="1" x14ac:dyDescent="0.2"/>
    <row r="75" spans="1:14" ht="14.25" customHeight="1" x14ac:dyDescent="0.2"/>
    <row r="76" spans="1:14" ht="14.25" customHeight="1" x14ac:dyDescent="0.2"/>
    <row r="77" spans="1:14" ht="14.25" customHeight="1" x14ac:dyDescent="0.2"/>
    <row r="78" spans="1:14" ht="14.25" customHeight="1" x14ac:dyDescent="0.2"/>
    <row r="79" spans="1:14" ht="14.25" customHeight="1" x14ac:dyDescent="0.2"/>
    <row r="80" spans="1:14"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row r="1012" ht="14.25" customHeight="1" x14ac:dyDescent="0.2"/>
    <row r="1013" ht="14.25" customHeight="1" x14ac:dyDescent="0.2"/>
    <row r="1014" ht="14.25" customHeight="1" x14ac:dyDescent="0.2"/>
    <row r="1015" ht="14.25" customHeight="1" x14ac:dyDescent="0.2"/>
    <row r="1016" ht="14.25" customHeight="1" x14ac:dyDescent="0.2"/>
    <row r="1017" ht="14.25" customHeight="1" x14ac:dyDescent="0.2"/>
    <row r="1018" ht="14.25" customHeight="1" x14ac:dyDescent="0.2"/>
    <row r="1019" ht="14.25" customHeight="1" x14ac:dyDescent="0.2"/>
    <row r="1020" ht="14.25" customHeight="1" x14ac:dyDescent="0.2"/>
    <row r="1021" ht="14.25" customHeight="1" x14ac:dyDescent="0.2"/>
    <row r="1022" ht="14.25" customHeight="1" x14ac:dyDescent="0.2"/>
    <row r="1023" ht="14.25" customHeight="1" x14ac:dyDescent="0.2"/>
    <row r="1024" ht="14.25" customHeight="1" x14ac:dyDescent="0.2"/>
    <row r="1025" ht="14.25" customHeight="1" x14ac:dyDescent="0.2"/>
    <row r="1026" ht="14.25" customHeight="1" x14ac:dyDescent="0.2"/>
    <row r="1027" ht="14.25" customHeight="1" x14ac:dyDescent="0.2"/>
    <row r="1028" ht="14.25" customHeight="1" x14ac:dyDescent="0.2"/>
    <row r="1029" ht="14.25" customHeight="1" x14ac:dyDescent="0.2"/>
    <row r="1030" ht="14.25" customHeight="1" x14ac:dyDescent="0.2"/>
    <row r="1031" ht="14.25" customHeight="1" x14ac:dyDescent="0.2"/>
    <row r="1032" ht="14.25" customHeight="1" x14ac:dyDescent="0.2"/>
    <row r="1033" ht="14.25" customHeight="1" x14ac:dyDescent="0.2"/>
    <row r="1034" ht="14.25" customHeight="1" x14ac:dyDescent="0.2"/>
    <row r="1035" ht="14.25" customHeight="1" x14ac:dyDescent="0.2"/>
    <row r="1036" ht="14.25" customHeight="1" x14ac:dyDescent="0.2"/>
    <row r="1037" ht="14.25" customHeight="1" x14ac:dyDescent="0.2"/>
    <row r="1038" ht="14.25" customHeight="1" x14ac:dyDescent="0.2"/>
    <row r="1039" ht="14.25" customHeight="1" x14ac:dyDescent="0.2"/>
    <row r="1040" ht="14.25" customHeight="1" x14ac:dyDescent="0.2"/>
    <row r="1041" ht="14.25" customHeight="1" x14ac:dyDescent="0.2"/>
    <row r="1042" ht="14.25" customHeight="1" x14ac:dyDescent="0.2"/>
    <row r="1043" ht="14.25" customHeight="1" x14ac:dyDescent="0.2"/>
    <row r="1044" ht="14.25" customHeight="1" x14ac:dyDescent="0.2"/>
    <row r="1045" ht="14.25" customHeight="1" x14ac:dyDescent="0.2"/>
    <row r="1046" ht="14.25" customHeight="1" x14ac:dyDescent="0.2"/>
    <row r="1047" ht="14.25" customHeight="1" x14ac:dyDescent="0.2"/>
  </sheetData>
  <mergeCells count="1">
    <mergeCell ref="A1:T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108" zoomScaleNormal="80" workbookViewId="0">
      <selection activeCell="B6" sqref="B6"/>
    </sheetView>
  </sheetViews>
  <sheetFormatPr baseColWidth="10" defaultColWidth="14.5" defaultRowHeight="15" customHeight="1" x14ac:dyDescent="0.15"/>
  <cols>
    <col min="1" max="1" width="40.83203125" style="2" customWidth="1"/>
    <col min="2" max="26" width="8.6640625" style="2" customWidth="1"/>
    <col min="27" max="16384" width="14.5" style="2"/>
  </cols>
  <sheetData>
    <row r="1" spans="1:2" s="125" customFormat="1" ht="41.5" customHeight="1" x14ac:dyDescent="0.15">
      <c r="A1" s="126" t="s">
        <v>165</v>
      </c>
    </row>
    <row r="2" spans="1:2" s="125" customFormat="1" ht="17.25" customHeight="1" x14ac:dyDescent="0.15">
      <c r="A2" s="126" t="s">
        <v>166</v>
      </c>
    </row>
    <row r="3" spans="1:2" s="130" customFormat="1" ht="15" customHeight="1" x14ac:dyDescent="0.15">
      <c r="A3" s="126" t="s">
        <v>167</v>
      </c>
    </row>
    <row r="4" spans="1:2" s="133" customFormat="1" ht="17.25" customHeight="1" x14ac:dyDescent="0.15">
      <c r="A4" s="132" t="s">
        <v>135</v>
      </c>
      <c r="B4" s="133" t="s">
        <v>168</v>
      </c>
    </row>
    <row r="5" spans="1:2" s="133" customFormat="1" ht="17.25" customHeight="1" x14ac:dyDescent="0.15">
      <c r="A5" s="132" t="s">
        <v>106</v>
      </c>
      <c r="B5" s="133" t="s">
        <v>170</v>
      </c>
    </row>
    <row r="6" spans="1:2" s="133" customFormat="1" ht="17.25" customHeight="1" x14ac:dyDescent="0.15">
      <c r="A6" s="132" t="s">
        <v>46</v>
      </c>
      <c r="B6" s="133" t="s">
        <v>171</v>
      </c>
    </row>
    <row r="7" spans="1:2" s="133" customFormat="1" ht="17.25" customHeight="1" x14ac:dyDescent="0.15">
      <c r="A7" s="132" t="s">
        <v>91</v>
      </c>
      <c r="B7" s="133" t="s">
        <v>172</v>
      </c>
    </row>
    <row r="8" spans="1:2" s="133" customFormat="1" ht="17.25" customHeight="1" x14ac:dyDescent="0.15">
      <c r="A8" s="132" t="s">
        <v>107</v>
      </c>
      <c r="B8" s="133" t="s">
        <v>173</v>
      </c>
    </row>
    <row r="9" spans="1:2" s="133" customFormat="1" ht="17.25" customHeight="1" x14ac:dyDescent="0.15">
      <c r="A9" s="132" t="s">
        <v>112</v>
      </c>
      <c r="B9" s="133" t="s">
        <v>174</v>
      </c>
    </row>
    <row r="10" spans="1:2" s="133" customFormat="1" ht="17.25" customHeight="1" x14ac:dyDescent="0.15">
      <c r="A10" s="132" t="s">
        <v>113</v>
      </c>
      <c r="B10" s="133" t="s">
        <v>175</v>
      </c>
    </row>
    <row r="11" spans="1:2" s="133" customFormat="1" ht="17.25" customHeight="1" x14ac:dyDescent="0.15">
      <c r="A11" s="132" t="s">
        <v>114</v>
      </c>
      <c r="B11" s="133" t="s">
        <v>176</v>
      </c>
    </row>
    <row r="12" spans="1:2" s="133" customFormat="1" ht="17.25" customHeight="1" x14ac:dyDescent="0.15">
      <c r="A12" s="132" t="s">
        <v>177</v>
      </c>
      <c r="B12" s="133" t="s">
        <v>178</v>
      </c>
    </row>
    <row r="13" spans="1:2" s="133" customFormat="1" ht="17.25" customHeight="1" x14ac:dyDescent="0.15">
      <c r="A13" s="134" t="s">
        <v>140</v>
      </c>
      <c r="B13" s="133" t="s">
        <v>179</v>
      </c>
    </row>
    <row r="14" spans="1:2" ht="17.25" customHeight="1" x14ac:dyDescent="0.15"/>
    <row r="15" spans="1:2" ht="17.25" customHeight="1" x14ac:dyDescent="0.15"/>
    <row r="16" spans="1:2" ht="17.25" customHeight="1" x14ac:dyDescent="0.15"/>
    <row r="17" ht="17.25" customHeight="1" x14ac:dyDescent="0.15"/>
    <row r="18" ht="17.25" customHeight="1" x14ac:dyDescent="0.15"/>
    <row r="19" ht="17.25" customHeight="1" x14ac:dyDescent="0.15"/>
    <row r="20" ht="17.25" customHeight="1" x14ac:dyDescent="0.15"/>
    <row r="21" ht="17.25" customHeight="1" x14ac:dyDescent="0.15"/>
    <row r="22" ht="17.25" customHeight="1" x14ac:dyDescent="0.15"/>
    <row r="23" ht="17.25" customHeight="1" x14ac:dyDescent="0.15"/>
    <row r="24" ht="17.25" customHeight="1" x14ac:dyDescent="0.15"/>
    <row r="25" ht="17.25" customHeight="1" x14ac:dyDescent="0.15"/>
    <row r="26" ht="17.25" customHeight="1" x14ac:dyDescent="0.15"/>
    <row r="27" ht="17.25" customHeight="1" x14ac:dyDescent="0.15"/>
    <row r="28" ht="17.25" customHeight="1" x14ac:dyDescent="0.15"/>
    <row r="29" ht="17.25" customHeight="1" x14ac:dyDescent="0.15"/>
    <row r="30" ht="17.25" customHeight="1" x14ac:dyDescent="0.15"/>
    <row r="31" ht="17.25" customHeight="1" x14ac:dyDescent="0.15"/>
    <row r="32" ht="17.25" customHeight="1" x14ac:dyDescent="0.15"/>
    <row r="33" ht="17.25" customHeight="1" x14ac:dyDescent="0.15"/>
    <row r="34" ht="17.25" customHeight="1" x14ac:dyDescent="0.15"/>
    <row r="35" ht="17.25" customHeight="1" x14ac:dyDescent="0.15"/>
    <row r="36" ht="17.25" customHeight="1" x14ac:dyDescent="0.15"/>
    <row r="37" ht="17.25" customHeight="1" x14ac:dyDescent="0.15"/>
    <row r="38" ht="17.25" customHeight="1" x14ac:dyDescent="0.15"/>
    <row r="39" ht="17.25" customHeight="1" x14ac:dyDescent="0.15"/>
    <row r="40" ht="17.25" customHeight="1" x14ac:dyDescent="0.15"/>
    <row r="41" ht="17.25" customHeight="1" x14ac:dyDescent="0.15"/>
    <row r="42" ht="17.25" customHeight="1" x14ac:dyDescent="0.15"/>
    <row r="43" ht="17.25" customHeight="1" x14ac:dyDescent="0.15"/>
    <row r="44" ht="17.25" customHeight="1" x14ac:dyDescent="0.15"/>
    <row r="45" ht="17.25" customHeight="1" x14ac:dyDescent="0.15"/>
    <row r="46" ht="17.25" customHeight="1" x14ac:dyDescent="0.15"/>
    <row r="47" ht="17.25" customHeight="1" x14ac:dyDescent="0.15"/>
    <row r="4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row r="194" ht="17.25" customHeight="1" x14ac:dyDescent="0.15"/>
    <row r="195" ht="17.25" customHeight="1" x14ac:dyDescent="0.15"/>
    <row r="196" ht="17.25" customHeight="1" x14ac:dyDescent="0.15"/>
    <row r="197" ht="17.25" customHeight="1" x14ac:dyDescent="0.15"/>
    <row r="198" ht="17.25" customHeight="1" x14ac:dyDescent="0.15"/>
    <row r="199" ht="17.25" customHeight="1" x14ac:dyDescent="0.15"/>
    <row r="200" ht="17.25" customHeight="1" x14ac:dyDescent="0.15"/>
    <row r="201" ht="17.25" customHeight="1" x14ac:dyDescent="0.15"/>
    <row r="202" ht="17.25" customHeight="1" x14ac:dyDescent="0.15"/>
    <row r="203" ht="17.25" customHeight="1" x14ac:dyDescent="0.15"/>
    <row r="204" ht="17.25" customHeight="1" x14ac:dyDescent="0.15"/>
    <row r="205" ht="17.25" customHeight="1" x14ac:dyDescent="0.15"/>
    <row r="206" ht="17.25" customHeight="1" x14ac:dyDescent="0.15"/>
    <row r="207" ht="17.25" customHeight="1" x14ac:dyDescent="0.15"/>
    <row r="208" ht="17.25" customHeight="1" x14ac:dyDescent="0.15"/>
    <row r="209" ht="17.25" customHeight="1" x14ac:dyDescent="0.15"/>
    <row r="210" ht="17.25" customHeight="1" x14ac:dyDescent="0.15"/>
    <row r="211" ht="17.25" customHeight="1" x14ac:dyDescent="0.15"/>
    <row r="212" ht="17.25" customHeight="1" x14ac:dyDescent="0.15"/>
    <row r="213" ht="17.25" customHeight="1" x14ac:dyDescent="0.15"/>
    <row r="214" ht="17.25" customHeight="1" x14ac:dyDescent="0.15"/>
    <row r="215" ht="17.25" customHeight="1" x14ac:dyDescent="0.15"/>
    <row r="216" ht="17.25" customHeight="1" x14ac:dyDescent="0.15"/>
    <row r="217" ht="17.25" customHeight="1" x14ac:dyDescent="0.15"/>
    <row r="218" ht="17.25" customHeight="1" x14ac:dyDescent="0.15"/>
    <row r="219" ht="17.25" customHeight="1" x14ac:dyDescent="0.15"/>
    <row r="220" ht="17.25" customHeight="1" x14ac:dyDescent="0.15"/>
    <row r="221" ht="17.25" customHeight="1" x14ac:dyDescent="0.15"/>
    <row r="222" ht="17.25" customHeight="1" x14ac:dyDescent="0.15"/>
    <row r="223" ht="17.25" customHeight="1" x14ac:dyDescent="0.15"/>
    <row r="224" ht="17.25" customHeight="1" x14ac:dyDescent="0.15"/>
    <row r="225" ht="17.25" customHeight="1" x14ac:dyDescent="0.15"/>
    <row r="226" ht="17.25" customHeight="1" x14ac:dyDescent="0.15"/>
    <row r="227" ht="17.25" customHeight="1" x14ac:dyDescent="0.15"/>
    <row r="228" ht="17.25" customHeight="1" x14ac:dyDescent="0.15"/>
    <row r="229" ht="17.25" customHeight="1" x14ac:dyDescent="0.15"/>
    <row r="230" ht="17.25" customHeight="1" x14ac:dyDescent="0.15"/>
    <row r="231" ht="17.25" customHeight="1" x14ac:dyDescent="0.15"/>
    <row r="232" ht="17.25" customHeight="1" x14ac:dyDescent="0.15"/>
    <row r="233" ht="17.25" customHeight="1" x14ac:dyDescent="0.15"/>
    <row r="234" ht="17.25" customHeight="1" x14ac:dyDescent="0.15"/>
    <row r="235" ht="17.25" customHeight="1" x14ac:dyDescent="0.15"/>
    <row r="236" ht="17.25" customHeight="1" x14ac:dyDescent="0.15"/>
    <row r="237" ht="17.25" customHeight="1" x14ac:dyDescent="0.15"/>
    <row r="238" ht="17.25" customHeight="1" x14ac:dyDescent="0.15"/>
    <row r="239" ht="17.25" customHeight="1" x14ac:dyDescent="0.15"/>
    <row r="240" ht="17.25" customHeight="1" x14ac:dyDescent="0.15"/>
    <row r="241" ht="17.25" customHeight="1" x14ac:dyDescent="0.15"/>
    <row r="242" ht="17.25" customHeight="1" x14ac:dyDescent="0.15"/>
    <row r="243" ht="17.25" customHeight="1" x14ac:dyDescent="0.15"/>
    <row r="244" ht="17.25" customHeight="1" x14ac:dyDescent="0.15"/>
    <row r="245" ht="17.25" customHeight="1" x14ac:dyDescent="0.15"/>
    <row r="246" ht="17.25" customHeight="1" x14ac:dyDescent="0.15"/>
    <row r="247" ht="17.25" customHeight="1" x14ac:dyDescent="0.15"/>
    <row r="248" ht="17.25" customHeight="1" x14ac:dyDescent="0.15"/>
    <row r="249" ht="17.25" customHeight="1" x14ac:dyDescent="0.15"/>
    <row r="250" ht="17.25" customHeight="1" x14ac:dyDescent="0.15"/>
    <row r="251" ht="17.25" customHeight="1" x14ac:dyDescent="0.15"/>
    <row r="252" ht="17.25" customHeight="1" x14ac:dyDescent="0.15"/>
    <row r="253" ht="17.25" customHeight="1" x14ac:dyDescent="0.15"/>
    <row r="254" ht="17.25" customHeight="1" x14ac:dyDescent="0.15"/>
    <row r="255" ht="17.25" customHeight="1" x14ac:dyDescent="0.15"/>
    <row r="256" ht="17.25" customHeight="1" x14ac:dyDescent="0.15"/>
    <row r="257" ht="17.25" customHeight="1" x14ac:dyDescent="0.15"/>
    <row r="258" ht="17.25" customHeight="1" x14ac:dyDescent="0.15"/>
    <row r="259" ht="17.25" customHeight="1" x14ac:dyDescent="0.15"/>
    <row r="260" ht="17.25" customHeight="1" x14ac:dyDescent="0.15"/>
    <row r="261" ht="17.25" customHeight="1" x14ac:dyDescent="0.15"/>
    <row r="262" ht="17.25" customHeight="1" x14ac:dyDescent="0.15"/>
    <row r="263" ht="17.25" customHeight="1" x14ac:dyDescent="0.15"/>
    <row r="264" ht="17.25" customHeight="1" x14ac:dyDescent="0.15"/>
    <row r="265" ht="17.25" customHeight="1" x14ac:dyDescent="0.15"/>
    <row r="266" ht="17.25" customHeight="1" x14ac:dyDescent="0.15"/>
    <row r="267" ht="17.25" customHeight="1" x14ac:dyDescent="0.15"/>
    <row r="268" ht="17.25" customHeight="1" x14ac:dyDescent="0.15"/>
    <row r="269" ht="17.25" customHeight="1" x14ac:dyDescent="0.15"/>
    <row r="270" ht="17.25" customHeight="1" x14ac:dyDescent="0.15"/>
    <row r="271" ht="17.25" customHeight="1" x14ac:dyDescent="0.15"/>
    <row r="272" ht="17.25" customHeight="1" x14ac:dyDescent="0.15"/>
    <row r="273" ht="17.25" customHeight="1" x14ac:dyDescent="0.15"/>
    <row r="274" ht="17.25" customHeight="1" x14ac:dyDescent="0.15"/>
    <row r="275" ht="17.25" customHeight="1" x14ac:dyDescent="0.15"/>
    <row r="276" ht="17.25" customHeight="1" x14ac:dyDescent="0.15"/>
    <row r="277" ht="17.25" customHeight="1" x14ac:dyDescent="0.15"/>
    <row r="278" ht="17.25" customHeight="1" x14ac:dyDescent="0.15"/>
    <row r="279" ht="17.25" customHeight="1" x14ac:dyDescent="0.15"/>
    <row r="280" ht="17.25" customHeight="1" x14ac:dyDescent="0.15"/>
    <row r="281" ht="17.25" customHeight="1" x14ac:dyDescent="0.15"/>
    <row r="282" ht="17.25" customHeight="1" x14ac:dyDescent="0.15"/>
    <row r="283" ht="17.25" customHeight="1" x14ac:dyDescent="0.15"/>
    <row r="284" ht="17.25" customHeight="1" x14ac:dyDescent="0.15"/>
    <row r="285" ht="17.25" customHeight="1" x14ac:dyDescent="0.15"/>
    <row r="286" ht="17.25" customHeight="1" x14ac:dyDescent="0.15"/>
    <row r="287" ht="17.25" customHeight="1" x14ac:dyDescent="0.15"/>
    <row r="288" ht="17.25" customHeight="1" x14ac:dyDescent="0.15"/>
    <row r="289" ht="17.25" customHeight="1" x14ac:dyDescent="0.15"/>
    <row r="290" ht="17.25" customHeight="1" x14ac:dyDescent="0.15"/>
    <row r="291" ht="17.25" customHeight="1" x14ac:dyDescent="0.15"/>
    <row r="292" ht="17.25" customHeight="1" x14ac:dyDescent="0.15"/>
    <row r="293" ht="17.25" customHeight="1" x14ac:dyDescent="0.15"/>
    <row r="294" ht="17.25" customHeight="1" x14ac:dyDescent="0.15"/>
    <row r="295" ht="17.25" customHeight="1" x14ac:dyDescent="0.15"/>
    <row r="296" ht="17.25" customHeight="1" x14ac:dyDescent="0.15"/>
    <row r="297" ht="17.25" customHeight="1" x14ac:dyDescent="0.15"/>
    <row r="298" ht="17.25" customHeight="1" x14ac:dyDescent="0.15"/>
    <row r="299" ht="17.25" customHeight="1" x14ac:dyDescent="0.15"/>
    <row r="300" ht="17.25" customHeight="1" x14ac:dyDescent="0.15"/>
    <row r="301" ht="17.25" customHeight="1" x14ac:dyDescent="0.15"/>
    <row r="302" ht="17.25" customHeight="1" x14ac:dyDescent="0.15"/>
    <row r="303" ht="17.25" customHeight="1" x14ac:dyDescent="0.15"/>
    <row r="304" ht="17.25" customHeight="1" x14ac:dyDescent="0.15"/>
    <row r="305" ht="17.25" customHeight="1" x14ac:dyDescent="0.15"/>
    <row r="306" ht="17.25" customHeight="1" x14ac:dyDescent="0.15"/>
    <row r="307" ht="17.25" customHeight="1" x14ac:dyDescent="0.15"/>
    <row r="308" ht="17.25" customHeight="1" x14ac:dyDescent="0.15"/>
    <row r="309" ht="17.25" customHeight="1" x14ac:dyDescent="0.15"/>
    <row r="310" ht="17.25" customHeight="1" x14ac:dyDescent="0.15"/>
    <row r="311" ht="17.25" customHeight="1" x14ac:dyDescent="0.15"/>
    <row r="312" ht="17.25" customHeight="1" x14ac:dyDescent="0.15"/>
    <row r="313" ht="17.25" customHeight="1" x14ac:dyDescent="0.15"/>
    <row r="314" ht="17.25" customHeight="1" x14ac:dyDescent="0.15"/>
    <row r="315" ht="17.25" customHeight="1" x14ac:dyDescent="0.15"/>
    <row r="316" ht="17.25" customHeight="1" x14ac:dyDescent="0.15"/>
    <row r="317" ht="17.25" customHeight="1" x14ac:dyDescent="0.15"/>
    <row r="318" ht="17.25" customHeight="1" x14ac:dyDescent="0.15"/>
    <row r="319" ht="17.25" customHeight="1" x14ac:dyDescent="0.15"/>
    <row r="320" ht="17.25" customHeight="1" x14ac:dyDescent="0.15"/>
    <row r="321" ht="17.25" customHeight="1" x14ac:dyDescent="0.15"/>
    <row r="322" ht="17.25" customHeight="1" x14ac:dyDescent="0.15"/>
    <row r="323" ht="17.25" customHeight="1" x14ac:dyDescent="0.15"/>
    <row r="324" ht="17.25" customHeight="1" x14ac:dyDescent="0.15"/>
    <row r="325" ht="17.25" customHeight="1" x14ac:dyDescent="0.15"/>
    <row r="326" ht="17.25" customHeight="1" x14ac:dyDescent="0.15"/>
    <row r="327" ht="17.25" customHeight="1" x14ac:dyDescent="0.15"/>
    <row r="328" ht="17.25" customHeight="1" x14ac:dyDescent="0.15"/>
    <row r="329" ht="17.25" customHeight="1" x14ac:dyDescent="0.15"/>
    <row r="330" ht="17.25" customHeight="1" x14ac:dyDescent="0.15"/>
    <row r="331" ht="17.25" customHeight="1" x14ac:dyDescent="0.15"/>
    <row r="332" ht="17.25" customHeight="1" x14ac:dyDescent="0.15"/>
    <row r="333" ht="17.25" customHeight="1" x14ac:dyDescent="0.15"/>
    <row r="334" ht="17.25" customHeight="1" x14ac:dyDescent="0.15"/>
    <row r="335" ht="17.25" customHeight="1" x14ac:dyDescent="0.15"/>
    <row r="336" ht="17.25" customHeight="1" x14ac:dyDescent="0.15"/>
    <row r="337" ht="17.25" customHeight="1" x14ac:dyDescent="0.15"/>
    <row r="338" ht="17.25" customHeight="1" x14ac:dyDescent="0.15"/>
    <row r="339" ht="17.25" customHeight="1" x14ac:dyDescent="0.15"/>
    <row r="340" ht="17.25" customHeight="1" x14ac:dyDescent="0.15"/>
    <row r="341" ht="17.25" customHeight="1" x14ac:dyDescent="0.15"/>
    <row r="342" ht="17.25" customHeight="1" x14ac:dyDescent="0.15"/>
    <row r="343" ht="17.25" customHeight="1" x14ac:dyDescent="0.15"/>
    <row r="344" ht="17.25" customHeight="1" x14ac:dyDescent="0.15"/>
    <row r="345" ht="17.25" customHeight="1" x14ac:dyDescent="0.15"/>
    <row r="346" ht="17.25" customHeight="1" x14ac:dyDescent="0.15"/>
    <row r="347" ht="17.25" customHeight="1" x14ac:dyDescent="0.15"/>
    <row r="348" ht="17.25" customHeight="1" x14ac:dyDescent="0.15"/>
    <row r="349" ht="17.25" customHeight="1" x14ac:dyDescent="0.15"/>
    <row r="350" ht="17.25" customHeight="1" x14ac:dyDescent="0.15"/>
    <row r="351" ht="17.25" customHeight="1" x14ac:dyDescent="0.15"/>
    <row r="352" ht="17.25" customHeight="1" x14ac:dyDescent="0.15"/>
    <row r="353" ht="17.25" customHeight="1" x14ac:dyDescent="0.15"/>
    <row r="354" ht="17.25" customHeight="1" x14ac:dyDescent="0.15"/>
    <row r="355" ht="17.25" customHeight="1" x14ac:dyDescent="0.15"/>
    <row r="356" ht="17.25" customHeight="1" x14ac:dyDescent="0.15"/>
    <row r="357" ht="17.25" customHeight="1" x14ac:dyDescent="0.15"/>
    <row r="358" ht="17.25" customHeight="1" x14ac:dyDescent="0.15"/>
    <row r="359" ht="17.25" customHeight="1" x14ac:dyDescent="0.15"/>
    <row r="360" ht="17.25" customHeight="1" x14ac:dyDescent="0.15"/>
    <row r="361" ht="17.25" customHeight="1" x14ac:dyDescent="0.15"/>
    <row r="362" ht="17.25" customHeight="1" x14ac:dyDescent="0.15"/>
    <row r="363" ht="17.25" customHeight="1" x14ac:dyDescent="0.15"/>
    <row r="364" ht="17.25" customHeight="1" x14ac:dyDescent="0.15"/>
    <row r="365" ht="17.25" customHeight="1" x14ac:dyDescent="0.15"/>
    <row r="366" ht="17.25" customHeight="1" x14ac:dyDescent="0.15"/>
    <row r="367" ht="17.25" customHeight="1" x14ac:dyDescent="0.15"/>
    <row r="368" ht="17.25" customHeight="1" x14ac:dyDescent="0.15"/>
    <row r="369" ht="17.25" customHeight="1" x14ac:dyDescent="0.15"/>
    <row r="370" ht="17.25" customHeight="1" x14ac:dyDescent="0.15"/>
    <row r="371" ht="17.25" customHeight="1" x14ac:dyDescent="0.15"/>
    <row r="372" ht="17.25" customHeight="1" x14ac:dyDescent="0.15"/>
    <row r="373" ht="17.25" customHeight="1" x14ac:dyDescent="0.15"/>
    <row r="374" ht="17.25" customHeight="1" x14ac:dyDescent="0.15"/>
    <row r="375" ht="17.25" customHeight="1" x14ac:dyDescent="0.15"/>
    <row r="376" ht="17.25" customHeight="1" x14ac:dyDescent="0.15"/>
    <row r="377" ht="17.25" customHeight="1" x14ac:dyDescent="0.15"/>
    <row r="378" ht="17.25" customHeight="1" x14ac:dyDescent="0.15"/>
    <row r="379" ht="17.25" customHeight="1" x14ac:dyDescent="0.15"/>
    <row r="380" ht="17.25" customHeight="1" x14ac:dyDescent="0.15"/>
    <row r="381" ht="17.25" customHeight="1" x14ac:dyDescent="0.15"/>
    <row r="382" ht="17.25" customHeight="1" x14ac:dyDescent="0.15"/>
    <row r="383" ht="17.25" customHeight="1" x14ac:dyDescent="0.15"/>
    <row r="384" ht="17.25" customHeight="1" x14ac:dyDescent="0.15"/>
    <row r="385" ht="17.25" customHeight="1" x14ac:dyDescent="0.15"/>
    <row r="386" ht="17.25" customHeight="1" x14ac:dyDescent="0.15"/>
    <row r="387" ht="17.25" customHeight="1" x14ac:dyDescent="0.15"/>
    <row r="388" ht="17.25" customHeight="1" x14ac:dyDescent="0.15"/>
    <row r="389" ht="17.25" customHeight="1" x14ac:dyDescent="0.15"/>
    <row r="390" ht="17.25" customHeight="1" x14ac:dyDescent="0.15"/>
    <row r="391" ht="17.25" customHeight="1" x14ac:dyDescent="0.15"/>
    <row r="392" ht="17.25" customHeight="1" x14ac:dyDescent="0.15"/>
    <row r="393" ht="17.25" customHeight="1" x14ac:dyDescent="0.15"/>
    <row r="394" ht="17.25" customHeight="1" x14ac:dyDescent="0.15"/>
    <row r="395" ht="17.25" customHeight="1" x14ac:dyDescent="0.15"/>
    <row r="396" ht="17.25" customHeight="1" x14ac:dyDescent="0.15"/>
    <row r="397" ht="17.25" customHeight="1" x14ac:dyDescent="0.15"/>
    <row r="398" ht="17.25" customHeight="1" x14ac:dyDescent="0.15"/>
    <row r="399" ht="17.25" customHeight="1" x14ac:dyDescent="0.15"/>
    <row r="400" ht="17.25" customHeight="1" x14ac:dyDescent="0.15"/>
    <row r="401" ht="17.25" customHeight="1" x14ac:dyDescent="0.15"/>
    <row r="402" ht="17.25" customHeight="1" x14ac:dyDescent="0.15"/>
    <row r="403" ht="17.25" customHeight="1" x14ac:dyDescent="0.15"/>
    <row r="404" ht="17.25" customHeight="1" x14ac:dyDescent="0.15"/>
    <row r="405" ht="17.25" customHeight="1" x14ac:dyDescent="0.15"/>
    <row r="406" ht="17.25" customHeight="1" x14ac:dyDescent="0.15"/>
    <row r="407" ht="17.25" customHeight="1" x14ac:dyDescent="0.15"/>
    <row r="408" ht="17.25" customHeight="1" x14ac:dyDescent="0.15"/>
    <row r="409" ht="17.25" customHeight="1" x14ac:dyDescent="0.15"/>
    <row r="410" ht="17.25" customHeight="1" x14ac:dyDescent="0.15"/>
    <row r="411" ht="17.25" customHeight="1" x14ac:dyDescent="0.15"/>
    <row r="412" ht="17.25" customHeight="1" x14ac:dyDescent="0.15"/>
    <row r="413" ht="17.25" customHeight="1" x14ac:dyDescent="0.15"/>
    <row r="414" ht="17.25" customHeight="1" x14ac:dyDescent="0.15"/>
    <row r="415" ht="17.25" customHeight="1" x14ac:dyDescent="0.15"/>
    <row r="416" ht="17.25" customHeight="1" x14ac:dyDescent="0.15"/>
    <row r="417" ht="17.25" customHeight="1" x14ac:dyDescent="0.15"/>
    <row r="418" ht="17.25" customHeight="1" x14ac:dyDescent="0.15"/>
    <row r="419" ht="17.25" customHeight="1" x14ac:dyDescent="0.15"/>
    <row r="420" ht="17.25" customHeight="1" x14ac:dyDescent="0.15"/>
    <row r="421" ht="17.25" customHeight="1" x14ac:dyDescent="0.15"/>
    <row r="422" ht="17.25" customHeight="1" x14ac:dyDescent="0.15"/>
    <row r="423" ht="17.25" customHeight="1" x14ac:dyDescent="0.15"/>
    <row r="424" ht="17.25" customHeight="1" x14ac:dyDescent="0.15"/>
    <row r="425" ht="17.25" customHeight="1" x14ac:dyDescent="0.15"/>
    <row r="426" ht="17.25" customHeight="1" x14ac:dyDescent="0.15"/>
    <row r="427" ht="17.25" customHeight="1" x14ac:dyDescent="0.15"/>
    <row r="428" ht="17.25" customHeight="1" x14ac:dyDescent="0.15"/>
    <row r="429" ht="17.25" customHeight="1" x14ac:dyDescent="0.15"/>
    <row r="430" ht="17.25" customHeight="1" x14ac:dyDescent="0.15"/>
    <row r="431" ht="17.25" customHeight="1" x14ac:dyDescent="0.15"/>
    <row r="432" ht="17.25" customHeight="1" x14ac:dyDescent="0.15"/>
    <row r="433" ht="17.25" customHeight="1" x14ac:dyDescent="0.15"/>
    <row r="434" ht="17.25" customHeight="1" x14ac:dyDescent="0.15"/>
    <row r="435" ht="17.25" customHeight="1" x14ac:dyDescent="0.15"/>
    <row r="436" ht="17.25" customHeight="1" x14ac:dyDescent="0.15"/>
    <row r="437" ht="17.25" customHeight="1" x14ac:dyDescent="0.15"/>
    <row r="438" ht="17.25" customHeight="1" x14ac:dyDescent="0.15"/>
    <row r="439" ht="17.25" customHeight="1" x14ac:dyDescent="0.15"/>
    <row r="440" ht="17.25" customHeight="1" x14ac:dyDescent="0.15"/>
    <row r="441" ht="17.25" customHeight="1" x14ac:dyDescent="0.15"/>
    <row r="442" ht="17.25" customHeight="1" x14ac:dyDescent="0.15"/>
    <row r="443" ht="17.25" customHeight="1" x14ac:dyDescent="0.15"/>
    <row r="444" ht="17.25" customHeight="1" x14ac:dyDescent="0.15"/>
    <row r="445" ht="17.25" customHeight="1" x14ac:dyDescent="0.15"/>
    <row r="446" ht="17.25" customHeight="1" x14ac:dyDescent="0.15"/>
    <row r="447" ht="17.25" customHeight="1" x14ac:dyDescent="0.15"/>
    <row r="448" ht="17.25" customHeight="1" x14ac:dyDescent="0.15"/>
    <row r="449" ht="17.25" customHeight="1" x14ac:dyDescent="0.15"/>
    <row r="450" ht="17.25" customHeight="1" x14ac:dyDescent="0.15"/>
    <row r="451" ht="17.25" customHeight="1" x14ac:dyDescent="0.15"/>
    <row r="452" ht="17.25" customHeight="1" x14ac:dyDescent="0.15"/>
    <row r="453" ht="17.25" customHeight="1" x14ac:dyDescent="0.15"/>
    <row r="454" ht="17.25" customHeight="1" x14ac:dyDescent="0.15"/>
    <row r="455" ht="17.25" customHeight="1" x14ac:dyDescent="0.15"/>
    <row r="456" ht="17.25" customHeight="1" x14ac:dyDescent="0.15"/>
    <row r="457" ht="17.25" customHeight="1" x14ac:dyDescent="0.15"/>
    <row r="458" ht="17.25" customHeight="1" x14ac:dyDescent="0.15"/>
    <row r="459" ht="17.25" customHeight="1" x14ac:dyDescent="0.15"/>
    <row r="460" ht="17.25" customHeight="1" x14ac:dyDescent="0.15"/>
    <row r="461" ht="17.25" customHeight="1" x14ac:dyDescent="0.15"/>
    <row r="462" ht="17.25" customHeight="1" x14ac:dyDescent="0.15"/>
    <row r="463" ht="17.25" customHeight="1" x14ac:dyDescent="0.15"/>
    <row r="464" ht="17.25" customHeight="1" x14ac:dyDescent="0.15"/>
    <row r="465" ht="17.25" customHeight="1" x14ac:dyDescent="0.15"/>
    <row r="466" ht="17.25" customHeight="1" x14ac:dyDescent="0.15"/>
    <row r="467" ht="17.25" customHeight="1" x14ac:dyDescent="0.15"/>
    <row r="468" ht="17.25" customHeight="1" x14ac:dyDescent="0.15"/>
    <row r="469" ht="17.25" customHeight="1" x14ac:dyDescent="0.15"/>
    <row r="470" ht="17.25" customHeight="1" x14ac:dyDescent="0.15"/>
    <row r="471" ht="17.25" customHeight="1" x14ac:dyDescent="0.15"/>
    <row r="472" ht="17.25" customHeight="1" x14ac:dyDescent="0.15"/>
    <row r="473" ht="17.25" customHeight="1" x14ac:dyDescent="0.15"/>
    <row r="474" ht="17.25" customHeight="1" x14ac:dyDescent="0.15"/>
    <row r="475" ht="17.25" customHeight="1" x14ac:dyDescent="0.15"/>
    <row r="476" ht="17.25" customHeight="1" x14ac:dyDescent="0.15"/>
    <row r="477" ht="17.25" customHeight="1" x14ac:dyDescent="0.15"/>
    <row r="478" ht="17.25" customHeight="1" x14ac:dyDescent="0.15"/>
    <row r="479" ht="17.25" customHeight="1" x14ac:dyDescent="0.15"/>
    <row r="480" ht="17.25" customHeight="1" x14ac:dyDescent="0.15"/>
    <row r="481" ht="17.25" customHeight="1" x14ac:dyDescent="0.15"/>
    <row r="482" ht="17.25" customHeight="1" x14ac:dyDescent="0.15"/>
    <row r="483" ht="17.25" customHeight="1" x14ac:dyDescent="0.15"/>
    <row r="484" ht="17.25" customHeight="1" x14ac:dyDescent="0.15"/>
    <row r="485" ht="17.25" customHeight="1" x14ac:dyDescent="0.15"/>
    <row r="486" ht="17.25" customHeight="1" x14ac:dyDescent="0.15"/>
    <row r="487" ht="17.25" customHeight="1" x14ac:dyDescent="0.15"/>
    <row r="488" ht="17.25" customHeight="1" x14ac:dyDescent="0.15"/>
    <row r="489" ht="17.25" customHeight="1" x14ac:dyDescent="0.15"/>
    <row r="490" ht="17.25" customHeight="1" x14ac:dyDescent="0.15"/>
    <row r="491" ht="17.25" customHeight="1" x14ac:dyDescent="0.15"/>
    <row r="492" ht="17.25" customHeight="1" x14ac:dyDescent="0.15"/>
    <row r="493" ht="17.25" customHeight="1" x14ac:dyDescent="0.15"/>
    <row r="494" ht="17.25" customHeight="1" x14ac:dyDescent="0.15"/>
    <row r="495" ht="17.25" customHeight="1" x14ac:dyDescent="0.15"/>
    <row r="496" ht="17.25" customHeight="1" x14ac:dyDescent="0.15"/>
    <row r="497" ht="17.25" customHeight="1" x14ac:dyDescent="0.15"/>
    <row r="498" ht="17.25" customHeight="1" x14ac:dyDescent="0.15"/>
    <row r="499" ht="17.25" customHeight="1" x14ac:dyDescent="0.15"/>
    <row r="500" ht="17.25" customHeight="1" x14ac:dyDescent="0.15"/>
    <row r="501" ht="17.25" customHeight="1" x14ac:dyDescent="0.15"/>
    <row r="502" ht="17.25" customHeight="1" x14ac:dyDescent="0.15"/>
    <row r="503" ht="17.25" customHeight="1" x14ac:dyDescent="0.15"/>
    <row r="504" ht="17.25" customHeight="1" x14ac:dyDescent="0.15"/>
    <row r="505" ht="17.25" customHeight="1" x14ac:dyDescent="0.15"/>
    <row r="506" ht="17.25" customHeight="1" x14ac:dyDescent="0.15"/>
    <row r="507" ht="17.25" customHeight="1" x14ac:dyDescent="0.15"/>
    <row r="508" ht="17.25" customHeight="1" x14ac:dyDescent="0.15"/>
    <row r="509" ht="17.25" customHeight="1" x14ac:dyDescent="0.15"/>
    <row r="510" ht="17.25" customHeight="1" x14ac:dyDescent="0.15"/>
    <row r="511" ht="17.25" customHeight="1" x14ac:dyDescent="0.15"/>
    <row r="512" ht="17.25" customHeight="1" x14ac:dyDescent="0.15"/>
    <row r="513" ht="17.25" customHeight="1" x14ac:dyDescent="0.15"/>
    <row r="514" ht="17.25" customHeight="1" x14ac:dyDescent="0.15"/>
    <row r="515" ht="17.25" customHeight="1" x14ac:dyDescent="0.15"/>
    <row r="516" ht="17.25" customHeight="1" x14ac:dyDescent="0.15"/>
    <row r="517" ht="17.25" customHeight="1" x14ac:dyDescent="0.15"/>
    <row r="518" ht="17.25" customHeight="1" x14ac:dyDescent="0.15"/>
    <row r="519" ht="17.25" customHeight="1" x14ac:dyDescent="0.15"/>
    <row r="520" ht="17.25" customHeight="1" x14ac:dyDescent="0.15"/>
    <row r="521" ht="17.25" customHeight="1" x14ac:dyDescent="0.15"/>
    <row r="522" ht="17.25" customHeight="1" x14ac:dyDescent="0.15"/>
    <row r="523" ht="17.25" customHeight="1" x14ac:dyDescent="0.15"/>
    <row r="524" ht="17.25" customHeight="1" x14ac:dyDescent="0.15"/>
    <row r="525" ht="17.25" customHeight="1" x14ac:dyDescent="0.15"/>
    <row r="526" ht="17.25" customHeight="1" x14ac:dyDescent="0.15"/>
    <row r="527" ht="17.25" customHeight="1" x14ac:dyDescent="0.15"/>
    <row r="528" ht="17.25" customHeight="1" x14ac:dyDescent="0.15"/>
    <row r="529" ht="17.25" customHeight="1" x14ac:dyDescent="0.15"/>
    <row r="530" ht="17.25" customHeight="1" x14ac:dyDescent="0.15"/>
    <row r="531" ht="17.25" customHeight="1" x14ac:dyDescent="0.15"/>
    <row r="532" ht="17.25" customHeight="1" x14ac:dyDescent="0.15"/>
    <row r="533" ht="17.25" customHeight="1" x14ac:dyDescent="0.15"/>
    <row r="534" ht="17.25" customHeight="1" x14ac:dyDescent="0.15"/>
    <row r="535" ht="17.25" customHeight="1" x14ac:dyDescent="0.15"/>
    <row r="536" ht="17.25" customHeight="1" x14ac:dyDescent="0.15"/>
    <row r="537" ht="17.25" customHeight="1" x14ac:dyDescent="0.15"/>
    <row r="538" ht="17.25" customHeight="1" x14ac:dyDescent="0.15"/>
    <row r="539" ht="17.25" customHeight="1" x14ac:dyDescent="0.15"/>
    <row r="540" ht="17.25" customHeight="1" x14ac:dyDescent="0.15"/>
    <row r="541" ht="17.25" customHeight="1" x14ac:dyDescent="0.15"/>
    <row r="542" ht="17.25" customHeight="1" x14ac:dyDescent="0.15"/>
    <row r="543" ht="17.25" customHeight="1" x14ac:dyDescent="0.15"/>
    <row r="544" ht="17.25" customHeight="1" x14ac:dyDescent="0.15"/>
    <row r="545" ht="17.25" customHeight="1" x14ac:dyDescent="0.15"/>
    <row r="546" ht="17.25" customHeight="1" x14ac:dyDescent="0.15"/>
    <row r="547" ht="17.25" customHeight="1" x14ac:dyDescent="0.15"/>
    <row r="548" ht="17.25" customHeight="1" x14ac:dyDescent="0.15"/>
    <row r="549" ht="17.25" customHeight="1" x14ac:dyDescent="0.15"/>
    <row r="550" ht="17.25" customHeight="1" x14ac:dyDescent="0.15"/>
    <row r="551" ht="17.25" customHeight="1" x14ac:dyDescent="0.15"/>
    <row r="552" ht="17.25" customHeight="1" x14ac:dyDescent="0.15"/>
    <row r="553" ht="17.25" customHeight="1" x14ac:dyDescent="0.15"/>
    <row r="554" ht="17.25" customHeight="1" x14ac:dyDescent="0.15"/>
    <row r="555" ht="17.25" customHeight="1" x14ac:dyDescent="0.15"/>
    <row r="556" ht="17.25" customHeight="1" x14ac:dyDescent="0.15"/>
    <row r="557" ht="17.25" customHeight="1" x14ac:dyDescent="0.15"/>
    <row r="558" ht="17.25" customHeight="1" x14ac:dyDescent="0.15"/>
    <row r="559" ht="17.25" customHeight="1" x14ac:dyDescent="0.15"/>
    <row r="560" ht="17.25" customHeight="1" x14ac:dyDescent="0.15"/>
    <row r="561" ht="17.25" customHeight="1" x14ac:dyDescent="0.15"/>
    <row r="562" ht="17.25" customHeight="1" x14ac:dyDescent="0.15"/>
    <row r="563" ht="17.25" customHeight="1" x14ac:dyDescent="0.15"/>
    <row r="564" ht="17.25" customHeight="1" x14ac:dyDescent="0.15"/>
    <row r="565" ht="17.25" customHeight="1" x14ac:dyDescent="0.15"/>
    <row r="566" ht="17.25" customHeight="1" x14ac:dyDescent="0.15"/>
    <row r="567" ht="17.25" customHeight="1" x14ac:dyDescent="0.15"/>
    <row r="568" ht="17.25" customHeight="1" x14ac:dyDescent="0.15"/>
    <row r="569" ht="17.25" customHeight="1" x14ac:dyDescent="0.15"/>
    <row r="570" ht="17.25" customHeight="1" x14ac:dyDescent="0.15"/>
    <row r="571" ht="17.25" customHeight="1" x14ac:dyDescent="0.15"/>
    <row r="572" ht="17.25" customHeight="1" x14ac:dyDescent="0.15"/>
    <row r="573" ht="17.25" customHeight="1" x14ac:dyDescent="0.15"/>
    <row r="574" ht="17.25" customHeight="1" x14ac:dyDescent="0.15"/>
    <row r="575" ht="17.25" customHeight="1" x14ac:dyDescent="0.15"/>
    <row r="576" ht="17.25" customHeight="1" x14ac:dyDescent="0.15"/>
    <row r="577" ht="17.25" customHeight="1" x14ac:dyDescent="0.15"/>
    <row r="578" ht="17.25" customHeight="1" x14ac:dyDescent="0.15"/>
    <row r="579" ht="17.25" customHeight="1" x14ac:dyDescent="0.15"/>
    <row r="580" ht="17.25" customHeight="1" x14ac:dyDescent="0.15"/>
    <row r="581" ht="17.25" customHeight="1" x14ac:dyDescent="0.15"/>
    <row r="582" ht="17.25" customHeight="1" x14ac:dyDescent="0.15"/>
    <row r="583" ht="17.25" customHeight="1" x14ac:dyDescent="0.15"/>
    <row r="584" ht="17.25" customHeight="1" x14ac:dyDescent="0.15"/>
    <row r="585" ht="17.25" customHeight="1" x14ac:dyDescent="0.15"/>
    <row r="586" ht="17.25" customHeight="1" x14ac:dyDescent="0.15"/>
    <row r="587" ht="17.25" customHeight="1" x14ac:dyDescent="0.15"/>
    <row r="588" ht="17.25" customHeight="1" x14ac:dyDescent="0.15"/>
    <row r="589" ht="17.25" customHeight="1" x14ac:dyDescent="0.15"/>
    <row r="590" ht="17.25" customHeight="1" x14ac:dyDescent="0.15"/>
    <row r="591" ht="17.25" customHeight="1" x14ac:dyDescent="0.15"/>
    <row r="592" ht="17.25" customHeight="1" x14ac:dyDescent="0.15"/>
    <row r="593" ht="17.25" customHeight="1" x14ac:dyDescent="0.15"/>
    <row r="594" ht="17.25" customHeight="1" x14ac:dyDescent="0.15"/>
    <row r="595" ht="17.25" customHeight="1" x14ac:dyDescent="0.15"/>
    <row r="596" ht="17.25" customHeight="1" x14ac:dyDescent="0.15"/>
    <row r="597" ht="17.25" customHeight="1" x14ac:dyDescent="0.15"/>
    <row r="598" ht="17.25" customHeight="1" x14ac:dyDescent="0.15"/>
    <row r="599" ht="17.25" customHeight="1" x14ac:dyDescent="0.15"/>
    <row r="600" ht="17.25" customHeight="1" x14ac:dyDescent="0.15"/>
    <row r="601" ht="17.25" customHeight="1" x14ac:dyDescent="0.15"/>
    <row r="602" ht="17.25" customHeight="1" x14ac:dyDescent="0.15"/>
    <row r="603" ht="17.25" customHeight="1" x14ac:dyDescent="0.15"/>
    <row r="604" ht="17.25" customHeight="1" x14ac:dyDescent="0.15"/>
    <row r="605" ht="17.25" customHeight="1" x14ac:dyDescent="0.15"/>
    <row r="606" ht="17.25" customHeight="1" x14ac:dyDescent="0.15"/>
    <row r="607" ht="17.25" customHeight="1" x14ac:dyDescent="0.15"/>
    <row r="608" ht="17.25" customHeight="1" x14ac:dyDescent="0.15"/>
    <row r="609" ht="17.25" customHeight="1" x14ac:dyDescent="0.15"/>
    <row r="610" ht="17.25" customHeight="1" x14ac:dyDescent="0.15"/>
    <row r="611" ht="17.25" customHeight="1" x14ac:dyDescent="0.15"/>
    <row r="612" ht="17.25" customHeight="1" x14ac:dyDescent="0.15"/>
    <row r="613" ht="17.25" customHeight="1" x14ac:dyDescent="0.15"/>
    <row r="614" ht="17.25" customHeight="1" x14ac:dyDescent="0.15"/>
    <row r="615" ht="17.25" customHeight="1" x14ac:dyDescent="0.15"/>
    <row r="616" ht="17.25" customHeight="1" x14ac:dyDescent="0.15"/>
    <row r="617" ht="17.25" customHeight="1" x14ac:dyDescent="0.15"/>
    <row r="618" ht="17.25" customHeight="1" x14ac:dyDescent="0.15"/>
    <row r="619" ht="17.25" customHeight="1" x14ac:dyDescent="0.15"/>
    <row r="620" ht="17.25" customHeight="1" x14ac:dyDescent="0.15"/>
    <row r="621" ht="17.25" customHeight="1" x14ac:dyDescent="0.15"/>
    <row r="622" ht="17.25" customHeight="1" x14ac:dyDescent="0.15"/>
    <row r="623" ht="17.25" customHeight="1" x14ac:dyDescent="0.15"/>
    <row r="624" ht="17.25" customHeight="1" x14ac:dyDescent="0.15"/>
    <row r="625" ht="17.25" customHeight="1" x14ac:dyDescent="0.15"/>
    <row r="626" ht="17.25" customHeight="1" x14ac:dyDescent="0.15"/>
    <row r="627" ht="17.25" customHeight="1" x14ac:dyDescent="0.15"/>
    <row r="628" ht="17.25" customHeight="1" x14ac:dyDescent="0.15"/>
    <row r="629" ht="17.25" customHeight="1" x14ac:dyDescent="0.15"/>
    <row r="630" ht="17.25" customHeight="1" x14ac:dyDescent="0.15"/>
    <row r="631" ht="17.25" customHeight="1" x14ac:dyDescent="0.15"/>
    <row r="632" ht="17.25" customHeight="1" x14ac:dyDescent="0.15"/>
    <row r="633" ht="17.25" customHeight="1" x14ac:dyDescent="0.15"/>
    <row r="634" ht="17.25" customHeight="1" x14ac:dyDescent="0.15"/>
    <row r="635" ht="17.25" customHeight="1" x14ac:dyDescent="0.15"/>
    <row r="636" ht="17.25" customHeight="1" x14ac:dyDescent="0.15"/>
    <row r="637" ht="17.25" customHeight="1" x14ac:dyDescent="0.15"/>
    <row r="638" ht="17.25" customHeight="1" x14ac:dyDescent="0.15"/>
    <row r="639" ht="17.25" customHeight="1" x14ac:dyDescent="0.15"/>
    <row r="640" ht="17.25" customHeight="1" x14ac:dyDescent="0.15"/>
    <row r="641" ht="17.25" customHeight="1" x14ac:dyDescent="0.15"/>
    <row r="642" ht="17.25" customHeight="1" x14ac:dyDescent="0.15"/>
    <row r="643" ht="17.25" customHeight="1" x14ac:dyDescent="0.15"/>
    <row r="644" ht="17.25" customHeight="1" x14ac:dyDescent="0.15"/>
    <row r="645" ht="17.25" customHeight="1" x14ac:dyDescent="0.15"/>
    <row r="646" ht="17.25" customHeight="1" x14ac:dyDescent="0.15"/>
    <row r="647" ht="17.25" customHeight="1" x14ac:dyDescent="0.15"/>
    <row r="648" ht="17.25" customHeight="1" x14ac:dyDescent="0.15"/>
    <row r="649" ht="17.25" customHeight="1" x14ac:dyDescent="0.15"/>
    <row r="650" ht="17.25" customHeight="1" x14ac:dyDescent="0.15"/>
    <row r="651" ht="17.25" customHeight="1" x14ac:dyDescent="0.15"/>
    <row r="652" ht="17.25" customHeight="1" x14ac:dyDescent="0.15"/>
    <row r="653" ht="17.25" customHeight="1" x14ac:dyDescent="0.15"/>
    <row r="654" ht="17.25" customHeight="1" x14ac:dyDescent="0.15"/>
    <row r="655" ht="17.25" customHeight="1" x14ac:dyDescent="0.15"/>
    <row r="656" ht="17.25" customHeight="1" x14ac:dyDescent="0.15"/>
    <row r="657" ht="17.25" customHeight="1" x14ac:dyDescent="0.15"/>
    <row r="658" ht="17.25" customHeight="1" x14ac:dyDescent="0.15"/>
    <row r="659" ht="17.25" customHeight="1" x14ac:dyDescent="0.15"/>
    <row r="660" ht="17.25" customHeight="1" x14ac:dyDescent="0.15"/>
    <row r="661" ht="17.25" customHeight="1" x14ac:dyDescent="0.15"/>
    <row r="662" ht="17.25" customHeight="1" x14ac:dyDescent="0.15"/>
    <row r="663" ht="17.25" customHeight="1" x14ac:dyDescent="0.15"/>
    <row r="664" ht="17.25" customHeight="1" x14ac:dyDescent="0.15"/>
    <row r="665" ht="17.25" customHeight="1" x14ac:dyDescent="0.15"/>
    <row r="666" ht="17.25" customHeight="1" x14ac:dyDescent="0.15"/>
    <row r="667" ht="17.25" customHeight="1" x14ac:dyDescent="0.15"/>
    <row r="668" ht="17.25" customHeight="1" x14ac:dyDescent="0.15"/>
    <row r="669" ht="17.25" customHeight="1" x14ac:dyDescent="0.15"/>
    <row r="670" ht="17.25" customHeight="1" x14ac:dyDescent="0.15"/>
    <row r="671" ht="17.25" customHeight="1" x14ac:dyDescent="0.15"/>
    <row r="672" ht="17.25" customHeight="1" x14ac:dyDescent="0.15"/>
    <row r="673" ht="17.25" customHeight="1" x14ac:dyDescent="0.15"/>
    <row r="674" ht="17.25" customHeight="1" x14ac:dyDescent="0.15"/>
    <row r="675" ht="17.25" customHeight="1" x14ac:dyDescent="0.15"/>
    <row r="676" ht="17.25" customHeight="1" x14ac:dyDescent="0.15"/>
    <row r="677" ht="17.25" customHeight="1" x14ac:dyDescent="0.15"/>
    <row r="678" ht="17.25" customHeight="1" x14ac:dyDescent="0.15"/>
    <row r="679" ht="17.25" customHeight="1" x14ac:dyDescent="0.15"/>
    <row r="680" ht="17.25" customHeight="1" x14ac:dyDescent="0.15"/>
    <row r="681" ht="17.25" customHeight="1" x14ac:dyDescent="0.15"/>
    <row r="682" ht="17.25" customHeight="1" x14ac:dyDescent="0.15"/>
    <row r="683" ht="17.25" customHeight="1" x14ac:dyDescent="0.15"/>
    <row r="684" ht="17.25" customHeight="1" x14ac:dyDescent="0.15"/>
    <row r="685" ht="17.25" customHeight="1" x14ac:dyDescent="0.15"/>
    <row r="686" ht="17.25" customHeight="1" x14ac:dyDescent="0.15"/>
    <row r="687" ht="17.25" customHeight="1" x14ac:dyDescent="0.15"/>
    <row r="688" ht="17.25" customHeight="1" x14ac:dyDescent="0.15"/>
    <row r="689" ht="17.25" customHeight="1" x14ac:dyDescent="0.15"/>
    <row r="690" ht="17.25" customHeight="1" x14ac:dyDescent="0.15"/>
    <row r="691" ht="17.25" customHeight="1" x14ac:dyDescent="0.15"/>
    <row r="692" ht="17.25" customHeight="1" x14ac:dyDescent="0.15"/>
    <row r="693" ht="17.25" customHeight="1" x14ac:dyDescent="0.15"/>
    <row r="694" ht="17.25" customHeight="1" x14ac:dyDescent="0.15"/>
    <row r="695" ht="17.25" customHeight="1" x14ac:dyDescent="0.15"/>
    <row r="696" ht="17.25" customHeight="1" x14ac:dyDescent="0.15"/>
    <row r="697" ht="17.25" customHeight="1" x14ac:dyDescent="0.15"/>
    <row r="698" ht="17.25" customHeight="1" x14ac:dyDescent="0.15"/>
    <row r="699" ht="17.25" customHeight="1" x14ac:dyDescent="0.15"/>
    <row r="700" ht="17.25" customHeight="1" x14ac:dyDescent="0.15"/>
    <row r="701" ht="17.25" customHeight="1" x14ac:dyDescent="0.15"/>
    <row r="702" ht="17.25" customHeight="1" x14ac:dyDescent="0.15"/>
    <row r="703" ht="17.25" customHeight="1" x14ac:dyDescent="0.15"/>
    <row r="704" ht="17.25" customHeight="1" x14ac:dyDescent="0.15"/>
    <row r="705" ht="17.25" customHeight="1" x14ac:dyDescent="0.15"/>
    <row r="706" ht="17.25" customHeight="1" x14ac:dyDescent="0.15"/>
    <row r="707" ht="17.25" customHeight="1" x14ac:dyDescent="0.15"/>
    <row r="708" ht="17.25" customHeight="1" x14ac:dyDescent="0.15"/>
    <row r="709" ht="17.25" customHeight="1" x14ac:dyDescent="0.15"/>
    <row r="710" ht="17.25" customHeight="1" x14ac:dyDescent="0.15"/>
    <row r="711" ht="17.25" customHeight="1" x14ac:dyDescent="0.15"/>
    <row r="712" ht="17.25" customHeight="1" x14ac:dyDescent="0.15"/>
    <row r="713" ht="17.25" customHeight="1" x14ac:dyDescent="0.15"/>
    <row r="714" ht="17.25" customHeight="1" x14ac:dyDescent="0.15"/>
    <row r="715" ht="17.25" customHeight="1" x14ac:dyDescent="0.15"/>
    <row r="716" ht="17.25" customHeight="1" x14ac:dyDescent="0.15"/>
    <row r="717" ht="17.25" customHeight="1" x14ac:dyDescent="0.15"/>
    <row r="718" ht="17.25" customHeight="1" x14ac:dyDescent="0.15"/>
    <row r="719" ht="17.25" customHeight="1" x14ac:dyDescent="0.15"/>
    <row r="720" ht="17.25" customHeight="1" x14ac:dyDescent="0.15"/>
    <row r="721" ht="17.25" customHeight="1" x14ac:dyDescent="0.15"/>
    <row r="722" ht="17.25" customHeight="1" x14ac:dyDescent="0.15"/>
    <row r="723" ht="17.25" customHeight="1" x14ac:dyDescent="0.15"/>
    <row r="724" ht="17.25" customHeight="1" x14ac:dyDescent="0.15"/>
    <row r="725" ht="17.25" customHeight="1" x14ac:dyDescent="0.15"/>
    <row r="726" ht="17.25" customHeight="1" x14ac:dyDescent="0.15"/>
    <row r="727" ht="17.25" customHeight="1" x14ac:dyDescent="0.15"/>
    <row r="728" ht="17.25" customHeight="1" x14ac:dyDescent="0.15"/>
    <row r="729" ht="17.25" customHeight="1" x14ac:dyDescent="0.15"/>
    <row r="730" ht="17.25" customHeight="1" x14ac:dyDescent="0.15"/>
    <row r="731" ht="17.25" customHeight="1" x14ac:dyDescent="0.15"/>
    <row r="732" ht="17.25" customHeight="1" x14ac:dyDescent="0.15"/>
    <row r="733" ht="17.25" customHeight="1" x14ac:dyDescent="0.15"/>
    <row r="734" ht="17.25" customHeight="1" x14ac:dyDescent="0.15"/>
    <row r="735" ht="17.25" customHeight="1" x14ac:dyDescent="0.15"/>
    <row r="736" ht="17.25" customHeight="1" x14ac:dyDescent="0.15"/>
    <row r="737" ht="17.25" customHeight="1" x14ac:dyDescent="0.15"/>
    <row r="738" ht="17.25" customHeight="1" x14ac:dyDescent="0.15"/>
    <row r="739" ht="17.25" customHeight="1" x14ac:dyDescent="0.15"/>
    <row r="740" ht="17.25" customHeight="1" x14ac:dyDescent="0.15"/>
    <row r="741" ht="17.25" customHeight="1" x14ac:dyDescent="0.15"/>
    <row r="742" ht="17.25" customHeight="1" x14ac:dyDescent="0.15"/>
    <row r="743" ht="17.25" customHeight="1" x14ac:dyDescent="0.15"/>
    <row r="744" ht="17.25" customHeight="1" x14ac:dyDescent="0.15"/>
    <row r="745" ht="17.25" customHeight="1" x14ac:dyDescent="0.15"/>
    <row r="746" ht="17.25" customHeight="1" x14ac:dyDescent="0.15"/>
    <row r="747" ht="17.25" customHeight="1" x14ac:dyDescent="0.15"/>
    <row r="748" ht="17.25" customHeight="1" x14ac:dyDescent="0.15"/>
    <row r="749" ht="17.25" customHeight="1" x14ac:dyDescent="0.15"/>
    <row r="750" ht="17.25" customHeight="1" x14ac:dyDescent="0.15"/>
    <row r="751" ht="17.25" customHeight="1" x14ac:dyDescent="0.15"/>
    <row r="752" ht="17.25" customHeight="1" x14ac:dyDescent="0.15"/>
    <row r="753" ht="17.25" customHeight="1" x14ac:dyDescent="0.15"/>
    <row r="754" ht="17.25" customHeight="1" x14ac:dyDescent="0.15"/>
    <row r="755" ht="17.25" customHeight="1" x14ac:dyDescent="0.15"/>
    <row r="756" ht="17.25" customHeight="1" x14ac:dyDescent="0.15"/>
    <row r="757" ht="17.25" customHeight="1" x14ac:dyDescent="0.15"/>
    <row r="758" ht="17.25" customHeight="1" x14ac:dyDescent="0.15"/>
    <row r="759" ht="17.25" customHeight="1" x14ac:dyDescent="0.15"/>
    <row r="760" ht="17.25" customHeight="1" x14ac:dyDescent="0.15"/>
    <row r="761" ht="17.25" customHeight="1" x14ac:dyDescent="0.15"/>
    <row r="762" ht="17.25" customHeight="1" x14ac:dyDescent="0.15"/>
    <row r="763" ht="17.25" customHeight="1" x14ac:dyDescent="0.15"/>
    <row r="764" ht="17.25" customHeight="1" x14ac:dyDescent="0.15"/>
    <row r="765" ht="17.25" customHeight="1" x14ac:dyDescent="0.15"/>
    <row r="766" ht="17.25" customHeight="1" x14ac:dyDescent="0.15"/>
    <row r="767" ht="17.25" customHeight="1" x14ac:dyDescent="0.15"/>
    <row r="768" ht="17.25" customHeight="1" x14ac:dyDescent="0.15"/>
    <row r="769" ht="17.25" customHeight="1" x14ac:dyDescent="0.15"/>
    <row r="770" ht="17.25" customHeight="1" x14ac:dyDescent="0.15"/>
    <row r="771" ht="17.25" customHeight="1" x14ac:dyDescent="0.15"/>
    <row r="772" ht="17.25" customHeight="1" x14ac:dyDescent="0.15"/>
    <row r="773" ht="17.25" customHeight="1" x14ac:dyDescent="0.15"/>
    <row r="774" ht="17.25" customHeight="1" x14ac:dyDescent="0.15"/>
    <row r="775" ht="17.25" customHeight="1" x14ac:dyDescent="0.15"/>
    <row r="776" ht="17.25" customHeight="1" x14ac:dyDescent="0.15"/>
    <row r="777" ht="17.25" customHeight="1" x14ac:dyDescent="0.15"/>
    <row r="778" ht="17.25" customHeight="1" x14ac:dyDescent="0.15"/>
    <row r="779" ht="17.25" customHeight="1" x14ac:dyDescent="0.15"/>
    <row r="780" ht="17.25" customHeight="1" x14ac:dyDescent="0.15"/>
    <row r="781" ht="17.25" customHeight="1" x14ac:dyDescent="0.15"/>
    <row r="782" ht="17.25" customHeight="1" x14ac:dyDescent="0.15"/>
    <row r="783" ht="17.25" customHeight="1" x14ac:dyDescent="0.15"/>
    <row r="784" ht="17.25" customHeight="1" x14ac:dyDescent="0.15"/>
    <row r="785" ht="17.25" customHeight="1" x14ac:dyDescent="0.15"/>
    <row r="786" ht="17.25" customHeight="1" x14ac:dyDescent="0.15"/>
    <row r="787" ht="17.25" customHeight="1" x14ac:dyDescent="0.15"/>
    <row r="788" ht="17.25" customHeight="1" x14ac:dyDescent="0.15"/>
    <row r="789" ht="17.25" customHeight="1" x14ac:dyDescent="0.15"/>
    <row r="790" ht="17.25" customHeight="1" x14ac:dyDescent="0.15"/>
    <row r="791" ht="17.25" customHeight="1" x14ac:dyDescent="0.15"/>
    <row r="792" ht="17.25" customHeight="1" x14ac:dyDescent="0.15"/>
    <row r="793" ht="17.25" customHeight="1" x14ac:dyDescent="0.15"/>
    <row r="794" ht="17.25" customHeight="1" x14ac:dyDescent="0.15"/>
    <row r="795" ht="17.25" customHeight="1" x14ac:dyDescent="0.15"/>
    <row r="796" ht="17.25" customHeight="1" x14ac:dyDescent="0.15"/>
    <row r="797" ht="17.25" customHeight="1" x14ac:dyDescent="0.15"/>
    <row r="798" ht="17.25" customHeight="1" x14ac:dyDescent="0.15"/>
    <row r="799" ht="17.25" customHeight="1" x14ac:dyDescent="0.15"/>
    <row r="800" ht="17.25" customHeight="1" x14ac:dyDescent="0.15"/>
    <row r="801" ht="17.25" customHeight="1" x14ac:dyDescent="0.15"/>
    <row r="802" ht="17.25" customHeight="1" x14ac:dyDescent="0.15"/>
    <row r="803" ht="17.25" customHeight="1" x14ac:dyDescent="0.15"/>
    <row r="804" ht="17.25" customHeight="1" x14ac:dyDescent="0.15"/>
    <row r="805" ht="17.25" customHeight="1" x14ac:dyDescent="0.15"/>
    <row r="806" ht="17.25" customHeight="1" x14ac:dyDescent="0.15"/>
    <row r="807" ht="17.25" customHeight="1" x14ac:dyDescent="0.15"/>
    <row r="808" ht="17.25" customHeight="1" x14ac:dyDescent="0.15"/>
    <row r="809" ht="17.25" customHeight="1" x14ac:dyDescent="0.15"/>
    <row r="810" ht="17.25" customHeight="1" x14ac:dyDescent="0.15"/>
    <row r="811" ht="17.25" customHeight="1" x14ac:dyDescent="0.15"/>
    <row r="812" ht="17.25" customHeight="1" x14ac:dyDescent="0.15"/>
    <row r="813" ht="17.25" customHeight="1" x14ac:dyDescent="0.15"/>
    <row r="814" ht="17.25" customHeight="1" x14ac:dyDescent="0.15"/>
    <row r="815" ht="17.25" customHeight="1" x14ac:dyDescent="0.15"/>
    <row r="816" ht="17.25" customHeight="1" x14ac:dyDescent="0.15"/>
    <row r="817" ht="17.25" customHeight="1" x14ac:dyDescent="0.15"/>
    <row r="818" ht="17.25" customHeight="1" x14ac:dyDescent="0.15"/>
    <row r="819" ht="17.25" customHeight="1" x14ac:dyDescent="0.15"/>
    <row r="820" ht="17.25" customHeight="1" x14ac:dyDescent="0.15"/>
    <row r="821" ht="17.25" customHeight="1" x14ac:dyDescent="0.15"/>
    <row r="822" ht="17.25" customHeight="1" x14ac:dyDescent="0.15"/>
    <row r="823" ht="17.25" customHeight="1" x14ac:dyDescent="0.15"/>
    <row r="824" ht="17.25" customHeight="1" x14ac:dyDescent="0.15"/>
    <row r="825" ht="17.25" customHeight="1" x14ac:dyDescent="0.15"/>
    <row r="826" ht="17.25" customHeight="1" x14ac:dyDescent="0.15"/>
    <row r="827" ht="17.25" customHeight="1" x14ac:dyDescent="0.15"/>
    <row r="828" ht="17.25" customHeight="1" x14ac:dyDescent="0.15"/>
    <row r="829" ht="17.25" customHeight="1" x14ac:dyDescent="0.15"/>
    <row r="830" ht="17.25" customHeight="1" x14ac:dyDescent="0.15"/>
    <row r="831" ht="17.25" customHeight="1" x14ac:dyDescent="0.15"/>
    <row r="832" ht="17.25" customHeight="1" x14ac:dyDescent="0.15"/>
    <row r="833" ht="17.25" customHeight="1" x14ac:dyDescent="0.15"/>
    <row r="834" ht="17.25" customHeight="1" x14ac:dyDescent="0.15"/>
    <row r="835" ht="17.25" customHeight="1" x14ac:dyDescent="0.15"/>
    <row r="836" ht="17.25" customHeight="1" x14ac:dyDescent="0.15"/>
    <row r="837" ht="17.25" customHeight="1" x14ac:dyDescent="0.15"/>
    <row r="838" ht="17.25" customHeight="1" x14ac:dyDescent="0.15"/>
    <row r="839" ht="17.25" customHeight="1" x14ac:dyDescent="0.15"/>
    <row r="840" ht="17.25" customHeight="1" x14ac:dyDescent="0.15"/>
    <row r="841" ht="17.25" customHeight="1" x14ac:dyDescent="0.15"/>
    <row r="842" ht="17.25" customHeight="1" x14ac:dyDescent="0.15"/>
    <row r="843" ht="17.25" customHeight="1" x14ac:dyDescent="0.15"/>
    <row r="844" ht="17.25" customHeight="1" x14ac:dyDescent="0.15"/>
    <row r="845" ht="17.25" customHeight="1" x14ac:dyDescent="0.15"/>
    <row r="846" ht="17.25" customHeight="1" x14ac:dyDescent="0.15"/>
    <row r="847" ht="17.25" customHeight="1" x14ac:dyDescent="0.15"/>
    <row r="848" ht="17.25" customHeight="1" x14ac:dyDescent="0.15"/>
    <row r="849" ht="17.25" customHeight="1" x14ac:dyDescent="0.15"/>
    <row r="850" ht="17.25" customHeight="1" x14ac:dyDescent="0.15"/>
    <row r="851" ht="17.25" customHeight="1" x14ac:dyDescent="0.15"/>
    <row r="852" ht="17.25" customHeight="1" x14ac:dyDescent="0.15"/>
    <row r="853" ht="17.25" customHeight="1" x14ac:dyDescent="0.15"/>
    <row r="854" ht="17.25" customHeight="1" x14ac:dyDescent="0.15"/>
    <row r="855" ht="17.25" customHeight="1" x14ac:dyDescent="0.15"/>
    <row r="856" ht="17.25" customHeight="1" x14ac:dyDescent="0.15"/>
    <row r="857" ht="17.25" customHeight="1" x14ac:dyDescent="0.15"/>
    <row r="858" ht="17.25" customHeight="1" x14ac:dyDescent="0.15"/>
    <row r="859" ht="17.25" customHeight="1" x14ac:dyDescent="0.15"/>
    <row r="860" ht="17.25" customHeight="1" x14ac:dyDescent="0.15"/>
    <row r="861" ht="17.25" customHeight="1" x14ac:dyDescent="0.15"/>
    <row r="862" ht="17.25" customHeight="1" x14ac:dyDescent="0.15"/>
    <row r="863" ht="17.25" customHeight="1" x14ac:dyDescent="0.15"/>
    <row r="864" ht="17.25" customHeight="1" x14ac:dyDescent="0.15"/>
    <row r="865" ht="17.25" customHeight="1" x14ac:dyDescent="0.15"/>
    <row r="866" ht="17.25" customHeight="1" x14ac:dyDescent="0.15"/>
    <row r="867" ht="17.25" customHeight="1" x14ac:dyDescent="0.15"/>
    <row r="868" ht="17.25" customHeight="1" x14ac:dyDescent="0.15"/>
    <row r="869" ht="17.25" customHeight="1" x14ac:dyDescent="0.15"/>
    <row r="870" ht="17.25" customHeight="1" x14ac:dyDescent="0.15"/>
    <row r="871" ht="17.25" customHeight="1" x14ac:dyDescent="0.15"/>
    <row r="872" ht="17.25" customHeight="1" x14ac:dyDescent="0.15"/>
    <row r="873" ht="17.25" customHeight="1" x14ac:dyDescent="0.15"/>
    <row r="874" ht="17.25" customHeight="1" x14ac:dyDescent="0.15"/>
    <row r="875" ht="17.25" customHeight="1" x14ac:dyDescent="0.15"/>
    <row r="876" ht="17.25" customHeight="1" x14ac:dyDescent="0.15"/>
    <row r="877" ht="17.25" customHeight="1" x14ac:dyDescent="0.15"/>
    <row r="878" ht="17.25" customHeight="1" x14ac:dyDescent="0.15"/>
    <row r="879" ht="17.25" customHeight="1" x14ac:dyDescent="0.15"/>
    <row r="880" ht="17.25" customHeight="1" x14ac:dyDescent="0.15"/>
    <row r="881" ht="17.25" customHeight="1" x14ac:dyDescent="0.15"/>
    <row r="882" ht="17.25" customHeight="1" x14ac:dyDescent="0.15"/>
    <row r="883" ht="17.25" customHeight="1" x14ac:dyDescent="0.15"/>
    <row r="884" ht="17.25" customHeight="1" x14ac:dyDescent="0.15"/>
    <row r="885" ht="17.25" customHeight="1" x14ac:dyDescent="0.15"/>
    <row r="886" ht="17.25" customHeight="1" x14ac:dyDescent="0.15"/>
    <row r="887" ht="17.25" customHeight="1" x14ac:dyDescent="0.15"/>
    <row r="888" ht="17.25" customHeight="1" x14ac:dyDescent="0.15"/>
    <row r="889" ht="17.25" customHeight="1" x14ac:dyDescent="0.15"/>
    <row r="890" ht="17.25" customHeight="1" x14ac:dyDescent="0.15"/>
    <row r="891" ht="17.25" customHeight="1" x14ac:dyDescent="0.15"/>
    <row r="892" ht="17.25" customHeight="1" x14ac:dyDescent="0.15"/>
    <row r="893" ht="17.25" customHeight="1" x14ac:dyDescent="0.15"/>
    <row r="894" ht="17.25" customHeight="1" x14ac:dyDescent="0.15"/>
    <row r="895" ht="17.25" customHeight="1" x14ac:dyDescent="0.15"/>
    <row r="896" ht="17.25" customHeight="1" x14ac:dyDescent="0.15"/>
    <row r="897" ht="17.25" customHeight="1" x14ac:dyDescent="0.15"/>
    <row r="898" ht="17.25" customHeight="1" x14ac:dyDescent="0.15"/>
    <row r="899" ht="17.25" customHeight="1" x14ac:dyDescent="0.15"/>
    <row r="900" ht="17.25" customHeight="1" x14ac:dyDescent="0.15"/>
    <row r="901" ht="17.25" customHeight="1" x14ac:dyDescent="0.15"/>
    <row r="902" ht="17.25" customHeight="1" x14ac:dyDescent="0.15"/>
    <row r="903" ht="17.25" customHeight="1" x14ac:dyDescent="0.15"/>
    <row r="904" ht="17.25" customHeight="1" x14ac:dyDescent="0.15"/>
    <row r="905" ht="17.25" customHeight="1" x14ac:dyDescent="0.15"/>
    <row r="906" ht="17.25" customHeight="1" x14ac:dyDescent="0.15"/>
    <row r="907" ht="17.25" customHeight="1" x14ac:dyDescent="0.15"/>
    <row r="908" ht="17.25" customHeight="1" x14ac:dyDescent="0.15"/>
    <row r="909" ht="17.25" customHeight="1" x14ac:dyDescent="0.15"/>
    <row r="910" ht="17.25" customHeight="1" x14ac:dyDescent="0.15"/>
    <row r="911" ht="17.25" customHeight="1" x14ac:dyDescent="0.15"/>
    <row r="912" ht="17.25" customHeight="1" x14ac:dyDescent="0.15"/>
    <row r="913" ht="17.25" customHeight="1" x14ac:dyDescent="0.15"/>
    <row r="914" ht="17.25" customHeight="1" x14ac:dyDescent="0.15"/>
    <row r="915" ht="17.25" customHeight="1" x14ac:dyDescent="0.15"/>
    <row r="916" ht="17.25" customHeight="1" x14ac:dyDescent="0.15"/>
    <row r="917" ht="17.25" customHeight="1" x14ac:dyDescent="0.15"/>
    <row r="918" ht="17.25" customHeight="1" x14ac:dyDescent="0.15"/>
    <row r="919" ht="17.25" customHeight="1" x14ac:dyDescent="0.15"/>
    <row r="920" ht="17.25" customHeight="1" x14ac:dyDescent="0.15"/>
    <row r="921" ht="17.25" customHeight="1" x14ac:dyDescent="0.15"/>
    <row r="922" ht="17.25" customHeight="1" x14ac:dyDescent="0.15"/>
    <row r="923" ht="17.25" customHeight="1" x14ac:dyDescent="0.15"/>
    <row r="924" ht="17.25" customHeight="1" x14ac:dyDescent="0.15"/>
    <row r="925" ht="17.25" customHeight="1" x14ac:dyDescent="0.15"/>
    <row r="926" ht="17.25" customHeight="1" x14ac:dyDescent="0.15"/>
    <row r="927" ht="17.25" customHeight="1" x14ac:dyDescent="0.15"/>
    <row r="928" ht="17.25" customHeight="1" x14ac:dyDescent="0.15"/>
    <row r="929" ht="17.25" customHeight="1" x14ac:dyDescent="0.15"/>
    <row r="930" ht="17.25" customHeight="1" x14ac:dyDescent="0.15"/>
    <row r="931" ht="17.25" customHeight="1" x14ac:dyDescent="0.15"/>
    <row r="932" ht="17.25" customHeight="1" x14ac:dyDescent="0.15"/>
    <row r="933" ht="17.25" customHeight="1" x14ac:dyDescent="0.15"/>
    <row r="934" ht="17.25" customHeight="1" x14ac:dyDescent="0.15"/>
    <row r="935" ht="17.25" customHeight="1" x14ac:dyDescent="0.15"/>
    <row r="936" ht="17.25" customHeight="1" x14ac:dyDescent="0.15"/>
    <row r="937" ht="17.25" customHeight="1" x14ac:dyDescent="0.15"/>
    <row r="938" ht="17.25" customHeight="1" x14ac:dyDescent="0.15"/>
    <row r="939" ht="17.25" customHeight="1" x14ac:dyDescent="0.15"/>
    <row r="940" ht="17.25" customHeight="1" x14ac:dyDescent="0.15"/>
    <row r="941" ht="17.25" customHeight="1" x14ac:dyDescent="0.15"/>
    <row r="942" ht="17.25" customHeight="1" x14ac:dyDescent="0.15"/>
    <row r="943" ht="17.25" customHeight="1" x14ac:dyDescent="0.15"/>
    <row r="944" ht="17.25" customHeight="1" x14ac:dyDescent="0.15"/>
    <row r="945" ht="17.25" customHeight="1" x14ac:dyDescent="0.15"/>
    <row r="946" ht="17.25" customHeight="1" x14ac:dyDescent="0.15"/>
    <row r="947" ht="17.25" customHeight="1" x14ac:dyDescent="0.15"/>
    <row r="948" ht="17.25" customHeight="1" x14ac:dyDescent="0.15"/>
    <row r="949" ht="17.25" customHeight="1" x14ac:dyDescent="0.15"/>
    <row r="950" ht="17.25" customHeight="1" x14ac:dyDescent="0.15"/>
    <row r="951" ht="17.25" customHeight="1" x14ac:dyDescent="0.15"/>
    <row r="952" ht="17.25" customHeight="1" x14ac:dyDescent="0.15"/>
    <row r="953" ht="17.25" customHeight="1" x14ac:dyDescent="0.15"/>
    <row r="954" ht="17.25" customHeight="1" x14ac:dyDescent="0.15"/>
    <row r="955" ht="17.25" customHeight="1" x14ac:dyDescent="0.15"/>
    <row r="956" ht="17.25" customHeight="1" x14ac:dyDescent="0.15"/>
    <row r="957" ht="17.25" customHeight="1" x14ac:dyDescent="0.15"/>
    <row r="958" ht="17.25" customHeight="1" x14ac:dyDescent="0.15"/>
    <row r="959" ht="17.25" customHeight="1" x14ac:dyDescent="0.15"/>
    <row r="960" ht="17.25" customHeight="1" x14ac:dyDescent="0.15"/>
    <row r="961" ht="17.25" customHeight="1" x14ac:dyDescent="0.15"/>
    <row r="962" ht="17.25" customHeight="1" x14ac:dyDescent="0.15"/>
    <row r="963" ht="17.25" customHeight="1" x14ac:dyDescent="0.15"/>
    <row r="964" ht="17.25" customHeight="1" x14ac:dyDescent="0.15"/>
    <row r="965" ht="17.25" customHeight="1" x14ac:dyDescent="0.15"/>
    <row r="966" ht="17.25" customHeight="1" x14ac:dyDescent="0.15"/>
    <row r="967" ht="17.25" customHeight="1" x14ac:dyDescent="0.15"/>
    <row r="968" ht="17.25" customHeight="1" x14ac:dyDescent="0.15"/>
    <row r="969" ht="17.25" customHeight="1" x14ac:dyDescent="0.15"/>
    <row r="970" ht="17.25" customHeight="1" x14ac:dyDescent="0.15"/>
    <row r="971" ht="17.25" customHeight="1" x14ac:dyDescent="0.15"/>
    <row r="972" ht="17.25" customHeight="1" x14ac:dyDescent="0.15"/>
    <row r="973" ht="17.25" customHeight="1" x14ac:dyDescent="0.15"/>
    <row r="974" ht="17.25" customHeight="1" x14ac:dyDescent="0.15"/>
    <row r="975" ht="17.25" customHeight="1" x14ac:dyDescent="0.15"/>
    <row r="976" ht="17.25" customHeight="1" x14ac:dyDescent="0.15"/>
    <row r="977" ht="17.25" customHeight="1" x14ac:dyDescent="0.15"/>
    <row r="978" ht="17.25" customHeight="1" x14ac:dyDescent="0.15"/>
    <row r="979" ht="17.25" customHeight="1" x14ac:dyDescent="0.15"/>
    <row r="980" ht="17.25" customHeight="1" x14ac:dyDescent="0.15"/>
    <row r="981" ht="17.25" customHeight="1" x14ac:dyDescent="0.15"/>
    <row r="982" ht="17.25" customHeight="1" x14ac:dyDescent="0.15"/>
    <row r="983" ht="17.25" customHeight="1" x14ac:dyDescent="0.15"/>
    <row r="984" ht="17.25" customHeight="1" x14ac:dyDescent="0.15"/>
    <row r="985" ht="17.25" customHeight="1" x14ac:dyDescent="0.15"/>
    <row r="986" ht="17.25" customHeight="1" x14ac:dyDescent="0.15"/>
    <row r="987" ht="17.25" customHeight="1" x14ac:dyDescent="0.15"/>
    <row r="988" ht="17.25" customHeight="1" x14ac:dyDescent="0.15"/>
    <row r="989" ht="17.25" customHeight="1" x14ac:dyDescent="0.15"/>
    <row r="990" ht="17.25" customHeight="1" x14ac:dyDescent="0.15"/>
    <row r="991" ht="17.25" customHeight="1" x14ac:dyDescent="0.15"/>
    <row r="992" ht="17.25" customHeight="1" x14ac:dyDescent="0.15"/>
    <row r="993" ht="17.25" customHeight="1" x14ac:dyDescent="0.15"/>
    <row r="994" ht="17.25" customHeight="1" x14ac:dyDescent="0.15"/>
    <row r="995" ht="17.25" customHeight="1" x14ac:dyDescent="0.15"/>
    <row r="996" ht="17.25" customHeight="1" x14ac:dyDescent="0.15"/>
    <row r="997" ht="17.25" customHeight="1" x14ac:dyDescent="0.15"/>
    <row r="998" ht="17.25" customHeight="1" x14ac:dyDescent="0.15"/>
    <row r="999" ht="17.25" customHeight="1" x14ac:dyDescent="0.15"/>
    <row r="1000" ht="17.25" customHeight="1" x14ac:dyDescent="0.15"/>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58258-7266-4E48-ADC0-32850D1C23B8}">
  <dimension ref="A1:I5"/>
  <sheetViews>
    <sheetView workbookViewId="0">
      <selection activeCell="E17" sqref="E17"/>
    </sheetView>
  </sheetViews>
  <sheetFormatPr baseColWidth="10" defaultRowHeight="15" x14ac:dyDescent="0.2"/>
  <cols>
    <col min="1" max="2" width="26.6640625" bestFit="1" customWidth="1"/>
    <col min="3" max="3" width="29.33203125" bestFit="1" customWidth="1"/>
    <col min="4" max="5" width="20" bestFit="1" customWidth="1"/>
    <col min="6" max="6" width="17.83203125" bestFit="1" customWidth="1"/>
    <col min="7" max="7" width="19.33203125" bestFit="1" customWidth="1"/>
    <col min="8" max="8" width="21.83203125" bestFit="1" customWidth="1"/>
    <col min="9" max="9" width="10" bestFit="1" customWidth="1"/>
  </cols>
  <sheetData>
    <row r="1" spans="1:9" x14ac:dyDescent="0.2">
      <c r="A1" s="136" t="s">
        <v>106</v>
      </c>
      <c r="B1" t="s">
        <v>0</v>
      </c>
    </row>
    <row r="3" spans="1:9" x14ac:dyDescent="0.2">
      <c r="A3" s="136" t="s">
        <v>184</v>
      </c>
    </row>
    <row r="4" spans="1:9" x14ac:dyDescent="0.2">
      <c r="A4" t="s">
        <v>101</v>
      </c>
      <c r="C4" t="s">
        <v>185</v>
      </c>
      <c r="D4" t="s">
        <v>100</v>
      </c>
      <c r="F4" t="s">
        <v>186</v>
      </c>
      <c r="G4" t="s">
        <v>102</v>
      </c>
      <c r="H4" t="s">
        <v>187</v>
      </c>
      <c r="I4" t="s">
        <v>183</v>
      </c>
    </row>
    <row r="5" spans="1:9" x14ac:dyDescent="0.2">
      <c r="A5" t="s">
        <v>104</v>
      </c>
      <c r="B5" t="s">
        <v>103</v>
      </c>
      <c r="D5" t="s">
        <v>104</v>
      </c>
      <c r="E5" t="s">
        <v>103</v>
      </c>
      <c r="G5" t="s">
        <v>104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zoomScale="93" zoomScaleNormal="100" workbookViewId="0">
      <pane ySplit="2" topLeftCell="A657" activePane="bottomLeft" state="frozen"/>
      <selection pane="bottomLeft" activeCell="M953" sqref="M953"/>
    </sheetView>
  </sheetViews>
  <sheetFormatPr baseColWidth="10" defaultColWidth="8.83203125" defaultRowHeight="15" x14ac:dyDescent="0.2"/>
  <cols>
    <col min="1" max="1" width="21.33203125" bestFit="1" customWidth="1"/>
    <col min="2" max="2" width="19.83203125" bestFit="1" customWidth="1"/>
    <col min="3" max="3" width="19.83203125" customWidth="1"/>
    <col min="5" max="5" width="15.1640625" bestFit="1" customWidth="1"/>
    <col min="6" max="6" width="15.1640625" customWidth="1"/>
    <col min="7" max="7" width="27.5" customWidth="1"/>
    <col min="8" max="8" width="31.83203125" bestFit="1" customWidth="1"/>
    <col min="9" max="9" width="16.83203125" bestFit="1" customWidth="1"/>
    <col min="10" max="10" width="18.6640625" customWidth="1"/>
    <col min="11" max="12" width="12.33203125" bestFit="1" customWidth="1"/>
  </cols>
  <sheetData>
    <row r="1" spans="1:11" s="90" customFormat="1" x14ac:dyDescent="0.2">
      <c r="A1" s="106" t="s">
        <v>105</v>
      </c>
      <c r="B1" s="107"/>
      <c r="C1" s="106"/>
      <c r="D1" s="107"/>
      <c r="E1" s="107"/>
      <c r="F1" s="107"/>
      <c r="G1" s="107"/>
      <c r="H1" s="107"/>
      <c r="I1" s="107"/>
      <c r="J1" s="107"/>
    </row>
    <row r="2" spans="1:11" s="90" customFormat="1" x14ac:dyDescent="0.2">
      <c r="A2" s="106" t="s">
        <v>135</v>
      </c>
      <c r="B2" s="106" t="s">
        <v>106</v>
      </c>
      <c r="C2" s="106" t="s">
        <v>46</v>
      </c>
      <c r="D2" s="106" t="s">
        <v>91</v>
      </c>
      <c r="E2" s="106" t="s">
        <v>107</v>
      </c>
      <c r="F2" s="106" t="s">
        <v>112</v>
      </c>
      <c r="G2" s="106" t="s">
        <v>113</v>
      </c>
      <c r="H2" s="106" t="s">
        <v>114</v>
      </c>
      <c r="I2" s="106" t="s">
        <v>177</v>
      </c>
      <c r="J2" s="111" t="s">
        <v>140</v>
      </c>
      <c r="K2" s="91"/>
    </row>
    <row r="3" spans="1:11" x14ac:dyDescent="0.2">
      <c r="A3" s="2" t="s">
        <v>136</v>
      </c>
      <c r="B3" s="2" t="s">
        <v>0</v>
      </c>
      <c r="C3" s="2" t="s">
        <v>51</v>
      </c>
      <c r="D3" s="108">
        <v>41456</v>
      </c>
      <c r="E3" s="109">
        <f>MONTH(D3)</f>
        <v>7</v>
      </c>
      <c r="F3" s="109" t="s">
        <v>110</v>
      </c>
      <c r="G3" s="2" t="s">
        <v>101</v>
      </c>
      <c r="H3" s="2" t="s">
        <v>104</v>
      </c>
      <c r="I3" s="2" t="s">
        <v>33</v>
      </c>
      <c r="J3" s="112">
        <v>1473589.0469999998</v>
      </c>
      <c r="K3" s="80"/>
    </row>
    <row r="4" spans="1:11" x14ac:dyDescent="0.2">
      <c r="A4" s="2" t="s">
        <v>136</v>
      </c>
      <c r="B4" s="2" t="s">
        <v>0</v>
      </c>
      <c r="C4" s="2" t="s">
        <v>51</v>
      </c>
      <c r="D4" s="108">
        <v>41487</v>
      </c>
      <c r="E4" s="109">
        <f t="shared" ref="E4:E62" si="0">MONTH(D4)</f>
        <v>8</v>
      </c>
      <c r="F4" s="109" t="s">
        <v>110</v>
      </c>
      <c r="G4" s="2" t="s">
        <v>101</v>
      </c>
      <c r="H4" s="2" t="s">
        <v>104</v>
      </c>
      <c r="I4" s="2" t="s">
        <v>33</v>
      </c>
      <c r="J4" s="112">
        <v>1419296.1002499999</v>
      </c>
      <c r="K4" s="80"/>
    </row>
    <row r="5" spans="1:11" x14ac:dyDescent="0.2">
      <c r="A5" s="2" t="s">
        <v>136</v>
      </c>
      <c r="B5" s="2" t="s">
        <v>0</v>
      </c>
      <c r="C5" s="2" t="s">
        <v>51</v>
      </c>
      <c r="D5" s="108">
        <v>41518</v>
      </c>
      <c r="E5" s="109">
        <f t="shared" si="0"/>
        <v>9</v>
      </c>
      <c r="F5" s="109" t="s">
        <v>110</v>
      </c>
      <c r="G5" s="2" t="s">
        <v>101</v>
      </c>
      <c r="H5" s="2" t="s">
        <v>104</v>
      </c>
      <c r="I5" s="2" t="s">
        <v>33</v>
      </c>
      <c r="J5" s="112">
        <v>1310673.21</v>
      </c>
      <c r="K5" s="80"/>
    </row>
    <row r="6" spans="1:11" x14ac:dyDescent="0.2">
      <c r="A6" s="2" t="s">
        <v>136</v>
      </c>
      <c r="B6" s="2" t="s">
        <v>0</v>
      </c>
      <c r="C6" s="2" t="s">
        <v>51</v>
      </c>
      <c r="D6" s="108">
        <v>41548</v>
      </c>
      <c r="E6" s="109">
        <f t="shared" si="0"/>
        <v>10</v>
      </c>
      <c r="F6" s="109" t="s">
        <v>110</v>
      </c>
      <c r="G6" s="2" t="s">
        <v>101</v>
      </c>
      <c r="H6" s="2" t="s">
        <v>104</v>
      </c>
      <c r="I6" s="2" t="s">
        <v>33</v>
      </c>
      <c r="J6" s="112">
        <v>1301024.7319999998</v>
      </c>
      <c r="K6" s="80"/>
    </row>
    <row r="7" spans="1:11" x14ac:dyDescent="0.2">
      <c r="A7" s="2" t="s">
        <v>136</v>
      </c>
      <c r="B7" s="2" t="s">
        <v>0</v>
      </c>
      <c r="C7" s="2" t="s">
        <v>51</v>
      </c>
      <c r="D7" s="108">
        <v>41579</v>
      </c>
      <c r="E7" s="109">
        <f t="shared" si="0"/>
        <v>11</v>
      </c>
      <c r="F7" s="109" t="s">
        <v>110</v>
      </c>
      <c r="G7" s="2" t="s">
        <v>101</v>
      </c>
      <c r="H7" s="2" t="s">
        <v>104</v>
      </c>
      <c r="I7" s="2" t="s">
        <v>33</v>
      </c>
      <c r="J7" s="112">
        <v>1373822.8629999999</v>
      </c>
    </row>
    <row r="8" spans="1:11" x14ac:dyDescent="0.2">
      <c r="A8" s="2" t="s">
        <v>136</v>
      </c>
      <c r="B8" s="2" t="s">
        <v>0</v>
      </c>
      <c r="C8" s="2" t="s">
        <v>51</v>
      </c>
      <c r="D8" s="108">
        <v>41609</v>
      </c>
      <c r="E8" s="109">
        <f t="shared" si="0"/>
        <v>12</v>
      </c>
      <c r="F8" s="109" t="s">
        <v>110</v>
      </c>
      <c r="G8" s="2" t="s">
        <v>101</v>
      </c>
      <c r="H8" s="2" t="s">
        <v>104</v>
      </c>
      <c r="I8" s="2" t="s">
        <v>33</v>
      </c>
      <c r="J8" s="112">
        <v>1340623.0372500001</v>
      </c>
    </row>
    <row r="9" spans="1:11" x14ac:dyDescent="0.2">
      <c r="A9" s="2" t="s">
        <v>136</v>
      </c>
      <c r="B9" s="2" t="s">
        <v>0</v>
      </c>
      <c r="C9" s="2" t="s">
        <v>51</v>
      </c>
      <c r="D9" s="108">
        <v>41640</v>
      </c>
      <c r="E9" s="109">
        <f t="shared" si="0"/>
        <v>1</v>
      </c>
      <c r="F9" s="109" t="s">
        <v>110</v>
      </c>
      <c r="G9" s="2" t="s">
        <v>101</v>
      </c>
      <c r="H9" s="2" t="s">
        <v>104</v>
      </c>
      <c r="I9" s="2" t="s">
        <v>33</v>
      </c>
      <c r="J9" s="112">
        <v>1948962.5522499997</v>
      </c>
    </row>
    <row r="10" spans="1:11" x14ac:dyDescent="0.2">
      <c r="A10" s="2" t="s">
        <v>136</v>
      </c>
      <c r="B10" s="2" t="s">
        <v>0</v>
      </c>
      <c r="C10" s="2" t="s">
        <v>51</v>
      </c>
      <c r="D10" s="108">
        <v>41671</v>
      </c>
      <c r="E10" s="109">
        <f t="shared" si="0"/>
        <v>2</v>
      </c>
      <c r="F10" s="109" t="s">
        <v>110</v>
      </c>
      <c r="G10" s="2" t="s">
        <v>101</v>
      </c>
      <c r="H10" s="2" t="s">
        <v>104</v>
      </c>
      <c r="I10" s="2" t="s">
        <v>33</v>
      </c>
      <c r="J10" s="112">
        <v>1725161.6969999999</v>
      </c>
    </row>
    <row r="11" spans="1:11" x14ac:dyDescent="0.2">
      <c r="A11" s="2" t="s">
        <v>136</v>
      </c>
      <c r="B11" s="2" t="s">
        <v>0</v>
      </c>
      <c r="C11" s="2" t="s">
        <v>51</v>
      </c>
      <c r="D11" s="108">
        <v>41699</v>
      </c>
      <c r="E11" s="109">
        <f t="shared" si="0"/>
        <v>3</v>
      </c>
      <c r="F11" s="109" t="s">
        <v>110</v>
      </c>
      <c r="G11" s="2" t="s">
        <v>101</v>
      </c>
      <c r="H11" s="2" t="s">
        <v>104</v>
      </c>
      <c r="I11" s="2" t="s">
        <v>33</v>
      </c>
      <c r="J11" s="112">
        <v>1818208.6194999998</v>
      </c>
    </row>
    <row r="12" spans="1:11" x14ac:dyDescent="0.2">
      <c r="A12" s="2" t="s">
        <v>136</v>
      </c>
      <c r="B12" s="2" t="s">
        <v>0</v>
      </c>
      <c r="C12" s="2" t="s">
        <v>51</v>
      </c>
      <c r="D12" s="108">
        <v>41730</v>
      </c>
      <c r="E12" s="109">
        <f t="shared" si="0"/>
        <v>4</v>
      </c>
      <c r="F12" s="109" t="s">
        <v>110</v>
      </c>
      <c r="G12" s="2" t="s">
        <v>101</v>
      </c>
      <c r="H12" s="2" t="s">
        <v>104</v>
      </c>
      <c r="I12" s="2" t="s">
        <v>33</v>
      </c>
      <c r="J12" s="112">
        <v>1328501.68325</v>
      </c>
    </row>
    <row r="13" spans="1:11" x14ac:dyDescent="0.2">
      <c r="A13" s="2" t="s">
        <v>136</v>
      </c>
      <c r="B13" s="2" t="s">
        <v>0</v>
      </c>
      <c r="C13" s="2" t="s">
        <v>51</v>
      </c>
      <c r="D13" s="108">
        <v>41760</v>
      </c>
      <c r="E13" s="109">
        <f t="shared" si="0"/>
        <v>5</v>
      </c>
      <c r="F13" s="109" t="s">
        <v>110</v>
      </c>
      <c r="G13" s="2" t="s">
        <v>101</v>
      </c>
      <c r="H13" s="2" t="s">
        <v>104</v>
      </c>
      <c r="I13" s="2" t="s">
        <v>33</v>
      </c>
      <c r="J13" s="112">
        <v>1344117.2814999998</v>
      </c>
    </row>
    <row r="14" spans="1:11" x14ac:dyDescent="0.2">
      <c r="A14" s="2" t="s">
        <v>136</v>
      </c>
      <c r="B14" s="2" t="s">
        <v>0</v>
      </c>
      <c r="C14" s="2" t="s">
        <v>51</v>
      </c>
      <c r="D14" s="108">
        <v>41791</v>
      </c>
      <c r="E14" s="109">
        <f t="shared" si="0"/>
        <v>6</v>
      </c>
      <c r="F14" s="109" t="s">
        <v>110</v>
      </c>
      <c r="G14" s="2" t="s">
        <v>101</v>
      </c>
      <c r="H14" s="2" t="s">
        <v>104</v>
      </c>
      <c r="I14" s="2" t="s">
        <v>33</v>
      </c>
      <c r="J14" s="112">
        <v>1291609.1335</v>
      </c>
    </row>
    <row r="15" spans="1:11" x14ac:dyDescent="0.2">
      <c r="A15" s="2" t="s">
        <v>136</v>
      </c>
      <c r="B15" s="2" t="s">
        <v>0</v>
      </c>
      <c r="C15" s="2" t="s">
        <v>51</v>
      </c>
      <c r="D15" s="108">
        <v>41456</v>
      </c>
      <c r="E15" s="109">
        <f t="shared" si="0"/>
        <v>7</v>
      </c>
      <c r="F15" s="109" t="s">
        <v>110</v>
      </c>
      <c r="G15" s="2" t="s">
        <v>101</v>
      </c>
      <c r="H15" s="2" t="s">
        <v>103</v>
      </c>
      <c r="I15" s="2" t="s">
        <v>33</v>
      </c>
      <c r="J15" s="112">
        <v>1620947.9516999999</v>
      </c>
    </row>
    <row r="16" spans="1:11" x14ac:dyDescent="0.2">
      <c r="A16" s="2" t="s">
        <v>136</v>
      </c>
      <c r="B16" s="2" t="s">
        <v>0</v>
      </c>
      <c r="C16" s="2" t="s">
        <v>51</v>
      </c>
      <c r="D16" s="108">
        <v>41487</v>
      </c>
      <c r="E16" s="109">
        <f t="shared" si="0"/>
        <v>8</v>
      </c>
      <c r="F16" s="109" t="s">
        <v>110</v>
      </c>
      <c r="G16" s="2" t="s">
        <v>101</v>
      </c>
      <c r="H16" s="2" t="s">
        <v>103</v>
      </c>
      <c r="I16" s="2" t="s">
        <v>33</v>
      </c>
      <c r="J16" s="112">
        <v>1561225.710275</v>
      </c>
    </row>
    <row r="17" spans="1:10" x14ac:dyDescent="0.2">
      <c r="A17" s="2" t="s">
        <v>136</v>
      </c>
      <c r="B17" s="2" t="s">
        <v>0</v>
      </c>
      <c r="C17" s="2" t="s">
        <v>51</v>
      </c>
      <c r="D17" s="108">
        <v>41518</v>
      </c>
      <c r="E17" s="109">
        <f t="shared" si="0"/>
        <v>9</v>
      </c>
      <c r="F17" s="109" t="s">
        <v>110</v>
      </c>
      <c r="G17" s="2" t="s">
        <v>101</v>
      </c>
      <c r="H17" s="2" t="s">
        <v>103</v>
      </c>
      <c r="I17" s="2" t="s">
        <v>33</v>
      </c>
      <c r="J17" s="112">
        <v>1441740.531</v>
      </c>
    </row>
    <row r="18" spans="1:10" x14ac:dyDescent="0.2">
      <c r="A18" s="2" t="s">
        <v>136</v>
      </c>
      <c r="B18" s="2" t="s">
        <v>0</v>
      </c>
      <c r="C18" s="2" t="s">
        <v>51</v>
      </c>
      <c r="D18" s="108">
        <v>41548</v>
      </c>
      <c r="E18" s="109">
        <f t="shared" si="0"/>
        <v>10</v>
      </c>
      <c r="F18" s="109" t="s">
        <v>110</v>
      </c>
      <c r="G18" s="2" t="s">
        <v>101</v>
      </c>
      <c r="H18" s="2" t="s">
        <v>103</v>
      </c>
      <c r="I18" s="2" t="s">
        <v>33</v>
      </c>
      <c r="J18" s="112">
        <v>1431127.2052</v>
      </c>
    </row>
    <row r="19" spans="1:10" x14ac:dyDescent="0.2">
      <c r="A19" s="2" t="s">
        <v>136</v>
      </c>
      <c r="B19" s="2" t="s">
        <v>0</v>
      </c>
      <c r="C19" s="2" t="s">
        <v>51</v>
      </c>
      <c r="D19" s="108">
        <v>41579</v>
      </c>
      <c r="E19" s="109">
        <f t="shared" si="0"/>
        <v>11</v>
      </c>
      <c r="F19" s="109" t="s">
        <v>110</v>
      </c>
      <c r="G19" s="2" t="s">
        <v>101</v>
      </c>
      <c r="H19" s="2" t="s">
        <v>103</v>
      </c>
      <c r="I19" s="2" t="s">
        <v>33</v>
      </c>
      <c r="J19" s="112">
        <v>1511205.1492999999</v>
      </c>
    </row>
    <row r="20" spans="1:10" x14ac:dyDescent="0.2">
      <c r="A20" s="2" t="s">
        <v>136</v>
      </c>
      <c r="B20" s="2" t="s">
        <v>0</v>
      </c>
      <c r="C20" s="2" t="s">
        <v>51</v>
      </c>
      <c r="D20" s="108">
        <v>41609</v>
      </c>
      <c r="E20" s="109">
        <f t="shared" si="0"/>
        <v>12</v>
      </c>
      <c r="F20" s="109" t="s">
        <v>110</v>
      </c>
      <c r="G20" s="2" t="s">
        <v>101</v>
      </c>
      <c r="H20" s="2" t="s">
        <v>103</v>
      </c>
      <c r="I20" s="2" t="s">
        <v>33</v>
      </c>
      <c r="J20" s="112">
        <v>1474685.3409750003</v>
      </c>
    </row>
    <row r="21" spans="1:10" x14ac:dyDescent="0.2">
      <c r="A21" s="2" t="s">
        <v>136</v>
      </c>
      <c r="B21" s="2" t="s">
        <v>0</v>
      </c>
      <c r="C21" s="2" t="s">
        <v>51</v>
      </c>
      <c r="D21" s="108">
        <v>41640</v>
      </c>
      <c r="E21" s="109">
        <f t="shared" si="0"/>
        <v>1</v>
      </c>
      <c r="F21" s="109" t="s">
        <v>110</v>
      </c>
      <c r="G21" s="2" t="s">
        <v>101</v>
      </c>
      <c r="H21" s="2" t="s">
        <v>103</v>
      </c>
      <c r="I21" s="2" t="s">
        <v>33</v>
      </c>
      <c r="J21" s="112">
        <v>2143858.8074749997</v>
      </c>
    </row>
    <row r="22" spans="1:10" x14ac:dyDescent="0.2">
      <c r="A22" s="2" t="s">
        <v>136</v>
      </c>
      <c r="B22" s="2" t="s">
        <v>0</v>
      </c>
      <c r="C22" s="2" t="s">
        <v>51</v>
      </c>
      <c r="D22" s="108">
        <v>41671</v>
      </c>
      <c r="E22" s="109">
        <f t="shared" si="0"/>
        <v>2</v>
      </c>
      <c r="F22" s="109" t="s">
        <v>110</v>
      </c>
      <c r="G22" s="2" t="s">
        <v>101</v>
      </c>
      <c r="H22" s="2" t="s">
        <v>103</v>
      </c>
      <c r="I22" s="2" t="s">
        <v>33</v>
      </c>
      <c r="J22" s="112">
        <v>1897677.8667000001</v>
      </c>
    </row>
    <row r="23" spans="1:10" x14ac:dyDescent="0.2">
      <c r="A23" s="2" t="s">
        <v>136</v>
      </c>
      <c r="B23" s="2" t="s">
        <v>0</v>
      </c>
      <c r="C23" s="2" t="s">
        <v>51</v>
      </c>
      <c r="D23" s="108">
        <v>41699</v>
      </c>
      <c r="E23" s="109">
        <f t="shared" si="0"/>
        <v>3</v>
      </c>
      <c r="F23" s="109" t="s">
        <v>110</v>
      </c>
      <c r="G23" s="2" t="s">
        <v>101</v>
      </c>
      <c r="H23" s="2" t="s">
        <v>103</v>
      </c>
      <c r="I23" s="2" t="s">
        <v>33</v>
      </c>
      <c r="J23" s="112">
        <v>2000029.4814499998</v>
      </c>
    </row>
    <row r="24" spans="1:10" x14ac:dyDescent="0.2">
      <c r="A24" s="2" t="s">
        <v>136</v>
      </c>
      <c r="B24" s="2" t="s">
        <v>0</v>
      </c>
      <c r="C24" s="2" t="s">
        <v>51</v>
      </c>
      <c r="D24" s="108">
        <v>41730</v>
      </c>
      <c r="E24" s="109">
        <f t="shared" si="0"/>
        <v>4</v>
      </c>
      <c r="F24" s="109" t="s">
        <v>110</v>
      </c>
      <c r="G24" s="2" t="s">
        <v>101</v>
      </c>
      <c r="H24" s="2" t="s">
        <v>103</v>
      </c>
      <c r="I24" s="2" t="s">
        <v>33</v>
      </c>
      <c r="J24" s="112">
        <v>1461351.8515750002</v>
      </c>
    </row>
    <row r="25" spans="1:10" x14ac:dyDescent="0.2">
      <c r="A25" s="2" t="s">
        <v>136</v>
      </c>
      <c r="B25" s="2" t="s">
        <v>0</v>
      </c>
      <c r="C25" s="2" t="s">
        <v>51</v>
      </c>
      <c r="D25" s="108">
        <v>41760</v>
      </c>
      <c r="E25" s="109">
        <f t="shared" si="0"/>
        <v>5</v>
      </c>
      <c r="F25" s="109" t="s">
        <v>110</v>
      </c>
      <c r="G25" s="2" t="s">
        <v>101</v>
      </c>
      <c r="H25" s="2" t="s">
        <v>103</v>
      </c>
      <c r="I25" s="2" t="s">
        <v>33</v>
      </c>
      <c r="J25" s="112">
        <v>1478529.0096499999</v>
      </c>
    </row>
    <row r="26" spans="1:10" x14ac:dyDescent="0.2">
      <c r="A26" s="2" t="s">
        <v>136</v>
      </c>
      <c r="B26" s="2" t="s">
        <v>0</v>
      </c>
      <c r="C26" s="2" t="s">
        <v>51</v>
      </c>
      <c r="D26" s="108">
        <v>41791</v>
      </c>
      <c r="E26" s="109">
        <f t="shared" si="0"/>
        <v>6</v>
      </c>
      <c r="F26" s="109" t="s">
        <v>110</v>
      </c>
      <c r="G26" s="2" t="s">
        <v>101</v>
      </c>
      <c r="H26" s="2" t="s">
        <v>103</v>
      </c>
      <c r="I26" s="2" t="s">
        <v>33</v>
      </c>
      <c r="J26" s="112">
        <v>1420770.04685</v>
      </c>
    </row>
    <row r="27" spans="1:10" x14ac:dyDescent="0.2">
      <c r="A27" s="2" t="s">
        <v>136</v>
      </c>
      <c r="B27" s="2" t="s">
        <v>0</v>
      </c>
      <c r="C27" s="2" t="s">
        <v>51</v>
      </c>
      <c r="D27" s="108">
        <v>41456</v>
      </c>
      <c r="E27" s="109">
        <f t="shared" si="0"/>
        <v>7</v>
      </c>
      <c r="F27" s="109" t="s">
        <v>110</v>
      </c>
      <c r="G27" s="2" t="s">
        <v>100</v>
      </c>
      <c r="H27" s="2" t="s">
        <v>104</v>
      </c>
      <c r="I27" s="2" t="s">
        <v>33</v>
      </c>
      <c r="J27" s="112">
        <v>567331.78309499996</v>
      </c>
    </row>
    <row r="28" spans="1:10" x14ac:dyDescent="0.2">
      <c r="A28" s="2" t="s">
        <v>136</v>
      </c>
      <c r="B28" s="2" t="s">
        <v>0</v>
      </c>
      <c r="C28" s="2" t="s">
        <v>51</v>
      </c>
      <c r="D28" s="108">
        <v>41487</v>
      </c>
      <c r="E28" s="109">
        <f t="shared" si="0"/>
        <v>8</v>
      </c>
      <c r="F28" s="109" t="s">
        <v>110</v>
      </c>
      <c r="G28" s="2" t="s">
        <v>100</v>
      </c>
      <c r="H28" s="2" t="s">
        <v>104</v>
      </c>
      <c r="I28" s="2" t="s">
        <v>33</v>
      </c>
      <c r="J28" s="112">
        <v>546428.99859624996</v>
      </c>
    </row>
    <row r="29" spans="1:10" x14ac:dyDescent="0.2">
      <c r="A29" s="2" t="s">
        <v>136</v>
      </c>
      <c r="B29" s="2" t="s">
        <v>0</v>
      </c>
      <c r="C29" s="2" t="s">
        <v>51</v>
      </c>
      <c r="D29" s="108">
        <v>41518</v>
      </c>
      <c r="E29" s="109">
        <f t="shared" si="0"/>
        <v>9</v>
      </c>
      <c r="F29" s="109" t="s">
        <v>110</v>
      </c>
      <c r="G29" s="2" t="s">
        <v>100</v>
      </c>
      <c r="H29" s="2" t="s">
        <v>104</v>
      </c>
      <c r="I29" s="2" t="s">
        <v>33</v>
      </c>
      <c r="J29" s="112">
        <v>504609.18584999995</v>
      </c>
    </row>
    <row r="30" spans="1:10" x14ac:dyDescent="0.2">
      <c r="A30" s="2" t="s">
        <v>136</v>
      </c>
      <c r="B30" s="2" t="s">
        <v>0</v>
      </c>
      <c r="C30" s="2" t="s">
        <v>51</v>
      </c>
      <c r="D30" s="108">
        <v>41548</v>
      </c>
      <c r="E30" s="109">
        <f t="shared" si="0"/>
        <v>10</v>
      </c>
      <c r="F30" s="109" t="s">
        <v>110</v>
      </c>
      <c r="G30" s="2" t="s">
        <v>100</v>
      </c>
      <c r="H30" s="2" t="s">
        <v>104</v>
      </c>
      <c r="I30" s="2" t="s">
        <v>33</v>
      </c>
      <c r="J30" s="112">
        <v>500894.52181999997</v>
      </c>
    </row>
    <row r="31" spans="1:10" x14ac:dyDescent="0.2">
      <c r="A31" s="2" t="s">
        <v>136</v>
      </c>
      <c r="B31" s="2" t="s">
        <v>0</v>
      </c>
      <c r="C31" s="2" t="s">
        <v>51</v>
      </c>
      <c r="D31" s="108">
        <v>41579</v>
      </c>
      <c r="E31" s="109">
        <f t="shared" si="0"/>
        <v>11</v>
      </c>
      <c r="F31" s="109" t="s">
        <v>110</v>
      </c>
      <c r="G31" s="2" t="s">
        <v>100</v>
      </c>
      <c r="H31" s="2" t="s">
        <v>104</v>
      </c>
      <c r="I31" s="2" t="s">
        <v>33</v>
      </c>
      <c r="J31" s="112">
        <v>528921.80225499999</v>
      </c>
    </row>
    <row r="32" spans="1:10" x14ac:dyDescent="0.2">
      <c r="A32" s="2" t="s">
        <v>136</v>
      </c>
      <c r="B32" s="2" t="s">
        <v>0</v>
      </c>
      <c r="C32" s="2" t="s">
        <v>51</v>
      </c>
      <c r="D32" s="108">
        <v>41609</v>
      </c>
      <c r="E32" s="109">
        <f t="shared" si="0"/>
        <v>12</v>
      </c>
      <c r="F32" s="109" t="s">
        <v>110</v>
      </c>
      <c r="G32" s="2" t="s">
        <v>100</v>
      </c>
      <c r="H32" s="2" t="s">
        <v>104</v>
      </c>
      <c r="I32" s="2" t="s">
        <v>33</v>
      </c>
      <c r="J32" s="112">
        <v>516139.86934125004</v>
      </c>
    </row>
    <row r="33" spans="1:10" x14ac:dyDescent="0.2">
      <c r="A33" s="2" t="s">
        <v>136</v>
      </c>
      <c r="B33" s="2" t="s">
        <v>0</v>
      </c>
      <c r="C33" s="2" t="s">
        <v>51</v>
      </c>
      <c r="D33" s="108">
        <v>41640</v>
      </c>
      <c r="E33" s="109">
        <f t="shared" si="0"/>
        <v>1</v>
      </c>
      <c r="F33" s="109" t="s">
        <v>110</v>
      </c>
      <c r="G33" s="2" t="s">
        <v>100</v>
      </c>
      <c r="H33" s="2" t="s">
        <v>104</v>
      </c>
      <c r="I33" s="2" t="s">
        <v>33</v>
      </c>
      <c r="J33" s="112">
        <v>750350.5826162498</v>
      </c>
    </row>
    <row r="34" spans="1:10" x14ac:dyDescent="0.2">
      <c r="A34" s="2" t="s">
        <v>136</v>
      </c>
      <c r="B34" s="2" t="s">
        <v>0</v>
      </c>
      <c r="C34" s="2" t="s">
        <v>51</v>
      </c>
      <c r="D34" s="108">
        <v>41671</v>
      </c>
      <c r="E34" s="109">
        <f t="shared" si="0"/>
        <v>2</v>
      </c>
      <c r="F34" s="109" t="s">
        <v>110</v>
      </c>
      <c r="G34" s="2" t="s">
        <v>100</v>
      </c>
      <c r="H34" s="2" t="s">
        <v>104</v>
      </c>
      <c r="I34" s="2" t="s">
        <v>33</v>
      </c>
      <c r="J34" s="112">
        <v>664187.25334499998</v>
      </c>
    </row>
    <row r="35" spans="1:10" x14ac:dyDescent="0.2">
      <c r="A35" s="2" t="s">
        <v>136</v>
      </c>
      <c r="B35" s="2" t="s">
        <v>0</v>
      </c>
      <c r="C35" s="2" t="s">
        <v>51</v>
      </c>
      <c r="D35" s="108">
        <v>41699</v>
      </c>
      <c r="E35" s="109">
        <f t="shared" si="0"/>
        <v>3</v>
      </c>
      <c r="F35" s="109" t="s">
        <v>110</v>
      </c>
      <c r="G35" s="2" t="s">
        <v>100</v>
      </c>
      <c r="H35" s="2" t="s">
        <v>104</v>
      </c>
      <c r="I35" s="2" t="s">
        <v>33</v>
      </c>
      <c r="J35" s="112">
        <v>700010.31850749988</v>
      </c>
    </row>
    <row r="36" spans="1:10" x14ac:dyDescent="0.2">
      <c r="A36" s="2" t="s">
        <v>136</v>
      </c>
      <c r="B36" s="2" t="s">
        <v>0</v>
      </c>
      <c r="C36" s="2" t="s">
        <v>51</v>
      </c>
      <c r="D36" s="108">
        <v>41730</v>
      </c>
      <c r="E36" s="109">
        <f t="shared" si="0"/>
        <v>4</v>
      </c>
      <c r="F36" s="109" t="s">
        <v>110</v>
      </c>
      <c r="G36" s="2" t="s">
        <v>100</v>
      </c>
      <c r="H36" s="2" t="s">
        <v>104</v>
      </c>
      <c r="I36" s="2" t="s">
        <v>33</v>
      </c>
      <c r="J36" s="112">
        <v>511473.14805125003</v>
      </c>
    </row>
    <row r="37" spans="1:10" x14ac:dyDescent="0.2">
      <c r="A37" s="2" t="s">
        <v>136</v>
      </c>
      <c r="B37" s="2" t="s">
        <v>0</v>
      </c>
      <c r="C37" s="2" t="s">
        <v>51</v>
      </c>
      <c r="D37" s="108">
        <v>41760</v>
      </c>
      <c r="E37" s="109">
        <f t="shared" si="0"/>
        <v>5</v>
      </c>
      <c r="F37" s="109" t="s">
        <v>110</v>
      </c>
      <c r="G37" s="2" t="s">
        <v>100</v>
      </c>
      <c r="H37" s="2" t="s">
        <v>104</v>
      </c>
      <c r="I37" s="2" t="s">
        <v>33</v>
      </c>
      <c r="J37" s="112">
        <v>517485.15337749996</v>
      </c>
    </row>
    <row r="38" spans="1:10" x14ac:dyDescent="0.2">
      <c r="A38" s="2" t="s">
        <v>136</v>
      </c>
      <c r="B38" s="2" t="s">
        <v>0</v>
      </c>
      <c r="C38" s="2" t="s">
        <v>51</v>
      </c>
      <c r="D38" s="108">
        <v>41791</v>
      </c>
      <c r="E38" s="109">
        <f t="shared" si="0"/>
        <v>6</v>
      </c>
      <c r="F38" s="109" t="s">
        <v>110</v>
      </c>
      <c r="G38" s="2" t="s">
        <v>100</v>
      </c>
      <c r="H38" s="2" t="s">
        <v>104</v>
      </c>
      <c r="I38" s="2" t="s">
        <v>33</v>
      </c>
      <c r="J38" s="112">
        <v>497269.5163975</v>
      </c>
    </row>
    <row r="39" spans="1:10" x14ac:dyDescent="0.2">
      <c r="A39" s="2" t="s">
        <v>136</v>
      </c>
      <c r="B39" s="2" t="s">
        <v>0</v>
      </c>
      <c r="C39" s="2" t="s">
        <v>51</v>
      </c>
      <c r="D39" s="108">
        <v>41456</v>
      </c>
      <c r="E39" s="109">
        <f t="shared" si="0"/>
        <v>7</v>
      </c>
      <c r="F39" s="109" t="s">
        <v>110</v>
      </c>
      <c r="G39" s="2" t="s">
        <v>100</v>
      </c>
      <c r="H39" s="2" t="s">
        <v>103</v>
      </c>
      <c r="I39" s="2" t="s">
        <v>33</v>
      </c>
      <c r="J39" s="112">
        <v>955954.05451507494</v>
      </c>
    </row>
    <row r="40" spans="1:10" x14ac:dyDescent="0.2">
      <c r="A40" s="2" t="s">
        <v>136</v>
      </c>
      <c r="B40" s="2" t="s">
        <v>0</v>
      </c>
      <c r="C40" s="2" t="s">
        <v>51</v>
      </c>
      <c r="D40" s="108">
        <v>41487</v>
      </c>
      <c r="E40" s="109">
        <f t="shared" si="0"/>
        <v>8</v>
      </c>
      <c r="F40" s="109" t="s">
        <v>110</v>
      </c>
      <c r="G40" s="2" t="s">
        <v>100</v>
      </c>
      <c r="H40" s="2" t="s">
        <v>103</v>
      </c>
      <c r="I40" s="2" t="s">
        <v>33</v>
      </c>
      <c r="J40" s="112">
        <v>920732.86263468117</v>
      </c>
    </row>
    <row r="41" spans="1:10" x14ac:dyDescent="0.2">
      <c r="A41" s="2" t="s">
        <v>136</v>
      </c>
      <c r="B41" s="2" t="s">
        <v>0</v>
      </c>
      <c r="C41" s="2" t="s">
        <v>51</v>
      </c>
      <c r="D41" s="108">
        <v>41518</v>
      </c>
      <c r="E41" s="109">
        <f t="shared" si="0"/>
        <v>9</v>
      </c>
      <c r="F41" s="109" t="s">
        <v>110</v>
      </c>
      <c r="G41" s="2" t="s">
        <v>100</v>
      </c>
      <c r="H41" s="2" t="s">
        <v>103</v>
      </c>
      <c r="I41" s="2" t="s">
        <v>33</v>
      </c>
      <c r="J41" s="112">
        <v>850266.47815724998</v>
      </c>
    </row>
    <row r="42" spans="1:10" x14ac:dyDescent="0.2">
      <c r="A42" s="2" t="s">
        <v>136</v>
      </c>
      <c r="B42" s="2" t="s">
        <v>0</v>
      </c>
      <c r="C42" s="2" t="s">
        <v>51</v>
      </c>
      <c r="D42" s="108">
        <v>41548</v>
      </c>
      <c r="E42" s="109">
        <f t="shared" si="0"/>
        <v>10</v>
      </c>
      <c r="F42" s="109" t="s">
        <v>110</v>
      </c>
      <c r="G42" s="2" t="s">
        <v>100</v>
      </c>
      <c r="H42" s="2" t="s">
        <v>103</v>
      </c>
      <c r="I42" s="2" t="s">
        <v>33</v>
      </c>
      <c r="J42" s="112">
        <v>844007.26926670002</v>
      </c>
    </row>
    <row r="43" spans="1:10" x14ac:dyDescent="0.2">
      <c r="A43" s="2" t="s">
        <v>136</v>
      </c>
      <c r="B43" s="2" t="s">
        <v>0</v>
      </c>
      <c r="C43" s="2" t="s">
        <v>51</v>
      </c>
      <c r="D43" s="108">
        <v>41579</v>
      </c>
      <c r="E43" s="109">
        <f t="shared" si="0"/>
        <v>11</v>
      </c>
      <c r="F43" s="109" t="s">
        <v>110</v>
      </c>
      <c r="G43" s="2" t="s">
        <v>100</v>
      </c>
      <c r="H43" s="2" t="s">
        <v>103</v>
      </c>
      <c r="I43" s="2" t="s">
        <v>33</v>
      </c>
      <c r="J43" s="112">
        <v>891233.23679967504</v>
      </c>
    </row>
    <row r="44" spans="1:10" x14ac:dyDescent="0.2">
      <c r="A44" s="2" t="s">
        <v>136</v>
      </c>
      <c r="B44" s="2" t="s">
        <v>0</v>
      </c>
      <c r="C44" s="2" t="s">
        <v>51</v>
      </c>
      <c r="D44" s="108">
        <v>41609</v>
      </c>
      <c r="E44" s="109">
        <f t="shared" si="0"/>
        <v>12</v>
      </c>
      <c r="F44" s="109" t="s">
        <v>110</v>
      </c>
      <c r="G44" s="2" t="s">
        <v>100</v>
      </c>
      <c r="H44" s="2" t="s">
        <v>103</v>
      </c>
      <c r="I44" s="2" t="s">
        <v>33</v>
      </c>
      <c r="J44" s="112">
        <v>869695.6798400064</v>
      </c>
    </row>
    <row r="45" spans="1:10" x14ac:dyDescent="0.2">
      <c r="A45" s="2" t="s">
        <v>136</v>
      </c>
      <c r="B45" s="2" t="s">
        <v>0</v>
      </c>
      <c r="C45" s="2" t="s">
        <v>51</v>
      </c>
      <c r="D45" s="108">
        <v>41640</v>
      </c>
      <c r="E45" s="109">
        <f t="shared" si="0"/>
        <v>1</v>
      </c>
      <c r="F45" s="109" t="s">
        <v>110</v>
      </c>
      <c r="G45" s="2" t="s">
        <v>100</v>
      </c>
      <c r="H45" s="2" t="s">
        <v>103</v>
      </c>
      <c r="I45" s="2" t="s">
        <v>33</v>
      </c>
      <c r="J45" s="112">
        <v>1264340.7317083809</v>
      </c>
    </row>
    <row r="46" spans="1:10" x14ac:dyDescent="0.2">
      <c r="A46" s="2" t="s">
        <v>136</v>
      </c>
      <c r="B46" s="2" t="s">
        <v>0</v>
      </c>
      <c r="C46" s="2" t="s">
        <v>51</v>
      </c>
      <c r="D46" s="108">
        <v>41671</v>
      </c>
      <c r="E46" s="109">
        <f t="shared" si="0"/>
        <v>2</v>
      </c>
      <c r="F46" s="109" t="s">
        <v>110</v>
      </c>
      <c r="G46" s="2" t="s">
        <v>100</v>
      </c>
      <c r="H46" s="2" t="s">
        <v>103</v>
      </c>
      <c r="I46" s="2" t="s">
        <v>33</v>
      </c>
      <c r="J46" s="112">
        <v>1119155.521886325</v>
      </c>
    </row>
    <row r="47" spans="1:10" x14ac:dyDescent="0.2">
      <c r="A47" s="2" t="s">
        <v>136</v>
      </c>
      <c r="B47" s="2" t="s">
        <v>0</v>
      </c>
      <c r="C47" s="2" t="s">
        <v>51</v>
      </c>
      <c r="D47" s="108">
        <v>41699</v>
      </c>
      <c r="E47" s="109">
        <f t="shared" si="0"/>
        <v>3</v>
      </c>
      <c r="F47" s="109" t="s">
        <v>110</v>
      </c>
      <c r="G47" s="2" t="s">
        <v>100</v>
      </c>
      <c r="H47" s="2" t="s">
        <v>103</v>
      </c>
      <c r="I47" s="2" t="s">
        <v>33</v>
      </c>
      <c r="J47" s="112">
        <v>1179517.3866851374</v>
      </c>
    </row>
    <row r="48" spans="1:10" x14ac:dyDescent="0.2">
      <c r="A48" s="2" t="s">
        <v>136</v>
      </c>
      <c r="B48" s="2" t="s">
        <v>0</v>
      </c>
      <c r="C48" s="2" t="s">
        <v>51</v>
      </c>
      <c r="D48" s="108">
        <v>41730</v>
      </c>
      <c r="E48" s="109">
        <f t="shared" si="0"/>
        <v>4</v>
      </c>
      <c r="F48" s="109" t="s">
        <v>110</v>
      </c>
      <c r="G48" s="2" t="s">
        <v>100</v>
      </c>
      <c r="H48" s="2" t="s">
        <v>103</v>
      </c>
      <c r="I48" s="2" t="s">
        <v>33</v>
      </c>
      <c r="J48" s="112">
        <v>861832.25446635636</v>
      </c>
    </row>
    <row r="49" spans="1:10" x14ac:dyDescent="0.2">
      <c r="A49" s="2" t="s">
        <v>136</v>
      </c>
      <c r="B49" s="2" t="s">
        <v>0</v>
      </c>
      <c r="C49" s="2" t="s">
        <v>51</v>
      </c>
      <c r="D49" s="108">
        <v>41760</v>
      </c>
      <c r="E49" s="109">
        <f t="shared" si="0"/>
        <v>5</v>
      </c>
      <c r="F49" s="109" t="s">
        <v>110</v>
      </c>
      <c r="G49" s="2" t="s">
        <v>100</v>
      </c>
      <c r="H49" s="2" t="s">
        <v>103</v>
      </c>
      <c r="I49" s="2" t="s">
        <v>33</v>
      </c>
      <c r="J49" s="112">
        <v>871962.48344108742</v>
      </c>
    </row>
    <row r="50" spans="1:10" x14ac:dyDescent="0.2">
      <c r="A50" s="2" t="s">
        <v>136</v>
      </c>
      <c r="B50" s="2" t="s">
        <v>0</v>
      </c>
      <c r="C50" s="2" t="s">
        <v>51</v>
      </c>
      <c r="D50" s="108">
        <v>41791</v>
      </c>
      <c r="E50" s="109">
        <f t="shared" si="0"/>
        <v>6</v>
      </c>
      <c r="F50" s="109" t="s">
        <v>110</v>
      </c>
      <c r="G50" s="2" t="s">
        <v>100</v>
      </c>
      <c r="H50" s="2" t="s">
        <v>103</v>
      </c>
      <c r="I50" s="2" t="s">
        <v>33</v>
      </c>
      <c r="J50" s="112">
        <v>837899.13512978749</v>
      </c>
    </row>
    <row r="51" spans="1:10" x14ac:dyDescent="0.2">
      <c r="A51" s="2" t="s">
        <v>136</v>
      </c>
      <c r="B51" s="2" t="s">
        <v>0</v>
      </c>
      <c r="C51" s="2" t="s">
        <v>51</v>
      </c>
      <c r="D51" s="108">
        <v>41456</v>
      </c>
      <c r="E51" s="109">
        <f t="shared" si="0"/>
        <v>7</v>
      </c>
      <c r="F51" s="109" t="s">
        <v>110</v>
      </c>
      <c r="G51" s="2" t="s">
        <v>102</v>
      </c>
      <c r="H51" s="2" t="s">
        <v>104</v>
      </c>
      <c r="I51" s="2" t="s">
        <v>33</v>
      </c>
      <c r="J51" s="112">
        <v>1296758.36136</v>
      </c>
    </row>
    <row r="52" spans="1:10" x14ac:dyDescent="0.2">
      <c r="A52" s="2" t="s">
        <v>136</v>
      </c>
      <c r="B52" s="2" t="s">
        <v>0</v>
      </c>
      <c r="C52" s="2" t="s">
        <v>51</v>
      </c>
      <c r="D52" s="108">
        <v>41487</v>
      </c>
      <c r="E52" s="109">
        <f t="shared" si="0"/>
        <v>8</v>
      </c>
      <c r="F52" s="109" t="s">
        <v>110</v>
      </c>
      <c r="G52" s="2" t="s">
        <v>102</v>
      </c>
      <c r="H52" s="2" t="s">
        <v>104</v>
      </c>
      <c r="I52" s="2" t="s">
        <v>33</v>
      </c>
      <c r="J52" s="112">
        <v>1248980.56822</v>
      </c>
    </row>
    <row r="53" spans="1:10" x14ac:dyDescent="0.2">
      <c r="A53" s="2" t="s">
        <v>136</v>
      </c>
      <c r="B53" s="2" t="s">
        <v>0</v>
      </c>
      <c r="C53" s="2" t="s">
        <v>51</v>
      </c>
      <c r="D53" s="108">
        <v>41518</v>
      </c>
      <c r="E53" s="109">
        <f t="shared" si="0"/>
        <v>9</v>
      </c>
      <c r="F53" s="109" t="s">
        <v>110</v>
      </c>
      <c r="G53" s="2" t="s">
        <v>102</v>
      </c>
      <c r="H53" s="2" t="s">
        <v>104</v>
      </c>
      <c r="I53" s="2" t="s">
        <v>33</v>
      </c>
      <c r="J53" s="112">
        <v>1153392.4247999999</v>
      </c>
    </row>
    <row r="54" spans="1:10" x14ac:dyDescent="0.2">
      <c r="A54" s="2" t="s">
        <v>136</v>
      </c>
      <c r="B54" s="2" t="s">
        <v>0</v>
      </c>
      <c r="C54" s="2" t="s">
        <v>51</v>
      </c>
      <c r="D54" s="108">
        <v>41548</v>
      </c>
      <c r="E54" s="109">
        <f t="shared" si="0"/>
        <v>10</v>
      </c>
      <c r="F54" s="109" t="s">
        <v>110</v>
      </c>
      <c r="G54" s="2" t="s">
        <v>102</v>
      </c>
      <c r="H54" s="2" t="s">
        <v>104</v>
      </c>
      <c r="I54" s="2" t="s">
        <v>33</v>
      </c>
      <c r="J54" s="112">
        <v>1144901.76416</v>
      </c>
    </row>
    <row r="55" spans="1:10" x14ac:dyDescent="0.2">
      <c r="A55" s="2" t="s">
        <v>136</v>
      </c>
      <c r="B55" s="2" t="s">
        <v>0</v>
      </c>
      <c r="C55" s="2" t="s">
        <v>51</v>
      </c>
      <c r="D55" s="108">
        <v>41579</v>
      </c>
      <c r="E55" s="109">
        <f t="shared" si="0"/>
        <v>11</v>
      </c>
      <c r="F55" s="109" t="s">
        <v>110</v>
      </c>
      <c r="G55" s="2" t="s">
        <v>102</v>
      </c>
      <c r="H55" s="2" t="s">
        <v>104</v>
      </c>
      <c r="I55" s="2" t="s">
        <v>33</v>
      </c>
      <c r="J55" s="112">
        <v>1208964.11944</v>
      </c>
    </row>
    <row r="56" spans="1:10" x14ac:dyDescent="0.2">
      <c r="A56" s="2" t="s">
        <v>136</v>
      </c>
      <c r="B56" s="2" t="s">
        <v>0</v>
      </c>
      <c r="C56" s="2" t="s">
        <v>51</v>
      </c>
      <c r="D56" s="108">
        <v>41609</v>
      </c>
      <c r="E56" s="109">
        <f t="shared" si="0"/>
        <v>12</v>
      </c>
      <c r="F56" s="109" t="s">
        <v>110</v>
      </c>
      <c r="G56" s="2" t="s">
        <v>102</v>
      </c>
      <c r="H56" s="2" t="s">
        <v>104</v>
      </c>
      <c r="I56" s="2" t="s">
        <v>33</v>
      </c>
      <c r="J56" s="112">
        <v>1179748.2727800002</v>
      </c>
    </row>
    <row r="57" spans="1:10" x14ac:dyDescent="0.2">
      <c r="A57" s="2" t="s">
        <v>136</v>
      </c>
      <c r="B57" s="2" t="s">
        <v>0</v>
      </c>
      <c r="C57" s="2" t="s">
        <v>51</v>
      </c>
      <c r="D57" s="108">
        <v>41640</v>
      </c>
      <c r="E57" s="109">
        <f t="shared" si="0"/>
        <v>1</v>
      </c>
      <c r="F57" s="109" t="s">
        <v>110</v>
      </c>
      <c r="G57" s="2" t="s">
        <v>102</v>
      </c>
      <c r="H57" s="2" t="s">
        <v>104</v>
      </c>
      <c r="I57" s="2" t="s">
        <v>33</v>
      </c>
      <c r="J57" s="112">
        <v>1715087.0459799999</v>
      </c>
    </row>
    <row r="58" spans="1:10" x14ac:dyDescent="0.2">
      <c r="A58" s="2" t="s">
        <v>136</v>
      </c>
      <c r="B58" s="2" t="s">
        <v>0</v>
      </c>
      <c r="C58" s="2" t="s">
        <v>51</v>
      </c>
      <c r="D58" s="108">
        <v>41671</v>
      </c>
      <c r="E58" s="109">
        <f t="shared" si="0"/>
        <v>2</v>
      </c>
      <c r="F58" s="109" t="s">
        <v>110</v>
      </c>
      <c r="G58" s="2" t="s">
        <v>102</v>
      </c>
      <c r="H58" s="2" t="s">
        <v>104</v>
      </c>
      <c r="I58" s="2" t="s">
        <v>33</v>
      </c>
      <c r="J58" s="112">
        <v>1518142.2933600002</v>
      </c>
    </row>
    <row r="59" spans="1:10" x14ac:dyDescent="0.2">
      <c r="A59" s="2" t="s">
        <v>136</v>
      </c>
      <c r="B59" s="2" t="s">
        <v>0</v>
      </c>
      <c r="C59" s="2" t="s">
        <v>51</v>
      </c>
      <c r="D59" s="108">
        <v>41699</v>
      </c>
      <c r="E59" s="109">
        <f t="shared" si="0"/>
        <v>3</v>
      </c>
      <c r="F59" s="109" t="s">
        <v>110</v>
      </c>
      <c r="G59" s="2" t="s">
        <v>102</v>
      </c>
      <c r="H59" s="2" t="s">
        <v>104</v>
      </c>
      <c r="I59" s="2" t="s">
        <v>33</v>
      </c>
      <c r="J59" s="112">
        <v>1600023.58516</v>
      </c>
    </row>
    <row r="60" spans="1:10" x14ac:dyDescent="0.2">
      <c r="A60" s="2" t="s">
        <v>136</v>
      </c>
      <c r="B60" s="2" t="s">
        <v>0</v>
      </c>
      <c r="C60" s="2" t="s">
        <v>51</v>
      </c>
      <c r="D60" s="108">
        <v>41730</v>
      </c>
      <c r="E60" s="109">
        <f t="shared" si="0"/>
        <v>4</v>
      </c>
      <c r="F60" s="109" t="s">
        <v>110</v>
      </c>
      <c r="G60" s="2" t="s">
        <v>102</v>
      </c>
      <c r="H60" s="2" t="s">
        <v>104</v>
      </c>
      <c r="I60" s="2" t="s">
        <v>33</v>
      </c>
      <c r="J60" s="112">
        <v>1169081.4812600003</v>
      </c>
    </row>
    <row r="61" spans="1:10" x14ac:dyDescent="0.2">
      <c r="A61" s="2" t="s">
        <v>136</v>
      </c>
      <c r="B61" s="2" t="s">
        <v>0</v>
      </c>
      <c r="C61" s="2" t="s">
        <v>51</v>
      </c>
      <c r="D61" s="108">
        <v>41760</v>
      </c>
      <c r="E61" s="109">
        <f t="shared" si="0"/>
        <v>5</v>
      </c>
      <c r="F61" s="109" t="s">
        <v>110</v>
      </c>
      <c r="G61" s="2" t="s">
        <v>102</v>
      </c>
      <c r="H61" s="2" t="s">
        <v>104</v>
      </c>
      <c r="I61" s="2" t="s">
        <v>33</v>
      </c>
      <c r="J61" s="112">
        <v>1182823.2077200001</v>
      </c>
    </row>
    <row r="62" spans="1:10" x14ac:dyDescent="0.2">
      <c r="A62" s="2" t="s">
        <v>136</v>
      </c>
      <c r="B62" s="2" t="s">
        <v>0</v>
      </c>
      <c r="C62" s="2" t="s">
        <v>51</v>
      </c>
      <c r="D62" s="108">
        <v>41791</v>
      </c>
      <c r="E62" s="109">
        <f t="shared" si="0"/>
        <v>6</v>
      </c>
      <c r="F62" s="109" t="s">
        <v>110</v>
      </c>
      <c r="G62" s="2" t="s">
        <v>102</v>
      </c>
      <c r="H62" s="2" t="s">
        <v>104</v>
      </c>
      <c r="I62" s="2" t="s">
        <v>33</v>
      </c>
      <c r="J62" s="112">
        <v>1136616.0374800002</v>
      </c>
    </row>
    <row r="63" spans="1:10" x14ac:dyDescent="0.2">
      <c r="A63" s="2" t="s">
        <v>136</v>
      </c>
      <c r="B63" s="2" t="s">
        <v>0</v>
      </c>
      <c r="C63" s="2" t="s">
        <v>64</v>
      </c>
      <c r="D63" s="108">
        <v>41456</v>
      </c>
      <c r="E63" s="109">
        <f>MONTH(D63)</f>
        <v>7</v>
      </c>
      <c r="F63" s="109" t="s">
        <v>110</v>
      </c>
      <c r="G63" s="2" t="s">
        <v>101</v>
      </c>
      <c r="H63" s="2" t="s">
        <v>104</v>
      </c>
      <c r="I63" s="2" t="s">
        <v>33</v>
      </c>
      <c r="J63" s="112">
        <v>2406673.7462499999</v>
      </c>
    </row>
    <row r="64" spans="1:10" x14ac:dyDescent="0.2">
      <c r="A64" s="2" t="s">
        <v>136</v>
      </c>
      <c r="B64" s="2" t="s">
        <v>0</v>
      </c>
      <c r="C64" s="2" t="s">
        <v>64</v>
      </c>
      <c r="D64" s="108">
        <v>41487</v>
      </c>
      <c r="E64" s="109">
        <f t="shared" ref="E64:E122" si="1">MONTH(D64)</f>
        <v>8</v>
      </c>
      <c r="F64" s="109" t="s">
        <v>110</v>
      </c>
      <c r="G64" s="2" t="s">
        <v>101</v>
      </c>
      <c r="H64" s="2" t="s">
        <v>104</v>
      </c>
      <c r="I64" s="2" t="s">
        <v>33</v>
      </c>
      <c r="J64" s="112">
        <v>2028377.0049999999</v>
      </c>
    </row>
    <row r="65" spans="1:10" x14ac:dyDescent="0.2">
      <c r="A65" s="2" t="s">
        <v>136</v>
      </c>
      <c r="B65" s="2" t="s">
        <v>0</v>
      </c>
      <c r="C65" s="2" t="s">
        <v>64</v>
      </c>
      <c r="D65" s="108">
        <v>41518</v>
      </c>
      <c r="E65" s="109">
        <f t="shared" si="1"/>
        <v>9</v>
      </c>
      <c r="F65" s="109" t="s">
        <v>110</v>
      </c>
      <c r="G65" s="2" t="s">
        <v>101</v>
      </c>
      <c r="H65" s="2" t="s">
        <v>104</v>
      </c>
      <c r="I65" s="2" t="s">
        <v>33</v>
      </c>
      <c r="J65" s="112">
        <v>2241097.23875</v>
      </c>
    </row>
    <row r="66" spans="1:10" x14ac:dyDescent="0.2">
      <c r="A66" s="2" t="s">
        <v>136</v>
      </c>
      <c r="B66" s="2" t="s">
        <v>0</v>
      </c>
      <c r="C66" s="2" t="s">
        <v>64</v>
      </c>
      <c r="D66" s="108">
        <v>41548</v>
      </c>
      <c r="E66" s="109">
        <f t="shared" si="1"/>
        <v>10</v>
      </c>
      <c r="F66" s="109" t="s">
        <v>110</v>
      </c>
      <c r="G66" s="2" t="s">
        <v>101</v>
      </c>
      <c r="H66" s="2" t="s">
        <v>104</v>
      </c>
      <c r="I66" s="2" t="s">
        <v>33</v>
      </c>
      <c r="J66" s="112">
        <v>2104393.5099999998</v>
      </c>
    </row>
    <row r="67" spans="1:10" x14ac:dyDescent="0.2">
      <c r="A67" s="2" t="s">
        <v>136</v>
      </c>
      <c r="B67" s="2" t="s">
        <v>0</v>
      </c>
      <c r="C67" s="2" t="s">
        <v>64</v>
      </c>
      <c r="D67" s="108">
        <v>41579</v>
      </c>
      <c r="E67" s="109">
        <f t="shared" si="1"/>
        <v>11</v>
      </c>
      <c r="F67" s="109" t="s">
        <v>110</v>
      </c>
      <c r="G67" s="2" t="s">
        <v>101</v>
      </c>
      <c r="H67" s="2" t="s">
        <v>104</v>
      </c>
      <c r="I67" s="2" t="s">
        <v>33</v>
      </c>
      <c r="J67" s="112">
        <v>1921236.2224999999</v>
      </c>
    </row>
    <row r="68" spans="1:10" x14ac:dyDescent="0.2">
      <c r="A68" s="2" t="s">
        <v>136</v>
      </c>
      <c r="B68" s="2" t="s">
        <v>0</v>
      </c>
      <c r="C68" s="2" t="s">
        <v>64</v>
      </c>
      <c r="D68" s="108">
        <v>41609</v>
      </c>
      <c r="E68" s="109">
        <f t="shared" si="1"/>
        <v>12</v>
      </c>
      <c r="F68" s="109" t="s">
        <v>110</v>
      </c>
      <c r="G68" s="2" t="s">
        <v>101</v>
      </c>
      <c r="H68" s="2" t="s">
        <v>104</v>
      </c>
      <c r="I68" s="2" t="s">
        <v>33</v>
      </c>
      <c r="J68" s="112">
        <v>2161522.17</v>
      </c>
    </row>
    <row r="69" spans="1:10" x14ac:dyDescent="0.2">
      <c r="A69" s="2" t="s">
        <v>136</v>
      </c>
      <c r="B69" s="2" t="s">
        <v>0</v>
      </c>
      <c r="C69" s="2" t="s">
        <v>64</v>
      </c>
      <c r="D69" s="108">
        <v>41640</v>
      </c>
      <c r="E69" s="109">
        <f t="shared" si="1"/>
        <v>1</v>
      </c>
      <c r="F69" s="109" t="s">
        <v>110</v>
      </c>
      <c r="G69" s="2" t="s">
        <v>101</v>
      </c>
      <c r="H69" s="2" t="s">
        <v>104</v>
      </c>
      <c r="I69" s="2" t="s">
        <v>33</v>
      </c>
      <c r="J69" s="112">
        <v>3104730.2250000001</v>
      </c>
    </row>
    <row r="70" spans="1:10" x14ac:dyDescent="0.2">
      <c r="A70" s="2" t="s">
        <v>136</v>
      </c>
      <c r="B70" s="2" t="s">
        <v>0</v>
      </c>
      <c r="C70" s="2" t="s">
        <v>64</v>
      </c>
      <c r="D70" s="108">
        <v>41671</v>
      </c>
      <c r="E70" s="109">
        <f t="shared" si="1"/>
        <v>2</v>
      </c>
      <c r="F70" s="109" t="s">
        <v>110</v>
      </c>
      <c r="G70" s="2" t="s">
        <v>101</v>
      </c>
      <c r="H70" s="2" t="s">
        <v>104</v>
      </c>
      <c r="I70" s="2" t="s">
        <v>33</v>
      </c>
      <c r="J70" s="112">
        <v>2116798.7124999999</v>
      </c>
    </row>
    <row r="71" spans="1:10" x14ac:dyDescent="0.2">
      <c r="A71" s="2" t="s">
        <v>136</v>
      </c>
      <c r="B71" s="2" t="s">
        <v>0</v>
      </c>
      <c r="C71" s="2" t="s">
        <v>64</v>
      </c>
      <c r="D71" s="108">
        <v>41699</v>
      </c>
      <c r="E71" s="109">
        <f t="shared" si="1"/>
        <v>3</v>
      </c>
      <c r="F71" s="109" t="s">
        <v>110</v>
      </c>
      <c r="G71" s="2" t="s">
        <v>101</v>
      </c>
      <c r="H71" s="2" t="s">
        <v>104</v>
      </c>
      <c r="I71" s="2" t="s">
        <v>33</v>
      </c>
      <c r="J71" s="112">
        <v>2728427.88625</v>
      </c>
    </row>
    <row r="72" spans="1:10" x14ac:dyDescent="0.2">
      <c r="A72" s="2" t="s">
        <v>136</v>
      </c>
      <c r="B72" s="2" t="s">
        <v>0</v>
      </c>
      <c r="C72" s="2" t="s">
        <v>64</v>
      </c>
      <c r="D72" s="108">
        <v>41730</v>
      </c>
      <c r="E72" s="109">
        <f t="shared" si="1"/>
        <v>4</v>
      </c>
      <c r="F72" s="109" t="s">
        <v>110</v>
      </c>
      <c r="G72" s="2" t="s">
        <v>101</v>
      </c>
      <c r="H72" s="2" t="s">
        <v>104</v>
      </c>
      <c r="I72" s="2" t="s">
        <v>33</v>
      </c>
      <c r="J72" s="112">
        <v>2259504.8675000002</v>
      </c>
    </row>
    <row r="73" spans="1:10" x14ac:dyDescent="0.2">
      <c r="A73" s="2" t="s">
        <v>136</v>
      </c>
      <c r="B73" s="2" t="s">
        <v>0</v>
      </c>
      <c r="C73" s="2" t="s">
        <v>64</v>
      </c>
      <c r="D73" s="108">
        <v>41760</v>
      </c>
      <c r="E73" s="109">
        <f t="shared" si="1"/>
        <v>5</v>
      </c>
      <c r="F73" s="109" t="s">
        <v>110</v>
      </c>
      <c r="G73" s="2" t="s">
        <v>101</v>
      </c>
      <c r="H73" s="2" t="s">
        <v>104</v>
      </c>
      <c r="I73" s="2" t="s">
        <v>33</v>
      </c>
      <c r="J73" s="112">
        <v>2031569.2350000001</v>
      </c>
    </row>
    <row r="74" spans="1:10" x14ac:dyDescent="0.2">
      <c r="A74" s="2" t="s">
        <v>136</v>
      </c>
      <c r="B74" s="2" t="s">
        <v>0</v>
      </c>
      <c r="C74" s="2" t="s">
        <v>64</v>
      </c>
      <c r="D74" s="108">
        <v>41791</v>
      </c>
      <c r="E74" s="109">
        <f t="shared" si="1"/>
        <v>6</v>
      </c>
      <c r="F74" s="109" t="s">
        <v>110</v>
      </c>
      <c r="G74" s="2" t="s">
        <v>101</v>
      </c>
      <c r="H74" s="2" t="s">
        <v>104</v>
      </c>
      <c r="I74" s="2" t="s">
        <v>33</v>
      </c>
      <c r="J74" s="112">
        <v>2245023.2324999999</v>
      </c>
    </row>
    <row r="75" spans="1:10" x14ac:dyDescent="0.2">
      <c r="A75" s="2" t="s">
        <v>136</v>
      </c>
      <c r="B75" s="2" t="s">
        <v>0</v>
      </c>
      <c r="C75" s="2" t="s">
        <v>64</v>
      </c>
      <c r="D75" s="108">
        <v>41456</v>
      </c>
      <c r="E75" s="109">
        <f t="shared" si="1"/>
        <v>7</v>
      </c>
      <c r="F75" s="109" t="s">
        <v>110</v>
      </c>
      <c r="G75" s="2" t="s">
        <v>101</v>
      </c>
      <c r="H75" s="2" t="s">
        <v>103</v>
      </c>
      <c r="I75" s="2" t="s">
        <v>33</v>
      </c>
      <c r="J75" s="112">
        <v>4813347.4924999997</v>
      </c>
    </row>
    <row r="76" spans="1:10" x14ac:dyDescent="0.2">
      <c r="A76" s="2" t="s">
        <v>136</v>
      </c>
      <c r="B76" s="2" t="s">
        <v>0</v>
      </c>
      <c r="C76" s="2" t="s">
        <v>64</v>
      </c>
      <c r="D76" s="108">
        <v>41487</v>
      </c>
      <c r="E76" s="109">
        <f t="shared" si="1"/>
        <v>8</v>
      </c>
      <c r="F76" s="109" t="s">
        <v>110</v>
      </c>
      <c r="G76" s="2" t="s">
        <v>101</v>
      </c>
      <c r="H76" s="2" t="s">
        <v>103</v>
      </c>
      <c r="I76" s="2" t="s">
        <v>33</v>
      </c>
      <c r="J76" s="112">
        <v>4056754.01</v>
      </c>
    </row>
    <row r="77" spans="1:10" x14ac:dyDescent="0.2">
      <c r="A77" s="2" t="s">
        <v>136</v>
      </c>
      <c r="B77" s="2" t="s">
        <v>0</v>
      </c>
      <c r="C77" s="2" t="s">
        <v>64</v>
      </c>
      <c r="D77" s="108">
        <v>41518</v>
      </c>
      <c r="E77" s="109">
        <f t="shared" si="1"/>
        <v>9</v>
      </c>
      <c r="F77" s="109" t="s">
        <v>110</v>
      </c>
      <c r="G77" s="2" t="s">
        <v>101</v>
      </c>
      <c r="H77" s="2" t="s">
        <v>103</v>
      </c>
      <c r="I77" s="2" t="s">
        <v>33</v>
      </c>
      <c r="J77" s="112">
        <v>4482194.4775</v>
      </c>
    </row>
    <row r="78" spans="1:10" x14ac:dyDescent="0.2">
      <c r="A78" s="2" t="s">
        <v>136</v>
      </c>
      <c r="B78" s="2" t="s">
        <v>0</v>
      </c>
      <c r="C78" s="2" t="s">
        <v>64</v>
      </c>
      <c r="D78" s="108">
        <v>41548</v>
      </c>
      <c r="E78" s="109">
        <f t="shared" si="1"/>
        <v>10</v>
      </c>
      <c r="F78" s="109" t="s">
        <v>110</v>
      </c>
      <c r="G78" s="2" t="s">
        <v>101</v>
      </c>
      <c r="H78" s="2" t="s">
        <v>103</v>
      </c>
      <c r="I78" s="2" t="s">
        <v>33</v>
      </c>
      <c r="J78" s="112">
        <v>4208787.0199999996</v>
      </c>
    </row>
    <row r="79" spans="1:10" x14ac:dyDescent="0.2">
      <c r="A79" s="2" t="s">
        <v>136</v>
      </c>
      <c r="B79" s="2" t="s">
        <v>0</v>
      </c>
      <c r="C79" s="2" t="s">
        <v>64</v>
      </c>
      <c r="D79" s="108">
        <v>41579</v>
      </c>
      <c r="E79" s="109">
        <f t="shared" si="1"/>
        <v>11</v>
      </c>
      <c r="F79" s="109" t="s">
        <v>110</v>
      </c>
      <c r="G79" s="2" t="s">
        <v>101</v>
      </c>
      <c r="H79" s="2" t="s">
        <v>103</v>
      </c>
      <c r="I79" s="2" t="s">
        <v>33</v>
      </c>
      <c r="J79" s="112">
        <v>3842472.4449999998</v>
      </c>
    </row>
    <row r="80" spans="1:10" x14ac:dyDescent="0.2">
      <c r="A80" s="2" t="s">
        <v>136</v>
      </c>
      <c r="B80" s="2" t="s">
        <v>0</v>
      </c>
      <c r="C80" s="2" t="s">
        <v>64</v>
      </c>
      <c r="D80" s="108">
        <v>41609</v>
      </c>
      <c r="E80" s="109">
        <f t="shared" si="1"/>
        <v>12</v>
      </c>
      <c r="F80" s="109" t="s">
        <v>110</v>
      </c>
      <c r="G80" s="2" t="s">
        <v>101</v>
      </c>
      <c r="H80" s="2" t="s">
        <v>103</v>
      </c>
      <c r="I80" s="2" t="s">
        <v>33</v>
      </c>
      <c r="J80" s="112">
        <v>4323044.34</v>
      </c>
    </row>
    <row r="81" spans="1:10" x14ac:dyDescent="0.2">
      <c r="A81" s="2" t="s">
        <v>136</v>
      </c>
      <c r="B81" s="2" t="s">
        <v>0</v>
      </c>
      <c r="C81" s="2" t="s">
        <v>64</v>
      </c>
      <c r="D81" s="108">
        <v>41640</v>
      </c>
      <c r="E81" s="109">
        <f t="shared" si="1"/>
        <v>1</v>
      </c>
      <c r="F81" s="109" t="s">
        <v>110</v>
      </c>
      <c r="G81" s="2" t="s">
        <v>101</v>
      </c>
      <c r="H81" s="2" t="s">
        <v>103</v>
      </c>
      <c r="I81" s="2" t="s">
        <v>33</v>
      </c>
      <c r="J81" s="112">
        <v>6209460.4500000002</v>
      </c>
    </row>
    <row r="82" spans="1:10" x14ac:dyDescent="0.2">
      <c r="A82" s="2" t="s">
        <v>136</v>
      </c>
      <c r="B82" s="2" t="s">
        <v>0</v>
      </c>
      <c r="C82" s="2" t="s">
        <v>64</v>
      </c>
      <c r="D82" s="108">
        <v>41671</v>
      </c>
      <c r="E82" s="109">
        <f t="shared" si="1"/>
        <v>2</v>
      </c>
      <c r="F82" s="109" t="s">
        <v>110</v>
      </c>
      <c r="G82" s="2" t="s">
        <v>101</v>
      </c>
      <c r="H82" s="2" t="s">
        <v>103</v>
      </c>
      <c r="I82" s="2" t="s">
        <v>33</v>
      </c>
      <c r="J82" s="112">
        <v>4633597.4249999998</v>
      </c>
    </row>
    <row r="83" spans="1:10" x14ac:dyDescent="0.2">
      <c r="A83" s="2" t="s">
        <v>136</v>
      </c>
      <c r="B83" s="2" t="s">
        <v>0</v>
      </c>
      <c r="C83" s="2" t="s">
        <v>64</v>
      </c>
      <c r="D83" s="108">
        <v>41699</v>
      </c>
      <c r="E83" s="109">
        <f t="shared" si="1"/>
        <v>3</v>
      </c>
      <c r="F83" s="109" t="s">
        <v>110</v>
      </c>
      <c r="G83" s="2" t="s">
        <v>101</v>
      </c>
      <c r="H83" s="2" t="s">
        <v>103</v>
      </c>
      <c r="I83" s="2" t="s">
        <v>33</v>
      </c>
      <c r="J83" s="112">
        <v>5456855.7725</v>
      </c>
    </row>
    <row r="84" spans="1:10" x14ac:dyDescent="0.2">
      <c r="A84" s="2" t="s">
        <v>136</v>
      </c>
      <c r="B84" s="2" t="s">
        <v>0</v>
      </c>
      <c r="C84" s="2" t="s">
        <v>64</v>
      </c>
      <c r="D84" s="108">
        <v>41730</v>
      </c>
      <c r="E84" s="109">
        <f t="shared" si="1"/>
        <v>4</v>
      </c>
      <c r="F84" s="109" t="s">
        <v>110</v>
      </c>
      <c r="G84" s="2" t="s">
        <v>101</v>
      </c>
      <c r="H84" s="2" t="s">
        <v>103</v>
      </c>
      <c r="I84" s="2" t="s">
        <v>33</v>
      </c>
      <c r="J84" s="112">
        <v>4519009.7350000003</v>
      </c>
    </row>
    <row r="85" spans="1:10" x14ac:dyDescent="0.2">
      <c r="A85" s="2" t="s">
        <v>136</v>
      </c>
      <c r="B85" s="2" t="s">
        <v>0</v>
      </c>
      <c r="C85" s="2" t="s">
        <v>64</v>
      </c>
      <c r="D85" s="108">
        <v>41760</v>
      </c>
      <c r="E85" s="109">
        <f t="shared" si="1"/>
        <v>5</v>
      </c>
      <c r="F85" s="109" t="s">
        <v>110</v>
      </c>
      <c r="G85" s="2" t="s">
        <v>101</v>
      </c>
      <c r="H85" s="2" t="s">
        <v>103</v>
      </c>
      <c r="I85" s="2" t="s">
        <v>33</v>
      </c>
      <c r="J85" s="112">
        <v>4063138.47</v>
      </c>
    </row>
    <row r="86" spans="1:10" x14ac:dyDescent="0.2">
      <c r="A86" s="2" t="s">
        <v>136</v>
      </c>
      <c r="B86" s="2" t="s">
        <v>0</v>
      </c>
      <c r="C86" s="2" t="s">
        <v>64</v>
      </c>
      <c r="D86" s="108">
        <v>41791</v>
      </c>
      <c r="E86" s="109">
        <f t="shared" si="1"/>
        <v>6</v>
      </c>
      <c r="F86" s="109" t="s">
        <v>110</v>
      </c>
      <c r="G86" s="2" t="s">
        <v>101</v>
      </c>
      <c r="H86" s="2" t="s">
        <v>103</v>
      </c>
      <c r="I86" s="2" t="s">
        <v>33</v>
      </c>
      <c r="J86" s="112">
        <v>4490046.4649999999</v>
      </c>
    </row>
    <row r="87" spans="1:10" x14ac:dyDescent="0.2">
      <c r="A87" s="2" t="s">
        <v>136</v>
      </c>
      <c r="B87" s="2" t="s">
        <v>0</v>
      </c>
      <c r="C87" s="2" t="s">
        <v>64</v>
      </c>
      <c r="D87" s="108">
        <v>41456</v>
      </c>
      <c r="E87" s="109">
        <f t="shared" si="1"/>
        <v>7</v>
      </c>
      <c r="F87" s="109" t="s">
        <v>110</v>
      </c>
      <c r="G87" s="2" t="s">
        <v>100</v>
      </c>
      <c r="H87" s="2" t="s">
        <v>104</v>
      </c>
      <c r="I87" s="2" t="s">
        <v>33</v>
      </c>
      <c r="J87" s="112">
        <v>2117872.8966999999</v>
      </c>
    </row>
    <row r="88" spans="1:10" x14ac:dyDescent="0.2">
      <c r="A88" s="2" t="s">
        <v>136</v>
      </c>
      <c r="B88" s="2" t="s">
        <v>0</v>
      </c>
      <c r="C88" s="2" t="s">
        <v>64</v>
      </c>
      <c r="D88" s="108">
        <v>41487</v>
      </c>
      <c r="E88" s="109">
        <f t="shared" si="1"/>
        <v>8</v>
      </c>
      <c r="F88" s="109" t="s">
        <v>110</v>
      </c>
      <c r="G88" s="2" t="s">
        <v>100</v>
      </c>
      <c r="H88" s="2" t="s">
        <v>104</v>
      </c>
      <c r="I88" s="2" t="s">
        <v>33</v>
      </c>
      <c r="J88" s="112">
        <v>1784971.7644</v>
      </c>
    </row>
    <row r="89" spans="1:10" x14ac:dyDescent="0.2">
      <c r="A89" s="2" t="s">
        <v>136</v>
      </c>
      <c r="B89" s="2" t="s">
        <v>0</v>
      </c>
      <c r="C89" s="2" t="s">
        <v>64</v>
      </c>
      <c r="D89" s="108">
        <v>41518</v>
      </c>
      <c r="E89" s="109">
        <f t="shared" si="1"/>
        <v>9</v>
      </c>
      <c r="F89" s="109" t="s">
        <v>110</v>
      </c>
      <c r="G89" s="2" t="s">
        <v>100</v>
      </c>
      <c r="H89" s="2" t="s">
        <v>104</v>
      </c>
      <c r="I89" s="2" t="s">
        <v>33</v>
      </c>
      <c r="J89" s="112">
        <v>1972165.5701000001</v>
      </c>
    </row>
    <row r="90" spans="1:10" x14ac:dyDescent="0.2">
      <c r="A90" s="2" t="s">
        <v>136</v>
      </c>
      <c r="B90" s="2" t="s">
        <v>0</v>
      </c>
      <c r="C90" s="2" t="s">
        <v>64</v>
      </c>
      <c r="D90" s="108">
        <v>41548</v>
      </c>
      <c r="E90" s="109">
        <f t="shared" si="1"/>
        <v>10</v>
      </c>
      <c r="F90" s="109" t="s">
        <v>110</v>
      </c>
      <c r="G90" s="2" t="s">
        <v>100</v>
      </c>
      <c r="H90" s="2" t="s">
        <v>104</v>
      </c>
      <c r="I90" s="2" t="s">
        <v>33</v>
      </c>
      <c r="J90" s="112">
        <v>1851866.2887999997</v>
      </c>
    </row>
    <row r="91" spans="1:10" x14ac:dyDescent="0.2">
      <c r="A91" s="2" t="s">
        <v>136</v>
      </c>
      <c r="B91" s="2" t="s">
        <v>0</v>
      </c>
      <c r="C91" s="2" t="s">
        <v>64</v>
      </c>
      <c r="D91" s="108">
        <v>41579</v>
      </c>
      <c r="E91" s="109">
        <f t="shared" si="1"/>
        <v>11</v>
      </c>
      <c r="F91" s="109" t="s">
        <v>110</v>
      </c>
      <c r="G91" s="2" t="s">
        <v>100</v>
      </c>
      <c r="H91" s="2" t="s">
        <v>104</v>
      </c>
      <c r="I91" s="2" t="s">
        <v>33</v>
      </c>
      <c r="J91" s="112">
        <v>1690687.8758</v>
      </c>
    </row>
    <row r="92" spans="1:10" x14ac:dyDescent="0.2">
      <c r="A92" s="2" t="s">
        <v>136</v>
      </c>
      <c r="B92" s="2" t="s">
        <v>0</v>
      </c>
      <c r="C92" s="2" t="s">
        <v>64</v>
      </c>
      <c r="D92" s="108">
        <v>41609</v>
      </c>
      <c r="E92" s="109">
        <f t="shared" si="1"/>
        <v>12</v>
      </c>
      <c r="F92" s="109" t="s">
        <v>110</v>
      </c>
      <c r="G92" s="2" t="s">
        <v>100</v>
      </c>
      <c r="H92" s="2" t="s">
        <v>104</v>
      </c>
      <c r="I92" s="2" t="s">
        <v>33</v>
      </c>
      <c r="J92" s="112">
        <v>1902139.5096</v>
      </c>
    </row>
    <row r="93" spans="1:10" x14ac:dyDescent="0.2">
      <c r="A93" s="2" t="s">
        <v>136</v>
      </c>
      <c r="B93" s="2" t="s">
        <v>0</v>
      </c>
      <c r="C93" s="2" t="s">
        <v>64</v>
      </c>
      <c r="D93" s="108">
        <v>41640</v>
      </c>
      <c r="E93" s="109">
        <f t="shared" si="1"/>
        <v>1</v>
      </c>
      <c r="F93" s="109" t="s">
        <v>110</v>
      </c>
      <c r="G93" s="2" t="s">
        <v>100</v>
      </c>
      <c r="H93" s="2" t="s">
        <v>104</v>
      </c>
      <c r="I93" s="2" t="s">
        <v>33</v>
      </c>
      <c r="J93" s="112">
        <v>2732162.5980000002</v>
      </c>
    </row>
    <row r="94" spans="1:10" x14ac:dyDescent="0.2">
      <c r="A94" s="2" t="s">
        <v>136</v>
      </c>
      <c r="B94" s="2" t="s">
        <v>0</v>
      </c>
      <c r="C94" s="2" t="s">
        <v>64</v>
      </c>
      <c r="D94" s="108">
        <v>41671</v>
      </c>
      <c r="E94" s="109">
        <f t="shared" si="1"/>
        <v>2</v>
      </c>
      <c r="F94" s="109" t="s">
        <v>110</v>
      </c>
      <c r="G94" s="2" t="s">
        <v>100</v>
      </c>
      <c r="H94" s="2" t="s">
        <v>104</v>
      </c>
      <c r="I94" s="2" t="s">
        <v>33</v>
      </c>
      <c r="J94" s="112">
        <v>2478782.8670000001</v>
      </c>
    </row>
    <row r="95" spans="1:10" x14ac:dyDescent="0.2">
      <c r="A95" s="2" t="s">
        <v>136</v>
      </c>
      <c r="B95" s="2" t="s">
        <v>0</v>
      </c>
      <c r="C95" s="2" t="s">
        <v>64</v>
      </c>
      <c r="D95" s="108">
        <v>41699</v>
      </c>
      <c r="E95" s="109">
        <f t="shared" si="1"/>
        <v>3</v>
      </c>
      <c r="F95" s="109" t="s">
        <v>110</v>
      </c>
      <c r="G95" s="2" t="s">
        <v>100</v>
      </c>
      <c r="H95" s="2" t="s">
        <v>104</v>
      </c>
      <c r="I95" s="2" t="s">
        <v>33</v>
      </c>
      <c r="J95" s="112">
        <v>2401016.5399000002</v>
      </c>
    </row>
    <row r="96" spans="1:10" x14ac:dyDescent="0.2">
      <c r="A96" s="2" t="s">
        <v>136</v>
      </c>
      <c r="B96" s="2" t="s">
        <v>0</v>
      </c>
      <c r="C96" s="2" t="s">
        <v>64</v>
      </c>
      <c r="D96" s="108">
        <v>41730</v>
      </c>
      <c r="E96" s="109">
        <f t="shared" si="1"/>
        <v>4</v>
      </c>
      <c r="F96" s="109" t="s">
        <v>110</v>
      </c>
      <c r="G96" s="2" t="s">
        <v>100</v>
      </c>
      <c r="H96" s="2" t="s">
        <v>104</v>
      </c>
      <c r="I96" s="2" t="s">
        <v>33</v>
      </c>
      <c r="J96" s="112">
        <v>1988364.2834000001</v>
      </c>
    </row>
    <row r="97" spans="1:10" x14ac:dyDescent="0.2">
      <c r="A97" s="2" t="s">
        <v>136</v>
      </c>
      <c r="B97" s="2" t="s">
        <v>0</v>
      </c>
      <c r="C97" s="2" t="s">
        <v>64</v>
      </c>
      <c r="D97" s="108">
        <v>41760</v>
      </c>
      <c r="E97" s="109">
        <f t="shared" si="1"/>
        <v>5</v>
      </c>
      <c r="F97" s="109" t="s">
        <v>110</v>
      </c>
      <c r="G97" s="2" t="s">
        <v>100</v>
      </c>
      <c r="H97" s="2" t="s">
        <v>104</v>
      </c>
      <c r="I97" s="2" t="s">
        <v>33</v>
      </c>
      <c r="J97" s="112">
        <v>1787780.9268</v>
      </c>
    </row>
    <row r="98" spans="1:10" x14ac:dyDescent="0.2">
      <c r="A98" s="2" t="s">
        <v>136</v>
      </c>
      <c r="B98" s="2" t="s">
        <v>0</v>
      </c>
      <c r="C98" s="2" t="s">
        <v>64</v>
      </c>
      <c r="D98" s="108">
        <v>41791</v>
      </c>
      <c r="E98" s="109">
        <f t="shared" si="1"/>
        <v>6</v>
      </c>
      <c r="F98" s="109" t="s">
        <v>110</v>
      </c>
      <c r="G98" s="2" t="s">
        <v>100</v>
      </c>
      <c r="H98" s="2" t="s">
        <v>104</v>
      </c>
      <c r="I98" s="2" t="s">
        <v>33</v>
      </c>
      <c r="J98" s="112">
        <v>1975620.4446</v>
      </c>
    </row>
    <row r="99" spans="1:10" x14ac:dyDescent="0.2">
      <c r="A99" s="2" t="s">
        <v>136</v>
      </c>
      <c r="B99" s="2" t="s">
        <v>0</v>
      </c>
      <c r="C99" s="2" t="s">
        <v>64</v>
      </c>
      <c r="D99" s="108">
        <v>41456</v>
      </c>
      <c r="E99" s="109">
        <f t="shared" si="1"/>
        <v>7</v>
      </c>
      <c r="F99" s="109" t="s">
        <v>110</v>
      </c>
      <c r="G99" s="2" t="s">
        <v>100</v>
      </c>
      <c r="H99" s="2" t="s">
        <v>103</v>
      </c>
      <c r="I99" s="2" t="s">
        <v>33</v>
      </c>
      <c r="J99" s="112">
        <v>3850677.9939999999</v>
      </c>
    </row>
    <row r="100" spans="1:10" x14ac:dyDescent="0.2">
      <c r="A100" s="2" t="s">
        <v>136</v>
      </c>
      <c r="B100" s="2" t="s">
        <v>0</v>
      </c>
      <c r="C100" s="2" t="s">
        <v>64</v>
      </c>
      <c r="D100" s="108">
        <v>41487</v>
      </c>
      <c r="E100" s="109">
        <f t="shared" si="1"/>
        <v>8</v>
      </c>
      <c r="F100" s="109" t="s">
        <v>110</v>
      </c>
      <c r="G100" s="2" t="s">
        <v>100</v>
      </c>
      <c r="H100" s="2" t="s">
        <v>103</v>
      </c>
      <c r="I100" s="2" t="s">
        <v>33</v>
      </c>
      <c r="J100" s="112">
        <v>3245403.2080000001</v>
      </c>
    </row>
    <row r="101" spans="1:10" x14ac:dyDescent="0.2">
      <c r="A101" s="2" t="s">
        <v>136</v>
      </c>
      <c r="B101" s="2" t="s">
        <v>0</v>
      </c>
      <c r="C101" s="2" t="s">
        <v>64</v>
      </c>
      <c r="D101" s="108">
        <v>41518</v>
      </c>
      <c r="E101" s="109">
        <f t="shared" si="1"/>
        <v>9</v>
      </c>
      <c r="F101" s="109" t="s">
        <v>110</v>
      </c>
      <c r="G101" s="2" t="s">
        <v>100</v>
      </c>
      <c r="H101" s="2" t="s">
        <v>103</v>
      </c>
      <c r="I101" s="2" t="s">
        <v>33</v>
      </c>
      <c r="J101" s="112">
        <v>3585755.5820000004</v>
      </c>
    </row>
    <row r="102" spans="1:10" x14ac:dyDescent="0.2">
      <c r="A102" s="2" t="s">
        <v>136</v>
      </c>
      <c r="B102" s="2" t="s">
        <v>0</v>
      </c>
      <c r="C102" s="2" t="s">
        <v>64</v>
      </c>
      <c r="D102" s="108">
        <v>41548</v>
      </c>
      <c r="E102" s="109">
        <f t="shared" si="1"/>
        <v>10</v>
      </c>
      <c r="F102" s="109" t="s">
        <v>110</v>
      </c>
      <c r="G102" s="2" t="s">
        <v>100</v>
      </c>
      <c r="H102" s="2" t="s">
        <v>103</v>
      </c>
      <c r="I102" s="2" t="s">
        <v>33</v>
      </c>
      <c r="J102" s="112">
        <v>3367029.6159999999</v>
      </c>
    </row>
    <row r="103" spans="1:10" x14ac:dyDescent="0.2">
      <c r="A103" s="2" t="s">
        <v>136</v>
      </c>
      <c r="B103" s="2" t="s">
        <v>0</v>
      </c>
      <c r="C103" s="2" t="s">
        <v>64</v>
      </c>
      <c r="D103" s="108">
        <v>41579</v>
      </c>
      <c r="E103" s="109">
        <f t="shared" si="1"/>
        <v>11</v>
      </c>
      <c r="F103" s="109" t="s">
        <v>110</v>
      </c>
      <c r="G103" s="2" t="s">
        <v>100</v>
      </c>
      <c r="H103" s="2" t="s">
        <v>103</v>
      </c>
      <c r="I103" s="2" t="s">
        <v>33</v>
      </c>
      <c r="J103" s="112">
        <v>3073977.9560000002</v>
      </c>
    </row>
    <row r="104" spans="1:10" x14ac:dyDescent="0.2">
      <c r="A104" s="2" t="s">
        <v>136</v>
      </c>
      <c r="B104" s="2" t="s">
        <v>0</v>
      </c>
      <c r="C104" s="2" t="s">
        <v>64</v>
      </c>
      <c r="D104" s="108">
        <v>41609</v>
      </c>
      <c r="E104" s="109">
        <f t="shared" si="1"/>
        <v>12</v>
      </c>
      <c r="F104" s="109" t="s">
        <v>110</v>
      </c>
      <c r="G104" s="2" t="s">
        <v>100</v>
      </c>
      <c r="H104" s="2" t="s">
        <v>103</v>
      </c>
      <c r="I104" s="2" t="s">
        <v>33</v>
      </c>
      <c r="J104" s="112">
        <v>3458435.4720000001</v>
      </c>
    </row>
    <row r="105" spans="1:10" x14ac:dyDescent="0.2">
      <c r="A105" s="2" t="s">
        <v>136</v>
      </c>
      <c r="B105" s="2" t="s">
        <v>0</v>
      </c>
      <c r="C105" s="2" t="s">
        <v>64</v>
      </c>
      <c r="D105" s="108">
        <v>41640</v>
      </c>
      <c r="E105" s="109">
        <f t="shared" si="1"/>
        <v>1</v>
      </c>
      <c r="F105" s="109" t="s">
        <v>110</v>
      </c>
      <c r="G105" s="2" t="s">
        <v>100</v>
      </c>
      <c r="H105" s="2" t="s">
        <v>103</v>
      </c>
      <c r="I105" s="2" t="s">
        <v>33</v>
      </c>
      <c r="J105" s="112">
        <v>4967568.3600000003</v>
      </c>
    </row>
    <row r="106" spans="1:10" x14ac:dyDescent="0.2">
      <c r="A106" s="2" t="s">
        <v>136</v>
      </c>
      <c r="B106" s="2" t="s">
        <v>0</v>
      </c>
      <c r="C106" s="2" t="s">
        <v>64</v>
      </c>
      <c r="D106" s="108">
        <v>41671</v>
      </c>
      <c r="E106" s="109">
        <f t="shared" si="1"/>
        <v>2</v>
      </c>
      <c r="F106" s="109" t="s">
        <v>110</v>
      </c>
      <c r="G106" s="2" t="s">
        <v>100</v>
      </c>
      <c r="H106" s="2" t="s">
        <v>103</v>
      </c>
      <c r="I106" s="2" t="s">
        <v>33</v>
      </c>
      <c r="J106" s="112">
        <v>4506877.9400000004</v>
      </c>
    </row>
    <row r="107" spans="1:10" x14ac:dyDescent="0.2">
      <c r="A107" s="2" t="s">
        <v>136</v>
      </c>
      <c r="B107" s="2" t="s">
        <v>0</v>
      </c>
      <c r="C107" s="2" t="s">
        <v>64</v>
      </c>
      <c r="D107" s="108">
        <v>41699</v>
      </c>
      <c r="E107" s="109">
        <f t="shared" si="1"/>
        <v>3</v>
      </c>
      <c r="F107" s="109" t="s">
        <v>110</v>
      </c>
      <c r="G107" s="2" t="s">
        <v>100</v>
      </c>
      <c r="H107" s="2" t="s">
        <v>103</v>
      </c>
      <c r="I107" s="2" t="s">
        <v>33</v>
      </c>
      <c r="J107" s="112">
        <v>4365484.6179999998</v>
      </c>
    </row>
    <row r="108" spans="1:10" x14ac:dyDescent="0.2">
      <c r="A108" s="2" t="s">
        <v>136</v>
      </c>
      <c r="B108" s="2" t="s">
        <v>0</v>
      </c>
      <c r="C108" s="2" t="s">
        <v>64</v>
      </c>
      <c r="D108" s="108">
        <v>41730</v>
      </c>
      <c r="E108" s="109">
        <f t="shared" si="1"/>
        <v>4</v>
      </c>
      <c r="F108" s="109" t="s">
        <v>110</v>
      </c>
      <c r="G108" s="2" t="s">
        <v>100</v>
      </c>
      <c r="H108" s="2" t="s">
        <v>103</v>
      </c>
      <c r="I108" s="2" t="s">
        <v>33</v>
      </c>
      <c r="J108" s="112">
        <v>4615207.7879999997</v>
      </c>
    </row>
    <row r="109" spans="1:10" x14ac:dyDescent="0.2">
      <c r="A109" s="2" t="s">
        <v>136</v>
      </c>
      <c r="B109" s="2" t="s">
        <v>0</v>
      </c>
      <c r="C109" s="2" t="s">
        <v>64</v>
      </c>
      <c r="D109" s="108">
        <v>41760</v>
      </c>
      <c r="E109" s="109">
        <f t="shared" si="1"/>
        <v>5</v>
      </c>
      <c r="F109" s="109" t="s">
        <v>110</v>
      </c>
      <c r="G109" s="2" t="s">
        <v>100</v>
      </c>
      <c r="H109" s="2" t="s">
        <v>103</v>
      </c>
      <c r="I109" s="2" t="s">
        <v>33</v>
      </c>
      <c r="J109" s="112">
        <v>3250510.7760000005</v>
      </c>
    </row>
    <row r="110" spans="1:10" x14ac:dyDescent="0.2">
      <c r="A110" s="2" t="s">
        <v>136</v>
      </c>
      <c r="B110" s="2" t="s">
        <v>0</v>
      </c>
      <c r="C110" s="2" t="s">
        <v>64</v>
      </c>
      <c r="D110" s="108">
        <v>41791</v>
      </c>
      <c r="E110" s="109">
        <f t="shared" si="1"/>
        <v>6</v>
      </c>
      <c r="F110" s="109" t="s">
        <v>110</v>
      </c>
      <c r="G110" s="2" t="s">
        <v>100</v>
      </c>
      <c r="H110" s="2" t="s">
        <v>103</v>
      </c>
      <c r="I110" s="2" t="s">
        <v>33</v>
      </c>
      <c r="J110" s="112">
        <v>3592037.1720000003</v>
      </c>
    </row>
    <row r="111" spans="1:10" x14ac:dyDescent="0.2">
      <c r="A111" s="2" t="s">
        <v>136</v>
      </c>
      <c r="B111" s="2" t="s">
        <v>0</v>
      </c>
      <c r="C111" s="2" t="s">
        <v>64</v>
      </c>
      <c r="D111" s="108">
        <v>41456</v>
      </c>
      <c r="E111" s="109">
        <f t="shared" si="1"/>
        <v>7</v>
      </c>
      <c r="F111" s="109" t="s">
        <v>110</v>
      </c>
      <c r="G111" s="2" t="s">
        <v>102</v>
      </c>
      <c r="H111" s="2" t="s">
        <v>104</v>
      </c>
      <c r="I111" s="2" t="s">
        <v>33</v>
      </c>
      <c r="J111" s="112">
        <v>4139478.8435499985</v>
      </c>
    </row>
    <row r="112" spans="1:10" x14ac:dyDescent="0.2">
      <c r="A112" s="2" t="s">
        <v>136</v>
      </c>
      <c r="B112" s="2" t="s">
        <v>0</v>
      </c>
      <c r="C112" s="2" t="s">
        <v>64</v>
      </c>
      <c r="D112" s="108">
        <v>41487</v>
      </c>
      <c r="E112" s="109">
        <f t="shared" si="1"/>
        <v>8</v>
      </c>
      <c r="F112" s="109" t="s">
        <v>110</v>
      </c>
      <c r="G112" s="2" t="s">
        <v>102</v>
      </c>
      <c r="H112" s="2" t="s">
        <v>104</v>
      </c>
      <c r="I112" s="2" t="s">
        <v>33</v>
      </c>
      <c r="J112" s="112">
        <v>3488808.4485999988</v>
      </c>
    </row>
    <row r="113" spans="1:10" x14ac:dyDescent="0.2">
      <c r="A113" s="2" t="s">
        <v>136</v>
      </c>
      <c r="B113" s="2" t="s">
        <v>0</v>
      </c>
      <c r="C113" s="2" t="s">
        <v>64</v>
      </c>
      <c r="D113" s="108">
        <v>41518</v>
      </c>
      <c r="E113" s="109">
        <f t="shared" si="1"/>
        <v>9</v>
      </c>
      <c r="F113" s="109" t="s">
        <v>110</v>
      </c>
      <c r="G113" s="2" t="s">
        <v>102</v>
      </c>
      <c r="H113" s="2" t="s">
        <v>104</v>
      </c>
      <c r="I113" s="2" t="s">
        <v>33</v>
      </c>
      <c r="J113" s="112">
        <v>3854687.2506499989</v>
      </c>
    </row>
    <row r="114" spans="1:10" x14ac:dyDescent="0.2">
      <c r="A114" s="2" t="s">
        <v>136</v>
      </c>
      <c r="B114" s="2" t="s">
        <v>0</v>
      </c>
      <c r="C114" s="2" t="s">
        <v>64</v>
      </c>
      <c r="D114" s="108">
        <v>41548</v>
      </c>
      <c r="E114" s="109">
        <f t="shared" si="1"/>
        <v>10</v>
      </c>
      <c r="F114" s="109" t="s">
        <v>110</v>
      </c>
      <c r="G114" s="2" t="s">
        <v>102</v>
      </c>
      <c r="H114" s="2" t="s">
        <v>104</v>
      </c>
      <c r="I114" s="2" t="s">
        <v>33</v>
      </c>
      <c r="J114" s="112">
        <v>3619556.8371999986</v>
      </c>
    </row>
    <row r="115" spans="1:10" x14ac:dyDescent="0.2">
      <c r="A115" s="2" t="s">
        <v>136</v>
      </c>
      <c r="B115" s="2" t="s">
        <v>0</v>
      </c>
      <c r="C115" s="2" t="s">
        <v>64</v>
      </c>
      <c r="D115" s="108">
        <v>41579</v>
      </c>
      <c r="E115" s="109">
        <f t="shared" si="1"/>
        <v>11</v>
      </c>
      <c r="F115" s="109" t="s">
        <v>110</v>
      </c>
      <c r="G115" s="2" t="s">
        <v>102</v>
      </c>
      <c r="H115" s="2" t="s">
        <v>104</v>
      </c>
      <c r="I115" s="2" t="s">
        <v>33</v>
      </c>
      <c r="J115" s="112">
        <v>3304526.302699999</v>
      </c>
    </row>
    <row r="116" spans="1:10" x14ac:dyDescent="0.2">
      <c r="A116" s="2" t="s">
        <v>136</v>
      </c>
      <c r="B116" s="2" t="s">
        <v>0</v>
      </c>
      <c r="C116" s="2" t="s">
        <v>64</v>
      </c>
      <c r="D116" s="108">
        <v>41609</v>
      </c>
      <c r="E116" s="109">
        <f t="shared" si="1"/>
        <v>12</v>
      </c>
      <c r="F116" s="109" t="s">
        <v>110</v>
      </c>
      <c r="G116" s="2" t="s">
        <v>102</v>
      </c>
      <c r="H116" s="2" t="s">
        <v>104</v>
      </c>
      <c r="I116" s="2" t="s">
        <v>33</v>
      </c>
      <c r="J116" s="112">
        <v>3717818.1323999991</v>
      </c>
    </row>
    <row r="117" spans="1:10" x14ac:dyDescent="0.2">
      <c r="A117" s="2" t="s">
        <v>136</v>
      </c>
      <c r="B117" s="2" t="s">
        <v>0</v>
      </c>
      <c r="C117" s="2" t="s">
        <v>64</v>
      </c>
      <c r="D117" s="108">
        <v>41640</v>
      </c>
      <c r="E117" s="109">
        <f t="shared" si="1"/>
        <v>1</v>
      </c>
      <c r="F117" s="109" t="s">
        <v>110</v>
      </c>
      <c r="G117" s="2" t="s">
        <v>102</v>
      </c>
      <c r="H117" s="2" t="s">
        <v>104</v>
      </c>
      <c r="I117" s="2" t="s">
        <v>33</v>
      </c>
      <c r="J117" s="112">
        <v>5340135.9869999988</v>
      </c>
    </row>
    <row r="118" spans="1:10" x14ac:dyDescent="0.2">
      <c r="A118" s="2" t="s">
        <v>136</v>
      </c>
      <c r="B118" s="2" t="s">
        <v>0</v>
      </c>
      <c r="C118" s="2" t="s">
        <v>64</v>
      </c>
      <c r="D118" s="108">
        <v>41671</v>
      </c>
      <c r="E118" s="109">
        <f t="shared" si="1"/>
        <v>2</v>
      </c>
      <c r="F118" s="109" t="s">
        <v>110</v>
      </c>
      <c r="G118" s="2" t="s">
        <v>102</v>
      </c>
      <c r="H118" s="2" t="s">
        <v>104</v>
      </c>
      <c r="I118" s="2" t="s">
        <v>33</v>
      </c>
      <c r="J118" s="112">
        <v>4844893.7854999984</v>
      </c>
    </row>
    <row r="119" spans="1:10" x14ac:dyDescent="0.2">
      <c r="A119" s="2" t="s">
        <v>136</v>
      </c>
      <c r="B119" s="2" t="s">
        <v>0</v>
      </c>
      <c r="C119" s="2" t="s">
        <v>64</v>
      </c>
      <c r="D119" s="108">
        <v>41699</v>
      </c>
      <c r="E119" s="109">
        <f t="shared" si="1"/>
        <v>3</v>
      </c>
      <c r="F119" s="109" t="s">
        <v>110</v>
      </c>
      <c r="G119" s="2" t="s">
        <v>102</v>
      </c>
      <c r="H119" s="2" t="s">
        <v>104</v>
      </c>
      <c r="I119" s="2" t="s">
        <v>33</v>
      </c>
      <c r="J119" s="112">
        <v>4692895.9643499991</v>
      </c>
    </row>
    <row r="120" spans="1:10" x14ac:dyDescent="0.2">
      <c r="A120" s="2" t="s">
        <v>136</v>
      </c>
      <c r="B120" s="2" t="s">
        <v>0</v>
      </c>
      <c r="C120" s="2" t="s">
        <v>64</v>
      </c>
      <c r="D120" s="108">
        <v>41730</v>
      </c>
      <c r="E120" s="109">
        <f t="shared" si="1"/>
        <v>4</v>
      </c>
      <c r="F120" s="109" t="s">
        <v>110</v>
      </c>
      <c r="G120" s="2" t="s">
        <v>102</v>
      </c>
      <c r="H120" s="2" t="s">
        <v>104</v>
      </c>
      <c r="I120" s="2" t="s">
        <v>33</v>
      </c>
      <c r="J120" s="112">
        <v>4886348.3721000003</v>
      </c>
    </row>
    <row r="121" spans="1:10" x14ac:dyDescent="0.2">
      <c r="A121" s="2" t="s">
        <v>136</v>
      </c>
      <c r="B121" s="2" t="s">
        <v>0</v>
      </c>
      <c r="C121" s="2" t="s">
        <v>64</v>
      </c>
      <c r="D121" s="108">
        <v>41760</v>
      </c>
      <c r="E121" s="109">
        <f t="shared" si="1"/>
        <v>5</v>
      </c>
      <c r="F121" s="109" t="s">
        <v>110</v>
      </c>
      <c r="G121" s="2" t="s">
        <v>102</v>
      </c>
      <c r="H121" s="2" t="s">
        <v>104</v>
      </c>
      <c r="I121" s="2" t="s">
        <v>33</v>
      </c>
      <c r="J121" s="112">
        <v>3494299.084199999</v>
      </c>
    </row>
    <row r="122" spans="1:10" x14ac:dyDescent="0.2">
      <c r="A122" s="2" t="s">
        <v>136</v>
      </c>
      <c r="B122" s="2" t="s">
        <v>0</v>
      </c>
      <c r="C122" s="2" t="s">
        <v>64</v>
      </c>
      <c r="D122" s="108">
        <v>41791</v>
      </c>
      <c r="E122" s="109">
        <f t="shared" si="1"/>
        <v>6</v>
      </c>
      <c r="F122" s="109" t="s">
        <v>110</v>
      </c>
      <c r="G122" s="2" t="s">
        <v>102</v>
      </c>
      <c r="H122" s="2" t="s">
        <v>104</v>
      </c>
      <c r="I122" s="2" t="s">
        <v>33</v>
      </c>
      <c r="J122" s="112">
        <v>3861439.9598999987</v>
      </c>
    </row>
    <row r="123" spans="1:10" x14ac:dyDescent="0.2">
      <c r="A123" s="2" t="s">
        <v>136</v>
      </c>
      <c r="B123" s="2" t="s">
        <v>0</v>
      </c>
      <c r="C123" s="2" t="s">
        <v>63</v>
      </c>
      <c r="D123" s="108">
        <v>41456</v>
      </c>
      <c r="E123" s="109">
        <f>MONTH(D123)</f>
        <v>7</v>
      </c>
      <c r="F123" s="109" t="s">
        <v>110</v>
      </c>
      <c r="G123" s="2" t="s">
        <v>101</v>
      </c>
      <c r="H123" s="2" t="s">
        <v>104</v>
      </c>
      <c r="I123" s="2" t="s">
        <v>33</v>
      </c>
      <c r="J123" s="112">
        <v>1766228.7212499999</v>
      </c>
    </row>
    <row r="124" spans="1:10" x14ac:dyDescent="0.2">
      <c r="A124" s="2" t="s">
        <v>136</v>
      </c>
      <c r="B124" s="2" t="s">
        <v>0</v>
      </c>
      <c r="C124" s="2" t="s">
        <v>63</v>
      </c>
      <c r="D124" s="108">
        <v>41487</v>
      </c>
      <c r="E124" s="109">
        <f t="shared" ref="E124:E187" si="2">MONTH(D124)</f>
        <v>8</v>
      </c>
      <c r="F124" s="109" t="s">
        <v>110</v>
      </c>
      <c r="G124" s="2" t="s">
        <v>101</v>
      </c>
      <c r="H124" s="2" t="s">
        <v>104</v>
      </c>
      <c r="I124" s="2" t="s">
        <v>33</v>
      </c>
      <c r="J124" s="112">
        <v>1951422.76125</v>
      </c>
    </row>
    <row r="125" spans="1:10" x14ac:dyDescent="0.2">
      <c r="A125" s="2" t="s">
        <v>136</v>
      </c>
      <c r="B125" s="2" t="s">
        <v>0</v>
      </c>
      <c r="C125" s="2" t="s">
        <v>63</v>
      </c>
      <c r="D125" s="108">
        <v>41518</v>
      </c>
      <c r="E125" s="109">
        <f t="shared" si="2"/>
        <v>9</v>
      </c>
      <c r="F125" s="109" t="s">
        <v>110</v>
      </c>
      <c r="G125" s="2" t="s">
        <v>101</v>
      </c>
      <c r="H125" s="2" t="s">
        <v>104</v>
      </c>
      <c r="I125" s="2" t="s">
        <v>33</v>
      </c>
      <c r="J125" s="112">
        <v>1699371.23875</v>
      </c>
    </row>
    <row r="126" spans="1:10" x14ac:dyDescent="0.2">
      <c r="A126" s="2" t="s">
        <v>136</v>
      </c>
      <c r="B126" s="2" t="s">
        <v>0</v>
      </c>
      <c r="C126" s="2" t="s">
        <v>63</v>
      </c>
      <c r="D126" s="108">
        <v>41548</v>
      </c>
      <c r="E126" s="109">
        <f t="shared" si="2"/>
        <v>10</v>
      </c>
      <c r="F126" s="109" t="s">
        <v>110</v>
      </c>
      <c r="G126" s="2" t="s">
        <v>101</v>
      </c>
      <c r="H126" s="2" t="s">
        <v>104</v>
      </c>
      <c r="I126" s="2" t="s">
        <v>33</v>
      </c>
      <c r="J126" s="112">
        <v>1502189.2037500001</v>
      </c>
    </row>
    <row r="127" spans="1:10" x14ac:dyDescent="0.2">
      <c r="A127" s="2" t="s">
        <v>136</v>
      </c>
      <c r="B127" s="2" t="s">
        <v>0</v>
      </c>
      <c r="C127" s="2" t="s">
        <v>63</v>
      </c>
      <c r="D127" s="108">
        <v>41579</v>
      </c>
      <c r="E127" s="109">
        <f t="shared" si="2"/>
        <v>11</v>
      </c>
      <c r="F127" s="109" t="s">
        <v>110</v>
      </c>
      <c r="G127" s="2" t="s">
        <v>101</v>
      </c>
      <c r="H127" s="2" t="s">
        <v>104</v>
      </c>
      <c r="I127" s="2" t="s">
        <v>33</v>
      </c>
      <c r="J127" s="112">
        <v>1650239.5062500001</v>
      </c>
    </row>
    <row r="128" spans="1:10" x14ac:dyDescent="0.2">
      <c r="A128" s="2" t="s">
        <v>136</v>
      </c>
      <c r="B128" s="2" t="s">
        <v>0</v>
      </c>
      <c r="C128" s="2" t="s">
        <v>63</v>
      </c>
      <c r="D128" s="108">
        <v>41609</v>
      </c>
      <c r="E128" s="109">
        <f t="shared" si="2"/>
        <v>12</v>
      </c>
      <c r="F128" s="109" t="s">
        <v>110</v>
      </c>
      <c r="G128" s="2" t="s">
        <v>101</v>
      </c>
      <c r="H128" s="2" t="s">
        <v>104</v>
      </c>
      <c r="I128" s="2" t="s">
        <v>33</v>
      </c>
      <c r="J128" s="112">
        <v>1406546.085</v>
      </c>
    </row>
    <row r="129" spans="1:10" x14ac:dyDescent="0.2">
      <c r="A129" s="2" t="s">
        <v>136</v>
      </c>
      <c r="B129" s="2" t="s">
        <v>0</v>
      </c>
      <c r="C129" s="2" t="s">
        <v>63</v>
      </c>
      <c r="D129" s="108">
        <v>41640</v>
      </c>
      <c r="E129" s="109">
        <f t="shared" si="2"/>
        <v>1</v>
      </c>
      <c r="F129" s="109" t="s">
        <v>110</v>
      </c>
      <c r="G129" s="2" t="s">
        <v>101</v>
      </c>
      <c r="H129" s="2" t="s">
        <v>104</v>
      </c>
      <c r="I129" s="2" t="s">
        <v>33</v>
      </c>
      <c r="J129" s="112">
        <v>2151540.1949999998</v>
      </c>
    </row>
    <row r="130" spans="1:10" x14ac:dyDescent="0.2">
      <c r="A130" s="2" t="s">
        <v>136</v>
      </c>
      <c r="B130" s="2" t="s">
        <v>0</v>
      </c>
      <c r="C130" s="2" t="s">
        <v>63</v>
      </c>
      <c r="D130" s="108">
        <v>41671</v>
      </c>
      <c r="E130" s="109">
        <f t="shared" si="2"/>
        <v>2</v>
      </c>
      <c r="F130" s="109" t="s">
        <v>110</v>
      </c>
      <c r="G130" s="2" t="s">
        <v>101</v>
      </c>
      <c r="H130" s="2" t="s">
        <v>104</v>
      </c>
      <c r="I130" s="2" t="s">
        <v>33</v>
      </c>
      <c r="J130" s="112">
        <v>2191228.2262499998</v>
      </c>
    </row>
    <row r="131" spans="1:10" x14ac:dyDescent="0.2">
      <c r="A131" s="2" t="s">
        <v>136</v>
      </c>
      <c r="B131" s="2" t="s">
        <v>0</v>
      </c>
      <c r="C131" s="2" t="s">
        <v>63</v>
      </c>
      <c r="D131" s="108">
        <v>41699</v>
      </c>
      <c r="E131" s="109">
        <f t="shared" si="2"/>
        <v>3</v>
      </c>
      <c r="F131" s="109" t="s">
        <v>110</v>
      </c>
      <c r="G131" s="2" t="s">
        <v>101</v>
      </c>
      <c r="H131" s="2" t="s">
        <v>104</v>
      </c>
      <c r="I131" s="2" t="s">
        <v>33</v>
      </c>
      <c r="J131" s="112">
        <v>1965526.61625</v>
      </c>
    </row>
    <row r="132" spans="1:10" x14ac:dyDescent="0.2">
      <c r="A132" s="2" t="s">
        <v>136</v>
      </c>
      <c r="B132" s="2" t="s">
        <v>0</v>
      </c>
      <c r="C132" s="2" t="s">
        <v>63</v>
      </c>
      <c r="D132" s="108">
        <v>41730</v>
      </c>
      <c r="E132" s="109">
        <f t="shared" si="2"/>
        <v>4</v>
      </c>
      <c r="F132" s="109" t="s">
        <v>110</v>
      </c>
      <c r="G132" s="2" t="s">
        <v>101</v>
      </c>
      <c r="H132" s="2" t="s">
        <v>104</v>
      </c>
      <c r="I132" s="2" t="s">
        <v>33</v>
      </c>
      <c r="J132" s="112">
        <v>2084911.36</v>
      </c>
    </row>
    <row r="133" spans="1:10" x14ac:dyDescent="0.2">
      <c r="A133" s="2" t="s">
        <v>136</v>
      </c>
      <c r="B133" s="2" t="s">
        <v>0</v>
      </c>
      <c r="C133" s="2" t="s">
        <v>63</v>
      </c>
      <c r="D133" s="108">
        <v>41760</v>
      </c>
      <c r="E133" s="109">
        <f t="shared" si="2"/>
        <v>5</v>
      </c>
      <c r="F133" s="109" t="s">
        <v>110</v>
      </c>
      <c r="G133" s="2" t="s">
        <v>101</v>
      </c>
      <c r="H133" s="2" t="s">
        <v>104</v>
      </c>
      <c r="I133" s="2" t="s">
        <v>33</v>
      </c>
      <c r="J133" s="112">
        <v>2053699.35375</v>
      </c>
    </row>
    <row r="134" spans="1:10" x14ac:dyDescent="0.2">
      <c r="A134" s="2" t="s">
        <v>136</v>
      </c>
      <c r="B134" s="2" t="s">
        <v>0</v>
      </c>
      <c r="C134" s="2" t="s">
        <v>63</v>
      </c>
      <c r="D134" s="108">
        <v>41791</v>
      </c>
      <c r="E134" s="109">
        <f t="shared" si="2"/>
        <v>6</v>
      </c>
      <c r="F134" s="109" t="s">
        <v>110</v>
      </c>
      <c r="G134" s="2" t="s">
        <v>101</v>
      </c>
      <c r="H134" s="2" t="s">
        <v>104</v>
      </c>
      <c r="I134" s="2" t="s">
        <v>33</v>
      </c>
      <c r="J134" s="112">
        <v>2197266.9237500001</v>
      </c>
    </row>
    <row r="135" spans="1:10" x14ac:dyDescent="0.2">
      <c r="A135" s="2" t="s">
        <v>136</v>
      </c>
      <c r="B135" s="2" t="s">
        <v>0</v>
      </c>
      <c r="C135" s="2" t="s">
        <v>63</v>
      </c>
      <c r="D135" s="108">
        <v>41456</v>
      </c>
      <c r="E135" s="109">
        <f t="shared" si="2"/>
        <v>7</v>
      </c>
      <c r="F135" s="109" t="s">
        <v>110</v>
      </c>
      <c r="G135" s="2" t="s">
        <v>101</v>
      </c>
      <c r="H135" s="2" t="s">
        <v>103</v>
      </c>
      <c r="I135" s="2" t="s">
        <v>33</v>
      </c>
      <c r="J135" s="112">
        <v>3532457.4424999999</v>
      </c>
    </row>
    <row r="136" spans="1:10" x14ac:dyDescent="0.2">
      <c r="A136" s="2" t="s">
        <v>136</v>
      </c>
      <c r="B136" s="2" t="s">
        <v>0</v>
      </c>
      <c r="C136" s="2" t="s">
        <v>63</v>
      </c>
      <c r="D136" s="108">
        <v>41487</v>
      </c>
      <c r="E136" s="109">
        <f t="shared" si="2"/>
        <v>8</v>
      </c>
      <c r="F136" s="109" t="s">
        <v>110</v>
      </c>
      <c r="G136" s="2" t="s">
        <v>101</v>
      </c>
      <c r="H136" s="2" t="s">
        <v>103</v>
      </c>
      <c r="I136" s="2" t="s">
        <v>33</v>
      </c>
      <c r="J136" s="112">
        <v>3902845.5225</v>
      </c>
    </row>
    <row r="137" spans="1:10" x14ac:dyDescent="0.2">
      <c r="A137" s="2" t="s">
        <v>136</v>
      </c>
      <c r="B137" s="2" t="s">
        <v>0</v>
      </c>
      <c r="C137" s="2" t="s">
        <v>63</v>
      </c>
      <c r="D137" s="108">
        <v>41518</v>
      </c>
      <c r="E137" s="109">
        <f t="shared" si="2"/>
        <v>9</v>
      </c>
      <c r="F137" s="109" t="s">
        <v>110</v>
      </c>
      <c r="G137" s="2" t="s">
        <v>101</v>
      </c>
      <c r="H137" s="2" t="s">
        <v>103</v>
      </c>
      <c r="I137" s="2" t="s">
        <v>33</v>
      </c>
      <c r="J137" s="112">
        <v>3398742.4775</v>
      </c>
    </row>
    <row r="138" spans="1:10" x14ac:dyDescent="0.2">
      <c r="A138" s="2" t="s">
        <v>136</v>
      </c>
      <c r="B138" s="2" t="s">
        <v>0</v>
      </c>
      <c r="C138" s="2" t="s">
        <v>63</v>
      </c>
      <c r="D138" s="108">
        <v>41548</v>
      </c>
      <c r="E138" s="109">
        <f t="shared" si="2"/>
        <v>10</v>
      </c>
      <c r="F138" s="109" t="s">
        <v>110</v>
      </c>
      <c r="G138" s="2" t="s">
        <v>101</v>
      </c>
      <c r="H138" s="2" t="s">
        <v>103</v>
      </c>
      <c r="I138" s="2" t="s">
        <v>33</v>
      </c>
      <c r="J138" s="112">
        <v>3004378.4075000002</v>
      </c>
    </row>
    <row r="139" spans="1:10" x14ac:dyDescent="0.2">
      <c r="A139" s="2" t="s">
        <v>136</v>
      </c>
      <c r="B139" s="2" t="s">
        <v>0</v>
      </c>
      <c r="C139" s="2" t="s">
        <v>63</v>
      </c>
      <c r="D139" s="108">
        <v>41579</v>
      </c>
      <c r="E139" s="109">
        <f t="shared" si="2"/>
        <v>11</v>
      </c>
      <c r="F139" s="109" t="s">
        <v>110</v>
      </c>
      <c r="G139" s="2" t="s">
        <v>101</v>
      </c>
      <c r="H139" s="2" t="s">
        <v>103</v>
      </c>
      <c r="I139" s="2" t="s">
        <v>33</v>
      </c>
      <c r="J139" s="112">
        <v>3300479.0125000002</v>
      </c>
    </row>
    <row r="140" spans="1:10" x14ac:dyDescent="0.2">
      <c r="A140" s="2" t="s">
        <v>136</v>
      </c>
      <c r="B140" s="2" t="s">
        <v>0</v>
      </c>
      <c r="C140" s="2" t="s">
        <v>63</v>
      </c>
      <c r="D140" s="108">
        <v>41609</v>
      </c>
      <c r="E140" s="109">
        <f t="shared" si="2"/>
        <v>12</v>
      </c>
      <c r="F140" s="109" t="s">
        <v>110</v>
      </c>
      <c r="G140" s="2" t="s">
        <v>101</v>
      </c>
      <c r="H140" s="2" t="s">
        <v>103</v>
      </c>
      <c r="I140" s="2" t="s">
        <v>33</v>
      </c>
      <c r="J140" s="112">
        <v>2813092.17</v>
      </c>
    </row>
    <row r="141" spans="1:10" x14ac:dyDescent="0.2">
      <c r="A141" s="2" t="s">
        <v>136</v>
      </c>
      <c r="B141" s="2" t="s">
        <v>0</v>
      </c>
      <c r="C141" s="2" t="s">
        <v>63</v>
      </c>
      <c r="D141" s="108">
        <v>41640</v>
      </c>
      <c r="E141" s="109">
        <f t="shared" si="2"/>
        <v>1</v>
      </c>
      <c r="F141" s="109" t="s">
        <v>110</v>
      </c>
      <c r="G141" s="2" t="s">
        <v>101</v>
      </c>
      <c r="H141" s="2" t="s">
        <v>103</v>
      </c>
      <c r="I141" s="2" t="s">
        <v>33</v>
      </c>
      <c r="J141" s="112">
        <v>4303080.3899999997</v>
      </c>
    </row>
    <row r="142" spans="1:10" x14ac:dyDescent="0.2">
      <c r="A142" s="2" t="s">
        <v>136</v>
      </c>
      <c r="B142" s="2" t="s">
        <v>0</v>
      </c>
      <c r="C142" s="2" t="s">
        <v>63</v>
      </c>
      <c r="D142" s="108">
        <v>41671</v>
      </c>
      <c r="E142" s="109">
        <f t="shared" si="2"/>
        <v>2</v>
      </c>
      <c r="F142" s="109" t="s">
        <v>110</v>
      </c>
      <c r="G142" s="2" t="s">
        <v>101</v>
      </c>
      <c r="H142" s="2" t="s">
        <v>103</v>
      </c>
      <c r="I142" s="2" t="s">
        <v>33</v>
      </c>
      <c r="J142" s="112">
        <v>4382456.4524999997</v>
      </c>
    </row>
    <row r="143" spans="1:10" x14ac:dyDescent="0.2">
      <c r="A143" s="2" t="s">
        <v>136</v>
      </c>
      <c r="B143" s="2" t="s">
        <v>0</v>
      </c>
      <c r="C143" s="2" t="s">
        <v>63</v>
      </c>
      <c r="D143" s="108">
        <v>41699</v>
      </c>
      <c r="E143" s="109">
        <f t="shared" si="2"/>
        <v>3</v>
      </c>
      <c r="F143" s="109" t="s">
        <v>110</v>
      </c>
      <c r="G143" s="2" t="s">
        <v>101</v>
      </c>
      <c r="H143" s="2" t="s">
        <v>103</v>
      </c>
      <c r="I143" s="2" t="s">
        <v>33</v>
      </c>
      <c r="J143" s="112">
        <v>3931053.2324999999</v>
      </c>
    </row>
    <row r="144" spans="1:10" x14ac:dyDescent="0.2">
      <c r="A144" s="2" t="s">
        <v>136</v>
      </c>
      <c r="B144" s="2" t="s">
        <v>0</v>
      </c>
      <c r="C144" s="2" t="s">
        <v>63</v>
      </c>
      <c r="D144" s="108">
        <v>41730</v>
      </c>
      <c r="E144" s="109">
        <f t="shared" si="2"/>
        <v>4</v>
      </c>
      <c r="F144" s="109" t="s">
        <v>110</v>
      </c>
      <c r="G144" s="2" t="s">
        <v>101</v>
      </c>
      <c r="H144" s="2" t="s">
        <v>103</v>
      </c>
      <c r="I144" s="2" t="s">
        <v>33</v>
      </c>
      <c r="J144" s="112">
        <v>4169822.72</v>
      </c>
    </row>
    <row r="145" spans="1:10" x14ac:dyDescent="0.2">
      <c r="A145" s="2" t="s">
        <v>136</v>
      </c>
      <c r="B145" s="2" t="s">
        <v>0</v>
      </c>
      <c r="C145" s="2" t="s">
        <v>63</v>
      </c>
      <c r="D145" s="108">
        <v>41760</v>
      </c>
      <c r="E145" s="109">
        <f t="shared" si="2"/>
        <v>5</v>
      </c>
      <c r="F145" s="109" t="s">
        <v>110</v>
      </c>
      <c r="G145" s="2" t="s">
        <v>101</v>
      </c>
      <c r="H145" s="2" t="s">
        <v>103</v>
      </c>
      <c r="I145" s="2" t="s">
        <v>33</v>
      </c>
      <c r="J145" s="112">
        <v>4107398.7075</v>
      </c>
    </row>
    <row r="146" spans="1:10" x14ac:dyDescent="0.2">
      <c r="A146" s="2" t="s">
        <v>136</v>
      </c>
      <c r="B146" s="2" t="s">
        <v>0</v>
      </c>
      <c r="C146" s="2" t="s">
        <v>63</v>
      </c>
      <c r="D146" s="108">
        <v>41791</v>
      </c>
      <c r="E146" s="109">
        <f t="shared" si="2"/>
        <v>6</v>
      </c>
      <c r="F146" s="109" t="s">
        <v>110</v>
      </c>
      <c r="G146" s="2" t="s">
        <v>101</v>
      </c>
      <c r="H146" s="2" t="s">
        <v>103</v>
      </c>
      <c r="I146" s="2" t="s">
        <v>33</v>
      </c>
      <c r="J146" s="112">
        <v>4394533.8475000001</v>
      </c>
    </row>
    <row r="147" spans="1:10" x14ac:dyDescent="0.2">
      <c r="A147" s="2" t="s">
        <v>136</v>
      </c>
      <c r="B147" s="2" t="s">
        <v>0</v>
      </c>
      <c r="C147" s="2" t="s">
        <v>63</v>
      </c>
      <c r="D147" s="108">
        <v>41456</v>
      </c>
      <c r="E147" s="109">
        <f t="shared" si="2"/>
        <v>7</v>
      </c>
      <c r="F147" s="109" t="s">
        <v>110</v>
      </c>
      <c r="G147" s="2" t="s">
        <v>100</v>
      </c>
      <c r="H147" s="2" t="s">
        <v>104</v>
      </c>
      <c r="I147" s="2" t="s">
        <v>33</v>
      </c>
      <c r="J147" s="112">
        <v>1554281.2747</v>
      </c>
    </row>
    <row r="148" spans="1:10" x14ac:dyDescent="0.2">
      <c r="A148" s="2" t="s">
        <v>136</v>
      </c>
      <c r="B148" s="2" t="s">
        <v>0</v>
      </c>
      <c r="C148" s="2" t="s">
        <v>63</v>
      </c>
      <c r="D148" s="108">
        <v>41487</v>
      </c>
      <c r="E148" s="109">
        <f t="shared" si="2"/>
        <v>8</v>
      </c>
      <c r="F148" s="109" t="s">
        <v>110</v>
      </c>
      <c r="G148" s="2" t="s">
        <v>100</v>
      </c>
      <c r="H148" s="2" t="s">
        <v>104</v>
      </c>
      <c r="I148" s="2" t="s">
        <v>33</v>
      </c>
      <c r="J148" s="112">
        <v>1717252.0299</v>
      </c>
    </row>
    <row r="149" spans="1:10" x14ac:dyDescent="0.2">
      <c r="A149" s="2" t="s">
        <v>136</v>
      </c>
      <c r="B149" s="2" t="s">
        <v>0</v>
      </c>
      <c r="C149" s="2" t="s">
        <v>63</v>
      </c>
      <c r="D149" s="108">
        <v>41518</v>
      </c>
      <c r="E149" s="109">
        <f t="shared" si="2"/>
        <v>9</v>
      </c>
      <c r="F149" s="109" t="s">
        <v>110</v>
      </c>
      <c r="G149" s="2" t="s">
        <v>100</v>
      </c>
      <c r="H149" s="2" t="s">
        <v>104</v>
      </c>
      <c r="I149" s="2" t="s">
        <v>33</v>
      </c>
      <c r="J149" s="112">
        <v>1495446.6901</v>
      </c>
    </row>
    <row r="150" spans="1:10" x14ac:dyDescent="0.2">
      <c r="A150" s="2" t="s">
        <v>136</v>
      </c>
      <c r="B150" s="2" t="s">
        <v>0</v>
      </c>
      <c r="C150" s="2" t="s">
        <v>63</v>
      </c>
      <c r="D150" s="108">
        <v>41548</v>
      </c>
      <c r="E150" s="109">
        <f t="shared" si="2"/>
        <v>10</v>
      </c>
      <c r="F150" s="109" t="s">
        <v>110</v>
      </c>
      <c r="G150" s="2" t="s">
        <v>100</v>
      </c>
      <c r="H150" s="2" t="s">
        <v>104</v>
      </c>
      <c r="I150" s="2" t="s">
        <v>33</v>
      </c>
      <c r="J150" s="112">
        <v>1321926.4993</v>
      </c>
    </row>
    <row r="151" spans="1:10" x14ac:dyDescent="0.2">
      <c r="A151" s="2" t="s">
        <v>136</v>
      </c>
      <c r="B151" s="2" t="s">
        <v>0</v>
      </c>
      <c r="C151" s="2" t="s">
        <v>63</v>
      </c>
      <c r="D151" s="108">
        <v>41579</v>
      </c>
      <c r="E151" s="109">
        <f t="shared" si="2"/>
        <v>11</v>
      </c>
      <c r="F151" s="109" t="s">
        <v>110</v>
      </c>
      <c r="G151" s="2" t="s">
        <v>100</v>
      </c>
      <c r="H151" s="2" t="s">
        <v>104</v>
      </c>
      <c r="I151" s="2" t="s">
        <v>33</v>
      </c>
      <c r="J151" s="112">
        <v>1452210.7655</v>
      </c>
    </row>
    <row r="152" spans="1:10" x14ac:dyDescent="0.2">
      <c r="A152" s="2" t="s">
        <v>136</v>
      </c>
      <c r="B152" s="2" t="s">
        <v>0</v>
      </c>
      <c r="C152" s="2" t="s">
        <v>63</v>
      </c>
      <c r="D152" s="108">
        <v>41609</v>
      </c>
      <c r="E152" s="109">
        <f t="shared" si="2"/>
        <v>12</v>
      </c>
      <c r="F152" s="109" t="s">
        <v>110</v>
      </c>
      <c r="G152" s="2" t="s">
        <v>100</v>
      </c>
      <c r="H152" s="2" t="s">
        <v>104</v>
      </c>
      <c r="I152" s="2" t="s">
        <v>33</v>
      </c>
      <c r="J152" s="112">
        <v>1237760.5548</v>
      </c>
    </row>
    <row r="153" spans="1:10" x14ac:dyDescent="0.2">
      <c r="A153" s="2" t="s">
        <v>136</v>
      </c>
      <c r="B153" s="2" t="s">
        <v>0</v>
      </c>
      <c r="C153" s="2" t="s">
        <v>63</v>
      </c>
      <c r="D153" s="108">
        <v>41640</v>
      </c>
      <c r="E153" s="109">
        <f t="shared" si="2"/>
        <v>1</v>
      </c>
      <c r="F153" s="109" t="s">
        <v>110</v>
      </c>
      <c r="G153" s="2" t="s">
        <v>100</v>
      </c>
      <c r="H153" s="2" t="s">
        <v>104</v>
      </c>
      <c r="I153" s="2" t="s">
        <v>33</v>
      </c>
      <c r="J153" s="112">
        <v>1893355.3716</v>
      </c>
    </row>
    <row r="154" spans="1:10" x14ac:dyDescent="0.2">
      <c r="A154" s="2" t="s">
        <v>136</v>
      </c>
      <c r="B154" s="2" t="s">
        <v>0</v>
      </c>
      <c r="C154" s="2" t="s">
        <v>63</v>
      </c>
      <c r="D154" s="108">
        <v>41671</v>
      </c>
      <c r="E154" s="109">
        <f t="shared" si="2"/>
        <v>2</v>
      </c>
      <c r="F154" s="109" t="s">
        <v>110</v>
      </c>
      <c r="G154" s="2" t="s">
        <v>100</v>
      </c>
      <c r="H154" s="2" t="s">
        <v>104</v>
      </c>
      <c r="I154" s="2" t="s">
        <v>33</v>
      </c>
      <c r="J154" s="112">
        <v>1928280.8390999998</v>
      </c>
    </row>
    <row r="155" spans="1:10" x14ac:dyDescent="0.2">
      <c r="A155" s="2" t="s">
        <v>136</v>
      </c>
      <c r="B155" s="2" t="s">
        <v>0</v>
      </c>
      <c r="C155" s="2" t="s">
        <v>63</v>
      </c>
      <c r="D155" s="108">
        <v>41699</v>
      </c>
      <c r="E155" s="109">
        <f t="shared" si="2"/>
        <v>3</v>
      </c>
      <c r="F155" s="109" t="s">
        <v>110</v>
      </c>
      <c r="G155" s="2" t="s">
        <v>100</v>
      </c>
      <c r="H155" s="2" t="s">
        <v>104</v>
      </c>
      <c r="I155" s="2" t="s">
        <v>33</v>
      </c>
      <c r="J155" s="112">
        <v>1729663.4223</v>
      </c>
    </row>
    <row r="156" spans="1:10" x14ac:dyDescent="0.2">
      <c r="A156" s="2" t="s">
        <v>136</v>
      </c>
      <c r="B156" s="2" t="s">
        <v>0</v>
      </c>
      <c r="C156" s="2" t="s">
        <v>63</v>
      </c>
      <c r="D156" s="108">
        <v>41730</v>
      </c>
      <c r="E156" s="109">
        <f t="shared" si="2"/>
        <v>4</v>
      </c>
      <c r="F156" s="109" t="s">
        <v>110</v>
      </c>
      <c r="G156" s="2" t="s">
        <v>100</v>
      </c>
      <c r="H156" s="2" t="s">
        <v>104</v>
      </c>
      <c r="I156" s="2" t="s">
        <v>33</v>
      </c>
      <c r="J156" s="112">
        <v>1834721.9968000001</v>
      </c>
    </row>
    <row r="157" spans="1:10" x14ac:dyDescent="0.2">
      <c r="A157" s="2" t="s">
        <v>136</v>
      </c>
      <c r="B157" s="2" t="s">
        <v>0</v>
      </c>
      <c r="C157" s="2" t="s">
        <v>63</v>
      </c>
      <c r="D157" s="108">
        <v>41760</v>
      </c>
      <c r="E157" s="109">
        <f t="shared" si="2"/>
        <v>5</v>
      </c>
      <c r="F157" s="109" t="s">
        <v>110</v>
      </c>
      <c r="G157" s="2" t="s">
        <v>100</v>
      </c>
      <c r="H157" s="2" t="s">
        <v>104</v>
      </c>
      <c r="I157" s="2" t="s">
        <v>33</v>
      </c>
      <c r="J157" s="112">
        <v>1807255.4313000001</v>
      </c>
    </row>
    <row r="158" spans="1:10" x14ac:dyDescent="0.2">
      <c r="A158" s="2" t="s">
        <v>136</v>
      </c>
      <c r="B158" s="2" t="s">
        <v>0</v>
      </c>
      <c r="C158" s="2" t="s">
        <v>63</v>
      </c>
      <c r="D158" s="108">
        <v>41791</v>
      </c>
      <c r="E158" s="109">
        <f t="shared" si="2"/>
        <v>6</v>
      </c>
      <c r="F158" s="109" t="s">
        <v>110</v>
      </c>
      <c r="G158" s="2" t="s">
        <v>100</v>
      </c>
      <c r="H158" s="2" t="s">
        <v>104</v>
      </c>
      <c r="I158" s="2" t="s">
        <v>33</v>
      </c>
      <c r="J158" s="112">
        <v>1933594.8929000001</v>
      </c>
    </row>
    <row r="159" spans="1:10" x14ac:dyDescent="0.2">
      <c r="A159" s="2" t="s">
        <v>136</v>
      </c>
      <c r="B159" s="2" t="s">
        <v>0</v>
      </c>
      <c r="C159" s="2" t="s">
        <v>63</v>
      </c>
      <c r="D159" s="108">
        <v>41456</v>
      </c>
      <c r="E159" s="109">
        <f t="shared" si="2"/>
        <v>7</v>
      </c>
      <c r="F159" s="109" t="s">
        <v>110</v>
      </c>
      <c r="G159" s="2" t="s">
        <v>100</v>
      </c>
      <c r="H159" s="2" t="s">
        <v>103</v>
      </c>
      <c r="I159" s="2" t="s">
        <v>33</v>
      </c>
      <c r="J159" s="112">
        <v>2825965.9539999999</v>
      </c>
    </row>
    <row r="160" spans="1:10" x14ac:dyDescent="0.2">
      <c r="A160" s="2" t="s">
        <v>136</v>
      </c>
      <c r="B160" s="2" t="s">
        <v>0</v>
      </c>
      <c r="C160" s="2" t="s">
        <v>63</v>
      </c>
      <c r="D160" s="108">
        <v>41487</v>
      </c>
      <c r="E160" s="109">
        <f t="shared" si="2"/>
        <v>8</v>
      </c>
      <c r="F160" s="109" t="s">
        <v>110</v>
      </c>
      <c r="G160" s="2" t="s">
        <v>100</v>
      </c>
      <c r="H160" s="2" t="s">
        <v>103</v>
      </c>
      <c r="I160" s="2" t="s">
        <v>33</v>
      </c>
      <c r="J160" s="112">
        <v>2122276.4180000001</v>
      </c>
    </row>
    <row r="161" spans="1:10" x14ac:dyDescent="0.2">
      <c r="A161" s="2" t="s">
        <v>136</v>
      </c>
      <c r="B161" s="2" t="s">
        <v>0</v>
      </c>
      <c r="C161" s="2" t="s">
        <v>63</v>
      </c>
      <c r="D161" s="108">
        <v>41518</v>
      </c>
      <c r="E161" s="109">
        <f t="shared" si="2"/>
        <v>9</v>
      </c>
      <c r="F161" s="109" t="s">
        <v>110</v>
      </c>
      <c r="G161" s="2" t="s">
        <v>100</v>
      </c>
      <c r="H161" s="2" t="s">
        <v>103</v>
      </c>
      <c r="I161" s="2" t="s">
        <v>33</v>
      </c>
      <c r="J161" s="112">
        <v>3718993.9819999998</v>
      </c>
    </row>
    <row r="162" spans="1:10" x14ac:dyDescent="0.2">
      <c r="A162" s="2" t="s">
        <v>136</v>
      </c>
      <c r="B162" s="2" t="s">
        <v>0</v>
      </c>
      <c r="C162" s="2" t="s">
        <v>63</v>
      </c>
      <c r="D162" s="108">
        <v>41548</v>
      </c>
      <c r="E162" s="109">
        <f t="shared" si="2"/>
        <v>10</v>
      </c>
      <c r="F162" s="109" t="s">
        <v>110</v>
      </c>
      <c r="G162" s="2" t="s">
        <v>100</v>
      </c>
      <c r="H162" s="2" t="s">
        <v>103</v>
      </c>
      <c r="I162" s="2" t="s">
        <v>33</v>
      </c>
      <c r="J162" s="112">
        <v>3403502.7259999998</v>
      </c>
    </row>
    <row r="163" spans="1:10" x14ac:dyDescent="0.2">
      <c r="A163" s="2" t="s">
        <v>136</v>
      </c>
      <c r="B163" s="2" t="s">
        <v>0</v>
      </c>
      <c r="C163" s="2" t="s">
        <v>63</v>
      </c>
      <c r="D163" s="108">
        <v>41579</v>
      </c>
      <c r="E163" s="109">
        <f t="shared" si="2"/>
        <v>11</v>
      </c>
      <c r="F163" s="109" t="s">
        <v>110</v>
      </c>
      <c r="G163" s="2" t="s">
        <v>100</v>
      </c>
      <c r="H163" s="2" t="s">
        <v>103</v>
      </c>
      <c r="I163" s="2" t="s">
        <v>33</v>
      </c>
      <c r="J163" s="112">
        <v>2640383.2100000004</v>
      </c>
    </row>
    <row r="164" spans="1:10" x14ac:dyDescent="0.2">
      <c r="A164" s="2" t="s">
        <v>136</v>
      </c>
      <c r="B164" s="2" t="s">
        <v>0</v>
      </c>
      <c r="C164" s="2" t="s">
        <v>63</v>
      </c>
      <c r="D164" s="108">
        <v>41609</v>
      </c>
      <c r="E164" s="109">
        <f t="shared" si="2"/>
        <v>12</v>
      </c>
      <c r="F164" s="109" t="s">
        <v>110</v>
      </c>
      <c r="G164" s="2" t="s">
        <v>100</v>
      </c>
      <c r="H164" s="2" t="s">
        <v>103</v>
      </c>
      <c r="I164" s="2" t="s">
        <v>33</v>
      </c>
      <c r="J164" s="112">
        <v>3250473.736</v>
      </c>
    </row>
    <row r="165" spans="1:10" x14ac:dyDescent="0.2">
      <c r="A165" s="2" t="s">
        <v>136</v>
      </c>
      <c r="B165" s="2" t="s">
        <v>0</v>
      </c>
      <c r="C165" s="2" t="s">
        <v>63</v>
      </c>
      <c r="D165" s="108">
        <v>41640</v>
      </c>
      <c r="E165" s="109">
        <f t="shared" si="2"/>
        <v>1</v>
      </c>
      <c r="F165" s="109" t="s">
        <v>110</v>
      </c>
      <c r="G165" s="2" t="s">
        <v>100</v>
      </c>
      <c r="H165" s="2" t="s">
        <v>103</v>
      </c>
      <c r="I165" s="2" t="s">
        <v>33</v>
      </c>
      <c r="J165" s="112">
        <v>3442464.3119999999</v>
      </c>
    </row>
    <row r="166" spans="1:10" x14ac:dyDescent="0.2">
      <c r="A166" s="2" t="s">
        <v>136</v>
      </c>
      <c r="B166" s="2" t="s">
        <v>0</v>
      </c>
      <c r="C166" s="2" t="s">
        <v>63</v>
      </c>
      <c r="D166" s="108">
        <v>41671</v>
      </c>
      <c r="E166" s="109">
        <f t="shared" si="2"/>
        <v>2</v>
      </c>
      <c r="F166" s="109" t="s">
        <v>110</v>
      </c>
      <c r="G166" s="2" t="s">
        <v>100</v>
      </c>
      <c r="H166" s="2" t="s">
        <v>103</v>
      </c>
      <c r="I166" s="2" t="s">
        <v>33</v>
      </c>
      <c r="J166" s="112">
        <v>3505965.162</v>
      </c>
    </row>
    <row r="167" spans="1:10" x14ac:dyDescent="0.2">
      <c r="A167" s="2" t="s">
        <v>136</v>
      </c>
      <c r="B167" s="2" t="s">
        <v>0</v>
      </c>
      <c r="C167" s="2" t="s">
        <v>63</v>
      </c>
      <c r="D167" s="108">
        <v>41699</v>
      </c>
      <c r="E167" s="109">
        <f t="shared" si="2"/>
        <v>3</v>
      </c>
      <c r="F167" s="109" t="s">
        <v>110</v>
      </c>
      <c r="G167" s="2" t="s">
        <v>100</v>
      </c>
      <c r="H167" s="2" t="s">
        <v>103</v>
      </c>
      <c r="I167" s="2" t="s">
        <v>33</v>
      </c>
      <c r="J167" s="112">
        <v>3144842.5860000001</v>
      </c>
    </row>
    <row r="168" spans="1:10" x14ac:dyDescent="0.2">
      <c r="A168" s="2" t="s">
        <v>136</v>
      </c>
      <c r="B168" s="2" t="s">
        <v>0</v>
      </c>
      <c r="C168" s="2" t="s">
        <v>63</v>
      </c>
      <c r="D168" s="108">
        <v>41730</v>
      </c>
      <c r="E168" s="109">
        <f t="shared" si="2"/>
        <v>4</v>
      </c>
      <c r="F168" s="109" t="s">
        <v>110</v>
      </c>
      <c r="G168" s="2" t="s">
        <v>100</v>
      </c>
      <c r="H168" s="2" t="s">
        <v>103</v>
      </c>
      <c r="I168" s="2" t="s">
        <v>33</v>
      </c>
      <c r="J168" s="112">
        <v>3335858.1760000004</v>
      </c>
    </row>
    <row r="169" spans="1:10" x14ac:dyDescent="0.2">
      <c r="A169" s="2" t="s">
        <v>136</v>
      </c>
      <c r="B169" s="2" t="s">
        <v>0</v>
      </c>
      <c r="C169" s="2" t="s">
        <v>63</v>
      </c>
      <c r="D169" s="108">
        <v>41760</v>
      </c>
      <c r="E169" s="109">
        <f t="shared" si="2"/>
        <v>5</v>
      </c>
      <c r="F169" s="109" t="s">
        <v>110</v>
      </c>
      <c r="G169" s="2" t="s">
        <v>100</v>
      </c>
      <c r="H169" s="2" t="s">
        <v>103</v>
      </c>
      <c r="I169" s="2" t="s">
        <v>33</v>
      </c>
      <c r="J169" s="112">
        <v>3285918.966</v>
      </c>
    </row>
    <row r="170" spans="1:10" x14ac:dyDescent="0.2">
      <c r="A170" s="2" t="s">
        <v>136</v>
      </c>
      <c r="B170" s="2" t="s">
        <v>0</v>
      </c>
      <c r="C170" s="2" t="s">
        <v>63</v>
      </c>
      <c r="D170" s="108">
        <v>41791</v>
      </c>
      <c r="E170" s="109">
        <f t="shared" si="2"/>
        <v>6</v>
      </c>
      <c r="F170" s="109" t="s">
        <v>110</v>
      </c>
      <c r="G170" s="2" t="s">
        <v>100</v>
      </c>
      <c r="H170" s="2" t="s">
        <v>103</v>
      </c>
      <c r="I170" s="2" t="s">
        <v>33</v>
      </c>
      <c r="J170" s="112">
        <v>3515627.0780000002</v>
      </c>
    </row>
    <row r="171" spans="1:10" x14ac:dyDescent="0.2">
      <c r="A171" s="2" t="s">
        <v>136</v>
      </c>
      <c r="B171" s="2" t="s">
        <v>0</v>
      </c>
      <c r="C171" s="2" t="s">
        <v>63</v>
      </c>
      <c r="D171" s="108">
        <v>41456</v>
      </c>
      <c r="E171" s="109">
        <f t="shared" si="2"/>
        <v>7</v>
      </c>
      <c r="F171" s="109" t="s">
        <v>110</v>
      </c>
      <c r="G171" s="2" t="s">
        <v>102</v>
      </c>
      <c r="H171" s="2" t="s">
        <v>104</v>
      </c>
      <c r="I171" s="2" t="s">
        <v>33</v>
      </c>
      <c r="J171" s="112">
        <v>3037913.400549999</v>
      </c>
    </row>
    <row r="172" spans="1:10" x14ac:dyDescent="0.2">
      <c r="A172" s="2" t="s">
        <v>136</v>
      </c>
      <c r="B172" s="2" t="s">
        <v>0</v>
      </c>
      <c r="C172" s="2" t="s">
        <v>63</v>
      </c>
      <c r="D172" s="108">
        <v>41487</v>
      </c>
      <c r="E172" s="109">
        <f t="shared" si="2"/>
        <v>8</v>
      </c>
      <c r="F172" s="109" t="s">
        <v>110</v>
      </c>
      <c r="G172" s="2" t="s">
        <v>102</v>
      </c>
      <c r="H172" s="2" t="s">
        <v>104</v>
      </c>
      <c r="I172" s="2" t="s">
        <v>33</v>
      </c>
      <c r="J172" s="112">
        <v>3356447.1493499991</v>
      </c>
    </row>
    <row r="173" spans="1:10" x14ac:dyDescent="0.2">
      <c r="A173" s="2" t="s">
        <v>136</v>
      </c>
      <c r="B173" s="2" t="s">
        <v>0</v>
      </c>
      <c r="C173" s="2" t="s">
        <v>63</v>
      </c>
      <c r="D173" s="108">
        <v>41518</v>
      </c>
      <c r="E173" s="109">
        <f t="shared" si="2"/>
        <v>9</v>
      </c>
      <c r="F173" s="109" t="s">
        <v>110</v>
      </c>
      <c r="G173" s="2" t="s">
        <v>102</v>
      </c>
      <c r="H173" s="2" t="s">
        <v>104</v>
      </c>
      <c r="I173" s="2" t="s">
        <v>33</v>
      </c>
      <c r="J173" s="112">
        <v>2922918.5306499992</v>
      </c>
    </row>
    <row r="174" spans="1:10" x14ac:dyDescent="0.2">
      <c r="A174" s="2" t="s">
        <v>136</v>
      </c>
      <c r="B174" s="2" t="s">
        <v>0</v>
      </c>
      <c r="C174" s="2" t="s">
        <v>63</v>
      </c>
      <c r="D174" s="108">
        <v>41548</v>
      </c>
      <c r="E174" s="109">
        <f t="shared" si="2"/>
        <v>10</v>
      </c>
      <c r="F174" s="109" t="s">
        <v>110</v>
      </c>
      <c r="G174" s="2" t="s">
        <v>102</v>
      </c>
      <c r="H174" s="2" t="s">
        <v>104</v>
      </c>
      <c r="I174" s="2" t="s">
        <v>33</v>
      </c>
      <c r="J174" s="112">
        <v>2583765.4304499994</v>
      </c>
    </row>
    <row r="175" spans="1:10" x14ac:dyDescent="0.2">
      <c r="A175" s="2" t="s">
        <v>136</v>
      </c>
      <c r="B175" s="2" t="s">
        <v>0</v>
      </c>
      <c r="C175" s="2" t="s">
        <v>63</v>
      </c>
      <c r="D175" s="108">
        <v>41579</v>
      </c>
      <c r="E175" s="109">
        <f t="shared" si="2"/>
        <v>11</v>
      </c>
      <c r="F175" s="109" t="s">
        <v>110</v>
      </c>
      <c r="G175" s="2" t="s">
        <v>102</v>
      </c>
      <c r="H175" s="2" t="s">
        <v>104</v>
      </c>
      <c r="I175" s="2" t="s">
        <v>33</v>
      </c>
      <c r="J175" s="112">
        <v>2838411.9507499994</v>
      </c>
    </row>
    <row r="176" spans="1:10" x14ac:dyDescent="0.2">
      <c r="A176" s="2" t="s">
        <v>136</v>
      </c>
      <c r="B176" s="2" t="s">
        <v>0</v>
      </c>
      <c r="C176" s="2" t="s">
        <v>63</v>
      </c>
      <c r="D176" s="108">
        <v>41609</v>
      </c>
      <c r="E176" s="109">
        <f t="shared" si="2"/>
        <v>12</v>
      </c>
      <c r="F176" s="109" t="s">
        <v>110</v>
      </c>
      <c r="G176" s="2" t="s">
        <v>102</v>
      </c>
      <c r="H176" s="2" t="s">
        <v>104</v>
      </c>
      <c r="I176" s="2" t="s">
        <v>33</v>
      </c>
      <c r="J176" s="112">
        <v>2419259.2661999995</v>
      </c>
    </row>
    <row r="177" spans="1:10" x14ac:dyDescent="0.2">
      <c r="A177" s="2" t="s">
        <v>136</v>
      </c>
      <c r="B177" s="2" t="s">
        <v>0</v>
      </c>
      <c r="C177" s="2" t="s">
        <v>63</v>
      </c>
      <c r="D177" s="108">
        <v>41640</v>
      </c>
      <c r="E177" s="109">
        <f t="shared" si="2"/>
        <v>1</v>
      </c>
      <c r="F177" s="109" t="s">
        <v>110</v>
      </c>
      <c r="G177" s="2" t="s">
        <v>102</v>
      </c>
      <c r="H177" s="2" t="s">
        <v>104</v>
      </c>
      <c r="I177" s="2" t="s">
        <v>33</v>
      </c>
      <c r="J177" s="112">
        <v>3700649.1353999986</v>
      </c>
    </row>
    <row r="178" spans="1:10" x14ac:dyDescent="0.2">
      <c r="A178" s="2" t="s">
        <v>136</v>
      </c>
      <c r="B178" s="2" t="s">
        <v>0</v>
      </c>
      <c r="C178" s="2" t="s">
        <v>63</v>
      </c>
      <c r="D178" s="108">
        <v>41671</v>
      </c>
      <c r="E178" s="109">
        <f t="shared" si="2"/>
        <v>2</v>
      </c>
      <c r="F178" s="109" t="s">
        <v>110</v>
      </c>
      <c r="G178" s="2" t="s">
        <v>102</v>
      </c>
      <c r="H178" s="2" t="s">
        <v>104</v>
      </c>
      <c r="I178" s="2" t="s">
        <v>33</v>
      </c>
      <c r="J178" s="112">
        <v>3768912.5491499985</v>
      </c>
    </row>
    <row r="179" spans="1:10" x14ac:dyDescent="0.2">
      <c r="A179" s="2" t="s">
        <v>136</v>
      </c>
      <c r="B179" s="2" t="s">
        <v>0</v>
      </c>
      <c r="C179" s="2" t="s">
        <v>63</v>
      </c>
      <c r="D179" s="108">
        <v>41699</v>
      </c>
      <c r="E179" s="109">
        <f t="shared" si="2"/>
        <v>3</v>
      </c>
      <c r="F179" s="109" t="s">
        <v>110</v>
      </c>
      <c r="G179" s="2" t="s">
        <v>102</v>
      </c>
      <c r="H179" s="2" t="s">
        <v>104</v>
      </c>
      <c r="I179" s="2" t="s">
        <v>33</v>
      </c>
      <c r="J179" s="112">
        <v>3380705.7799499989</v>
      </c>
    </row>
    <row r="180" spans="1:10" x14ac:dyDescent="0.2">
      <c r="A180" s="2" t="s">
        <v>136</v>
      </c>
      <c r="B180" s="2" t="s">
        <v>0</v>
      </c>
      <c r="C180" s="2" t="s">
        <v>63</v>
      </c>
      <c r="D180" s="108">
        <v>41730</v>
      </c>
      <c r="E180" s="109">
        <f t="shared" si="2"/>
        <v>4</v>
      </c>
      <c r="F180" s="109" t="s">
        <v>110</v>
      </c>
      <c r="G180" s="2" t="s">
        <v>102</v>
      </c>
      <c r="H180" s="2" t="s">
        <v>104</v>
      </c>
      <c r="I180" s="2" t="s">
        <v>33</v>
      </c>
      <c r="J180" s="112">
        <v>3586047.5391999991</v>
      </c>
    </row>
    <row r="181" spans="1:10" x14ac:dyDescent="0.2">
      <c r="A181" s="2" t="s">
        <v>136</v>
      </c>
      <c r="B181" s="2" t="s">
        <v>0</v>
      </c>
      <c r="C181" s="2" t="s">
        <v>63</v>
      </c>
      <c r="D181" s="108">
        <v>41760</v>
      </c>
      <c r="E181" s="109">
        <f t="shared" si="2"/>
        <v>5</v>
      </c>
      <c r="F181" s="109" t="s">
        <v>110</v>
      </c>
      <c r="G181" s="2" t="s">
        <v>102</v>
      </c>
      <c r="H181" s="2" t="s">
        <v>104</v>
      </c>
      <c r="I181" s="2" t="s">
        <v>33</v>
      </c>
      <c r="J181" s="112">
        <v>3032362.88845</v>
      </c>
    </row>
    <row r="182" spans="1:10" x14ac:dyDescent="0.2">
      <c r="A182" s="2" t="s">
        <v>136</v>
      </c>
      <c r="B182" s="2" t="s">
        <v>0</v>
      </c>
      <c r="C182" s="2" t="s">
        <v>63</v>
      </c>
      <c r="D182" s="108">
        <v>41791</v>
      </c>
      <c r="E182" s="109">
        <f t="shared" si="2"/>
        <v>6</v>
      </c>
      <c r="F182" s="109" t="s">
        <v>110</v>
      </c>
      <c r="G182" s="2" t="s">
        <v>102</v>
      </c>
      <c r="H182" s="2" t="s">
        <v>104</v>
      </c>
      <c r="I182" s="2" t="s">
        <v>33</v>
      </c>
      <c r="J182" s="112">
        <v>3079299.10885</v>
      </c>
    </row>
    <row r="183" spans="1:10" x14ac:dyDescent="0.2">
      <c r="A183" s="2" t="s">
        <v>136</v>
      </c>
      <c r="B183" s="2" t="s">
        <v>134</v>
      </c>
      <c r="C183" s="2" t="s">
        <v>51</v>
      </c>
      <c r="D183" s="108">
        <v>41456</v>
      </c>
      <c r="E183" s="109">
        <f t="shared" si="2"/>
        <v>7</v>
      </c>
      <c r="F183" s="109" t="s">
        <v>19</v>
      </c>
      <c r="G183" s="2" t="s">
        <v>121</v>
      </c>
      <c r="H183" s="2" t="s">
        <v>124</v>
      </c>
      <c r="I183" s="2" t="s">
        <v>33</v>
      </c>
      <c r="J183" s="112">
        <v>593751.84077137313</v>
      </c>
    </row>
    <row r="184" spans="1:10" x14ac:dyDescent="0.2">
      <c r="A184" s="2" t="s">
        <v>136</v>
      </c>
      <c r="B184" s="2" t="s">
        <v>134</v>
      </c>
      <c r="C184" s="2" t="s">
        <v>51</v>
      </c>
      <c r="D184" s="108">
        <v>41487</v>
      </c>
      <c r="E184" s="109">
        <f t="shared" si="2"/>
        <v>8</v>
      </c>
      <c r="F184" s="109" t="s">
        <v>19</v>
      </c>
      <c r="G184" s="2" t="s">
        <v>121</v>
      </c>
      <c r="H184" s="2" t="s">
        <v>124</v>
      </c>
      <c r="I184" s="2" t="s">
        <v>33</v>
      </c>
      <c r="J184" s="112">
        <v>820393.03401412489</v>
      </c>
    </row>
    <row r="185" spans="1:10" x14ac:dyDescent="0.2">
      <c r="A185" s="2" t="s">
        <v>136</v>
      </c>
      <c r="B185" s="2" t="s">
        <v>134</v>
      </c>
      <c r="C185" s="2" t="s">
        <v>51</v>
      </c>
      <c r="D185" s="108">
        <v>41518</v>
      </c>
      <c r="E185" s="109">
        <f t="shared" si="2"/>
        <v>9</v>
      </c>
      <c r="F185" s="109" t="s">
        <v>19</v>
      </c>
      <c r="G185" s="2" t="s">
        <v>121</v>
      </c>
      <c r="H185" s="2" t="s">
        <v>124</v>
      </c>
      <c r="I185" s="2" t="s">
        <v>33</v>
      </c>
      <c r="J185" s="112">
        <v>642291.58212862327</v>
      </c>
    </row>
    <row r="186" spans="1:10" x14ac:dyDescent="0.2">
      <c r="A186" s="2" t="s">
        <v>136</v>
      </c>
      <c r="B186" s="2" t="s">
        <v>134</v>
      </c>
      <c r="C186" s="2" t="s">
        <v>51</v>
      </c>
      <c r="D186" s="108">
        <v>41548</v>
      </c>
      <c r="E186" s="109">
        <f t="shared" si="2"/>
        <v>10</v>
      </c>
      <c r="F186" s="109" t="s">
        <v>19</v>
      </c>
      <c r="G186" s="2" t="s">
        <v>121</v>
      </c>
      <c r="H186" s="2" t="s">
        <v>124</v>
      </c>
      <c r="I186" s="2" t="s">
        <v>33</v>
      </c>
      <c r="J186" s="112">
        <v>609639.97288837493</v>
      </c>
    </row>
    <row r="187" spans="1:10" x14ac:dyDescent="0.2">
      <c r="A187" s="2" t="s">
        <v>136</v>
      </c>
      <c r="B187" s="2" t="s">
        <v>134</v>
      </c>
      <c r="C187" s="2" t="s">
        <v>51</v>
      </c>
      <c r="D187" s="108">
        <v>41579</v>
      </c>
      <c r="E187" s="109">
        <f t="shared" si="2"/>
        <v>11</v>
      </c>
      <c r="F187" s="109" t="s">
        <v>19</v>
      </c>
      <c r="G187" s="2" t="s">
        <v>121</v>
      </c>
      <c r="H187" s="2" t="s">
        <v>124</v>
      </c>
      <c r="I187" s="2" t="s">
        <v>33</v>
      </c>
      <c r="J187" s="112">
        <v>626073.16897124995</v>
      </c>
    </row>
    <row r="188" spans="1:10" x14ac:dyDescent="0.2">
      <c r="A188" s="2" t="s">
        <v>136</v>
      </c>
      <c r="B188" s="2" t="s">
        <v>134</v>
      </c>
      <c r="C188" s="2" t="s">
        <v>51</v>
      </c>
      <c r="D188" s="108">
        <v>41609</v>
      </c>
      <c r="E188" s="109">
        <f t="shared" ref="E188:E194" si="3">MONTH(D188)</f>
        <v>12</v>
      </c>
      <c r="F188" s="109" t="s">
        <v>19</v>
      </c>
      <c r="G188" s="2" t="s">
        <v>121</v>
      </c>
      <c r="H188" s="2" t="s">
        <v>124</v>
      </c>
      <c r="I188" s="2" t="s">
        <v>33</v>
      </c>
      <c r="J188" s="112">
        <v>602153.37789750006</v>
      </c>
    </row>
    <row r="189" spans="1:10" x14ac:dyDescent="0.2">
      <c r="A189" s="2" t="s">
        <v>136</v>
      </c>
      <c r="B189" s="2" t="s">
        <v>134</v>
      </c>
      <c r="C189" s="2" t="s">
        <v>51</v>
      </c>
      <c r="D189" s="108">
        <v>41640</v>
      </c>
      <c r="E189" s="109">
        <f t="shared" si="3"/>
        <v>1</v>
      </c>
      <c r="F189" s="109" t="s">
        <v>19</v>
      </c>
      <c r="G189" s="2" t="s">
        <v>121</v>
      </c>
      <c r="H189" s="2" t="s">
        <v>124</v>
      </c>
      <c r="I189" s="2" t="s">
        <v>33</v>
      </c>
      <c r="J189" s="112">
        <v>1146143.9846999997</v>
      </c>
    </row>
    <row r="190" spans="1:10" x14ac:dyDescent="0.2">
      <c r="A190" s="2" t="s">
        <v>136</v>
      </c>
      <c r="B190" s="2" t="s">
        <v>134</v>
      </c>
      <c r="C190" s="2" t="s">
        <v>51</v>
      </c>
      <c r="D190" s="108">
        <v>41671</v>
      </c>
      <c r="E190" s="109">
        <f t="shared" si="3"/>
        <v>2</v>
      </c>
      <c r="F190" s="109" t="s">
        <v>19</v>
      </c>
      <c r="G190" s="2" t="s">
        <v>121</v>
      </c>
      <c r="H190" s="2" t="s">
        <v>124</v>
      </c>
      <c r="I190" s="2" t="s">
        <v>33</v>
      </c>
      <c r="J190" s="112">
        <v>964931.83751249989</v>
      </c>
    </row>
    <row r="191" spans="1:10" x14ac:dyDescent="0.2">
      <c r="A191" s="2" t="s">
        <v>136</v>
      </c>
      <c r="B191" s="2" t="s">
        <v>134</v>
      </c>
      <c r="C191" s="2" t="s">
        <v>51</v>
      </c>
      <c r="D191" s="108">
        <v>41699</v>
      </c>
      <c r="E191" s="109">
        <f t="shared" si="3"/>
        <v>3</v>
      </c>
      <c r="F191" s="109" t="s">
        <v>19</v>
      </c>
      <c r="G191" s="2" t="s">
        <v>121</v>
      </c>
      <c r="H191" s="2" t="s">
        <v>124</v>
      </c>
      <c r="I191" s="2" t="s">
        <v>33</v>
      </c>
      <c r="J191" s="112">
        <v>962733.95790000004</v>
      </c>
    </row>
    <row r="192" spans="1:10" x14ac:dyDescent="0.2">
      <c r="A192" s="2" t="s">
        <v>136</v>
      </c>
      <c r="B192" s="2" t="s">
        <v>134</v>
      </c>
      <c r="C192" s="2" t="s">
        <v>51</v>
      </c>
      <c r="D192" s="108">
        <v>41730</v>
      </c>
      <c r="E192" s="109">
        <f t="shared" si="3"/>
        <v>4</v>
      </c>
      <c r="F192" s="109" t="s">
        <v>19</v>
      </c>
      <c r="G192" s="2" t="s">
        <v>121</v>
      </c>
      <c r="H192" s="2" t="s">
        <v>124</v>
      </c>
      <c r="I192" s="2" t="s">
        <v>33</v>
      </c>
      <c r="J192" s="112">
        <v>964825.21760624985</v>
      </c>
    </row>
    <row r="193" spans="1:12" x14ac:dyDescent="0.2">
      <c r="A193" s="2" t="s">
        <v>136</v>
      </c>
      <c r="B193" s="2" t="s">
        <v>134</v>
      </c>
      <c r="C193" s="2" t="s">
        <v>51</v>
      </c>
      <c r="D193" s="108">
        <v>41760</v>
      </c>
      <c r="E193" s="109">
        <f t="shared" si="3"/>
        <v>5</v>
      </c>
      <c r="F193" s="109" t="s">
        <v>19</v>
      </c>
      <c r="G193" s="2" t="s">
        <v>121</v>
      </c>
      <c r="H193" s="2" t="s">
        <v>124</v>
      </c>
      <c r="I193" s="2" t="s">
        <v>33</v>
      </c>
      <c r="J193" s="112">
        <v>1024534.78359375</v>
      </c>
    </row>
    <row r="194" spans="1:12" x14ac:dyDescent="0.2">
      <c r="A194" s="2" t="s">
        <v>136</v>
      </c>
      <c r="B194" s="2" t="s">
        <v>134</v>
      </c>
      <c r="C194" s="2" t="s">
        <v>51</v>
      </c>
      <c r="D194" s="108">
        <v>41791</v>
      </c>
      <c r="E194" s="109">
        <f t="shared" si="3"/>
        <v>6</v>
      </c>
      <c r="F194" s="109" t="s">
        <v>19</v>
      </c>
      <c r="G194" s="2" t="s">
        <v>121</v>
      </c>
      <c r="H194" s="2" t="s">
        <v>124</v>
      </c>
      <c r="I194" s="2" t="s">
        <v>33</v>
      </c>
      <c r="J194" s="112">
        <v>1168045.22566875</v>
      </c>
    </row>
    <row r="195" spans="1:12" x14ac:dyDescent="0.2">
      <c r="A195" s="2" t="s">
        <v>136</v>
      </c>
      <c r="B195" s="2" t="s">
        <v>134</v>
      </c>
      <c r="C195" s="2" t="s">
        <v>51</v>
      </c>
      <c r="D195" s="108">
        <v>41456</v>
      </c>
      <c r="E195" s="109">
        <f t="shared" ref="E195" si="4">MONTH(D195)</f>
        <v>7</v>
      </c>
      <c r="F195" s="109" t="s">
        <v>19</v>
      </c>
      <c r="G195" s="2" t="s">
        <v>125</v>
      </c>
      <c r="H195" s="2" t="s">
        <v>126</v>
      </c>
      <c r="I195" s="2" t="s">
        <v>33</v>
      </c>
      <c r="J195" s="112">
        <v>276807.38497499918</v>
      </c>
      <c r="K195" s="80"/>
      <c r="L195" s="80"/>
    </row>
    <row r="196" spans="1:12" x14ac:dyDescent="0.2">
      <c r="A196" s="2" t="s">
        <v>136</v>
      </c>
      <c r="B196" s="2" t="s">
        <v>134</v>
      </c>
      <c r="C196" s="2" t="s">
        <v>51</v>
      </c>
      <c r="D196" s="108">
        <v>41487</v>
      </c>
      <c r="E196" s="109">
        <f t="shared" ref="E196:E207" si="5">MONTH(D196)</f>
        <v>8</v>
      </c>
      <c r="F196" s="109" t="s">
        <v>19</v>
      </c>
      <c r="G196" s="2" t="s">
        <v>125</v>
      </c>
      <c r="H196" s="2" t="s">
        <v>126</v>
      </c>
      <c r="I196" s="2" t="s">
        <v>33</v>
      </c>
      <c r="J196" s="112">
        <v>382467.614925</v>
      </c>
      <c r="K196" s="80"/>
      <c r="L196" s="80"/>
    </row>
    <row r="197" spans="1:12" x14ac:dyDescent="0.2">
      <c r="A197" s="2" t="s">
        <v>136</v>
      </c>
      <c r="B197" s="2" t="s">
        <v>134</v>
      </c>
      <c r="C197" s="2" t="s">
        <v>51</v>
      </c>
      <c r="D197" s="108">
        <v>41518</v>
      </c>
      <c r="E197" s="109">
        <f t="shared" si="5"/>
        <v>9</v>
      </c>
      <c r="F197" s="109" t="s">
        <v>19</v>
      </c>
      <c r="G197" s="2" t="s">
        <v>125</v>
      </c>
      <c r="H197" s="2" t="s">
        <v>126</v>
      </c>
      <c r="I197" s="2" t="s">
        <v>33</v>
      </c>
      <c r="J197" s="112">
        <v>299436.63502499921</v>
      </c>
      <c r="K197" s="80"/>
      <c r="L197" s="80"/>
    </row>
    <row r="198" spans="1:12" x14ac:dyDescent="0.2">
      <c r="A198" s="2" t="s">
        <v>136</v>
      </c>
      <c r="B198" s="2" t="s">
        <v>134</v>
      </c>
      <c r="C198" s="2" t="s">
        <v>51</v>
      </c>
      <c r="D198" s="108">
        <v>41548</v>
      </c>
      <c r="E198" s="109">
        <f t="shared" si="5"/>
        <v>10</v>
      </c>
      <c r="F198" s="109" t="s">
        <v>19</v>
      </c>
      <c r="G198" s="2" t="s">
        <v>125</v>
      </c>
      <c r="H198" s="2" t="s">
        <v>126</v>
      </c>
      <c r="I198" s="2" t="s">
        <v>33</v>
      </c>
      <c r="J198" s="112">
        <v>284214.43957499997</v>
      </c>
      <c r="K198" s="80"/>
      <c r="L198" s="80"/>
    </row>
    <row r="199" spans="1:12" x14ac:dyDescent="0.2">
      <c r="A199" s="2" t="s">
        <v>136</v>
      </c>
      <c r="B199" s="2" t="s">
        <v>134</v>
      </c>
      <c r="C199" s="2" t="s">
        <v>51</v>
      </c>
      <c r="D199" s="108">
        <v>41579</v>
      </c>
      <c r="E199" s="109">
        <f t="shared" si="5"/>
        <v>11</v>
      </c>
      <c r="F199" s="109" t="s">
        <v>19</v>
      </c>
      <c r="G199" s="2" t="s">
        <v>125</v>
      </c>
      <c r="H199" s="2" t="s">
        <v>126</v>
      </c>
      <c r="I199" s="2" t="s">
        <v>33</v>
      </c>
      <c r="J199" s="112">
        <v>291875.60325000004</v>
      </c>
      <c r="K199" s="80"/>
      <c r="L199" s="80"/>
    </row>
    <row r="200" spans="1:12" x14ac:dyDescent="0.2">
      <c r="A200" s="2" t="s">
        <v>136</v>
      </c>
      <c r="B200" s="2" t="s">
        <v>134</v>
      </c>
      <c r="C200" s="2" t="s">
        <v>51</v>
      </c>
      <c r="D200" s="108">
        <v>41609</v>
      </c>
      <c r="E200" s="109">
        <f t="shared" si="5"/>
        <v>12</v>
      </c>
      <c r="F200" s="109" t="s">
        <v>19</v>
      </c>
      <c r="G200" s="2" t="s">
        <v>125</v>
      </c>
      <c r="H200" s="2" t="s">
        <v>126</v>
      </c>
      <c r="I200" s="2" t="s">
        <v>33</v>
      </c>
      <c r="J200" s="112">
        <v>280724.18550000002</v>
      </c>
      <c r="K200" s="80"/>
      <c r="L200" s="80"/>
    </row>
    <row r="201" spans="1:12" x14ac:dyDescent="0.2">
      <c r="A201" s="2" t="s">
        <v>136</v>
      </c>
      <c r="B201" s="2" t="s">
        <v>134</v>
      </c>
      <c r="C201" s="2" t="s">
        <v>51</v>
      </c>
      <c r="D201" s="108">
        <v>41640</v>
      </c>
      <c r="E201" s="109">
        <f t="shared" si="5"/>
        <v>1</v>
      </c>
      <c r="F201" s="109" t="s">
        <v>19</v>
      </c>
      <c r="G201" s="2" t="s">
        <v>125</v>
      </c>
      <c r="H201" s="2" t="s">
        <v>126</v>
      </c>
      <c r="I201" s="2" t="s">
        <v>33</v>
      </c>
      <c r="J201" s="112">
        <v>534332.85999999987</v>
      </c>
    </row>
    <row r="202" spans="1:12" x14ac:dyDescent="0.2">
      <c r="A202" s="2" t="s">
        <v>136</v>
      </c>
      <c r="B202" s="2" t="s">
        <v>134</v>
      </c>
      <c r="C202" s="2" t="s">
        <v>51</v>
      </c>
      <c r="D202" s="108">
        <v>41671</v>
      </c>
      <c r="E202" s="109">
        <f t="shared" si="5"/>
        <v>2</v>
      </c>
      <c r="F202" s="109" t="s">
        <v>19</v>
      </c>
      <c r="G202" s="2" t="s">
        <v>125</v>
      </c>
      <c r="H202" s="2" t="s">
        <v>126</v>
      </c>
      <c r="I202" s="2" t="s">
        <v>33</v>
      </c>
      <c r="J202" s="112">
        <v>449851.67249999999</v>
      </c>
    </row>
    <row r="203" spans="1:12" x14ac:dyDescent="0.2">
      <c r="A203" s="2" t="s">
        <v>136</v>
      </c>
      <c r="B203" s="2" t="s">
        <v>134</v>
      </c>
      <c r="C203" s="2" t="s">
        <v>51</v>
      </c>
      <c r="D203" s="108">
        <v>41699</v>
      </c>
      <c r="E203" s="109">
        <f t="shared" si="5"/>
        <v>3</v>
      </c>
      <c r="F203" s="109" t="s">
        <v>19</v>
      </c>
      <c r="G203" s="2" t="s">
        <v>125</v>
      </c>
      <c r="H203" s="2" t="s">
        <v>126</v>
      </c>
      <c r="I203" s="2" t="s">
        <v>33</v>
      </c>
      <c r="J203" s="112">
        <v>448827.02</v>
      </c>
    </row>
    <row r="204" spans="1:12" x14ac:dyDescent="0.2">
      <c r="A204" s="2" t="s">
        <v>136</v>
      </c>
      <c r="B204" s="2" t="s">
        <v>134</v>
      </c>
      <c r="C204" s="2" t="s">
        <v>51</v>
      </c>
      <c r="D204" s="108">
        <v>41730</v>
      </c>
      <c r="E204" s="109">
        <f t="shared" si="5"/>
        <v>4</v>
      </c>
      <c r="F204" s="109" t="s">
        <v>19</v>
      </c>
      <c r="G204" s="2" t="s">
        <v>125</v>
      </c>
      <c r="H204" s="2" t="s">
        <v>126</v>
      </c>
      <c r="I204" s="2" t="s">
        <v>33</v>
      </c>
      <c r="J204" s="112">
        <v>449801.96625</v>
      </c>
    </row>
    <row r="205" spans="1:12" x14ac:dyDescent="0.2">
      <c r="A205" s="2" t="s">
        <v>136</v>
      </c>
      <c r="B205" s="2" t="s">
        <v>134</v>
      </c>
      <c r="C205" s="2" t="s">
        <v>51</v>
      </c>
      <c r="D205" s="108">
        <v>41760</v>
      </c>
      <c r="E205" s="109">
        <f t="shared" si="5"/>
        <v>5</v>
      </c>
      <c r="F205" s="109" t="s">
        <v>19</v>
      </c>
      <c r="G205" s="2" t="s">
        <v>125</v>
      </c>
      <c r="H205" s="2" t="s">
        <v>126</v>
      </c>
      <c r="I205" s="2" t="s">
        <v>33</v>
      </c>
      <c r="J205" s="112">
        <v>477638.59375</v>
      </c>
    </row>
    <row r="206" spans="1:12" x14ac:dyDescent="0.2">
      <c r="A206" s="2" t="s">
        <v>136</v>
      </c>
      <c r="B206" s="2" t="s">
        <v>134</v>
      </c>
      <c r="C206" s="2" t="s">
        <v>51</v>
      </c>
      <c r="D206" s="108">
        <v>41791</v>
      </c>
      <c r="E206" s="109">
        <f t="shared" si="5"/>
        <v>6</v>
      </c>
      <c r="F206" s="109" t="s">
        <v>19</v>
      </c>
      <c r="G206" s="2" t="s">
        <v>125</v>
      </c>
      <c r="H206" s="2" t="s">
        <v>126</v>
      </c>
      <c r="I206" s="2" t="s">
        <v>33</v>
      </c>
      <c r="J206" s="112">
        <v>544543.22875000001</v>
      </c>
    </row>
    <row r="207" spans="1:12" x14ac:dyDescent="0.2">
      <c r="A207" s="2" t="s">
        <v>136</v>
      </c>
      <c r="B207" s="2" t="s">
        <v>134</v>
      </c>
      <c r="C207" s="2" t="s">
        <v>51</v>
      </c>
      <c r="D207" s="108">
        <v>41456</v>
      </c>
      <c r="E207" s="109">
        <f t="shared" si="5"/>
        <v>7</v>
      </c>
      <c r="F207" s="109" t="s">
        <v>19</v>
      </c>
      <c r="G207" s="2" t="s">
        <v>125</v>
      </c>
      <c r="H207" s="2" t="s">
        <v>127</v>
      </c>
      <c r="I207" s="2" t="s">
        <v>33</v>
      </c>
      <c r="J207" s="112">
        <v>415211.07746249868</v>
      </c>
    </row>
    <row r="208" spans="1:12" x14ac:dyDescent="0.2">
      <c r="A208" s="2" t="s">
        <v>136</v>
      </c>
      <c r="B208" s="2" t="s">
        <v>134</v>
      </c>
      <c r="C208" s="2" t="s">
        <v>51</v>
      </c>
      <c r="D208" s="108">
        <v>41487</v>
      </c>
      <c r="E208" s="109">
        <f t="shared" ref="E208:E218" si="6">MONTH(D208)</f>
        <v>8</v>
      </c>
      <c r="F208" s="109" t="s">
        <v>19</v>
      </c>
      <c r="G208" s="2" t="s">
        <v>125</v>
      </c>
      <c r="H208" s="2" t="s">
        <v>127</v>
      </c>
      <c r="I208" s="2" t="s">
        <v>33</v>
      </c>
      <c r="J208" s="112">
        <v>573701.42238750006</v>
      </c>
    </row>
    <row r="209" spans="1:10" x14ac:dyDescent="0.2">
      <c r="A209" s="2" t="s">
        <v>136</v>
      </c>
      <c r="B209" s="2" t="s">
        <v>134</v>
      </c>
      <c r="C209" s="2" t="s">
        <v>51</v>
      </c>
      <c r="D209" s="108">
        <v>41518</v>
      </c>
      <c r="E209" s="109">
        <f t="shared" si="6"/>
        <v>9</v>
      </c>
      <c r="F209" s="109" t="s">
        <v>19</v>
      </c>
      <c r="G209" s="2" t="s">
        <v>125</v>
      </c>
      <c r="H209" s="2" t="s">
        <v>127</v>
      </c>
      <c r="I209" s="2" t="s">
        <v>33</v>
      </c>
      <c r="J209" s="112">
        <v>449154.95253749873</v>
      </c>
    </row>
    <row r="210" spans="1:10" x14ac:dyDescent="0.2">
      <c r="A210" s="2" t="s">
        <v>136</v>
      </c>
      <c r="B210" s="2" t="s">
        <v>134</v>
      </c>
      <c r="C210" s="2" t="s">
        <v>51</v>
      </c>
      <c r="D210" s="108">
        <v>41548</v>
      </c>
      <c r="E210" s="109">
        <f t="shared" si="6"/>
        <v>10</v>
      </c>
      <c r="F210" s="109" t="s">
        <v>19</v>
      </c>
      <c r="G210" s="2" t="s">
        <v>125</v>
      </c>
      <c r="H210" s="2" t="s">
        <v>127</v>
      </c>
      <c r="I210" s="2" t="s">
        <v>33</v>
      </c>
      <c r="J210" s="112">
        <v>426321.65936249989</v>
      </c>
    </row>
    <row r="211" spans="1:10" x14ac:dyDescent="0.2">
      <c r="A211" s="2" t="s">
        <v>136</v>
      </c>
      <c r="B211" s="2" t="s">
        <v>134</v>
      </c>
      <c r="C211" s="2" t="s">
        <v>51</v>
      </c>
      <c r="D211" s="108">
        <v>41579</v>
      </c>
      <c r="E211" s="109">
        <f t="shared" si="6"/>
        <v>11</v>
      </c>
      <c r="F211" s="109" t="s">
        <v>19</v>
      </c>
      <c r="G211" s="2" t="s">
        <v>125</v>
      </c>
      <c r="H211" s="2" t="s">
        <v>127</v>
      </c>
      <c r="I211" s="2" t="s">
        <v>33</v>
      </c>
      <c r="J211" s="112">
        <v>437813.40487499995</v>
      </c>
    </row>
    <row r="212" spans="1:10" x14ac:dyDescent="0.2">
      <c r="A212" s="2" t="s">
        <v>136</v>
      </c>
      <c r="B212" s="2" t="s">
        <v>134</v>
      </c>
      <c r="C212" s="2" t="s">
        <v>51</v>
      </c>
      <c r="D212" s="108">
        <v>41609</v>
      </c>
      <c r="E212" s="109">
        <f t="shared" si="6"/>
        <v>12</v>
      </c>
      <c r="F212" s="109" t="s">
        <v>19</v>
      </c>
      <c r="G212" s="2" t="s">
        <v>125</v>
      </c>
      <c r="H212" s="2" t="s">
        <v>127</v>
      </c>
      <c r="I212" s="2" t="s">
        <v>33</v>
      </c>
      <c r="J212" s="112">
        <v>421086.27824999997</v>
      </c>
    </row>
    <row r="213" spans="1:10" x14ac:dyDescent="0.2">
      <c r="A213" s="2" t="s">
        <v>136</v>
      </c>
      <c r="B213" s="2" t="s">
        <v>134</v>
      </c>
      <c r="C213" s="2" t="s">
        <v>51</v>
      </c>
      <c r="D213" s="108">
        <v>41640</v>
      </c>
      <c r="E213" s="109">
        <f t="shared" si="6"/>
        <v>1</v>
      </c>
      <c r="F213" s="109" t="s">
        <v>19</v>
      </c>
      <c r="G213" s="2" t="s">
        <v>125</v>
      </c>
      <c r="H213" s="2" t="s">
        <v>127</v>
      </c>
      <c r="I213" s="2" t="s">
        <v>33</v>
      </c>
      <c r="J213" s="112">
        <v>801499.2899999998</v>
      </c>
    </row>
    <row r="214" spans="1:10" x14ac:dyDescent="0.2">
      <c r="A214" s="2" t="s">
        <v>136</v>
      </c>
      <c r="B214" s="2" t="s">
        <v>134</v>
      </c>
      <c r="C214" s="2" t="s">
        <v>51</v>
      </c>
      <c r="D214" s="108">
        <v>41671</v>
      </c>
      <c r="E214" s="109">
        <f t="shared" si="6"/>
        <v>2</v>
      </c>
      <c r="F214" s="109" t="s">
        <v>19</v>
      </c>
      <c r="G214" s="2" t="s">
        <v>125</v>
      </c>
      <c r="H214" s="2" t="s">
        <v>127</v>
      </c>
      <c r="I214" s="2" t="s">
        <v>33</v>
      </c>
      <c r="J214" s="112">
        <v>674777.50874999992</v>
      </c>
    </row>
    <row r="215" spans="1:10" x14ac:dyDescent="0.2">
      <c r="A215" s="2" t="s">
        <v>136</v>
      </c>
      <c r="B215" s="2" t="s">
        <v>134</v>
      </c>
      <c r="C215" s="2" t="s">
        <v>51</v>
      </c>
      <c r="D215" s="108">
        <v>41699</v>
      </c>
      <c r="E215" s="109">
        <f t="shared" si="6"/>
        <v>3</v>
      </c>
      <c r="F215" s="109" t="s">
        <v>19</v>
      </c>
      <c r="G215" s="2" t="s">
        <v>125</v>
      </c>
      <c r="H215" s="2" t="s">
        <v>127</v>
      </c>
      <c r="I215" s="2" t="s">
        <v>33</v>
      </c>
      <c r="J215" s="112">
        <v>673240.53</v>
      </c>
    </row>
    <row r="216" spans="1:10" x14ac:dyDescent="0.2">
      <c r="A216" s="2" t="s">
        <v>136</v>
      </c>
      <c r="B216" s="2" t="s">
        <v>134</v>
      </c>
      <c r="C216" s="2" t="s">
        <v>51</v>
      </c>
      <c r="D216" s="108">
        <v>41730</v>
      </c>
      <c r="E216" s="109">
        <f t="shared" si="6"/>
        <v>4</v>
      </c>
      <c r="F216" s="109" t="s">
        <v>19</v>
      </c>
      <c r="G216" s="2" t="s">
        <v>125</v>
      </c>
      <c r="H216" s="2" t="s">
        <v>127</v>
      </c>
      <c r="I216" s="2" t="s">
        <v>33</v>
      </c>
      <c r="J216" s="112">
        <v>674702.94937499997</v>
      </c>
    </row>
    <row r="217" spans="1:10" x14ac:dyDescent="0.2">
      <c r="A217" s="2" t="s">
        <v>136</v>
      </c>
      <c r="B217" s="2" t="s">
        <v>134</v>
      </c>
      <c r="C217" s="2" t="s">
        <v>51</v>
      </c>
      <c r="D217" s="108">
        <v>41760</v>
      </c>
      <c r="E217" s="109">
        <f t="shared" si="6"/>
        <v>5</v>
      </c>
      <c r="F217" s="109" t="s">
        <v>19</v>
      </c>
      <c r="G217" s="2" t="s">
        <v>125</v>
      </c>
      <c r="H217" s="2" t="s">
        <v>127</v>
      </c>
      <c r="I217" s="2" t="s">
        <v>33</v>
      </c>
      <c r="J217" s="112">
        <v>716457.890625</v>
      </c>
    </row>
    <row r="218" spans="1:10" x14ac:dyDescent="0.2">
      <c r="A218" s="2" t="s">
        <v>136</v>
      </c>
      <c r="B218" s="2" t="s">
        <v>134</v>
      </c>
      <c r="C218" s="2" t="s">
        <v>51</v>
      </c>
      <c r="D218" s="108">
        <v>41791</v>
      </c>
      <c r="E218" s="109">
        <f t="shared" si="6"/>
        <v>6</v>
      </c>
      <c r="F218" s="109" t="s">
        <v>19</v>
      </c>
      <c r="G218" s="2" t="s">
        <v>125</v>
      </c>
      <c r="H218" s="2" t="s">
        <v>127</v>
      </c>
      <c r="I218" s="2" t="s">
        <v>33</v>
      </c>
      <c r="J218" s="112">
        <v>816814.8431249999</v>
      </c>
    </row>
    <row r="219" spans="1:10" x14ac:dyDescent="0.2">
      <c r="A219" s="2" t="s">
        <v>136</v>
      </c>
      <c r="B219" s="2" t="s">
        <v>134</v>
      </c>
      <c r="C219" s="2" t="s">
        <v>51</v>
      </c>
      <c r="D219" s="108">
        <v>41456</v>
      </c>
      <c r="E219" s="109">
        <f t="shared" ref="E219:E282" si="7">MONTH(D219)</f>
        <v>7</v>
      </c>
      <c r="F219" s="109" t="s">
        <v>19</v>
      </c>
      <c r="G219" s="2" t="s">
        <v>144</v>
      </c>
      <c r="H219" s="2" t="s">
        <v>128</v>
      </c>
      <c r="I219" s="2" t="s">
        <v>33</v>
      </c>
      <c r="J219" s="112">
        <v>360688.41072499886</v>
      </c>
    </row>
    <row r="220" spans="1:10" x14ac:dyDescent="0.2">
      <c r="A220" s="2" t="s">
        <v>136</v>
      </c>
      <c r="B220" s="2" t="s">
        <v>134</v>
      </c>
      <c r="C220" s="2" t="s">
        <v>51</v>
      </c>
      <c r="D220" s="108">
        <v>41487</v>
      </c>
      <c r="E220" s="109">
        <f t="shared" si="7"/>
        <v>8</v>
      </c>
      <c r="F220" s="109" t="s">
        <v>19</v>
      </c>
      <c r="G220" s="2" t="s">
        <v>144</v>
      </c>
      <c r="H220" s="2" t="s">
        <v>128</v>
      </c>
      <c r="I220" s="2" t="s">
        <v>33</v>
      </c>
      <c r="J220" s="112">
        <v>498366.89217499993</v>
      </c>
    </row>
    <row r="221" spans="1:10" x14ac:dyDescent="0.2">
      <c r="A221" s="2" t="s">
        <v>136</v>
      </c>
      <c r="B221" s="2" t="s">
        <v>134</v>
      </c>
      <c r="C221" s="2" t="s">
        <v>51</v>
      </c>
      <c r="D221" s="108">
        <v>41518</v>
      </c>
      <c r="E221" s="109">
        <f t="shared" si="7"/>
        <v>9</v>
      </c>
      <c r="F221" s="109" t="s">
        <v>19</v>
      </c>
      <c r="G221" s="2" t="s">
        <v>144</v>
      </c>
      <c r="H221" s="2" t="s">
        <v>128</v>
      </c>
      <c r="I221" s="2" t="s">
        <v>33</v>
      </c>
      <c r="J221" s="112">
        <v>390175.00927499885</v>
      </c>
    </row>
    <row r="222" spans="1:10" x14ac:dyDescent="0.2">
      <c r="A222" s="2" t="s">
        <v>136</v>
      </c>
      <c r="B222" s="2" t="s">
        <v>134</v>
      </c>
      <c r="C222" s="2" t="s">
        <v>51</v>
      </c>
      <c r="D222" s="108">
        <v>41548</v>
      </c>
      <c r="E222" s="109">
        <f t="shared" si="7"/>
        <v>10</v>
      </c>
      <c r="F222" s="109" t="s">
        <v>19</v>
      </c>
      <c r="G222" s="2" t="s">
        <v>144</v>
      </c>
      <c r="H222" s="2" t="s">
        <v>128</v>
      </c>
      <c r="I222" s="2" t="s">
        <v>33</v>
      </c>
      <c r="J222" s="112">
        <v>370340.02732499992</v>
      </c>
    </row>
    <row r="223" spans="1:10" x14ac:dyDescent="0.2">
      <c r="A223" s="2" t="s">
        <v>136</v>
      </c>
      <c r="B223" s="2" t="s">
        <v>134</v>
      </c>
      <c r="C223" s="2" t="s">
        <v>51</v>
      </c>
      <c r="D223" s="108">
        <v>41579</v>
      </c>
      <c r="E223" s="109">
        <f t="shared" si="7"/>
        <v>11</v>
      </c>
      <c r="F223" s="109" t="s">
        <v>19</v>
      </c>
      <c r="G223" s="2" t="s">
        <v>144</v>
      </c>
      <c r="H223" s="2" t="s">
        <v>128</v>
      </c>
      <c r="I223" s="2" t="s">
        <v>33</v>
      </c>
      <c r="J223" s="112">
        <v>380322.75574999995</v>
      </c>
    </row>
    <row r="224" spans="1:10" x14ac:dyDescent="0.2">
      <c r="A224" s="2" t="s">
        <v>136</v>
      </c>
      <c r="B224" s="2" t="s">
        <v>134</v>
      </c>
      <c r="C224" s="2" t="s">
        <v>51</v>
      </c>
      <c r="D224" s="108">
        <v>41609</v>
      </c>
      <c r="E224" s="109">
        <f t="shared" si="7"/>
        <v>12</v>
      </c>
      <c r="F224" s="109" t="s">
        <v>19</v>
      </c>
      <c r="G224" s="2" t="s">
        <v>144</v>
      </c>
      <c r="H224" s="2" t="s">
        <v>128</v>
      </c>
      <c r="I224" s="2" t="s">
        <v>33</v>
      </c>
      <c r="J224" s="112">
        <v>365792.12049999996</v>
      </c>
    </row>
    <row r="225" spans="1:10" x14ac:dyDescent="0.2">
      <c r="A225" s="2" t="s">
        <v>136</v>
      </c>
      <c r="B225" s="2" t="s">
        <v>134</v>
      </c>
      <c r="C225" s="2" t="s">
        <v>51</v>
      </c>
      <c r="D225" s="108">
        <v>41640</v>
      </c>
      <c r="E225" s="109">
        <f t="shared" si="7"/>
        <v>1</v>
      </c>
      <c r="F225" s="109" t="s">
        <v>19</v>
      </c>
      <c r="G225" s="2" t="s">
        <v>144</v>
      </c>
      <c r="H225" s="2" t="s">
        <v>128</v>
      </c>
      <c r="I225" s="2" t="s">
        <v>33</v>
      </c>
      <c r="J225" s="112">
        <v>459526.25959999987</v>
      </c>
    </row>
    <row r="226" spans="1:10" x14ac:dyDescent="0.2">
      <c r="A226" s="2" t="s">
        <v>136</v>
      </c>
      <c r="B226" s="2" t="s">
        <v>134</v>
      </c>
      <c r="C226" s="2" t="s">
        <v>51</v>
      </c>
      <c r="D226" s="108">
        <v>41671</v>
      </c>
      <c r="E226" s="109">
        <f t="shared" si="7"/>
        <v>2</v>
      </c>
      <c r="F226" s="109" t="s">
        <v>19</v>
      </c>
      <c r="G226" s="2" t="s">
        <v>144</v>
      </c>
      <c r="H226" s="2" t="s">
        <v>128</v>
      </c>
      <c r="I226" s="2" t="s">
        <v>33</v>
      </c>
      <c r="J226" s="112">
        <v>386872.43834999995</v>
      </c>
    </row>
    <row r="227" spans="1:10" x14ac:dyDescent="0.2">
      <c r="A227" s="2" t="s">
        <v>136</v>
      </c>
      <c r="B227" s="2" t="s">
        <v>134</v>
      </c>
      <c r="C227" s="2" t="s">
        <v>51</v>
      </c>
      <c r="D227" s="108">
        <v>41699</v>
      </c>
      <c r="E227" s="109">
        <f t="shared" si="7"/>
        <v>3</v>
      </c>
      <c r="F227" s="109" t="s">
        <v>19</v>
      </c>
      <c r="G227" s="2" t="s">
        <v>144</v>
      </c>
      <c r="H227" s="2" t="s">
        <v>128</v>
      </c>
      <c r="I227" s="2" t="s">
        <v>33</v>
      </c>
      <c r="J227" s="112">
        <v>385991.23719999997</v>
      </c>
    </row>
    <row r="228" spans="1:10" x14ac:dyDescent="0.2">
      <c r="A228" s="2" t="s">
        <v>136</v>
      </c>
      <c r="B228" s="2" t="s">
        <v>134</v>
      </c>
      <c r="C228" s="2" t="s">
        <v>51</v>
      </c>
      <c r="D228" s="108">
        <v>41730</v>
      </c>
      <c r="E228" s="109">
        <f t="shared" si="7"/>
        <v>4</v>
      </c>
      <c r="F228" s="109" t="s">
        <v>19</v>
      </c>
      <c r="G228" s="2" t="s">
        <v>144</v>
      </c>
      <c r="H228" s="2" t="s">
        <v>128</v>
      </c>
      <c r="I228" s="2" t="s">
        <v>33</v>
      </c>
      <c r="J228" s="112">
        <v>386829.69097499992</v>
      </c>
    </row>
    <row r="229" spans="1:10" x14ac:dyDescent="0.2">
      <c r="A229" s="2" t="s">
        <v>136</v>
      </c>
      <c r="B229" s="2" t="s">
        <v>134</v>
      </c>
      <c r="C229" s="2" t="s">
        <v>51</v>
      </c>
      <c r="D229" s="108">
        <v>41760</v>
      </c>
      <c r="E229" s="109">
        <f t="shared" si="7"/>
        <v>5</v>
      </c>
      <c r="F229" s="109" t="s">
        <v>19</v>
      </c>
      <c r="G229" s="2" t="s">
        <v>144</v>
      </c>
      <c r="H229" s="2" t="s">
        <v>128</v>
      </c>
      <c r="I229" s="2" t="s">
        <v>33</v>
      </c>
      <c r="J229" s="112">
        <v>410769.19062499999</v>
      </c>
    </row>
    <row r="230" spans="1:10" x14ac:dyDescent="0.2">
      <c r="A230" s="2" t="s">
        <v>136</v>
      </c>
      <c r="B230" s="2" t="s">
        <v>134</v>
      </c>
      <c r="C230" s="2" t="s">
        <v>51</v>
      </c>
      <c r="D230" s="108">
        <v>41791</v>
      </c>
      <c r="E230" s="109">
        <f t="shared" si="7"/>
        <v>6</v>
      </c>
      <c r="F230" s="109" t="s">
        <v>19</v>
      </c>
      <c r="G230" s="2" t="s">
        <v>144</v>
      </c>
      <c r="H230" s="2" t="s">
        <v>128</v>
      </c>
      <c r="I230" s="2" t="s">
        <v>33</v>
      </c>
      <c r="J230" s="112">
        <v>468307.17672499991</v>
      </c>
    </row>
    <row r="231" spans="1:10" x14ac:dyDescent="0.2">
      <c r="A231" s="2" t="s">
        <v>136</v>
      </c>
      <c r="B231" s="2" t="s">
        <v>134</v>
      </c>
      <c r="C231" s="2" t="s">
        <v>51</v>
      </c>
      <c r="D231" s="108">
        <v>41456</v>
      </c>
      <c r="E231" s="109">
        <f t="shared" si="7"/>
        <v>7</v>
      </c>
      <c r="F231" s="109" t="s">
        <v>19</v>
      </c>
      <c r="G231" s="2" t="s">
        <v>144</v>
      </c>
      <c r="H231" s="2" t="s">
        <v>129</v>
      </c>
      <c r="I231" s="2" t="s">
        <v>33</v>
      </c>
      <c r="J231" s="112">
        <v>226478.76952499934</v>
      </c>
    </row>
    <row r="232" spans="1:10" x14ac:dyDescent="0.2">
      <c r="A232" s="2" t="s">
        <v>136</v>
      </c>
      <c r="B232" s="2" t="s">
        <v>134</v>
      </c>
      <c r="C232" s="2" t="s">
        <v>51</v>
      </c>
      <c r="D232" s="108">
        <v>41487</v>
      </c>
      <c r="E232" s="109">
        <f t="shared" si="7"/>
        <v>8</v>
      </c>
      <c r="F232" s="109" t="s">
        <v>19</v>
      </c>
      <c r="G232" s="2" t="s">
        <v>144</v>
      </c>
      <c r="H232" s="2" t="s">
        <v>129</v>
      </c>
      <c r="I232" s="2" t="s">
        <v>33</v>
      </c>
      <c r="J232" s="112">
        <v>312928.04857500002</v>
      </c>
    </row>
    <row r="233" spans="1:10" x14ac:dyDescent="0.2">
      <c r="A233" s="2" t="s">
        <v>136</v>
      </c>
      <c r="B233" s="2" t="s">
        <v>134</v>
      </c>
      <c r="C233" s="2" t="s">
        <v>51</v>
      </c>
      <c r="D233" s="108">
        <v>41518</v>
      </c>
      <c r="E233" s="109">
        <f t="shared" si="7"/>
        <v>9</v>
      </c>
      <c r="F233" s="109" t="s">
        <v>19</v>
      </c>
      <c r="G233" s="2" t="s">
        <v>144</v>
      </c>
      <c r="H233" s="2" t="s">
        <v>129</v>
      </c>
      <c r="I233" s="2" t="s">
        <v>33</v>
      </c>
      <c r="J233" s="112">
        <v>244993.61047499935</v>
      </c>
    </row>
    <row r="234" spans="1:10" x14ac:dyDescent="0.2">
      <c r="A234" s="2" t="s">
        <v>136</v>
      </c>
      <c r="B234" s="2" t="s">
        <v>134</v>
      </c>
      <c r="C234" s="2" t="s">
        <v>51</v>
      </c>
      <c r="D234" s="108">
        <v>41548</v>
      </c>
      <c r="E234" s="109">
        <f t="shared" si="7"/>
        <v>10</v>
      </c>
      <c r="F234" s="109" t="s">
        <v>19</v>
      </c>
      <c r="G234" s="2" t="s">
        <v>144</v>
      </c>
      <c r="H234" s="2" t="s">
        <v>129</v>
      </c>
      <c r="I234" s="2" t="s">
        <v>33</v>
      </c>
      <c r="J234" s="112">
        <v>232539.08692499998</v>
      </c>
    </row>
    <row r="235" spans="1:10" x14ac:dyDescent="0.2">
      <c r="A235" s="2" t="s">
        <v>136</v>
      </c>
      <c r="B235" s="2" t="s">
        <v>134</v>
      </c>
      <c r="C235" s="2" t="s">
        <v>51</v>
      </c>
      <c r="D235" s="108">
        <v>41579</v>
      </c>
      <c r="E235" s="109">
        <f t="shared" si="7"/>
        <v>11</v>
      </c>
      <c r="F235" s="109" t="s">
        <v>19</v>
      </c>
      <c r="G235" s="2" t="s">
        <v>144</v>
      </c>
      <c r="H235" s="2" t="s">
        <v>129</v>
      </c>
      <c r="I235" s="2" t="s">
        <v>33</v>
      </c>
      <c r="J235" s="112">
        <v>238807.31175000002</v>
      </c>
    </row>
    <row r="236" spans="1:10" x14ac:dyDescent="0.2">
      <c r="A236" s="2" t="s">
        <v>136</v>
      </c>
      <c r="B236" s="2" t="s">
        <v>134</v>
      </c>
      <c r="C236" s="2" t="s">
        <v>51</v>
      </c>
      <c r="D236" s="108">
        <v>41609</v>
      </c>
      <c r="E236" s="109">
        <f t="shared" si="7"/>
        <v>12</v>
      </c>
      <c r="F236" s="109" t="s">
        <v>19</v>
      </c>
      <c r="G236" s="2" t="s">
        <v>144</v>
      </c>
      <c r="H236" s="2" t="s">
        <v>129</v>
      </c>
      <c r="I236" s="2" t="s">
        <v>33</v>
      </c>
      <c r="J236" s="112">
        <v>229683.42450000002</v>
      </c>
    </row>
    <row r="237" spans="1:10" x14ac:dyDescent="0.2">
      <c r="A237" s="2" t="s">
        <v>136</v>
      </c>
      <c r="B237" s="2" t="s">
        <v>134</v>
      </c>
      <c r="C237" s="2" t="s">
        <v>51</v>
      </c>
      <c r="D237" s="108">
        <v>41640</v>
      </c>
      <c r="E237" s="109">
        <f t="shared" si="7"/>
        <v>1</v>
      </c>
      <c r="F237" s="109" t="s">
        <v>19</v>
      </c>
      <c r="G237" s="2" t="s">
        <v>144</v>
      </c>
      <c r="H237" s="2" t="s">
        <v>129</v>
      </c>
      <c r="I237" s="2" t="s">
        <v>33</v>
      </c>
      <c r="J237" s="112">
        <v>288539.74439999997</v>
      </c>
    </row>
    <row r="238" spans="1:10" x14ac:dyDescent="0.2">
      <c r="A238" s="2" t="s">
        <v>136</v>
      </c>
      <c r="B238" s="2" t="s">
        <v>134</v>
      </c>
      <c r="C238" s="2" t="s">
        <v>51</v>
      </c>
      <c r="D238" s="108">
        <v>41671</v>
      </c>
      <c r="E238" s="109">
        <f t="shared" si="7"/>
        <v>2</v>
      </c>
      <c r="F238" s="109" t="s">
        <v>19</v>
      </c>
      <c r="G238" s="2" t="s">
        <v>144</v>
      </c>
      <c r="H238" s="2" t="s">
        <v>129</v>
      </c>
      <c r="I238" s="2" t="s">
        <v>33</v>
      </c>
      <c r="J238" s="112">
        <v>242919.90315</v>
      </c>
    </row>
    <row r="239" spans="1:10" x14ac:dyDescent="0.2">
      <c r="A239" s="2" t="s">
        <v>136</v>
      </c>
      <c r="B239" s="2" t="s">
        <v>134</v>
      </c>
      <c r="C239" s="2" t="s">
        <v>51</v>
      </c>
      <c r="D239" s="108">
        <v>41699</v>
      </c>
      <c r="E239" s="109">
        <f t="shared" si="7"/>
        <v>3</v>
      </c>
      <c r="F239" s="109" t="s">
        <v>19</v>
      </c>
      <c r="G239" s="2" t="s">
        <v>144</v>
      </c>
      <c r="H239" s="2" t="s">
        <v>129</v>
      </c>
      <c r="I239" s="2" t="s">
        <v>33</v>
      </c>
      <c r="J239" s="112">
        <v>242366.59080000003</v>
      </c>
    </row>
    <row r="240" spans="1:10" x14ac:dyDescent="0.2">
      <c r="A240" s="2" t="s">
        <v>136</v>
      </c>
      <c r="B240" s="2" t="s">
        <v>134</v>
      </c>
      <c r="C240" s="2" t="s">
        <v>51</v>
      </c>
      <c r="D240" s="108">
        <v>41730</v>
      </c>
      <c r="E240" s="109">
        <f t="shared" si="7"/>
        <v>4</v>
      </c>
      <c r="F240" s="109" t="s">
        <v>19</v>
      </c>
      <c r="G240" s="2" t="s">
        <v>144</v>
      </c>
      <c r="H240" s="2" t="s">
        <v>129</v>
      </c>
      <c r="I240" s="2" t="s">
        <v>33</v>
      </c>
      <c r="J240" s="112">
        <v>242893.06177500001</v>
      </c>
    </row>
    <row r="241" spans="1:10" x14ac:dyDescent="0.2">
      <c r="A241" s="2" t="s">
        <v>136</v>
      </c>
      <c r="B241" s="2" t="s">
        <v>134</v>
      </c>
      <c r="C241" s="2" t="s">
        <v>51</v>
      </c>
      <c r="D241" s="108">
        <v>41760</v>
      </c>
      <c r="E241" s="109">
        <f t="shared" si="7"/>
        <v>5</v>
      </c>
      <c r="F241" s="109" t="s">
        <v>19</v>
      </c>
      <c r="G241" s="2" t="s">
        <v>144</v>
      </c>
      <c r="H241" s="2" t="s">
        <v>129</v>
      </c>
      <c r="I241" s="2" t="s">
        <v>33</v>
      </c>
      <c r="J241" s="112">
        <v>257924.84062500004</v>
      </c>
    </row>
    <row r="242" spans="1:10" x14ac:dyDescent="0.2">
      <c r="A242" s="2" t="s">
        <v>136</v>
      </c>
      <c r="B242" s="2" t="s">
        <v>134</v>
      </c>
      <c r="C242" s="2" t="s">
        <v>51</v>
      </c>
      <c r="D242" s="108">
        <v>41791</v>
      </c>
      <c r="E242" s="109">
        <f t="shared" si="7"/>
        <v>6</v>
      </c>
      <c r="F242" s="109" t="s">
        <v>19</v>
      </c>
      <c r="G242" s="2" t="s">
        <v>144</v>
      </c>
      <c r="H242" s="2" t="s">
        <v>129</v>
      </c>
      <c r="I242" s="2" t="s">
        <v>33</v>
      </c>
      <c r="J242" s="112">
        <v>294053.34352500003</v>
      </c>
    </row>
    <row r="243" spans="1:10" x14ac:dyDescent="0.2">
      <c r="A243" s="2" t="s">
        <v>136</v>
      </c>
      <c r="B243" s="2" t="s">
        <v>134</v>
      </c>
      <c r="C243" s="2" t="s">
        <v>51</v>
      </c>
      <c r="D243" s="108">
        <v>41456</v>
      </c>
      <c r="E243" s="109">
        <f t="shared" si="7"/>
        <v>7</v>
      </c>
      <c r="F243" s="109" t="s">
        <v>19</v>
      </c>
      <c r="G243" s="2" t="s">
        <v>144</v>
      </c>
      <c r="H243" s="2" t="s">
        <v>130</v>
      </c>
      <c r="I243" s="2" t="s">
        <v>33</v>
      </c>
      <c r="J243" s="112">
        <v>255837.1285374992</v>
      </c>
    </row>
    <row r="244" spans="1:10" x14ac:dyDescent="0.2">
      <c r="A244" s="2" t="s">
        <v>136</v>
      </c>
      <c r="B244" s="2" t="s">
        <v>134</v>
      </c>
      <c r="C244" s="2" t="s">
        <v>51</v>
      </c>
      <c r="D244" s="108">
        <v>41487</v>
      </c>
      <c r="E244" s="109">
        <f t="shared" si="7"/>
        <v>8</v>
      </c>
      <c r="F244" s="109" t="s">
        <v>19</v>
      </c>
      <c r="G244" s="2" t="s">
        <v>144</v>
      </c>
      <c r="H244" s="2" t="s">
        <v>130</v>
      </c>
      <c r="I244" s="2" t="s">
        <v>33</v>
      </c>
      <c r="J244" s="112">
        <v>353492.79561249999</v>
      </c>
    </row>
    <row r="245" spans="1:10" x14ac:dyDescent="0.2">
      <c r="A245" s="2" t="s">
        <v>136</v>
      </c>
      <c r="B245" s="2" t="s">
        <v>134</v>
      </c>
      <c r="C245" s="2" t="s">
        <v>51</v>
      </c>
      <c r="D245" s="108">
        <v>41518</v>
      </c>
      <c r="E245" s="109">
        <f t="shared" si="7"/>
        <v>9</v>
      </c>
      <c r="F245" s="109" t="s">
        <v>19</v>
      </c>
      <c r="G245" s="2" t="s">
        <v>144</v>
      </c>
      <c r="H245" s="2" t="s">
        <v>130</v>
      </c>
      <c r="I245" s="2" t="s">
        <v>33</v>
      </c>
      <c r="J245" s="112">
        <v>276752.04146249924</v>
      </c>
    </row>
    <row r="246" spans="1:10" x14ac:dyDescent="0.2">
      <c r="A246" s="2" t="s">
        <v>136</v>
      </c>
      <c r="B246" s="2" t="s">
        <v>134</v>
      </c>
      <c r="C246" s="2" t="s">
        <v>51</v>
      </c>
      <c r="D246" s="108">
        <v>41548</v>
      </c>
      <c r="E246" s="109">
        <f t="shared" si="7"/>
        <v>10</v>
      </c>
      <c r="F246" s="109" t="s">
        <v>19</v>
      </c>
      <c r="G246" s="2" t="s">
        <v>144</v>
      </c>
      <c r="H246" s="2" t="s">
        <v>130</v>
      </c>
      <c r="I246" s="2" t="s">
        <v>33</v>
      </c>
      <c r="J246" s="112">
        <v>262683.04263749992</v>
      </c>
    </row>
    <row r="247" spans="1:10" x14ac:dyDescent="0.2">
      <c r="A247" s="2" t="s">
        <v>136</v>
      </c>
      <c r="B247" s="2" t="s">
        <v>134</v>
      </c>
      <c r="C247" s="2" t="s">
        <v>51</v>
      </c>
      <c r="D247" s="108">
        <v>41579</v>
      </c>
      <c r="E247" s="109">
        <f t="shared" si="7"/>
        <v>11</v>
      </c>
      <c r="F247" s="109" t="s">
        <v>19</v>
      </c>
      <c r="G247" s="2" t="s">
        <v>144</v>
      </c>
      <c r="H247" s="2" t="s">
        <v>130</v>
      </c>
      <c r="I247" s="2" t="s">
        <v>33</v>
      </c>
      <c r="J247" s="112">
        <v>269763.81512500002</v>
      </c>
    </row>
    <row r="248" spans="1:10" x14ac:dyDescent="0.2">
      <c r="A248" s="2" t="s">
        <v>136</v>
      </c>
      <c r="B248" s="2" t="s">
        <v>134</v>
      </c>
      <c r="C248" s="2" t="s">
        <v>51</v>
      </c>
      <c r="D248" s="108">
        <v>41609</v>
      </c>
      <c r="E248" s="109">
        <f t="shared" si="7"/>
        <v>12</v>
      </c>
      <c r="F248" s="109" t="s">
        <v>19</v>
      </c>
      <c r="G248" s="2" t="s">
        <v>144</v>
      </c>
      <c r="H248" s="2" t="s">
        <v>130</v>
      </c>
      <c r="I248" s="2" t="s">
        <v>33</v>
      </c>
      <c r="J248" s="112">
        <v>259457.20175000001</v>
      </c>
    </row>
    <row r="249" spans="1:10" x14ac:dyDescent="0.2">
      <c r="A249" s="2" t="s">
        <v>136</v>
      </c>
      <c r="B249" s="2" t="s">
        <v>134</v>
      </c>
      <c r="C249" s="2" t="s">
        <v>51</v>
      </c>
      <c r="D249" s="108">
        <v>41640</v>
      </c>
      <c r="E249" s="109">
        <f t="shared" si="7"/>
        <v>1</v>
      </c>
      <c r="F249" s="109" t="s">
        <v>19</v>
      </c>
      <c r="G249" s="2" t="s">
        <v>144</v>
      </c>
      <c r="H249" s="2" t="s">
        <v>130</v>
      </c>
      <c r="I249" s="2" t="s">
        <v>33</v>
      </c>
      <c r="J249" s="112">
        <v>325943.04459999991</v>
      </c>
    </row>
    <row r="250" spans="1:10" x14ac:dyDescent="0.2">
      <c r="A250" s="2" t="s">
        <v>136</v>
      </c>
      <c r="B250" s="2" t="s">
        <v>134</v>
      </c>
      <c r="C250" s="2" t="s">
        <v>51</v>
      </c>
      <c r="D250" s="108">
        <v>41671</v>
      </c>
      <c r="E250" s="109">
        <f t="shared" si="7"/>
        <v>2</v>
      </c>
      <c r="F250" s="109" t="s">
        <v>19</v>
      </c>
      <c r="G250" s="2" t="s">
        <v>144</v>
      </c>
      <c r="H250" s="2" t="s">
        <v>130</v>
      </c>
      <c r="I250" s="2" t="s">
        <v>33</v>
      </c>
      <c r="J250" s="112">
        <v>274409.52022499999</v>
      </c>
    </row>
    <row r="251" spans="1:10" x14ac:dyDescent="0.2">
      <c r="A251" s="2" t="s">
        <v>136</v>
      </c>
      <c r="B251" s="2" t="s">
        <v>134</v>
      </c>
      <c r="C251" s="2" t="s">
        <v>51</v>
      </c>
      <c r="D251" s="108">
        <v>41699</v>
      </c>
      <c r="E251" s="109">
        <f t="shared" si="7"/>
        <v>3</v>
      </c>
      <c r="F251" s="109" t="s">
        <v>19</v>
      </c>
      <c r="G251" s="2" t="s">
        <v>144</v>
      </c>
      <c r="H251" s="2" t="s">
        <v>130</v>
      </c>
      <c r="I251" s="2" t="s">
        <v>33</v>
      </c>
      <c r="J251" s="112">
        <v>273784.48220000003</v>
      </c>
    </row>
    <row r="252" spans="1:10" x14ac:dyDescent="0.2">
      <c r="A252" s="2" t="s">
        <v>136</v>
      </c>
      <c r="B252" s="2" t="s">
        <v>134</v>
      </c>
      <c r="C252" s="2" t="s">
        <v>51</v>
      </c>
      <c r="D252" s="108">
        <v>41730</v>
      </c>
      <c r="E252" s="109">
        <f t="shared" si="7"/>
        <v>4</v>
      </c>
      <c r="F252" s="109" t="s">
        <v>19</v>
      </c>
      <c r="G252" s="2" t="s">
        <v>144</v>
      </c>
      <c r="H252" s="2" t="s">
        <v>130</v>
      </c>
      <c r="I252" s="2" t="s">
        <v>33</v>
      </c>
      <c r="J252" s="112">
        <v>274379.19941249996</v>
      </c>
    </row>
    <row r="253" spans="1:10" x14ac:dyDescent="0.2">
      <c r="A253" s="2" t="s">
        <v>136</v>
      </c>
      <c r="B253" s="2" t="s">
        <v>134</v>
      </c>
      <c r="C253" s="2" t="s">
        <v>51</v>
      </c>
      <c r="D253" s="108">
        <v>41760</v>
      </c>
      <c r="E253" s="109">
        <f t="shared" si="7"/>
        <v>5</v>
      </c>
      <c r="F253" s="109" t="s">
        <v>19</v>
      </c>
      <c r="G253" s="2" t="s">
        <v>144</v>
      </c>
      <c r="H253" s="2" t="s">
        <v>130</v>
      </c>
      <c r="I253" s="2" t="s">
        <v>33</v>
      </c>
      <c r="J253" s="112">
        <v>291359.54218749999</v>
      </c>
    </row>
    <row r="254" spans="1:10" x14ac:dyDescent="0.2">
      <c r="A254" s="2" t="s">
        <v>136</v>
      </c>
      <c r="B254" s="2" t="s">
        <v>134</v>
      </c>
      <c r="C254" s="2" t="s">
        <v>51</v>
      </c>
      <c r="D254" s="108">
        <v>41791</v>
      </c>
      <c r="E254" s="109">
        <f t="shared" si="7"/>
        <v>6</v>
      </c>
      <c r="F254" s="109" t="s">
        <v>19</v>
      </c>
      <c r="G254" s="2" t="s">
        <v>144</v>
      </c>
      <c r="H254" s="2" t="s">
        <v>130</v>
      </c>
      <c r="I254" s="2" t="s">
        <v>33</v>
      </c>
      <c r="J254" s="112">
        <v>332171.36953749997</v>
      </c>
    </row>
    <row r="255" spans="1:10" x14ac:dyDescent="0.2">
      <c r="A255" s="2" t="s">
        <v>136</v>
      </c>
      <c r="B255" s="2" t="s">
        <v>134</v>
      </c>
      <c r="C255" s="2" t="s">
        <v>51</v>
      </c>
      <c r="D255" s="108">
        <v>41456</v>
      </c>
      <c r="E255" s="109">
        <f t="shared" si="7"/>
        <v>7</v>
      </c>
      <c r="F255" s="109" t="s">
        <v>19</v>
      </c>
      <c r="G255" s="2" t="s">
        <v>144</v>
      </c>
      <c r="H255" s="2" t="s">
        <v>131</v>
      </c>
      <c r="I255" s="2" t="s">
        <v>33</v>
      </c>
      <c r="J255" s="112">
        <v>176150.15407499947</v>
      </c>
    </row>
    <row r="256" spans="1:10" x14ac:dyDescent="0.2">
      <c r="A256" s="2" t="s">
        <v>136</v>
      </c>
      <c r="B256" s="2" t="s">
        <v>134</v>
      </c>
      <c r="C256" s="2" t="s">
        <v>51</v>
      </c>
      <c r="D256" s="108">
        <v>41487</v>
      </c>
      <c r="E256" s="109">
        <f t="shared" si="7"/>
        <v>8</v>
      </c>
      <c r="F256" s="109" t="s">
        <v>19</v>
      </c>
      <c r="G256" s="2" t="s">
        <v>144</v>
      </c>
      <c r="H256" s="2" t="s">
        <v>131</v>
      </c>
      <c r="I256" s="2" t="s">
        <v>33</v>
      </c>
      <c r="J256" s="112">
        <v>243388.48222500001</v>
      </c>
    </row>
    <row r="257" spans="1:10" x14ac:dyDescent="0.2">
      <c r="A257" s="2" t="s">
        <v>136</v>
      </c>
      <c r="B257" s="2" t="s">
        <v>134</v>
      </c>
      <c r="C257" s="2" t="s">
        <v>51</v>
      </c>
      <c r="D257" s="108">
        <v>41518</v>
      </c>
      <c r="E257" s="109">
        <f t="shared" si="7"/>
        <v>9</v>
      </c>
      <c r="F257" s="109" t="s">
        <v>19</v>
      </c>
      <c r="G257" s="2" t="s">
        <v>144</v>
      </c>
      <c r="H257" s="2" t="s">
        <v>131</v>
      </c>
      <c r="I257" s="2" t="s">
        <v>33</v>
      </c>
      <c r="J257" s="112">
        <v>190550.58592499947</v>
      </c>
    </row>
    <row r="258" spans="1:10" x14ac:dyDescent="0.2">
      <c r="A258" s="2" t="s">
        <v>136</v>
      </c>
      <c r="B258" s="2" t="s">
        <v>134</v>
      </c>
      <c r="C258" s="2" t="s">
        <v>51</v>
      </c>
      <c r="D258" s="108">
        <v>41548</v>
      </c>
      <c r="E258" s="109">
        <f t="shared" si="7"/>
        <v>10</v>
      </c>
      <c r="F258" s="109" t="s">
        <v>19</v>
      </c>
      <c r="G258" s="2" t="s">
        <v>144</v>
      </c>
      <c r="H258" s="2" t="s">
        <v>131</v>
      </c>
      <c r="I258" s="2" t="s">
        <v>33</v>
      </c>
      <c r="J258" s="112">
        <v>180863.73427499997</v>
      </c>
    </row>
    <row r="259" spans="1:10" x14ac:dyDescent="0.2">
      <c r="A259" s="2" t="s">
        <v>136</v>
      </c>
      <c r="B259" s="2" t="s">
        <v>134</v>
      </c>
      <c r="C259" s="2" t="s">
        <v>51</v>
      </c>
      <c r="D259" s="108">
        <v>41579</v>
      </c>
      <c r="E259" s="109">
        <f t="shared" si="7"/>
        <v>11</v>
      </c>
      <c r="F259" s="109" t="s">
        <v>19</v>
      </c>
      <c r="G259" s="2" t="s">
        <v>144</v>
      </c>
      <c r="H259" s="2" t="s">
        <v>131</v>
      </c>
      <c r="I259" s="2" t="s">
        <v>33</v>
      </c>
      <c r="J259" s="112">
        <v>185739.02025</v>
      </c>
    </row>
    <row r="260" spans="1:10" x14ac:dyDescent="0.2">
      <c r="A260" s="2" t="s">
        <v>136</v>
      </c>
      <c r="B260" s="2" t="s">
        <v>134</v>
      </c>
      <c r="C260" s="2" t="s">
        <v>51</v>
      </c>
      <c r="D260" s="108">
        <v>41609</v>
      </c>
      <c r="E260" s="109">
        <f t="shared" si="7"/>
        <v>12</v>
      </c>
      <c r="F260" s="109" t="s">
        <v>19</v>
      </c>
      <c r="G260" s="2" t="s">
        <v>144</v>
      </c>
      <c r="H260" s="2" t="s">
        <v>131</v>
      </c>
      <c r="I260" s="2" t="s">
        <v>33</v>
      </c>
      <c r="J260" s="112">
        <v>178642.66350000002</v>
      </c>
    </row>
    <row r="261" spans="1:10" x14ac:dyDescent="0.2">
      <c r="A261" s="2" t="s">
        <v>136</v>
      </c>
      <c r="B261" s="2" t="s">
        <v>134</v>
      </c>
      <c r="C261" s="2" t="s">
        <v>51</v>
      </c>
      <c r="D261" s="108">
        <v>41640</v>
      </c>
      <c r="E261" s="109">
        <f t="shared" si="7"/>
        <v>1</v>
      </c>
      <c r="F261" s="109" t="s">
        <v>19</v>
      </c>
      <c r="G261" s="2" t="s">
        <v>144</v>
      </c>
      <c r="H261" s="2" t="s">
        <v>131</v>
      </c>
      <c r="I261" s="2" t="s">
        <v>33</v>
      </c>
      <c r="J261" s="112">
        <v>224419.80119999996</v>
      </c>
    </row>
    <row r="262" spans="1:10" x14ac:dyDescent="0.2">
      <c r="A262" s="2" t="s">
        <v>136</v>
      </c>
      <c r="B262" s="2" t="s">
        <v>134</v>
      </c>
      <c r="C262" s="2" t="s">
        <v>51</v>
      </c>
      <c r="D262" s="108">
        <v>41671</v>
      </c>
      <c r="E262" s="109">
        <f t="shared" si="7"/>
        <v>2</v>
      </c>
      <c r="F262" s="109" t="s">
        <v>19</v>
      </c>
      <c r="G262" s="2" t="s">
        <v>144</v>
      </c>
      <c r="H262" s="2" t="s">
        <v>131</v>
      </c>
      <c r="I262" s="2" t="s">
        <v>33</v>
      </c>
      <c r="J262" s="112">
        <v>188937.70244999998</v>
      </c>
    </row>
    <row r="263" spans="1:10" x14ac:dyDescent="0.2">
      <c r="A263" s="2" t="s">
        <v>136</v>
      </c>
      <c r="B263" s="2" t="s">
        <v>134</v>
      </c>
      <c r="C263" s="2" t="s">
        <v>51</v>
      </c>
      <c r="D263" s="108">
        <v>41699</v>
      </c>
      <c r="E263" s="109">
        <f t="shared" si="7"/>
        <v>3</v>
      </c>
      <c r="F263" s="109" t="s">
        <v>19</v>
      </c>
      <c r="G263" s="2" t="s">
        <v>144</v>
      </c>
      <c r="H263" s="2" t="s">
        <v>131</v>
      </c>
      <c r="I263" s="2" t="s">
        <v>33</v>
      </c>
      <c r="J263" s="112">
        <v>188507.34840000002</v>
      </c>
    </row>
    <row r="264" spans="1:10" x14ac:dyDescent="0.2">
      <c r="A264" s="2" t="s">
        <v>136</v>
      </c>
      <c r="B264" s="2" t="s">
        <v>134</v>
      </c>
      <c r="C264" s="2" t="s">
        <v>51</v>
      </c>
      <c r="D264" s="108">
        <v>41730</v>
      </c>
      <c r="E264" s="109">
        <f t="shared" si="7"/>
        <v>4</v>
      </c>
      <c r="F264" s="109" t="s">
        <v>19</v>
      </c>
      <c r="G264" s="2" t="s">
        <v>144</v>
      </c>
      <c r="H264" s="2" t="s">
        <v>131</v>
      </c>
      <c r="I264" s="2" t="s">
        <v>33</v>
      </c>
      <c r="J264" s="112">
        <v>188916.82582500001</v>
      </c>
    </row>
    <row r="265" spans="1:10" x14ac:dyDescent="0.2">
      <c r="A265" s="2" t="s">
        <v>136</v>
      </c>
      <c r="B265" s="2" t="s">
        <v>134</v>
      </c>
      <c r="C265" s="2" t="s">
        <v>51</v>
      </c>
      <c r="D265" s="108">
        <v>41760</v>
      </c>
      <c r="E265" s="109">
        <f t="shared" si="7"/>
        <v>5</v>
      </c>
      <c r="F265" s="109" t="s">
        <v>19</v>
      </c>
      <c r="G265" s="2" t="s">
        <v>144</v>
      </c>
      <c r="H265" s="2" t="s">
        <v>131</v>
      </c>
      <c r="I265" s="2" t="s">
        <v>33</v>
      </c>
      <c r="J265" s="112">
        <v>200608.20937500001</v>
      </c>
    </row>
    <row r="266" spans="1:10" x14ac:dyDescent="0.2">
      <c r="A266" s="2" t="s">
        <v>136</v>
      </c>
      <c r="B266" s="2" t="s">
        <v>134</v>
      </c>
      <c r="C266" s="2" t="s">
        <v>51</v>
      </c>
      <c r="D266" s="108">
        <v>41791</v>
      </c>
      <c r="E266" s="109">
        <f t="shared" si="7"/>
        <v>6</v>
      </c>
      <c r="F266" s="109" t="s">
        <v>19</v>
      </c>
      <c r="G266" s="2" t="s">
        <v>144</v>
      </c>
      <c r="H266" s="2" t="s">
        <v>131</v>
      </c>
      <c r="I266" s="2" t="s">
        <v>33</v>
      </c>
      <c r="J266" s="112">
        <v>228708.15607500001</v>
      </c>
    </row>
    <row r="267" spans="1:10" x14ac:dyDescent="0.2">
      <c r="A267" s="2" t="s">
        <v>136</v>
      </c>
      <c r="B267" s="2" t="s">
        <v>134</v>
      </c>
      <c r="C267" s="2" t="s">
        <v>51</v>
      </c>
      <c r="D267" s="108">
        <v>41456</v>
      </c>
      <c r="E267" s="109">
        <f t="shared" si="7"/>
        <v>7</v>
      </c>
      <c r="F267" s="109" t="s">
        <v>19</v>
      </c>
      <c r="G267" s="2" t="s">
        <v>132</v>
      </c>
      <c r="H267" s="2" t="s">
        <v>133</v>
      </c>
      <c r="I267" s="2" t="s">
        <v>33</v>
      </c>
      <c r="J267" s="112">
        <v>1153364.1040624965</v>
      </c>
    </row>
    <row r="268" spans="1:10" x14ac:dyDescent="0.2">
      <c r="A268" s="2" t="s">
        <v>136</v>
      </c>
      <c r="B268" s="2" t="s">
        <v>134</v>
      </c>
      <c r="C268" s="2" t="s">
        <v>51</v>
      </c>
      <c r="D268" s="108">
        <v>41487</v>
      </c>
      <c r="E268" s="109">
        <f t="shared" si="7"/>
        <v>8</v>
      </c>
      <c r="F268" s="109" t="s">
        <v>19</v>
      </c>
      <c r="G268" s="2" t="s">
        <v>132</v>
      </c>
      <c r="H268" s="2" t="s">
        <v>133</v>
      </c>
      <c r="I268" s="2" t="s">
        <v>33</v>
      </c>
      <c r="J268" s="112">
        <v>1593615.0621875001</v>
      </c>
    </row>
    <row r="269" spans="1:10" x14ac:dyDescent="0.2">
      <c r="A269" s="2" t="s">
        <v>136</v>
      </c>
      <c r="B269" s="2" t="s">
        <v>134</v>
      </c>
      <c r="C269" s="2" t="s">
        <v>51</v>
      </c>
      <c r="D269" s="108">
        <v>41518</v>
      </c>
      <c r="E269" s="109">
        <f t="shared" si="7"/>
        <v>9</v>
      </c>
      <c r="F269" s="109" t="s">
        <v>19</v>
      </c>
      <c r="G269" s="2" t="s">
        <v>132</v>
      </c>
      <c r="H269" s="2" t="s">
        <v>133</v>
      </c>
      <c r="I269" s="2" t="s">
        <v>33</v>
      </c>
      <c r="J269" s="112">
        <v>1247652.6459374966</v>
      </c>
    </row>
    <row r="270" spans="1:10" x14ac:dyDescent="0.2">
      <c r="A270" s="2" t="s">
        <v>136</v>
      </c>
      <c r="B270" s="2" t="s">
        <v>134</v>
      </c>
      <c r="C270" s="2" t="s">
        <v>51</v>
      </c>
      <c r="D270" s="108">
        <v>41548</v>
      </c>
      <c r="E270" s="109">
        <f t="shared" si="7"/>
        <v>10</v>
      </c>
      <c r="F270" s="109" t="s">
        <v>19</v>
      </c>
      <c r="G270" s="2" t="s">
        <v>132</v>
      </c>
      <c r="H270" s="2" t="s">
        <v>133</v>
      </c>
      <c r="I270" s="2" t="s">
        <v>33</v>
      </c>
      <c r="J270" s="112">
        <v>1184226.8315625</v>
      </c>
    </row>
    <row r="271" spans="1:10" x14ac:dyDescent="0.2">
      <c r="A271" s="2" t="s">
        <v>136</v>
      </c>
      <c r="B271" s="2" t="s">
        <v>134</v>
      </c>
      <c r="C271" s="2" t="s">
        <v>51</v>
      </c>
      <c r="D271" s="108">
        <v>41579</v>
      </c>
      <c r="E271" s="109">
        <f t="shared" si="7"/>
        <v>11</v>
      </c>
      <c r="F271" s="109" t="s">
        <v>19</v>
      </c>
      <c r="G271" s="2" t="s">
        <v>132</v>
      </c>
      <c r="H271" s="2" t="s">
        <v>133</v>
      </c>
      <c r="I271" s="2" t="s">
        <v>33</v>
      </c>
      <c r="J271" s="112">
        <v>1216148.346875</v>
      </c>
    </row>
    <row r="272" spans="1:10" x14ac:dyDescent="0.2">
      <c r="A272" s="2" t="s">
        <v>136</v>
      </c>
      <c r="B272" s="2" t="s">
        <v>134</v>
      </c>
      <c r="C272" s="2" t="s">
        <v>51</v>
      </c>
      <c r="D272" s="108">
        <v>41609</v>
      </c>
      <c r="E272" s="109">
        <f t="shared" si="7"/>
        <v>12</v>
      </c>
      <c r="F272" s="109" t="s">
        <v>19</v>
      </c>
      <c r="G272" s="2" t="s">
        <v>132</v>
      </c>
      <c r="H272" s="2" t="s">
        <v>133</v>
      </c>
      <c r="I272" s="2" t="s">
        <v>33</v>
      </c>
      <c r="J272" s="112">
        <v>1169684.1062500002</v>
      </c>
    </row>
    <row r="273" spans="1:10" x14ac:dyDescent="0.2">
      <c r="A273" s="2" t="s">
        <v>136</v>
      </c>
      <c r="B273" s="2" t="s">
        <v>134</v>
      </c>
      <c r="C273" s="2" t="s">
        <v>51</v>
      </c>
      <c r="D273" s="108">
        <v>41640</v>
      </c>
      <c r="E273" s="109">
        <f t="shared" si="7"/>
        <v>1</v>
      </c>
      <c r="F273" s="109" t="s">
        <v>19</v>
      </c>
      <c r="G273" s="2" t="s">
        <v>132</v>
      </c>
      <c r="H273" s="2" t="s">
        <v>133</v>
      </c>
      <c r="I273" s="2" t="s">
        <v>33</v>
      </c>
      <c r="J273" s="112">
        <v>1469415.3649999998</v>
      </c>
    </row>
    <row r="274" spans="1:10" x14ac:dyDescent="0.2">
      <c r="A274" s="2" t="s">
        <v>136</v>
      </c>
      <c r="B274" s="2" t="s">
        <v>134</v>
      </c>
      <c r="C274" s="2" t="s">
        <v>51</v>
      </c>
      <c r="D274" s="108">
        <v>41671</v>
      </c>
      <c r="E274" s="109">
        <f t="shared" si="7"/>
        <v>2</v>
      </c>
      <c r="F274" s="109" t="s">
        <v>19</v>
      </c>
      <c r="G274" s="2" t="s">
        <v>132</v>
      </c>
      <c r="H274" s="2" t="s">
        <v>133</v>
      </c>
      <c r="I274" s="2" t="s">
        <v>33</v>
      </c>
      <c r="J274" s="112">
        <v>1237092.099375</v>
      </c>
    </row>
    <row r="275" spans="1:10" x14ac:dyDescent="0.2">
      <c r="A275" s="2" t="s">
        <v>136</v>
      </c>
      <c r="B275" s="2" t="s">
        <v>134</v>
      </c>
      <c r="C275" s="2" t="s">
        <v>51</v>
      </c>
      <c r="D275" s="108">
        <v>41699</v>
      </c>
      <c r="E275" s="109">
        <f t="shared" si="7"/>
        <v>3</v>
      </c>
      <c r="F275" s="109" t="s">
        <v>19</v>
      </c>
      <c r="G275" s="2" t="s">
        <v>132</v>
      </c>
      <c r="H275" s="2" t="s">
        <v>133</v>
      </c>
      <c r="I275" s="2" t="s">
        <v>33</v>
      </c>
      <c r="J275" s="112">
        <v>1234274.3050000002</v>
      </c>
    </row>
    <row r="276" spans="1:10" x14ac:dyDescent="0.2">
      <c r="A276" s="2" t="s">
        <v>136</v>
      </c>
      <c r="B276" s="2" t="s">
        <v>134</v>
      </c>
      <c r="C276" s="2" t="s">
        <v>51</v>
      </c>
      <c r="D276" s="108">
        <v>41730</v>
      </c>
      <c r="E276" s="109">
        <f t="shared" si="7"/>
        <v>4</v>
      </c>
      <c r="F276" s="109" t="s">
        <v>19</v>
      </c>
      <c r="G276" s="2" t="s">
        <v>132</v>
      </c>
      <c r="H276" s="2" t="s">
        <v>133</v>
      </c>
      <c r="I276" s="2" t="s">
        <v>33</v>
      </c>
      <c r="J276" s="112">
        <v>1236955.4071875</v>
      </c>
    </row>
    <row r="277" spans="1:10" x14ac:dyDescent="0.2">
      <c r="A277" s="2" t="s">
        <v>136</v>
      </c>
      <c r="B277" s="2" t="s">
        <v>134</v>
      </c>
      <c r="C277" s="2" t="s">
        <v>51</v>
      </c>
      <c r="D277" s="108">
        <v>41760</v>
      </c>
      <c r="E277" s="109">
        <f t="shared" si="7"/>
        <v>5</v>
      </c>
      <c r="F277" s="109" t="s">
        <v>19</v>
      </c>
      <c r="G277" s="2" t="s">
        <v>132</v>
      </c>
      <c r="H277" s="2" t="s">
        <v>133</v>
      </c>
      <c r="I277" s="2" t="s">
        <v>33</v>
      </c>
      <c r="J277" s="112">
        <v>1313506.1328125</v>
      </c>
    </row>
    <row r="278" spans="1:10" x14ac:dyDescent="0.2">
      <c r="A278" s="2" t="s">
        <v>136</v>
      </c>
      <c r="B278" s="2" t="s">
        <v>134</v>
      </c>
      <c r="C278" s="2" t="s">
        <v>51</v>
      </c>
      <c r="D278" s="108">
        <v>41791</v>
      </c>
      <c r="E278" s="109">
        <f t="shared" si="7"/>
        <v>6</v>
      </c>
      <c r="F278" s="109" t="s">
        <v>19</v>
      </c>
      <c r="G278" s="2" t="s">
        <v>132</v>
      </c>
      <c r="H278" s="2" t="s">
        <v>133</v>
      </c>
      <c r="I278" s="2" t="s">
        <v>33</v>
      </c>
      <c r="J278" s="112">
        <v>1497493.8790625001</v>
      </c>
    </row>
    <row r="279" spans="1:10" x14ac:dyDescent="0.2">
      <c r="A279" s="2" t="s">
        <v>136</v>
      </c>
      <c r="B279" s="2" t="s">
        <v>134</v>
      </c>
      <c r="C279" s="2" t="s">
        <v>64</v>
      </c>
      <c r="D279" s="108">
        <v>41456</v>
      </c>
      <c r="E279" s="109">
        <f t="shared" si="7"/>
        <v>7</v>
      </c>
      <c r="F279" s="109" t="s">
        <v>19</v>
      </c>
      <c r="G279" s="2" t="s">
        <v>121</v>
      </c>
      <c r="H279" s="2" t="s">
        <v>124</v>
      </c>
      <c r="I279" s="2" t="s">
        <v>33</v>
      </c>
      <c r="J279" s="112">
        <v>2533034.5131168002</v>
      </c>
    </row>
    <row r="280" spans="1:10" x14ac:dyDescent="0.2">
      <c r="A280" s="2" t="s">
        <v>136</v>
      </c>
      <c r="B280" s="2" t="s">
        <v>134</v>
      </c>
      <c r="C280" s="2" t="s">
        <v>64</v>
      </c>
      <c r="D280" s="108">
        <v>41487</v>
      </c>
      <c r="E280" s="109">
        <f t="shared" si="7"/>
        <v>8</v>
      </c>
      <c r="F280" s="109" t="s">
        <v>19</v>
      </c>
      <c r="G280" s="2" t="s">
        <v>121</v>
      </c>
      <c r="H280" s="2" t="s">
        <v>124</v>
      </c>
      <c r="I280" s="2" t="s">
        <v>33</v>
      </c>
      <c r="J280" s="112">
        <v>3051574.1625600001</v>
      </c>
    </row>
    <row r="281" spans="1:10" x14ac:dyDescent="0.2">
      <c r="A281" s="2" t="s">
        <v>136</v>
      </c>
      <c r="B281" s="2" t="s">
        <v>134</v>
      </c>
      <c r="C281" s="2" t="s">
        <v>64</v>
      </c>
      <c r="D281" s="108">
        <v>41518</v>
      </c>
      <c r="E281" s="109">
        <f t="shared" si="7"/>
        <v>9</v>
      </c>
      <c r="F281" s="109" t="s">
        <v>19</v>
      </c>
      <c r="G281" s="2" t="s">
        <v>121</v>
      </c>
      <c r="H281" s="2" t="s">
        <v>124</v>
      </c>
      <c r="I281" s="2" t="s">
        <v>33</v>
      </c>
      <c r="J281" s="112">
        <v>3084202.7580672004</v>
      </c>
    </row>
    <row r="282" spans="1:10" x14ac:dyDescent="0.2">
      <c r="A282" s="2" t="s">
        <v>136</v>
      </c>
      <c r="B282" s="2" t="s">
        <v>134</v>
      </c>
      <c r="C282" s="2" t="s">
        <v>64</v>
      </c>
      <c r="D282" s="108">
        <v>41548</v>
      </c>
      <c r="E282" s="109">
        <f t="shared" si="7"/>
        <v>10</v>
      </c>
      <c r="F282" s="109" t="s">
        <v>19</v>
      </c>
      <c r="G282" s="2" t="s">
        <v>121</v>
      </c>
      <c r="H282" s="2" t="s">
        <v>124</v>
      </c>
      <c r="I282" s="2" t="s">
        <v>33</v>
      </c>
      <c r="J282" s="112">
        <v>4135202.765971201</v>
      </c>
    </row>
    <row r="283" spans="1:10" x14ac:dyDescent="0.2">
      <c r="A283" s="2" t="s">
        <v>136</v>
      </c>
      <c r="B283" s="2" t="s">
        <v>134</v>
      </c>
      <c r="C283" s="2" t="s">
        <v>64</v>
      </c>
      <c r="D283" s="108">
        <v>41579</v>
      </c>
      <c r="E283" s="109">
        <f t="shared" ref="E283:E346" si="8">MONTH(D283)</f>
        <v>11</v>
      </c>
      <c r="F283" s="109" t="s">
        <v>19</v>
      </c>
      <c r="G283" s="2" t="s">
        <v>121</v>
      </c>
      <c r="H283" s="2" t="s">
        <v>124</v>
      </c>
      <c r="I283" s="2" t="s">
        <v>33</v>
      </c>
      <c r="J283" s="112">
        <v>4473275.8948415993</v>
      </c>
    </row>
    <row r="284" spans="1:10" x14ac:dyDescent="0.2">
      <c r="A284" s="2" t="s">
        <v>136</v>
      </c>
      <c r="B284" s="2" t="s">
        <v>134</v>
      </c>
      <c r="C284" s="2" t="s">
        <v>64</v>
      </c>
      <c r="D284" s="108">
        <v>41609</v>
      </c>
      <c r="E284" s="109">
        <f t="shared" si="8"/>
        <v>12</v>
      </c>
      <c r="F284" s="109" t="s">
        <v>19</v>
      </c>
      <c r="G284" s="2" t="s">
        <v>121</v>
      </c>
      <c r="H284" s="2" t="s">
        <v>124</v>
      </c>
      <c r="I284" s="2" t="s">
        <v>33</v>
      </c>
      <c r="J284" s="112">
        <v>3464957.9260800011</v>
      </c>
    </row>
    <row r="285" spans="1:10" x14ac:dyDescent="0.2">
      <c r="A285" s="2" t="s">
        <v>136</v>
      </c>
      <c r="B285" s="2" t="s">
        <v>134</v>
      </c>
      <c r="C285" s="2" t="s">
        <v>64</v>
      </c>
      <c r="D285" s="108">
        <v>41640</v>
      </c>
      <c r="E285" s="109">
        <f t="shared" si="8"/>
        <v>1</v>
      </c>
      <c r="F285" s="109" t="s">
        <v>19</v>
      </c>
      <c r="G285" s="2" t="s">
        <v>121</v>
      </c>
      <c r="H285" s="2" t="s">
        <v>124</v>
      </c>
      <c r="I285" s="2" t="s">
        <v>33</v>
      </c>
      <c r="J285" s="112">
        <v>4049642.8266000003</v>
      </c>
    </row>
    <row r="286" spans="1:10" x14ac:dyDescent="0.2">
      <c r="A286" s="2" t="s">
        <v>136</v>
      </c>
      <c r="B286" s="2" t="s">
        <v>134</v>
      </c>
      <c r="C286" s="2" t="s">
        <v>64</v>
      </c>
      <c r="D286" s="108">
        <v>41671</v>
      </c>
      <c r="E286" s="109">
        <f t="shared" si="8"/>
        <v>2</v>
      </c>
      <c r="F286" s="109" t="s">
        <v>19</v>
      </c>
      <c r="G286" s="2" t="s">
        <v>121</v>
      </c>
      <c r="H286" s="2" t="s">
        <v>124</v>
      </c>
      <c r="I286" s="2" t="s">
        <v>33</v>
      </c>
      <c r="J286" s="112">
        <v>4767948.2214000002</v>
      </c>
    </row>
    <row r="287" spans="1:10" x14ac:dyDescent="0.2">
      <c r="A287" s="2" t="s">
        <v>136</v>
      </c>
      <c r="B287" s="2" t="s">
        <v>134</v>
      </c>
      <c r="C287" s="2" t="s">
        <v>64</v>
      </c>
      <c r="D287" s="108">
        <v>41699</v>
      </c>
      <c r="E287" s="109">
        <f t="shared" si="8"/>
        <v>3</v>
      </c>
      <c r="F287" s="109" t="s">
        <v>19</v>
      </c>
      <c r="G287" s="2" t="s">
        <v>121</v>
      </c>
      <c r="H287" s="2" t="s">
        <v>124</v>
      </c>
      <c r="I287" s="2" t="s">
        <v>33</v>
      </c>
      <c r="J287" s="112">
        <v>4346722.8083999995</v>
      </c>
    </row>
    <row r="288" spans="1:10" x14ac:dyDescent="0.2">
      <c r="A288" s="2" t="s">
        <v>136</v>
      </c>
      <c r="B288" s="2" t="s">
        <v>134</v>
      </c>
      <c r="C288" s="2" t="s">
        <v>64</v>
      </c>
      <c r="D288" s="108">
        <v>41730</v>
      </c>
      <c r="E288" s="109">
        <f t="shared" si="8"/>
        <v>4</v>
      </c>
      <c r="F288" s="109" t="s">
        <v>19</v>
      </c>
      <c r="G288" s="2" t="s">
        <v>121</v>
      </c>
      <c r="H288" s="2" t="s">
        <v>124</v>
      </c>
      <c r="I288" s="2" t="s">
        <v>33</v>
      </c>
      <c r="J288" s="112">
        <v>4671541.1274000006</v>
      </c>
    </row>
    <row r="289" spans="1:10" x14ac:dyDescent="0.2">
      <c r="A289" s="2" t="s">
        <v>136</v>
      </c>
      <c r="B289" s="2" t="s">
        <v>134</v>
      </c>
      <c r="C289" s="2" t="s">
        <v>64</v>
      </c>
      <c r="D289" s="108">
        <v>41760</v>
      </c>
      <c r="E289" s="109">
        <f t="shared" si="8"/>
        <v>5</v>
      </c>
      <c r="F289" s="109" t="s">
        <v>19</v>
      </c>
      <c r="G289" s="2" t="s">
        <v>121</v>
      </c>
      <c r="H289" s="2" t="s">
        <v>124</v>
      </c>
      <c r="I289" s="2" t="s">
        <v>33</v>
      </c>
      <c r="J289" s="112">
        <v>5478104.6040000012</v>
      </c>
    </row>
    <row r="290" spans="1:10" x14ac:dyDescent="0.2">
      <c r="A290" s="2" t="s">
        <v>136</v>
      </c>
      <c r="B290" s="2" t="s">
        <v>134</v>
      </c>
      <c r="C290" s="2" t="s">
        <v>64</v>
      </c>
      <c r="D290" s="108">
        <v>41791</v>
      </c>
      <c r="E290" s="109">
        <f t="shared" si="8"/>
        <v>6</v>
      </c>
      <c r="F290" s="109" t="s">
        <v>19</v>
      </c>
      <c r="G290" s="2" t="s">
        <v>121</v>
      </c>
      <c r="H290" s="2" t="s">
        <v>124</v>
      </c>
      <c r="I290" s="2" t="s">
        <v>33</v>
      </c>
      <c r="J290" s="112">
        <v>2269805.1667200001</v>
      </c>
    </row>
    <row r="291" spans="1:10" x14ac:dyDescent="0.2">
      <c r="A291" s="2" t="s">
        <v>136</v>
      </c>
      <c r="B291" s="2" t="s">
        <v>134</v>
      </c>
      <c r="C291" s="2" t="s">
        <v>64</v>
      </c>
      <c r="D291" s="108">
        <v>41456</v>
      </c>
      <c r="E291" s="109">
        <f t="shared" si="8"/>
        <v>7</v>
      </c>
      <c r="F291" s="109" t="s">
        <v>19</v>
      </c>
      <c r="G291" s="2" t="s">
        <v>125</v>
      </c>
      <c r="H291" s="2" t="s">
        <v>126</v>
      </c>
      <c r="I291" s="2" t="s">
        <v>33</v>
      </c>
      <c r="J291" s="112">
        <v>1266517.2565584001</v>
      </c>
    </row>
    <row r="292" spans="1:10" x14ac:dyDescent="0.2">
      <c r="A292" s="2" t="s">
        <v>136</v>
      </c>
      <c r="B292" s="2" t="s">
        <v>134</v>
      </c>
      <c r="C292" s="2" t="s">
        <v>64</v>
      </c>
      <c r="D292" s="108">
        <v>41487</v>
      </c>
      <c r="E292" s="109">
        <f t="shared" si="8"/>
        <v>8</v>
      </c>
      <c r="F292" s="109" t="s">
        <v>19</v>
      </c>
      <c r="G292" s="2" t="s">
        <v>125</v>
      </c>
      <c r="H292" s="2" t="s">
        <v>126</v>
      </c>
      <c r="I292" s="2" t="s">
        <v>33</v>
      </c>
      <c r="J292" s="112">
        <v>1525787.08128</v>
      </c>
    </row>
    <row r="293" spans="1:10" x14ac:dyDescent="0.2">
      <c r="A293" s="2" t="s">
        <v>136</v>
      </c>
      <c r="B293" s="2" t="s">
        <v>134</v>
      </c>
      <c r="C293" s="2" t="s">
        <v>64</v>
      </c>
      <c r="D293" s="108">
        <v>41518</v>
      </c>
      <c r="E293" s="109">
        <f t="shared" si="8"/>
        <v>9</v>
      </c>
      <c r="F293" s="109" t="s">
        <v>19</v>
      </c>
      <c r="G293" s="2" t="s">
        <v>125</v>
      </c>
      <c r="H293" s="2" t="s">
        <v>126</v>
      </c>
      <c r="I293" s="2" t="s">
        <v>33</v>
      </c>
      <c r="J293" s="112">
        <v>1542101.3790336002</v>
      </c>
    </row>
    <row r="294" spans="1:10" x14ac:dyDescent="0.2">
      <c r="A294" s="2" t="s">
        <v>136</v>
      </c>
      <c r="B294" s="2" t="s">
        <v>134</v>
      </c>
      <c r="C294" s="2" t="s">
        <v>64</v>
      </c>
      <c r="D294" s="108">
        <v>41548</v>
      </c>
      <c r="E294" s="109">
        <f t="shared" si="8"/>
        <v>10</v>
      </c>
      <c r="F294" s="109" t="s">
        <v>19</v>
      </c>
      <c r="G294" s="2" t="s">
        <v>125</v>
      </c>
      <c r="H294" s="2" t="s">
        <v>126</v>
      </c>
      <c r="I294" s="2" t="s">
        <v>33</v>
      </c>
      <c r="J294" s="112">
        <v>2067601.3829856005</v>
      </c>
    </row>
    <row r="295" spans="1:10" x14ac:dyDescent="0.2">
      <c r="A295" s="2" t="s">
        <v>136</v>
      </c>
      <c r="B295" s="2" t="s">
        <v>134</v>
      </c>
      <c r="C295" s="2" t="s">
        <v>64</v>
      </c>
      <c r="D295" s="108">
        <v>41579</v>
      </c>
      <c r="E295" s="109">
        <f t="shared" si="8"/>
        <v>11</v>
      </c>
      <c r="F295" s="109" t="s">
        <v>19</v>
      </c>
      <c r="G295" s="2" t="s">
        <v>125</v>
      </c>
      <c r="H295" s="2" t="s">
        <v>126</v>
      </c>
      <c r="I295" s="2" t="s">
        <v>33</v>
      </c>
      <c r="J295" s="112">
        <v>2236637.9474207996</v>
      </c>
    </row>
    <row r="296" spans="1:10" x14ac:dyDescent="0.2">
      <c r="A296" s="2" t="s">
        <v>136</v>
      </c>
      <c r="B296" s="2" t="s">
        <v>134</v>
      </c>
      <c r="C296" s="2" t="s">
        <v>64</v>
      </c>
      <c r="D296" s="108">
        <v>41609</v>
      </c>
      <c r="E296" s="109">
        <f t="shared" si="8"/>
        <v>12</v>
      </c>
      <c r="F296" s="109" t="s">
        <v>19</v>
      </c>
      <c r="G296" s="2" t="s">
        <v>125</v>
      </c>
      <c r="H296" s="2" t="s">
        <v>126</v>
      </c>
      <c r="I296" s="2" t="s">
        <v>33</v>
      </c>
      <c r="J296" s="112">
        <v>1732478.9630400005</v>
      </c>
    </row>
    <row r="297" spans="1:10" x14ac:dyDescent="0.2">
      <c r="A297" s="2" t="s">
        <v>136</v>
      </c>
      <c r="B297" s="2" t="s">
        <v>134</v>
      </c>
      <c r="C297" s="2" t="s">
        <v>64</v>
      </c>
      <c r="D297" s="108">
        <v>41640</v>
      </c>
      <c r="E297" s="109">
        <f t="shared" si="8"/>
        <v>1</v>
      </c>
      <c r="F297" s="109" t="s">
        <v>19</v>
      </c>
      <c r="G297" s="2" t="s">
        <v>125</v>
      </c>
      <c r="H297" s="2" t="s">
        <v>126</v>
      </c>
      <c r="I297" s="2" t="s">
        <v>33</v>
      </c>
      <c r="J297" s="112">
        <v>2024821.4133000001</v>
      </c>
    </row>
    <row r="298" spans="1:10" x14ac:dyDescent="0.2">
      <c r="A298" s="2" t="s">
        <v>136</v>
      </c>
      <c r="B298" s="2" t="s">
        <v>134</v>
      </c>
      <c r="C298" s="2" t="s">
        <v>64</v>
      </c>
      <c r="D298" s="108">
        <v>41671</v>
      </c>
      <c r="E298" s="109">
        <f t="shared" si="8"/>
        <v>2</v>
      </c>
      <c r="F298" s="109" t="s">
        <v>19</v>
      </c>
      <c r="G298" s="2" t="s">
        <v>125</v>
      </c>
      <c r="H298" s="2" t="s">
        <v>126</v>
      </c>
      <c r="I298" s="2" t="s">
        <v>33</v>
      </c>
      <c r="J298" s="112">
        <v>2383974.1107000001</v>
      </c>
    </row>
    <row r="299" spans="1:10" x14ac:dyDescent="0.2">
      <c r="A299" s="2" t="s">
        <v>136</v>
      </c>
      <c r="B299" s="2" t="s">
        <v>134</v>
      </c>
      <c r="C299" s="2" t="s">
        <v>64</v>
      </c>
      <c r="D299" s="108">
        <v>41699</v>
      </c>
      <c r="E299" s="109">
        <f t="shared" si="8"/>
        <v>3</v>
      </c>
      <c r="F299" s="109" t="s">
        <v>19</v>
      </c>
      <c r="G299" s="2" t="s">
        <v>125</v>
      </c>
      <c r="H299" s="2" t="s">
        <v>126</v>
      </c>
      <c r="I299" s="2" t="s">
        <v>33</v>
      </c>
      <c r="J299" s="112">
        <v>2173361.4041999998</v>
      </c>
    </row>
    <row r="300" spans="1:10" x14ac:dyDescent="0.2">
      <c r="A300" s="2" t="s">
        <v>136</v>
      </c>
      <c r="B300" s="2" t="s">
        <v>134</v>
      </c>
      <c r="C300" s="2" t="s">
        <v>64</v>
      </c>
      <c r="D300" s="108">
        <v>41730</v>
      </c>
      <c r="E300" s="109">
        <f t="shared" si="8"/>
        <v>4</v>
      </c>
      <c r="F300" s="109" t="s">
        <v>19</v>
      </c>
      <c r="G300" s="2" t="s">
        <v>125</v>
      </c>
      <c r="H300" s="2" t="s">
        <v>126</v>
      </c>
      <c r="I300" s="2" t="s">
        <v>33</v>
      </c>
      <c r="J300" s="112">
        <v>2335770.5637000003</v>
      </c>
    </row>
    <row r="301" spans="1:10" x14ac:dyDescent="0.2">
      <c r="A301" s="2" t="s">
        <v>136</v>
      </c>
      <c r="B301" s="2" t="s">
        <v>134</v>
      </c>
      <c r="C301" s="2" t="s">
        <v>64</v>
      </c>
      <c r="D301" s="108">
        <v>41760</v>
      </c>
      <c r="E301" s="109">
        <f t="shared" si="8"/>
        <v>5</v>
      </c>
      <c r="F301" s="109" t="s">
        <v>19</v>
      </c>
      <c r="G301" s="2" t="s">
        <v>125</v>
      </c>
      <c r="H301" s="2" t="s">
        <v>126</v>
      </c>
      <c r="I301" s="2" t="s">
        <v>33</v>
      </c>
      <c r="J301" s="112">
        <v>2739052.3020000006</v>
      </c>
    </row>
    <row r="302" spans="1:10" x14ac:dyDescent="0.2">
      <c r="A302" s="2" t="s">
        <v>136</v>
      </c>
      <c r="B302" s="2" t="s">
        <v>134</v>
      </c>
      <c r="C302" s="2" t="s">
        <v>64</v>
      </c>
      <c r="D302" s="108">
        <v>41791</v>
      </c>
      <c r="E302" s="109">
        <f t="shared" si="8"/>
        <v>6</v>
      </c>
      <c r="F302" s="109" t="s">
        <v>19</v>
      </c>
      <c r="G302" s="2" t="s">
        <v>125</v>
      </c>
      <c r="H302" s="2" t="s">
        <v>126</v>
      </c>
      <c r="I302" s="2" t="s">
        <v>33</v>
      </c>
      <c r="J302" s="112">
        <v>1134902.58336</v>
      </c>
    </row>
    <row r="303" spans="1:10" x14ac:dyDescent="0.2">
      <c r="A303" s="2" t="s">
        <v>136</v>
      </c>
      <c r="B303" s="2" t="s">
        <v>134</v>
      </c>
      <c r="C303" s="2" t="s">
        <v>64</v>
      </c>
      <c r="D303" s="108">
        <v>41456</v>
      </c>
      <c r="E303" s="109">
        <f t="shared" si="8"/>
        <v>7</v>
      </c>
      <c r="F303" s="109" t="s">
        <v>19</v>
      </c>
      <c r="G303" s="2" t="s">
        <v>125</v>
      </c>
      <c r="H303" s="2" t="s">
        <v>127</v>
      </c>
      <c r="I303" s="2" t="s">
        <v>33</v>
      </c>
      <c r="J303" s="112">
        <v>1055431.0471320001</v>
      </c>
    </row>
    <row r="304" spans="1:10" x14ac:dyDescent="0.2">
      <c r="A304" s="2" t="s">
        <v>136</v>
      </c>
      <c r="B304" s="2" t="s">
        <v>134</v>
      </c>
      <c r="C304" s="2" t="s">
        <v>64</v>
      </c>
      <c r="D304" s="108">
        <v>41487</v>
      </c>
      <c r="E304" s="109">
        <f t="shared" si="8"/>
        <v>8</v>
      </c>
      <c r="F304" s="109" t="s">
        <v>19</v>
      </c>
      <c r="G304" s="2" t="s">
        <v>125</v>
      </c>
      <c r="H304" s="2" t="s">
        <v>127</v>
      </c>
      <c r="I304" s="2" t="s">
        <v>33</v>
      </c>
      <c r="J304" s="112">
        <v>1271489.2344000002</v>
      </c>
    </row>
    <row r="305" spans="1:10" x14ac:dyDescent="0.2">
      <c r="A305" s="2" t="s">
        <v>136</v>
      </c>
      <c r="B305" s="2" t="s">
        <v>134</v>
      </c>
      <c r="C305" s="2" t="s">
        <v>64</v>
      </c>
      <c r="D305" s="108">
        <v>41518</v>
      </c>
      <c r="E305" s="109">
        <f t="shared" si="8"/>
        <v>9</v>
      </c>
      <c r="F305" s="109" t="s">
        <v>19</v>
      </c>
      <c r="G305" s="2" t="s">
        <v>125</v>
      </c>
      <c r="H305" s="2" t="s">
        <v>127</v>
      </c>
      <c r="I305" s="2" t="s">
        <v>33</v>
      </c>
      <c r="J305" s="112">
        <v>1285084.4825280001</v>
      </c>
    </row>
    <row r="306" spans="1:10" x14ac:dyDescent="0.2">
      <c r="A306" s="2" t="s">
        <v>136</v>
      </c>
      <c r="B306" s="2" t="s">
        <v>134</v>
      </c>
      <c r="C306" s="2" t="s">
        <v>64</v>
      </c>
      <c r="D306" s="108">
        <v>41548</v>
      </c>
      <c r="E306" s="109">
        <f t="shared" si="8"/>
        <v>10</v>
      </c>
      <c r="F306" s="109" t="s">
        <v>19</v>
      </c>
      <c r="G306" s="2" t="s">
        <v>125</v>
      </c>
      <c r="H306" s="2" t="s">
        <v>127</v>
      </c>
      <c r="I306" s="2" t="s">
        <v>33</v>
      </c>
      <c r="J306" s="112">
        <v>1723001.1524880002</v>
      </c>
    </row>
    <row r="307" spans="1:10" x14ac:dyDescent="0.2">
      <c r="A307" s="2" t="s">
        <v>136</v>
      </c>
      <c r="B307" s="2" t="s">
        <v>134</v>
      </c>
      <c r="C307" s="2" t="s">
        <v>64</v>
      </c>
      <c r="D307" s="108">
        <v>41579</v>
      </c>
      <c r="E307" s="109">
        <f t="shared" si="8"/>
        <v>11</v>
      </c>
      <c r="F307" s="109" t="s">
        <v>19</v>
      </c>
      <c r="G307" s="2" t="s">
        <v>125</v>
      </c>
      <c r="H307" s="2" t="s">
        <v>127</v>
      </c>
      <c r="I307" s="2" t="s">
        <v>33</v>
      </c>
      <c r="J307" s="112">
        <v>1863864.9561839998</v>
      </c>
    </row>
    <row r="308" spans="1:10" x14ac:dyDescent="0.2">
      <c r="A308" s="2" t="s">
        <v>136</v>
      </c>
      <c r="B308" s="2" t="s">
        <v>134</v>
      </c>
      <c r="C308" s="2" t="s">
        <v>64</v>
      </c>
      <c r="D308" s="108">
        <v>41609</v>
      </c>
      <c r="E308" s="109">
        <f t="shared" si="8"/>
        <v>12</v>
      </c>
      <c r="F308" s="109" t="s">
        <v>19</v>
      </c>
      <c r="G308" s="2" t="s">
        <v>125</v>
      </c>
      <c r="H308" s="2" t="s">
        <v>127</v>
      </c>
      <c r="I308" s="2" t="s">
        <v>33</v>
      </c>
      <c r="J308" s="112">
        <v>1443732.4692000004</v>
      </c>
    </row>
    <row r="309" spans="1:10" x14ac:dyDescent="0.2">
      <c r="A309" s="2" t="s">
        <v>136</v>
      </c>
      <c r="B309" s="2" t="s">
        <v>134</v>
      </c>
      <c r="C309" s="2" t="s">
        <v>64</v>
      </c>
      <c r="D309" s="108">
        <v>41640</v>
      </c>
      <c r="E309" s="109">
        <f t="shared" si="8"/>
        <v>1</v>
      </c>
      <c r="F309" s="109" t="s">
        <v>19</v>
      </c>
      <c r="G309" s="2" t="s">
        <v>125</v>
      </c>
      <c r="H309" s="2" t="s">
        <v>127</v>
      </c>
      <c r="I309" s="2" t="s">
        <v>33</v>
      </c>
      <c r="J309" s="112">
        <v>1687351.1777500003</v>
      </c>
    </row>
    <row r="310" spans="1:10" x14ac:dyDescent="0.2">
      <c r="A310" s="2" t="s">
        <v>136</v>
      </c>
      <c r="B310" s="2" t="s">
        <v>134</v>
      </c>
      <c r="C310" s="2" t="s">
        <v>64</v>
      </c>
      <c r="D310" s="108">
        <v>41671</v>
      </c>
      <c r="E310" s="109">
        <f t="shared" si="8"/>
        <v>2</v>
      </c>
      <c r="F310" s="109" t="s">
        <v>19</v>
      </c>
      <c r="G310" s="2" t="s">
        <v>125</v>
      </c>
      <c r="H310" s="2" t="s">
        <v>127</v>
      </c>
      <c r="I310" s="2" t="s">
        <v>33</v>
      </c>
      <c r="J310" s="112">
        <v>1986645.0922500002</v>
      </c>
    </row>
    <row r="311" spans="1:10" x14ac:dyDescent="0.2">
      <c r="A311" s="2" t="s">
        <v>136</v>
      </c>
      <c r="B311" s="2" t="s">
        <v>134</v>
      </c>
      <c r="C311" s="2" t="s">
        <v>64</v>
      </c>
      <c r="D311" s="108">
        <v>41699</v>
      </c>
      <c r="E311" s="109">
        <f t="shared" si="8"/>
        <v>3</v>
      </c>
      <c r="F311" s="109" t="s">
        <v>19</v>
      </c>
      <c r="G311" s="2" t="s">
        <v>125</v>
      </c>
      <c r="H311" s="2" t="s">
        <v>127</v>
      </c>
      <c r="I311" s="2" t="s">
        <v>33</v>
      </c>
      <c r="J311" s="112">
        <v>1811134.5035000001</v>
      </c>
    </row>
    <row r="312" spans="1:10" x14ac:dyDescent="0.2">
      <c r="A312" s="2" t="s">
        <v>136</v>
      </c>
      <c r="B312" s="2" t="s">
        <v>134</v>
      </c>
      <c r="C312" s="2" t="s">
        <v>64</v>
      </c>
      <c r="D312" s="108">
        <v>41730</v>
      </c>
      <c r="E312" s="109">
        <f t="shared" si="8"/>
        <v>4</v>
      </c>
      <c r="F312" s="109" t="s">
        <v>19</v>
      </c>
      <c r="G312" s="2" t="s">
        <v>125</v>
      </c>
      <c r="H312" s="2" t="s">
        <v>127</v>
      </c>
      <c r="I312" s="2" t="s">
        <v>33</v>
      </c>
      <c r="J312" s="112">
        <v>1946475.4697500004</v>
      </c>
    </row>
    <row r="313" spans="1:10" x14ac:dyDescent="0.2">
      <c r="A313" s="2" t="s">
        <v>136</v>
      </c>
      <c r="B313" s="2" t="s">
        <v>134</v>
      </c>
      <c r="C313" s="2" t="s">
        <v>64</v>
      </c>
      <c r="D313" s="108">
        <v>41760</v>
      </c>
      <c r="E313" s="109">
        <f t="shared" si="8"/>
        <v>5</v>
      </c>
      <c r="F313" s="109" t="s">
        <v>19</v>
      </c>
      <c r="G313" s="2" t="s">
        <v>125</v>
      </c>
      <c r="H313" s="2" t="s">
        <v>127</v>
      </c>
      <c r="I313" s="2" t="s">
        <v>33</v>
      </c>
      <c r="J313" s="112">
        <v>2282543.5850000004</v>
      </c>
    </row>
    <row r="314" spans="1:10" x14ac:dyDescent="0.2">
      <c r="A314" s="2" t="s">
        <v>136</v>
      </c>
      <c r="B314" s="2" t="s">
        <v>134</v>
      </c>
      <c r="C314" s="2" t="s">
        <v>64</v>
      </c>
      <c r="D314" s="108">
        <v>41791</v>
      </c>
      <c r="E314" s="109">
        <f t="shared" si="8"/>
        <v>6</v>
      </c>
      <c r="F314" s="109" t="s">
        <v>19</v>
      </c>
      <c r="G314" s="2" t="s">
        <v>125</v>
      </c>
      <c r="H314" s="2" t="s">
        <v>127</v>
      </c>
      <c r="I314" s="2" t="s">
        <v>33</v>
      </c>
      <c r="J314" s="112">
        <v>945752.15280000004</v>
      </c>
    </row>
    <row r="315" spans="1:10" x14ac:dyDescent="0.2">
      <c r="A315" s="2" t="s">
        <v>136</v>
      </c>
      <c r="B315" s="2" t="s">
        <v>134</v>
      </c>
      <c r="C315" s="2" t="s">
        <v>64</v>
      </c>
      <c r="D315" s="108">
        <v>41456</v>
      </c>
      <c r="E315" s="109">
        <f t="shared" si="8"/>
        <v>7</v>
      </c>
      <c r="F315" s="109" t="s">
        <v>19</v>
      </c>
      <c r="G315" s="2" t="s">
        <v>144</v>
      </c>
      <c r="H315" s="2" t="s">
        <v>128</v>
      </c>
      <c r="I315" s="2" t="s">
        <v>33</v>
      </c>
      <c r="J315" s="112">
        <v>996326.908492608</v>
      </c>
    </row>
    <row r="316" spans="1:10" x14ac:dyDescent="0.2">
      <c r="A316" s="2" t="s">
        <v>136</v>
      </c>
      <c r="B316" s="2" t="s">
        <v>134</v>
      </c>
      <c r="C316" s="2" t="s">
        <v>64</v>
      </c>
      <c r="D316" s="108">
        <v>41487</v>
      </c>
      <c r="E316" s="109">
        <f t="shared" si="8"/>
        <v>8</v>
      </c>
      <c r="F316" s="109" t="s">
        <v>19</v>
      </c>
      <c r="G316" s="2" t="s">
        <v>144</v>
      </c>
      <c r="H316" s="2" t="s">
        <v>128</v>
      </c>
      <c r="I316" s="2" t="s">
        <v>33</v>
      </c>
      <c r="J316" s="112">
        <v>1200285.8372736</v>
      </c>
    </row>
    <row r="317" spans="1:10" x14ac:dyDescent="0.2">
      <c r="A317" s="2" t="s">
        <v>136</v>
      </c>
      <c r="B317" s="2" t="s">
        <v>134</v>
      </c>
      <c r="C317" s="2" t="s">
        <v>64</v>
      </c>
      <c r="D317" s="108">
        <v>41518</v>
      </c>
      <c r="E317" s="109">
        <f t="shared" si="8"/>
        <v>9</v>
      </c>
      <c r="F317" s="109" t="s">
        <v>19</v>
      </c>
      <c r="G317" s="2" t="s">
        <v>144</v>
      </c>
      <c r="H317" s="2" t="s">
        <v>128</v>
      </c>
      <c r="I317" s="2" t="s">
        <v>33</v>
      </c>
      <c r="J317" s="112">
        <v>1213119.7515064322</v>
      </c>
    </row>
    <row r="318" spans="1:10" x14ac:dyDescent="0.2">
      <c r="A318" s="2" t="s">
        <v>136</v>
      </c>
      <c r="B318" s="2" t="s">
        <v>134</v>
      </c>
      <c r="C318" s="2" t="s">
        <v>64</v>
      </c>
      <c r="D318" s="108">
        <v>41548</v>
      </c>
      <c r="E318" s="109">
        <f t="shared" si="8"/>
        <v>10</v>
      </c>
      <c r="F318" s="109" t="s">
        <v>19</v>
      </c>
      <c r="G318" s="2" t="s">
        <v>144</v>
      </c>
      <c r="H318" s="2" t="s">
        <v>128</v>
      </c>
      <c r="I318" s="2" t="s">
        <v>33</v>
      </c>
      <c r="J318" s="112">
        <v>1626513.0879486722</v>
      </c>
    </row>
    <row r="319" spans="1:10" x14ac:dyDescent="0.2">
      <c r="A319" s="2" t="s">
        <v>136</v>
      </c>
      <c r="B319" s="2" t="s">
        <v>134</v>
      </c>
      <c r="C319" s="2" t="s">
        <v>64</v>
      </c>
      <c r="D319" s="108">
        <v>41579</v>
      </c>
      <c r="E319" s="109">
        <f t="shared" si="8"/>
        <v>11</v>
      </c>
      <c r="F319" s="109" t="s">
        <v>19</v>
      </c>
      <c r="G319" s="2" t="s">
        <v>144</v>
      </c>
      <c r="H319" s="2" t="s">
        <v>128</v>
      </c>
      <c r="I319" s="2" t="s">
        <v>33</v>
      </c>
      <c r="J319" s="112">
        <v>1759488.5186376958</v>
      </c>
    </row>
    <row r="320" spans="1:10" x14ac:dyDescent="0.2">
      <c r="A320" s="2" t="s">
        <v>136</v>
      </c>
      <c r="B320" s="2" t="s">
        <v>134</v>
      </c>
      <c r="C320" s="2" t="s">
        <v>64</v>
      </c>
      <c r="D320" s="108">
        <v>41609</v>
      </c>
      <c r="E320" s="109">
        <f t="shared" si="8"/>
        <v>12</v>
      </c>
      <c r="F320" s="109" t="s">
        <v>19</v>
      </c>
      <c r="G320" s="2" t="s">
        <v>144</v>
      </c>
      <c r="H320" s="2" t="s">
        <v>128</v>
      </c>
      <c r="I320" s="2" t="s">
        <v>33</v>
      </c>
      <c r="J320" s="112">
        <v>1362883.4509248002</v>
      </c>
    </row>
    <row r="321" spans="1:10" x14ac:dyDescent="0.2">
      <c r="A321" s="2" t="s">
        <v>136</v>
      </c>
      <c r="B321" s="2" t="s">
        <v>134</v>
      </c>
      <c r="C321" s="2" t="s">
        <v>64</v>
      </c>
      <c r="D321" s="108">
        <v>41640</v>
      </c>
      <c r="E321" s="109">
        <f t="shared" si="8"/>
        <v>1</v>
      </c>
      <c r="F321" s="109" t="s">
        <v>19</v>
      </c>
      <c r="G321" s="2" t="s">
        <v>144</v>
      </c>
      <c r="H321" s="2" t="s">
        <v>128</v>
      </c>
      <c r="I321" s="2" t="s">
        <v>33</v>
      </c>
      <c r="J321" s="112">
        <v>1592859.5117959999</v>
      </c>
    </row>
    <row r="322" spans="1:10" x14ac:dyDescent="0.2">
      <c r="A322" s="2" t="s">
        <v>136</v>
      </c>
      <c r="B322" s="2" t="s">
        <v>134</v>
      </c>
      <c r="C322" s="2" t="s">
        <v>64</v>
      </c>
      <c r="D322" s="108">
        <v>41671</v>
      </c>
      <c r="E322" s="109">
        <f t="shared" si="8"/>
        <v>2</v>
      </c>
      <c r="F322" s="109" t="s">
        <v>19</v>
      </c>
      <c r="G322" s="2" t="s">
        <v>144</v>
      </c>
      <c r="H322" s="2" t="s">
        <v>128</v>
      </c>
      <c r="I322" s="2" t="s">
        <v>33</v>
      </c>
      <c r="J322" s="112">
        <v>1875392.9670840001</v>
      </c>
    </row>
    <row r="323" spans="1:10" x14ac:dyDescent="0.2">
      <c r="A323" s="2" t="s">
        <v>136</v>
      </c>
      <c r="B323" s="2" t="s">
        <v>134</v>
      </c>
      <c r="C323" s="2" t="s">
        <v>64</v>
      </c>
      <c r="D323" s="108">
        <v>41699</v>
      </c>
      <c r="E323" s="109">
        <f t="shared" si="8"/>
        <v>3</v>
      </c>
      <c r="F323" s="109" t="s">
        <v>19</v>
      </c>
      <c r="G323" s="2" t="s">
        <v>144</v>
      </c>
      <c r="H323" s="2" t="s">
        <v>128</v>
      </c>
      <c r="I323" s="2" t="s">
        <v>33</v>
      </c>
      <c r="J323" s="112">
        <v>1709710.9713039999</v>
      </c>
    </row>
    <row r="324" spans="1:10" x14ac:dyDescent="0.2">
      <c r="A324" s="2" t="s">
        <v>136</v>
      </c>
      <c r="B324" s="2" t="s">
        <v>134</v>
      </c>
      <c r="C324" s="2" t="s">
        <v>64</v>
      </c>
      <c r="D324" s="108">
        <v>41730</v>
      </c>
      <c r="E324" s="109">
        <f t="shared" si="8"/>
        <v>4</v>
      </c>
      <c r="F324" s="109" t="s">
        <v>19</v>
      </c>
      <c r="G324" s="2" t="s">
        <v>144</v>
      </c>
      <c r="H324" s="2" t="s">
        <v>128</v>
      </c>
      <c r="I324" s="2" t="s">
        <v>33</v>
      </c>
      <c r="J324" s="112">
        <v>1837472.8434440002</v>
      </c>
    </row>
    <row r="325" spans="1:10" x14ac:dyDescent="0.2">
      <c r="A325" s="2" t="s">
        <v>136</v>
      </c>
      <c r="B325" s="2" t="s">
        <v>134</v>
      </c>
      <c r="C325" s="2" t="s">
        <v>64</v>
      </c>
      <c r="D325" s="108">
        <v>41760</v>
      </c>
      <c r="E325" s="109">
        <f t="shared" si="8"/>
        <v>5</v>
      </c>
      <c r="F325" s="109" t="s">
        <v>19</v>
      </c>
      <c r="G325" s="2" t="s">
        <v>144</v>
      </c>
      <c r="H325" s="2" t="s">
        <v>128</v>
      </c>
      <c r="I325" s="2" t="s">
        <v>33</v>
      </c>
      <c r="J325" s="112">
        <v>2154721.1442400003</v>
      </c>
    </row>
    <row r="326" spans="1:10" x14ac:dyDescent="0.2">
      <c r="A326" s="2" t="s">
        <v>136</v>
      </c>
      <c r="B326" s="2" t="s">
        <v>134</v>
      </c>
      <c r="C326" s="2" t="s">
        <v>64</v>
      </c>
      <c r="D326" s="108">
        <v>41791</v>
      </c>
      <c r="E326" s="109">
        <f t="shared" si="8"/>
        <v>6</v>
      </c>
      <c r="F326" s="109" t="s">
        <v>19</v>
      </c>
      <c r="G326" s="2" t="s">
        <v>144</v>
      </c>
      <c r="H326" s="2" t="s">
        <v>128</v>
      </c>
      <c r="I326" s="2" t="s">
        <v>33</v>
      </c>
      <c r="J326" s="112">
        <v>892790.0322432</v>
      </c>
    </row>
    <row r="327" spans="1:10" x14ac:dyDescent="0.2">
      <c r="A327" s="2" t="s">
        <v>136</v>
      </c>
      <c r="B327" s="2" t="s">
        <v>134</v>
      </c>
      <c r="C327" s="2" t="s">
        <v>64</v>
      </c>
      <c r="D327" s="108">
        <v>41456</v>
      </c>
      <c r="E327" s="109">
        <f t="shared" si="8"/>
        <v>7</v>
      </c>
      <c r="F327" s="109" t="s">
        <v>19</v>
      </c>
      <c r="G327" s="2" t="s">
        <v>144</v>
      </c>
      <c r="H327" s="2" t="s">
        <v>129</v>
      </c>
      <c r="I327" s="2" t="s">
        <v>33</v>
      </c>
      <c r="J327" s="112">
        <v>869931.04490880016</v>
      </c>
    </row>
    <row r="328" spans="1:10" x14ac:dyDescent="0.2">
      <c r="A328" s="2" t="s">
        <v>136</v>
      </c>
      <c r="B328" s="2" t="s">
        <v>134</v>
      </c>
      <c r="C328" s="2" t="s">
        <v>64</v>
      </c>
      <c r="D328" s="108">
        <v>41487</v>
      </c>
      <c r="E328" s="109">
        <f t="shared" si="8"/>
        <v>8</v>
      </c>
      <c r="F328" s="109" t="s">
        <v>19</v>
      </c>
      <c r="G328" s="2" t="s">
        <v>144</v>
      </c>
      <c r="H328" s="2" t="s">
        <v>129</v>
      </c>
      <c r="I328" s="2" t="s">
        <v>33</v>
      </c>
      <c r="J328" s="112">
        <v>1048015.3689600001</v>
      </c>
    </row>
    <row r="329" spans="1:10" x14ac:dyDescent="0.2">
      <c r="A329" s="2" t="s">
        <v>136</v>
      </c>
      <c r="B329" s="2" t="s">
        <v>134</v>
      </c>
      <c r="C329" s="2" t="s">
        <v>64</v>
      </c>
      <c r="D329" s="108">
        <v>41518</v>
      </c>
      <c r="E329" s="109">
        <f t="shared" si="8"/>
        <v>9</v>
      </c>
      <c r="F329" s="109" t="s">
        <v>19</v>
      </c>
      <c r="G329" s="2" t="s">
        <v>144</v>
      </c>
      <c r="H329" s="2" t="s">
        <v>129</v>
      </c>
      <c r="I329" s="2" t="s">
        <v>33</v>
      </c>
      <c r="J329" s="112">
        <v>1059221.1492352001</v>
      </c>
    </row>
    <row r="330" spans="1:10" x14ac:dyDescent="0.2">
      <c r="A330" s="2" t="s">
        <v>136</v>
      </c>
      <c r="B330" s="2" t="s">
        <v>134</v>
      </c>
      <c r="C330" s="2" t="s">
        <v>64</v>
      </c>
      <c r="D330" s="108">
        <v>41548</v>
      </c>
      <c r="E330" s="109">
        <f t="shared" si="8"/>
        <v>10</v>
      </c>
      <c r="F330" s="109" t="s">
        <v>19</v>
      </c>
      <c r="G330" s="2" t="s">
        <v>144</v>
      </c>
      <c r="H330" s="2" t="s">
        <v>129</v>
      </c>
      <c r="I330" s="2" t="s">
        <v>33</v>
      </c>
      <c r="J330" s="112">
        <v>1420170.6468992003</v>
      </c>
    </row>
    <row r="331" spans="1:10" x14ac:dyDescent="0.2">
      <c r="A331" s="2" t="s">
        <v>136</v>
      </c>
      <c r="B331" s="2" t="s">
        <v>134</v>
      </c>
      <c r="C331" s="2" t="s">
        <v>64</v>
      </c>
      <c r="D331" s="108">
        <v>41579</v>
      </c>
      <c r="E331" s="109">
        <f t="shared" si="8"/>
        <v>11</v>
      </c>
      <c r="F331" s="109" t="s">
        <v>19</v>
      </c>
      <c r="G331" s="2" t="s">
        <v>144</v>
      </c>
      <c r="H331" s="2" t="s">
        <v>129</v>
      </c>
      <c r="I331" s="2" t="s">
        <v>33</v>
      </c>
      <c r="J331" s="112">
        <v>1536276.5699455999</v>
      </c>
    </row>
    <row r="332" spans="1:10" x14ac:dyDescent="0.2">
      <c r="A332" s="2" t="s">
        <v>136</v>
      </c>
      <c r="B332" s="2" t="s">
        <v>134</v>
      </c>
      <c r="C332" s="2" t="s">
        <v>64</v>
      </c>
      <c r="D332" s="108">
        <v>41609</v>
      </c>
      <c r="E332" s="109">
        <f t="shared" si="8"/>
        <v>12</v>
      </c>
      <c r="F332" s="109" t="s">
        <v>19</v>
      </c>
      <c r="G332" s="2" t="s">
        <v>144</v>
      </c>
      <c r="H332" s="2" t="s">
        <v>129</v>
      </c>
      <c r="I332" s="2" t="s">
        <v>33</v>
      </c>
      <c r="J332" s="112">
        <v>785390.46324480022</v>
      </c>
    </row>
    <row r="333" spans="1:10" x14ac:dyDescent="0.2">
      <c r="A333" s="2" t="s">
        <v>136</v>
      </c>
      <c r="B333" s="2" t="s">
        <v>134</v>
      </c>
      <c r="C333" s="2" t="s">
        <v>64</v>
      </c>
      <c r="D333" s="108">
        <v>41640</v>
      </c>
      <c r="E333" s="109">
        <f t="shared" si="8"/>
        <v>1</v>
      </c>
      <c r="F333" s="109" t="s">
        <v>19</v>
      </c>
      <c r="G333" s="2" t="s">
        <v>144</v>
      </c>
      <c r="H333" s="2" t="s">
        <v>129</v>
      </c>
      <c r="I333" s="2" t="s">
        <v>33</v>
      </c>
      <c r="J333" s="112">
        <v>734335.23255680013</v>
      </c>
    </row>
    <row r="334" spans="1:10" x14ac:dyDescent="0.2">
      <c r="A334" s="2" t="s">
        <v>136</v>
      </c>
      <c r="B334" s="2" t="s">
        <v>134</v>
      </c>
      <c r="C334" s="2" t="s">
        <v>64</v>
      </c>
      <c r="D334" s="108">
        <v>41671</v>
      </c>
      <c r="E334" s="109">
        <f t="shared" si="8"/>
        <v>2</v>
      </c>
      <c r="F334" s="109" t="s">
        <v>19</v>
      </c>
      <c r="G334" s="2" t="s">
        <v>144</v>
      </c>
      <c r="H334" s="2" t="s">
        <v>129</v>
      </c>
      <c r="I334" s="2" t="s">
        <v>33</v>
      </c>
      <c r="J334" s="112">
        <v>864587.94414720009</v>
      </c>
    </row>
    <row r="335" spans="1:10" x14ac:dyDescent="0.2">
      <c r="A335" s="2" t="s">
        <v>136</v>
      </c>
      <c r="B335" s="2" t="s">
        <v>134</v>
      </c>
      <c r="C335" s="2" t="s">
        <v>64</v>
      </c>
      <c r="D335" s="108">
        <v>41699</v>
      </c>
      <c r="E335" s="109">
        <f t="shared" si="8"/>
        <v>3</v>
      </c>
      <c r="F335" s="109" t="s">
        <v>19</v>
      </c>
      <c r="G335" s="2" t="s">
        <v>144</v>
      </c>
      <c r="H335" s="2" t="s">
        <v>129</v>
      </c>
      <c r="I335" s="2" t="s">
        <v>33</v>
      </c>
      <c r="J335" s="112">
        <v>788205.73592320003</v>
      </c>
    </row>
    <row r="336" spans="1:10" x14ac:dyDescent="0.2">
      <c r="A336" s="2" t="s">
        <v>136</v>
      </c>
      <c r="B336" s="2" t="s">
        <v>134</v>
      </c>
      <c r="C336" s="2" t="s">
        <v>64</v>
      </c>
      <c r="D336" s="108">
        <v>41730</v>
      </c>
      <c r="E336" s="109">
        <f t="shared" si="8"/>
        <v>4</v>
      </c>
      <c r="F336" s="109" t="s">
        <v>19</v>
      </c>
      <c r="G336" s="2" t="s">
        <v>144</v>
      </c>
      <c r="H336" s="2" t="s">
        <v>129</v>
      </c>
      <c r="I336" s="2" t="s">
        <v>33</v>
      </c>
      <c r="J336" s="112">
        <v>847106.12443520024</v>
      </c>
    </row>
    <row r="337" spans="1:10" x14ac:dyDescent="0.2">
      <c r="A337" s="2" t="s">
        <v>136</v>
      </c>
      <c r="B337" s="2" t="s">
        <v>134</v>
      </c>
      <c r="C337" s="2" t="s">
        <v>64</v>
      </c>
      <c r="D337" s="108">
        <v>41760</v>
      </c>
      <c r="E337" s="109">
        <f t="shared" si="8"/>
        <v>5</v>
      </c>
      <c r="F337" s="109" t="s">
        <v>19</v>
      </c>
      <c r="G337" s="2" t="s">
        <v>144</v>
      </c>
      <c r="H337" s="2" t="s">
        <v>129</v>
      </c>
      <c r="I337" s="2" t="s">
        <v>33</v>
      </c>
      <c r="J337" s="112">
        <v>993362.96819200017</v>
      </c>
    </row>
    <row r="338" spans="1:10" x14ac:dyDescent="0.2">
      <c r="A338" s="2" t="s">
        <v>136</v>
      </c>
      <c r="B338" s="2" t="s">
        <v>134</v>
      </c>
      <c r="C338" s="2" t="s">
        <v>64</v>
      </c>
      <c r="D338" s="108">
        <v>41791</v>
      </c>
      <c r="E338" s="109">
        <f t="shared" si="8"/>
        <v>6</v>
      </c>
      <c r="F338" s="109" t="s">
        <v>19</v>
      </c>
      <c r="G338" s="2" t="s">
        <v>144</v>
      </c>
      <c r="H338" s="2" t="s">
        <v>129</v>
      </c>
      <c r="I338" s="2" t="s">
        <v>33</v>
      </c>
      <c r="J338" s="112">
        <v>514489.17112320004</v>
      </c>
    </row>
    <row r="339" spans="1:10" x14ac:dyDescent="0.2">
      <c r="A339" s="2" t="s">
        <v>136</v>
      </c>
      <c r="B339" s="2" t="s">
        <v>134</v>
      </c>
      <c r="C339" s="2" t="s">
        <v>64</v>
      </c>
      <c r="D339" s="108">
        <v>41456</v>
      </c>
      <c r="E339" s="109">
        <f t="shared" si="8"/>
        <v>7</v>
      </c>
      <c r="F339" s="109" t="s">
        <v>19</v>
      </c>
      <c r="G339" s="2" t="s">
        <v>144</v>
      </c>
      <c r="H339" s="2" t="s">
        <v>130</v>
      </c>
      <c r="I339" s="2" t="s">
        <v>33</v>
      </c>
      <c r="J339" s="112">
        <v>921103.45931519999</v>
      </c>
    </row>
    <row r="340" spans="1:10" x14ac:dyDescent="0.2">
      <c r="A340" s="2" t="s">
        <v>136</v>
      </c>
      <c r="B340" s="2" t="s">
        <v>134</v>
      </c>
      <c r="C340" s="2" t="s">
        <v>64</v>
      </c>
      <c r="D340" s="108">
        <v>41487</v>
      </c>
      <c r="E340" s="109">
        <f t="shared" si="8"/>
        <v>8</v>
      </c>
      <c r="F340" s="109" t="s">
        <v>19</v>
      </c>
      <c r="G340" s="2" t="s">
        <v>144</v>
      </c>
      <c r="H340" s="2" t="s">
        <v>130</v>
      </c>
      <c r="I340" s="2" t="s">
        <v>33</v>
      </c>
      <c r="J340" s="112">
        <v>1109663.3318399999</v>
      </c>
    </row>
    <row r="341" spans="1:10" x14ac:dyDescent="0.2">
      <c r="A341" s="2" t="s">
        <v>136</v>
      </c>
      <c r="B341" s="2" t="s">
        <v>134</v>
      </c>
      <c r="C341" s="2" t="s">
        <v>64</v>
      </c>
      <c r="D341" s="108">
        <v>41518</v>
      </c>
      <c r="E341" s="109">
        <f t="shared" si="8"/>
        <v>9</v>
      </c>
      <c r="F341" s="109" t="s">
        <v>19</v>
      </c>
      <c r="G341" s="2" t="s">
        <v>144</v>
      </c>
      <c r="H341" s="2" t="s">
        <v>130</v>
      </c>
      <c r="I341" s="2" t="s">
        <v>33</v>
      </c>
      <c r="J341" s="112">
        <v>1121528.2756608</v>
      </c>
    </row>
    <row r="342" spans="1:10" x14ac:dyDescent="0.2">
      <c r="A342" s="2" t="s">
        <v>136</v>
      </c>
      <c r="B342" s="2" t="s">
        <v>134</v>
      </c>
      <c r="C342" s="2" t="s">
        <v>64</v>
      </c>
      <c r="D342" s="108">
        <v>41548</v>
      </c>
      <c r="E342" s="109">
        <f t="shared" si="8"/>
        <v>10</v>
      </c>
      <c r="F342" s="109" t="s">
        <v>19</v>
      </c>
      <c r="G342" s="2" t="s">
        <v>144</v>
      </c>
      <c r="H342" s="2" t="s">
        <v>130</v>
      </c>
      <c r="I342" s="2" t="s">
        <v>33</v>
      </c>
      <c r="J342" s="112">
        <v>1503710.0967168</v>
      </c>
    </row>
    <row r="343" spans="1:10" x14ac:dyDescent="0.2">
      <c r="A343" s="2" t="s">
        <v>136</v>
      </c>
      <c r="B343" s="2" t="s">
        <v>134</v>
      </c>
      <c r="C343" s="2" t="s">
        <v>64</v>
      </c>
      <c r="D343" s="108">
        <v>41579</v>
      </c>
      <c r="E343" s="109">
        <f t="shared" si="8"/>
        <v>11</v>
      </c>
      <c r="F343" s="109" t="s">
        <v>19</v>
      </c>
      <c r="G343" s="2" t="s">
        <v>144</v>
      </c>
      <c r="H343" s="2" t="s">
        <v>130</v>
      </c>
      <c r="I343" s="2" t="s">
        <v>33</v>
      </c>
      <c r="J343" s="112">
        <v>1626645.7799423998</v>
      </c>
    </row>
    <row r="344" spans="1:10" x14ac:dyDescent="0.2">
      <c r="A344" s="2" t="s">
        <v>136</v>
      </c>
      <c r="B344" s="2" t="s">
        <v>134</v>
      </c>
      <c r="C344" s="2" t="s">
        <v>64</v>
      </c>
      <c r="D344" s="108">
        <v>41609</v>
      </c>
      <c r="E344" s="109">
        <f t="shared" si="8"/>
        <v>12</v>
      </c>
      <c r="F344" s="109" t="s">
        <v>19</v>
      </c>
      <c r="G344" s="2" t="s">
        <v>144</v>
      </c>
      <c r="H344" s="2" t="s">
        <v>130</v>
      </c>
      <c r="I344" s="2" t="s">
        <v>33</v>
      </c>
      <c r="J344" s="112">
        <v>831589.90225920011</v>
      </c>
    </row>
    <row r="345" spans="1:10" x14ac:dyDescent="0.2">
      <c r="A345" s="2" t="s">
        <v>136</v>
      </c>
      <c r="B345" s="2" t="s">
        <v>134</v>
      </c>
      <c r="C345" s="2" t="s">
        <v>64</v>
      </c>
      <c r="D345" s="108">
        <v>41640</v>
      </c>
      <c r="E345" s="109">
        <f t="shared" si="8"/>
        <v>1</v>
      </c>
      <c r="F345" s="109" t="s">
        <v>19</v>
      </c>
      <c r="G345" s="2" t="s">
        <v>144</v>
      </c>
      <c r="H345" s="2" t="s">
        <v>130</v>
      </c>
      <c r="I345" s="2" t="s">
        <v>33</v>
      </c>
      <c r="J345" s="112">
        <v>777531.42270720005</v>
      </c>
    </row>
    <row r="346" spans="1:10" x14ac:dyDescent="0.2">
      <c r="A346" s="2" t="s">
        <v>136</v>
      </c>
      <c r="B346" s="2" t="s">
        <v>134</v>
      </c>
      <c r="C346" s="2" t="s">
        <v>64</v>
      </c>
      <c r="D346" s="108">
        <v>41671</v>
      </c>
      <c r="E346" s="109">
        <f t="shared" si="8"/>
        <v>2</v>
      </c>
      <c r="F346" s="109" t="s">
        <v>19</v>
      </c>
      <c r="G346" s="2" t="s">
        <v>144</v>
      </c>
      <c r="H346" s="2" t="s">
        <v>130</v>
      </c>
      <c r="I346" s="2" t="s">
        <v>33</v>
      </c>
      <c r="J346" s="112">
        <v>915446.05850879999</v>
      </c>
    </row>
    <row r="347" spans="1:10" x14ac:dyDescent="0.2">
      <c r="A347" s="2" t="s">
        <v>136</v>
      </c>
      <c r="B347" s="2" t="s">
        <v>134</v>
      </c>
      <c r="C347" s="2" t="s">
        <v>64</v>
      </c>
      <c r="D347" s="108">
        <v>41699</v>
      </c>
      <c r="E347" s="109">
        <f t="shared" ref="E347:E374" si="9">MONTH(D347)</f>
        <v>3</v>
      </c>
      <c r="F347" s="109" t="s">
        <v>19</v>
      </c>
      <c r="G347" s="2" t="s">
        <v>144</v>
      </c>
      <c r="H347" s="2" t="s">
        <v>130</v>
      </c>
      <c r="I347" s="2" t="s">
        <v>33</v>
      </c>
      <c r="J347" s="112">
        <v>834570.77921279997</v>
      </c>
    </row>
    <row r="348" spans="1:10" x14ac:dyDescent="0.2">
      <c r="A348" s="2" t="s">
        <v>136</v>
      </c>
      <c r="B348" s="2" t="s">
        <v>134</v>
      </c>
      <c r="C348" s="2" t="s">
        <v>64</v>
      </c>
      <c r="D348" s="108">
        <v>41730</v>
      </c>
      <c r="E348" s="109">
        <f t="shared" si="9"/>
        <v>4</v>
      </c>
      <c r="F348" s="109" t="s">
        <v>19</v>
      </c>
      <c r="G348" s="2" t="s">
        <v>144</v>
      </c>
      <c r="H348" s="2" t="s">
        <v>130</v>
      </c>
      <c r="I348" s="2" t="s">
        <v>33</v>
      </c>
      <c r="J348" s="112">
        <v>896935.89646080008</v>
      </c>
    </row>
    <row r="349" spans="1:10" x14ac:dyDescent="0.2">
      <c r="A349" s="2" t="s">
        <v>136</v>
      </c>
      <c r="B349" s="2" t="s">
        <v>134</v>
      </c>
      <c r="C349" s="2" t="s">
        <v>64</v>
      </c>
      <c r="D349" s="108">
        <v>41760</v>
      </c>
      <c r="E349" s="109">
        <f t="shared" si="9"/>
        <v>5</v>
      </c>
      <c r="F349" s="109" t="s">
        <v>19</v>
      </c>
      <c r="G349" s="2" t="s">
        <v>144</v>
      </c>
      <c r="H349" s="2" t="s">
        <v>130</v>
      </c>
      <c r="I349" s="2" t="s">
        <v>33</v>
      </c>
      <c r="J349" s="112">
        <v>1051796.083968</v>
      </c>
    </row>
    <row r="350" spans="1:10" x14ac:dyDescent="0.2">
      <c r="A350" s="2" t="s">
        <v>136</v>
      </c>
      <c r="B350" s="2" t="s">
        <v>134</v>
      </c>
      <c r="C350" s="2" t="s">
        <v>64</v>
      </c>
      <c r="D350" s="108">
        <v>41791</v>
      </c>
      <c r="E350" s="109">
        <f t="shared" si="9"/>
        <v>6</v>
      </c>
      <c r="F350" s="109" t="s">
        <v>19</v>
      </c>
      <c r="G350" s="2" t="s">
        <v>144</v>
      </c>
      <c r="H350" s="2" t="s">
        <v>130</v>
      </c>
      <c r="I350" s="2" t="s">
        <v>33</v>
      </c>
      <c r="J350" s="112">
        <v>544753.24001279997</v>
      </c>
    </row>
    <row r="351" spans="1:10" x14ac:dyDescent="0.2">
      <c r="A351" s="2" t="s">
        <v>136</v>
      </c>
      <c r="B351" s="2" t="s">
        <v>134</v>
      </c>
      <c r="C351" s="2" t="s">
        <v>64</v>
      </c>
      <c r="D351" s="108">
        <v>41456</v>
      </c>
      <c r="E351" s="109">
        <f t="shared" si="9"/>
        <v>7</v>
      </c>
      <c r="F351" s="109" t="s">
        <v>19</v>
      </c>
      <c r="G351" s="2" t="s">
        <v>144</v>
      </c>
      <c r="H351" s="2" t="s">
        <v>131</v>
      </c>
      <c r="I351" s="2" t="s">
        <v>33</v>
      </c>
      <c r="J351" s="112">
        <v>498931.04046240001</v>
      </c>
    </row>
    <row r="352" spans="1:10" x14ac:dyDescent="0.2">
      <c r="A352" s="2" t="s">
        <v>136</v>
      </c>
      <c r="B352" s="2" t="s">
        <v>134</v>
      </c>
      <c r="C352" s="2" t="s">
        <v>64</v>
      </c>
      <c r="D352" s="108">
        <v>41487</v>
      </c>
      <c r="E352" s="109">
        <f t="shared" si="9"/>
        <v>8</v>
      </c>
      <c r="F352" s="109" t="s">
        <v>19</v>
      </c>
      <c r="G352" s="2" t="s">
        <v>144</v>
      </c>
      <c r="H352" s="2" t="s">
        <v>131</v>
      </c>
      <c r="I352" s="2" t="s">
        <v>33</v>
      </c>
      <c r="J352" s="112">
        <v>601067.63808000006</v>
      </c>
    </row>
    <row r="353" spans="1:10" x14ac:dyDescent="0.2">
      <c r="A353" s="2" t="s">
        <v>136</v>
      </c>
      <c r="B353" s="2" t="s">
        <v>134</v>
      </c>
      <c r="C353" s="2" t="s">
        <v>64</v>
      </c>
      <c r="D353" s="108">
        <v>41518</v>
      </c>
      <c r="E353" s="109">
        <f t="shared" si="9"/>
        <v>9</v>
      </c>
      <c r="F353" s="109" t="s">
        <v>19</v>
      </c>
      <c r="G353" s="2" t="s">
        <v>144</v>
      </c>
      <c r="H353" s="2" t="s">
        <v>131</v>
      </c>
      <c r="I353" s="2" t="s">
        <v>33</v>
      </c>
      <c r="J353" s="112">
        <v>607494.48264960002</v>
      </c>
    </row>
    <row r="354" spans="1:10" x14ac:dyDescent="0.2">
      <c r="A354" s="2" t="s">
        <v>136</v>
      </c>
      <c r="B354" s="2" t="s">
        <v>134</v>
      </c>
      <c r="C354" s="2" t="s">
        <v>64</v>
      </c>
      <c r="D354" s="108">
        <v>41548</v>
      </c>
      <c r="E354" s="109">
        <f t="shared" si="9"/>
        <v>10</v>
      </c>
      <c r="F354" s="109" t="s">
        <v>19</v>
      </c>
      <c r="G354" s="2" t="s">
        <v>144</v>
      </c>
      <c r="H354" s="2" t="s">
        <v>131</v>
      </c>
      <c r="I354" s="2" t="s">
        <v>33</v>
      </c>
      <c r="J354" s="112">
        <v>814509.63572160015</v>
      </c>
    </row>
    <row r="355" spans="1:10" x14ac:dyDescent="0.2">
      <c r="A355" s="2" t="s">
        <v>136</v>
      </c>
      <c r="B355" s="2" t="s">
        <v>134</v>
      </c>
      <c r="C355" s="2" t="s">
        <v>64</v>
      </c>
      <c r="D355" s="108">
        <v>41579</v>
      </c>
      <c r="E355" s="109">
        <f t="shared" si="9"/>
        <v>11</v>
      </c>
      <c r="F355" s="109" t="s">
        <v>19</v>
      </c>
      <c r="G355" s="2" t="s">
        <v>144</v>
      </c>
      <c r="H355" s="2" t="s">
        <v>131</v>
      </c>
      <c r="I355" s="2" t="s">
        <v>33</v>
      </c>
      <c r="J355" s="112">
        <v>881099.79746879986</v>
      </c>
    </row>
    <row r="356" spans="1:10" x14ac:dyDescent="0.2">
      <c r="A356" s="2" t="s">
        <v>136</v>
      </c>
      <c r="B356" s="2" t="s">
        <v>134</v>
      </c>
      <c r="C356" s="2" t="s">
        <v>64</v>
      </c>
      <c r="D356" s="108">
        <v>41609</v>
      </c>
      <c r="E356" s="109">
        <f t="shared" si="9"/>
        <v>12</v>
      </c>
      <c r="F356" s="109" t="s">
        <v>19</v>
      </c>
      <c r="G356" s="2" t="s">
        <v>144</v>
      </c>
      <c r="H356" s="2" t="s">
        <v>131</v>
      </c>
      <c r="I356" s="2" t="s">
        <v>33</v>
      </c>
      <c r="J356" s="112">
        <v>450444.53039040015</v>
      </c>
    </row>
    <row r="357" spans="1:10" x14ac:dyDescent="0.2">
      <c r="A357" s="2" t="s">
        <v>136</v>
      </c>
      <c r="B357" s="2" t="s">
        <v>134</v>
      </c>
      <c r="C357" s="2" t="s">
        <v>64</v>
      </c>
      <c r="D357" s="108">
        <v>41640</v>
      </c>
      <c r="E357" s="109">
        <f t="shared" si="9"/>
        <v>1</v>
      </c>
      <c r="F357" s="109" t="s">
        <v>19</v>
      </c>
      <c r="G357" s="2" t="s">
        <v>144</v>
      </c>
      <c r="H357" s="2" t="s">
        <v>131</v>
      </c>
      <c r="I357" s="2" t="s">
        <v>33</v>
      </c>
      <c r="J357" s="112">
        <v>421162.85396640003</v>
      </c>
    </row>
    <row r="358" spans="1:10" x14ac:dyDescent="0.2">
      <c r="A358" s="2" t="s">
        <v>136</v>
      </c>
      <c r="B358" s="2" t="s">
        <v>134</v>
      </c>
      <c r="C358" s="2" t="s">
        <v>64</v>
      </c>
      <c r="D358" s="108">
        <v>41671</v>
      </c>
      <c r="E358" s="109">
        <f t="shared" si="9"/>
        <v>2</v>
      </c>
      <c r="F358" s="109" t="s">
        <v>19</v>
      </c>
      <c r="G358" s="2" t="s">
        <v>144</v>
      </c>
      <c r="H358" s="2" t="s">
        <v>131</v>
      </c>
      <c r="I358" s="2" t="s">
        <v>33</v>
      </c>
      <c r="J358" s="112">
        <v>495866.61502560001</v>
      </c>
    </row>
    <row r="359" spans="1:10" x14ac:dyDescent="0.2">
      <c r="A359" s="2" t="s">
        <v>136</v>
      </c>
      <c r="B359" s="2" t="s">
        <v>134</v>
      </c>
      <c r="C359" s="2" t="s">
        <v>64</v>
      </c>
      <c r="D359" s="108">
        <v>41699</v>
      </c>
      <c r="E359" s="109">
        <f t="shared" si="9"/>
        <v>3</v>
      </c>
      <c r="F359" s="109" t="s">
        <v>19</v>
      </c>
      <c r="G359" s="2" t="s">
        <v>144</v>
      </c>
      <c r="H359" s="2" t="s">
        <v>131</v>
      </c>
      <c r="I359" s="2" t="s">
        <v>33</v>
      </c>
      <c r="J359" s="112">
        <v>452059.1720736</v>
      </c>
    </row>
    <row r="360" spans="1:10" x14ac:dyDescent="0.2">
      <c r="A360" s="2" t="s">
        <v>136</v>
      </c>
      <c r="B360" s="2" t="s">
        <v>134</v>
      </c>
      <c r="C360" s="2" t="s">
        <v>64</v>
      </c>
      <c r="D360" s="108">
        <v>41730</v>
      </c>
      <c r="E360" s="109">
        <f t="shared" si="9"/>
        <v>4</v>
      </c>
      <c r="F360" s="109" t="s">
        <v>19</v>
      </c>
      <c r="G360" s="2" t="s">
        <v>144</v>
      </c>
      <c r="H360" s="2" t="s">
        <v>131</v>
      </c>
      <c r="I360" s="2" t="s">
        <v>33</v>
      </c>
      <c r="J360" s="112">
        <v>485840.2772496001</v>
      </c>
    </row>
    <row r="361" spans="1:10" x14ac:dyDescent="0.2">
      <c r="A361" s="2" t="s">
        <v>136</v>
      </c>
      <c r="B361" s="2" t="s">
        <v>134</v>
      </c>
      <c r="C361" s="2" t="s">
        <v>64</v>
      </c>
      <c r="D361" s="108">
        <v>41760</v>
      </c>
      <c r="E361" s="109">
        <f t="shared" si="9"/>
        <v>5</v>
      </c>
      <c r="F361" s="109" t="s">
        <v>19</v>
      </c>
      <c r="G361" s="2" t="s">
        <v>144</v>
      </c>
      <c r="H361" s="2" t="s">
        <v>131</v>
      </c>
      <c r="I361" s="2" t="s">
        <v>33</v>
      </c>
      <c r="J361" s="112">
        <v>569722.87881600007</v>
      </c>
    </row>
    <row r="362" spans="1:10" x14ac:dyDescent="0.2">
      <c r="A362" s="2" t="s">
        <v>136</v>
      </c>
      <c r="B362" s="2" t="s">
        <v>134</v>
      </c>
      <c r="C362" s="2" t="s">
        <v>64</v>
      </c>
      <c r="D362" s="108">
        <v>41791</v>
      </c>
      <c r="E362" s="109">
        <f t="shared" si="9"/>
        <v>6</v>
      </c>
      <c r="F362" s="109" t="s">
        <v>19</v>
      </c>
      <c r="G362" s="2" t="s">
        <v>144</v>
      </c>
      <c r="H362" s="2" t="s">
        <v>131</v>
      </c>
      <c r="I362" s="2" t="s">
        <v>33</v>
      </c>
      <c r="J362" s="112">
        <v>295074.67167360004</v>
      </c>
    </row>
    <row r="363" spans="1:10" x14ac:dyDescent="0.2">
      <c r="A363" s="2" t="s">
        <v>136</v>
      </c>
      <c r="B363" s="2" t="s">
        <v>134</v>
      </c>
      <c r="C363" s="2" t="s">
        <v>64</v>
      </c>
      <c r="D363" s="108">
        <v>41456</v>
      </c>
      <c r="E363" s="109">
        <f t="shared" si="9"/>
        <v>7</v>
      </c>
      <c r="F363" s="109" t="s">
        <v>19</v>
      </c>
      <c r="G363" s="2" t="s">
        <v>132</v>
      </c>
      <c r="H363" s="2" t="s">
        <v>133</v>
      </c>
      <c r="I363" s="2" t="s">
        <v>33</v>
      </c>
      <c r="J363" s="112">
        <v>3198275.9004000002</v>
      </c>
    </row>
    <row r="364" spans="1:10" x14ac:dyDescent="0.2">
      <c r="A364" s="2" t="s">
        <v>136</v>
      </c>
      <c r="B364" s="2" t="s">
        <v>134</v>
      </c>
      <c r="C364" s="2" t="s">
        <v>64</v>
      </c>
      <c r="D364" s="108">
        <v>41487</v>
      </c>
      <c r="E364" s="109">
        <f t="shared" si="9"/>
        <v>8</v>
      </c>
      <c r="F364" s="109" t="s">
        <v>19</v>
      </c>
      <c r="G364" s="2" t="s">
        <v>132</v>
      </c>
      <c r="H364" s="2" t="s">
        <v>133</v>
      </c>
      <c r="I364" s="2" t="s">
        <v>33</v>
      </c>
      <c r="J364" s="112">
        <v>3852997.68</v>
      </c>
    </row>
    <row r="365" spans="1:10" x14ac:dyDescent="0.2">
      <c r="A365" s="2" t="s">
        <v>136</v>
      </c>
      <c r="B365" s="2" t="s">
        <v>134</v>
      </c>
      <c r="C365" s="2" t="s">
        <v>64</v>
      </c>
      <c r="D365" s="108">
        <v>41518</v>
      </c>
      <c r="E365" s="109">
        <f t="shared" si="9"/>
        <v>9</v>
      </c>
      <c r="F365" s="109" t="s">
        <v>19</v>
      </c>
      <c r="G365" s="2" t="s">
        <v>132</v>
      </c>
      <c r="H365" s="2" t="s">
        <v>133</v>
      </c>
      <c r="I365" s="2" t="s">
        <v>33</v>
      </c>
      <c r="J365" s="112">
        <v>3894195.4016000004</v>
      </c>
    </row>
    <row r="366" spans="1:10" x14ac:dyDescent="0.2">
      <c r="A366" s="2" t="s">
        <v>136</v>
      </c>
      <c r="B366" s="2" t="s">
        <v>134</v>
      </c>
      <c r="C366" s="2" t="s">
        <v>64</v>
      </c>
      <c r="D366" s="108">
        <v>41548</v>
      </c>
      <c r="E366" s="109">
        <f t="shared" si="9"/>
        <v>10</v>
      </c>
      <c r="F366" s="109" t="s">
        <v>19</v>
      </c>
      <c r="G366" s="2" t="s">
        <v>132</v>
      </c>
      <c r="H366" s="2" t="s">
        <v>133</v>
      </c>
      <c r="I366" s="2" t="s">
        <v>33</v>
      </c>
      <c r="J366" s="112">
        <v>5221215.6136000007</v>
      </c>
    </row>
    <row r="367" spans="1:10" x14ac:dyDescent="0.2">
      <c r="A367" s="2" t="s">
        <v>136</v>
      </c>
      <c r="B367" s="2" t="s">
        <v>134</v>
      </c>
      <c r="C367" s="2" t="s">
        <v>64</v>
      </c>
      <c r="D367" s="108">
        <v>41579</v>
      </c>
      <c r="E367" s="109">
        <f t="shared" si="9"/>
        <v>11</v>
      </c>
      <c r="F367" s="109" t="s">
        <v>19</v>
      </c>
      <c r="G367" s="2" t="s">
        <v>132</v>
      </c>
      <c r="H367" s="2" t="s">
        <v>133</v>
      </c>
      <c r="I367" s="2" t="s">
        <v>33</v>
      </c>
      <c r="J367" s="112">
        <v>5648075.6247999994</v>
      </c>
    </row>
    <row r="368" spans="1:10" x14ac:dyDescent="0.2">
      <c r="A368" s="2" t="s">
        <v>136</v>
      </c>
      <c r="B368" s="2" t="s">
        <v>134</v>
      </c>
      <c r="C368" s="2" t="s">
        <v>64</v>
      </c>
      <c r="D368" s="108">
        <v>41609</v>
      </c>
      <c r="E368" s="109">
        <f t="shared" si="9"/>
        <v>12</v>
      </c>
      <c r="F368" s="109" t="s">
        <v>19</v>
      </c>
      <c r="G368" s="2" t="s">
        <v>132</v>
      </c>
      <c r="H368" s="2" t="s">
        <v>133</v>
      </c>
      <c r="I368" s="2" t="s">
        <v>33</v>
      </c>
      <c r="J368" s="112">
        <v>2887464.9384000008</v>
      </c>
    </row>
    <row r="369" spans="1:10" x14ac:dyDescent="0.2">
      <c r="A369" s="2" t="s">
        <v>136</v>
      </c>
      <c r="B369" s="2" t="s">
        <v>134</v>
      </c>
      <c r="C369" s="2" t="s">
        <v>64</v>
      </c>
      <c r="D369" s="108">
        <v>41640</v>
      </c>
      <c r="E369" s="109">
        <f t="shared" si="9"/>
        <v>1</v>
      </c>
      <c r="F369" s="109" t="s">
        <v>19</v>
      </c>
      <c r="G369" s="2" t="s">
        <v>132</v>
      </c>
      <c r="H369" s="2" t="s">
        <v>133</v>
      </c>
      <c r="I369" s="2" t="s">
        <v>33</v>
      </c>
      <c r="J369" s="112">
        <v>2699761.8844000003</v>
      </c>
    </row>
    <row r="370" spans="1:10" x14ac:dyDescent="0.2">
      <c r="A370" s="2" t="s">
        <v>136</v>
      </c>
      <c r="B370" s="2" t="s">
        <v>134</v>
      </c>
      <c r="C370" s="2" t="s">
        <v>64</v>
      </c>
      <c r="D370" s="108">
        <v>41671</v>
      </c>
      <c r="E370" s="109">
        <f t="shared" si="9"/>
        <v>2</v>
      </c>
      <c r="F370" s="109" t="s">
        <v>19</v>
      </c>
      <c r="G370" s="2" t="s">
        <v>132</v>
      </c>
      <c r="H370" s="2" t="s">
        <v>133</v>
      </c>
      <c r="I370" s="2" t="s">
        <v>33</v>
      </c>
      <c r="J370" s="112">
        <v>3178632.1476000003</v>
      </c>
    </row>
    <row r="371" spans="1:10" x14ac:dyDescent="0.2">
      <c r="A371" s="2" t="s">
        <v>136</v>
      </c>
      <c r="B371" s="2" t="s">
        <v>134</v>
      </c>
      <c r="C371" s="2" t="s">
        <v>64</v>
      </c>
      <c r="D371" s="108">
        <v>41699</v>
      </c>
      <c r="E371" s="109">
        <f t="shared" si="9"/>
        <v>3</v>
      </c>
      <c r="F371" s="109" t="s">
        <v>19</v>
      </c>
      <c r="G371" s="2" t="s">
        <v>132</v>
      </c>
      <c r="H371" s="2" t="s">
        <v>133</v>
      </c>
      <c r="I371" s="2" t="s">
        <v>33</v>
      </c>
      <c r="J371" s="112">
        <v>2897815.2056</v>
      </c>
    </row>
    <row r="372" spans="1:10" x14ac:dyDescent="0.2">
      <c r="A372" s="2" t="s">
        <v>136</v>
      </c>
      <c r="B372" s="2" t="s">
        <v>134</v>
      </c>
      <c r="C372" s="2" t="s">
        <v>64</v>
      </c>
      <c r="D372" s="108">
        <v>41730</v>
      </c>
      <c r="E372" s="109">
        <f t="shared" si="9"/>
        <v>4</v>
      </c>
      <c r="F372" s="109" t="s">
        <v>19</v>
      </c>
      <c r="G372" s="2" t="s">
        <v>132</v>
      </c>
      <c r="H372" s="2" t="s">
        <v>133</v>
      </c>
      <c r="I372" s="2" t="s">
        <v>33</v>
      </c>
      <c r="J372" s="112">
        <v>3114360.7516000005</v>
      </c>
    </row>
    <row r="373" spans="1:10" x14ac:dyDescent="0.2">
      <c r="A373" s="2" t="s">
        <v>136</v>
      </c>
      <c r="B373" s="2" t="s">
        <v>134</v>
      </c>
      <c r="C373" s="2" t="s">
        <v>64</v>
      </c>
      <c r="D373" s="108">
        <v>41760</v>
      </c>
      <c r="E373" s="109">
        <f t="shared" si="9"/>
        <v>5</v>
      </c>
      <c r="F373" s="109" t="s">
        <v>19</v>
      </c>
      <c r="G373" s="2" t="s">
        <v>132</v>
      </c>
      <c r="H373" s="2" t="s">
        <v>133</v>
      </c>
      <c r="I373" s="2" t="s">
        <v>33</v>
      </c>
      <c r="J373" s="112">
        <v>3652069.7360000005</v>
      </c>
    </row>
    <row r="374" spans="1:10" x14ac:dyDescent="0.2">
      <c r="A374" s="2" t="s">
        <v>136</v>
      </c>
      <c r="B374" s="2" t="s">
        <v>134</v>
      </c>
      <c r="C374" s="2" t="s">
        <v>64</v>
      </c>
      <c r="D374" s="108">
        <v>41791</v>
      </c>
      <c r="E374" s="109">
        <f t="shared" si="9"/>
        <v>6</v>
      </c>
      <c r="F374" s="109" t="s">
        <v>19</v>
      </c>
      <c r="G374" s="2" t="s">
        <v>132</v>
      </c>
      <c r="H374" s="2" t="s">
        <v>133</v>
      </c>
      <c r="I374" s="2" t="s">
        <v>33</v>
      </c>
      <c r="J374" s="112">
        <v>1891504.3056000001</v>
      </c>
    </row>
    <row r="375" spans="1:10" x14ac:dyDescent="0.2">
      <c r="A375" s="2" t="s">
        <v>136</v>
      </c>
      <c r="B375" s="2" t="s">
        <v>134</v>
      </c>
      <c r="C375" s="2" t="s">
        <v>63</v>
      </c>
      <c r="D375" s="108">
        <v>41456</v>
      </c>
      <c r="E375" s="2">
        <v>7</v>
      </c>
      <c r="F375" s="2" t="s">
        <v>19</v>
      </c>
      <c r="G375" s="2" t="s">
        <v>121</v>
      </c>
      <c r="H375" s="2" t="s">
        <v>124</v>
      </c>
      <c r="I375" s="2" t="s">
        <v>33</v>
      </c>
      <c r="J375" s="112">
        <v>1625596.3356633</v>
      </c>
    </row>
    <row r="376" spans="1:10" x14ac:dyDescent="0.2">
      <c r="A376" s="2" t="s">
        <v>136</v>
      </c>
      <c r="B376" s="2" t="s">
        <v>134</v>
      </c>
      <c r="C376" s="2" t="s">
        <v>63</v>
      </c>
      <c r="D376" s="108">
        <v>41487</v>
      </c>
      <c r="E376" s="2">
        <v>8</v>
      </c>
      <c r="F376" s="2" t="s">
        <v>19</v>
      </c>
      <c r="G376" s="2" t="s">
        <v>121</v>
      </c>
      <c r="H376" s="2" t="s">
        <v>124</v>
      </c>
      <c r="I376" s="2" t="s">
        <v>33</v>
      </c>
      <c r="J376" s="112">
        <v>1295067.8472731998</v>
      </c>
    </row>
    <row r="377" spans="1:10" x14ac:dyDescent="0.2">
      <c r="A377" s="2" t="s">
        <v>136</v>
      </c>
      <c r="B377" s="2" t="s">
        <v>134</v>
      </c>
      <c r="C377" s="2" t="s">
        <v>63</v>
      </c>
      <c r="D377" s="108">
        <v>41518</v>
      </c>
      <c r="E377" s="2">
        <v>9</v>
      </c>
      <c r="F377" s="2" t="s">
        <v>19</v>
      </c>
      <c r="G377" s="2" t="s">
        <v>121</v>
      </c>
      <c r="H377" s="2" t="s">
        <v>124</v>
      </c>
      <c r="I377" s="2" t="s">
        <v>33</v>
      </c>
      <c r="J377" s="112">
        <v>1750624.8818057997</v>
      </c>
    </row>
    <row r="378" spans="1:10" x14ac:dyDescent="0.2">
      <c r="A378" s="2" t="s">
        <v>136</v>
      </c>
      <c r="B378" s="2" t="s">
        <v>134</v>
      </c>
      <c r="C378" s="2" t="s">
        <v>63</v>
      </c>
      <c r="D378" s="108">
        <v>41548</v>
      </c>
      <c r="E378" s="2">
        <v>10</v>
      </c>
      <c r="F378" s="2" t="s">
        <v>19</v>
      </c>
      <c r="G378" s="2" t="s">
        <v>121</v>
      </c>
      <c r="H378" s="2" t="s">
        <v>124</v>
      </c>
      <c r="I378" s="2" t="s">
        <v>33</v>
      </c>
      <c r="J378" s="112">
        <v>1472529.3869285996</v>
      </c>
    </row>
    <row r="379" spans="1:10" x14ac:dyDescent="0.2">
      <c r="A379" s="2" t="s">
        <v>136</v>
      </c>
      <c r="B379" s="2" t="s">
        <v>134</v>
      </c>
      <c r="C379" s="2" t="s">
        <v>63</v>
      </c>
      <c r="D379" s="108">
        <v>41579</v>
      </c>
      <c r="E379" s="2">
        <v>11</v>
      </c>
      <c r="F379" s="2" t="s">
        <v>19</v>
      </c>
      <c r="G379" s="2" t="s">
        <v>121</v>
      </c>
      <c r="H379" s="2" t="s">
        <v>124</v>
      </c>
      <c r="I379" s="2" t="s">
        <v>33</v>
      </c>
      <c r="J379" s="112">
        <v>1252200.4923928501</v>
      </c>
    </row>
    <row r="380" spans="1:10" x14ac:dyDescent="0.2">
      <c r="A380" s="2" t="s">
        <v>136</v>
      </c>
      <c r="B380" s="2" t="s">
        <v>134</v>
      </c>
      <c r="C380" s="2" t="s">
        <v>63</v>
      </c>
      <c r="D380" s="108">
        <v>41609</v>
      </c>
      <c r="E380" s="2">
        <v>12</v>
      </c>
      <c r="F380" s="2" t="s">
        <v>19</v>
      </c>
      <c r="G380" s="2" t="s">
        <v>121</v>
      </c>
      <c r="H380" s="2" t="s">
        <v>124</v>
      </c>
      <c r="I380" s="2" t="s">
        <v>33</v>
      </c>
      <c r="J380" s="112">
        <v>1406782.6738875001</v>
      </c>
    </row>
    <row r="381" spans="1:10" x14ac:dyDescent="0.2">
      <c r="A381" s="2" t="s">
        <v>136</v>
      </c>
      <c r="B381" s="2" t="s">
        <v>134</v>
      </c>
      <c r="C381" s="2" t="s">
        <v>63</v>
      </c>
      <c r="D381" s="108">
        <v>41640</v>
      </c>
      <c r="E381" s="2">
        <v>1</v>
      </c>
      <c r="F381" s="2" t="s">
        <v>19</v>
      </c>
      <c r="G381" s="2" t="s">
        <v>121</v>
      </c>
      <c r="H381" s="2" t="s">
        <v>124</v>
      </c>
      <c r="I381" s="2" t="s">
        <v>33</v>
      </c>
      <c r="J381" s="112">
        <v>1877449.5046125001</v>
      </c>
    </row>
    <row r="382" spans="1:10" x14ac:dyDescent="0.2">
      <c r="A382" s="2" t="s">
        <v>136</v>
      </c>
      <c r="B382" s="2" t="s">
        <v>134</v>
      </c>
      <c r="C382" s="2" t="s">
        <v>63</v>
      </c>
      <c r="D382" s="108">
        <v>41671</v>
      </c>
      <c r="E382" s="2">
        <v>2</v>
      </c>
      <c r="F382" s="2" t="s">
        <v>19</v>
      </c>
      <c r="G382" s="2" t="s">
        <v>121</v>
      </c>
      <c r="H382" s="2" t="s">
        <v>124</v>
      </c>
      <c r="I382" s="2" t="s">
        <v>33</v>
      </c>
      <c r="J382" s="112">
        <v>1912219.1750437501</v>
      </c>
    </row>
    <row r="383" spans="1:10" x14ac:dyDescent="0.2">
      <c r="A383" s="2" t="s">
        <v>136</v>
      </c>
      <c r="B383" s="2" t="s">
        <v>134</v>
      </c>
      <c r="C383" s="2" t="s">
        <v>63</v>
      </c>
      <c r="D383" s="108">
        <v>41699</v>
      </c>
      <c r="E383" s="2">
        <v>3</v>
      </c>
      <c r="F383" s="2" t="s">
        <v>19</v>
      </c>
      <c r="G383" s="2" t="s">
        <v>121</v>
      </c>
      <c r="H383" s="2" t="s">
        <v>124</v>
      </c>
      <c r="I383" s="2" t="s">
        <v>33</v>
      </c>
      <c r="J383" s="112">
        <v>2266625.1980531253</v>
      </c>
    </row>
    <row r="384" spans="1:10" x14ac:dyDescent="0.2">
      <c r="A384" s="2" t="s">
        <v>136</v>
      </c>
      <c r="B384" s="2" t="s">
        <v>134</v>
      </c>
      <c r="C384" s="2" t="s">
        <v>63</v>
      </c>
      <c r="D384" s="108">
        <v>41730</v>
      </c>
      <c r="E384" s="2">
        <v>4</v>
      </c>
      <c r="F384" s="2" t="s">
        <v>19</v>
      </c>
      <c r="G384" s="2" t="s">
        <v>121</v>
      </c>
      <c r="H384" s="2" t="s">
        <v>124</v>
      </c>
      <c r="I384" s="2" t="s">
        <v>33</v>
      </c>
      <c r="J384" s="112">
        <v>2234200.5744250002</v>
      </c>
    </row>
    <row r="385" spans="1:10" x14ac:dyDescent="0.2">
      <c r="A385" s="2" t="s">
        <v>136</v>
      </c>
      <c r="B385" s="2" t="s">
        <v>134</v>
      </c>
      <c r="C385" s="2" t="s">
        <v>63</v>
      </c>
      <c r="D385" s="108">
        <v>41760</v>
      </c>
      <c r="E385" s="2">
        <v>5</v>
      </c>
      <c r="F385" s="2" t="s">
        <v>19</v>
      </c>
      <c r="G385" s="2" t="s">
        <v>121</v>
      </c>
      <c r="H385" s="2" t="s">
        <v>124</v>
      </c>
      <c r="I385" s="2" t="s">
        <v>33</v>
      </c>
      <c r="J385" s="112">
        <v>2593715.6428375002</v>
      </c>
    </row>
    <row r="386" spans="1:10" x14ac:dyDescent="0.2">
      <c r="A386" s="2" t="s">
        <v>136</v>
      </c>
      <c r="B386" s="2" t="s">
        <v>134</v>
      </c>
      <c r="C386" s="2" t="s">
        <v>63</v>
      </c>
      <c r="D386" s="108">
        <v>41791</v>
      </c>
      <c r="E386" s="2">
        <v>6</v>
      </c>
      <c r="F386" s="2" t="s">
        <v>19</v>
      </c>
      <c r="G386" s="2" t="s">
        <v>121</v>
      </c>
      <c r="H386" s="2" t="s">
        <v>124</v>
      </c>
      <c r="I386" s="2" t="s">
        <v>33</v>
      </c>
      <c r="J386" s="112">
        <v>2274807.7859325004</v>
      </c>
    </row>
    <row r="387" spans="1:10" x14ac:dyDescent="0.2">
      <c r="A387" s="2" t="s">
        <v>136</v>
      </c>
      <c r="B387" s="2" t="s">
        <v>134</v>
      </c>
      <c r="C387" s="2" t="s">
        <v>63</v>
      </c>
      <c r="D387" s="108">
        <v>41456</v>
      </c>
      <c r="E387" s="2">
        <v>7</v>
      </c>
      <c r="F387" s="2" t="s">
        <v>19</v>
      </c>
      <c r="G387" s="2" t="s">
        <v>125</v>
      </c>
      <c r="H387" s="2" t="s">
        <v>126</v>
      </c>
      <c r="I387" s="2" t="s">
        <v>33</v>
      </c>
      <c r="J387" s="112">
        <v>895736.75638589996</v>
      </c>
    </row>
    <row r="388" spans="1:10" x14ac:dyDescent="0.2">
      <c r="A388" s="2" t="s">
        <v>136</v>
      </c>
      <c r="B388" s="2" t="s">
        <v>134</v>
      </c>
      <c r="C388" s="2" t="s">
        <v>63</v>
      </c>
      <c r="D388" s="108">
        <v>41487</v>
      </c>
      <c r="E388" s="2">
        <v>8</v>
      </c>
      <c r="F388" s="2" t="s">
        <v>19</v>
      </c>
      <c r="G388" s="2" t="s">
        <v>125</v>
      </c>
      <c r="H388" s="2" t="s">
        <v>126</v>
      </c>
      <c r="I388" s="2" t="s">
        <v>33</v>
      </c>
      <c r="J388" s="112">
        <v>713608.81380359991</v>
      </c>
    </row>
    <row r="389" spans="1:10" x14ac:dyDescent="0.2">
      <c r="A389" s="2" t="s">
        <v>136</v>
      </c>
      <c r="B389" s="2" t="s">
        <v>134</v>
      </c>
      <c r="C389" s="2" t="s">
        <v>63</v>
      </c>
      <c r="D389" s="108">
        <v>41518</v>
      </c>
      <c r="E389" s="2">
        <v>9</v>
      </c>
      <c r="F389" s="2" t="s">
        <v>19</v>
      </c>
      <c r="G389" s="2" t="s">
        <v>125</v>
      </c>
      <c r="H389" s="2" t="s">
        <v>126</v>
      </c>
      <c r="I389" s="2" t="s">
        <v>33</v>
      </c>
      <c r="J389" s="112">
        <v>964630.03691340005</v>
      </c>
    </row>
    <row r="390" spans="1:10" x14ac:dyDescent="0.2">
      <c r="A390" s="2" t="s">
        <v>136</v>
      </c>
      <c r="B390" s="2" t="s">
        <v>134</v>
      </c>
      <c r="C390" s="2" t="s">
        <v>63</v>
      </c>
      <c r="D390" s="108">
        <v>41548</v>
      </c>
      <c r="E390" s="2">
        <v>10</v>
      </c>
      <c r="F390" s="2" t="s">
        <v>19</v>
      </c>
      <c r="G390" s="2" t="s">
        <v>125</v>
      </c>
      <c r="H390" s="2" t="s">
        <v>126</v>
      </c>
      <c r="I390" s="2" t="s">
        <v>33</v>
      </c>
      <c r="J390" s="112">
        <v>811393.74381779996</v>
      </c>
    </row>
    <row r="391" spans="1:10" x14ac:dyDescent="0.2">
      <c r="A391" s="2" t="s">
        <v>136</v>
      </c>
      <c r="B391" s="2" t="s">
        <v>134</v>
      </c>
      <c r="C391" s="2" t="s">
        <v>63</v>
      </c>
      <c r="D391" s="108">
        <v>41579</v>
      </c>
      <c r="E391" s="2">
        <v>11</v>
      </c>
      <c r="F391" s="2" t="s">
        <v>19</v>
      </c>
      <c r="G391" s="2" t="s">
        <v>125</v>
      </c>
      <c r="H391" s="2" t="s">
        <v>126</v>
      </c>
      <c r="I391" s="2" t="s">
        <v>33</v>
      </c>
      <c r="J391" s="112">
        <v>689988.02642055007</v>
      </c>
    </row>
    <row r="392" spans="1:10" x14ac:dyDescent="0.2">
      <c r="A392" s="2" t="s">
        <v>136</v>
      </c>
      <c r="B392" s="2" t="s">
        <v>134</v>
      </c>
      <c r="C392" s="2" t="s">
        <v>63</v>
      </c>
      <c r="D392" s="108">
        <v>41609</v>
      </c>
      <c r="E392" s="2">
        <v>12</v>
      </c>
      <c r="F392" s="2" t="s">
        <v>19</v>
      </c>
      <c r="G392" s="2" t="s">
        <v>125</v>
      </c>
      <c r="H392" s="2" t="s">
        <v>126</v>
      </c>
      <c r="I392" s="2" t="s">
        <v>33</v>
      </c>
      <c r="J392" s="112">
        <v>775165.96316250006</v>
      </c>
    </row>
    <row r="393" spans="1:10" x14ac:dyDescent="0.2">
      <c r="A393" s="2" t="s">
        <v>136</v>
      </c>
      <c r="B393" s="2" t="s">
        <v>134</v>
      </c>
      <c r="C393" s="2" t="s">
        <v>63</v>
      </c>
      <c r="D393" s="108">
        <v>41640</v>
      </c>
      <c r="E393" s="2">
        <v>1</v>
      </c>
      <c r="F393" s="2" t="s">
        <v>19</v>
      </c>
      <c r="G393" s="2" t="s">
        <v>125</v>
      </c>
      <c r="H393" s="2" t="s">
        <v>126</v>
      </c>
      <c r="I393" s="2" t="s">
        <v>33</v>
      </c>
      <c r="J393" s="112">
        <v>1034512.9923375</v>
      </c>
    </row>
    <row r="394" spans="1:10" x14ac:dyDescent="0.2">
      <c r="A394" s="2" t="s">
        <v>136</v>
      </c>
      <c r="B394" s="2" t="s">
        <v>134</v>
      </c>
      <c r="C394" s="2" t="s">
        <v>63</v>
      </c>
      <c r="D394" s="108">
        <v>41671</v>
      </c>
      <c r="E394" s="2">
        <v>2</v>
      </c>
      <c r="F394" s="2" t="s">
        <v>19</v>
      </c>
      <c r="G394" s="2" t="s">
        <v>125</v>
      </c>
      <c r="H394" s="2" t="s">
        <v>126</v>
      </c>
      <c r="I394" s="2" t="s">
        <v>33</v>
      </c>
      <c r="J394" s="112">
        <v>888365.66788124992</v>
      </c>
    </row>
    <row r="395" spans="1:10" x14ac:dyDescent="0.2">
      <c r="A395" s="2" t="s">
        <v>136</v>
      </c>
      <c r="B395" s="2" t="s">
        <v>134</v>
      </c>
      <c r="C395" s="2" t="s">
        <v>63</v>
      </c>
      <c r="D395" s="108">
        <v>41699</v>
      </c>
      <c r="E395" s="2">
        <v>3</v>
      </c>
      <c r="F395" s="2" t="s">
        <v>19</v>
      </c>
      <c r="G395" s="2" t="s">
        <v>125</v>
      </c>
      <c r="H395" s="2" t="s">
        <v>126</v>
      </c>
      <c r="I395" s="2" t="s">
        <v>33</v>
      </c>
      <c r="J395" s="112">
        <v>1248956.7417843752</v>
      </c>
    </row>
    <row r="396" spans="1:10" x14ac:dyDescent="0.2">
      <c r="A396" s="2" t="s">
        <v>136</v>
      </c>
      <c r="B396" s="2" t="s">
        <v>134</v>
      </c>
      <c r="C396" s="2" t="s">
        <v>63</v>
      </c>
      <c r="D396" s="108">
        <v>41730</v>
      </c>
      <c r="E396" s="2">
        <v>4</v>
      </c>
      <c r="F396" s="2" t="s">
        <v>19</v>
      </c>
      <c r="G396" s="2" t="s">
        <v>125</v>
      </c>
      <c r="H396" s="2" t="s">
        <v>126</v>
      </c>
      <c r="I396" s="2" t="s">
        <v>33</v>
      </c>
      <c r="J396" s="112">
        <v>680069.70427499991</v>
      </c>
    </row>
    <row r="397" spans="1:10" x14ac:dyDescent="0.2">
      <c r="A397" s="2" t="s">
        <v>136</v>
      </c>
      <c r="B397" s="2" t="s">
        <v>134</v>
      </c>
      <c r="C397" s="2" t="s">
        <v>63</v>
      </c>
      <c r="D397" s="108">
        <v>41760</v>
      </c>
      <c r="E397" s="2">
        <v>5</v>
      </c>
      <c r="F397" s="2" t="s">
        <v>19</v>
      </c>
      <c r="G397" s="2" t="s">
        <v>125</v>
      </c>
      <c r="H397" s="2" t="s">
        <v>126</v>
      </c>
      <c r="I397" s="2" t="s">
        <v>33</v>
      </c>
      <c r="J397" s="112">
        <v>878169.84401249979</v>
      </c>
    </row>
    <row r="398" spans="1:10" x14ac:dyDescent="0.2">
      <c r="A398" s="2" t="s">
        <v>136</v>
      </c>
      <c r="B398" s="2" t="s">
        <v>134</v>
      </c>
      <c r="C398" s="2" t="s">
        <v>63</v>
      </c>
      <c r="D398" s="108">
        <v>41791</v>
      </c>
      <c r="E398" s="2">
        <v>6</v>
      </c>
      <c r="F398" s="2" t="s">
        <v>19</v>
      </c>
      <c r="G398" s="2" t="s">
        <v>125</v>
      </c>
      <c r="H398" s="2" t="s">
        <v>126</v>
      </c>
      <c r="I398" s="2" t="s">
        <v>33</v>
      </c>
      <c r="J398" s="112">
        <v>1253465.5146975003</v>
      </c>
    </row>
    <row r="399" spans="1:10" x14ac:dyDescent="0.2">
      <c r="A399" s="2" t="s">
        <v>136</v>
      </c>
      <c r="B399" s="2" t="s">
        <v>134</v>
      </c>
      <c r="C399" s="2" t="s">
        <v>63</v>
      </c>
      <c r="D399" s="108">
        <v>41456</v>
      </c>
      <c r="E399" s="2">
        <v>7</v>
      </c>
      <c r="F399" s="2" t="s">
        <v>19</v>
      </c>
      <c r="G399" s="2" t="s">
        <v>125</v>
      </c>
      <c r="H399" s="2" t="s">
        <v>127</v>
      </c>
      <c r="I399" s="2" t="s">
        <v>33</v>
      </c>
      <c r="J399" s="112">
        <v>829385.88554250007</v>
      </c>
    </row>
    <row r="400" spans="1:10" x14ac:dyDescent="0.2">
      <c r="A400" s="2" t="s">
        <v>136</v>
      </c>
      <c r="B400" s="2" t="s">
        <v>134</v>
      </c>
      <c r="C400" s="2" t="s">
        <v>63</v>
      </c>
      <c r="D400" s="108">
        <v>41487</v>
      </c>
      <c r="E400" s="2">
        <v>8</v>
      </c>
      <c r="F400" s="2" t="s">
        <v>19</v>
      </c>
      <c r="G400" s="2" t="s">
        <v>125</v>
      </c>
      <c r="H400" s="2" t="s">
        <v>127</v>
      </c>
      <c r="I400" s="2" t="s">
        <v>33</v>
      </c>
      <c r="J400" s="112">
        <v>660748.90166999993</v>
      </c>
    </row>
    <row r="401" spans="1:10" x14ac:dyDescent="0.2">
      <c r="A401" s="2" t="s">
        <v>136</v>
      </c>
      <c r="B401" s="2" t="s">
        <v>134</v>
      </c>
      <c r="C401" s="2" t="s">
        <v>63</v>
      </c>
      <c r="D401" s="108">
        <v>41518</v>
      </c>
      <c r="E401" s="2">
        <v>9</v>
      </c>
      <c r="F401" s="2" t="s">
        <v>19</v>
      </c>
      <c r="G401" s="2" t="s">
        <v>125</v>
      </c>
      <c r="H401" s="2" t="s">
        <v>127</v>
      </c>
      <c r="I401" s="2" t="s">
        <v>33</v>
      </c>
      <c r="J401" s="112">
        <v>893175.96010499995</v>
      </c>
    </row>
    <row r="402" spans="1:10" x14ac:dyDescent="0.2">
      <c r="A402" s="2" t="s">
        <v>136</v>
      </c>
      <c r="B402" s="2" t="s">
        <v>134</v>
      </c>
      <c r="C402" s="2" t="s">
        <v>63</v>
      </c>
      <c r="D402" s="108">
        <v>41548</v>
      </c>
      <c r="E402" s="2">
        <v>10</v>
      </c>
      <c r="F402" s="2" t="s">
        <v>19</v>
      </c>
      <c r="G402" s="2" t="s">
        <v>125</v>
      </c>
      <c r="H402" s="2" t="s">
        <v>127</v>
      </c>
      <c r="I402" s="2" t="s">
        <v>33</v>
      </c>
      <c r="J402" s="112">
        <v>751290.50353499991</v>
      </c>
    </row>
    <row r="403" spans="1:10" x14ac:dyDescent="0.2">
      <c r="A403" s="2" t="s">
        <v>136</v>
      </c>
      <c r="B403" s="2" t="s">
        <v>134</v>
      </c>
      <c r="C403" s="2" t="s">
        <v>63</v>
      </c>
      <c r="D403" s="108">
        <v>41579</v>
      </c>
      <c r="E403" s="2">
        <v>11</v>
      </c>
      <c r="F403" s="2" t="s">
        <v>19</v>
      </c>
      <c r="G403" s="2" t="s">
        <v>125</v>
      </c>
      <c r="H403" s="2" t="s">
        <v>127</v>
      </c>
      <c r="I403" s="2" t="s">
        <v>33</v>
      </c>
      <c r="J403" s="112">
        <v>638877.80224125006</v>
      </c>
    </row>
    <row r="404" spans="1:10" x14ac:dyDescent="0.2">
      <c r="A404" s="2" t="s">
        <v>136</v>
      </c>
      <c r="B404" s="2" t="s">
        <v>134</v>
      </c>
      <c r="C404" s="2" t="s">
        <v>63</v>
      </c>
      <c r="D404" s="108">
        <v>41609</v>
      </c>
      <c r="E404" s="2">
        <v>12</v>
      </c>
      <c r="F404" s="2" t="s">
        <v>19</v>
      </c>
      <c r="G404" s="2" t="s">
        <v>125</v>
      </c>
      <c r="H404" s="2" t="s">
        <v>127</v>
      </c>
      <c r="I404" s="2" t="s">
        <v>33</v>
      </c>
      <c r="J404" s="112">
        <v>717746.26218750002</v>
      </c>
    </row>
    <row r="405" spans="1:10" x14ac:dyDescent="0.2">
      <c r="A405" s="2" t="s">
        <v>136</v>
      </c>
      <c r="B405" s="2" t="s">
        <v>134</v>
      </c>
      <c r="C405" s="2" t="s">
        <v>63</v>
      </c>
      <c r="D405" s="108">
        <v>41640</v>
      </c>
      <c r="E405" s="2">
        <v>1</v>
      </c>
      <c r="F405" s="2" t="s">
        <v>19</v>
      </c>
      <c r="G405" s="2" t="s">
        <v>125</v>
      </c>
      <c r="H405" s="2" t="s">
        <v>127</v>
      </c>
      <c r="I405" s="2" t="s">
        <v>33</v>
      </c>
      <c r="J405" s="112">
        <v>957882.40031249996</v>
      </c>
    </row>
    <row r="406" spans="1:10" x14ac:dyDescent="0.2">
      <c r="A406" s="2" t="s">
        <v>136</v>
      </c>
      <c r="B406" s="2" t="s">
        <v>134</v>
      </c>
      <c r="C406" s="2" t="s">
        <v>63</v>
      </c>
      <c r="D406" s="108">
        <v>41671</v>
      </c>
      <c r="E406" s="2">
        <v>2</v>
      </c>
      <c r="F406" s="2" t="s">
        <v>19</v>
      </c>
      <c r="G406" s="2" t="s">
        <v>125</v>
      </c>
      <c r="H406" s="2" t="s">
        <v>127</v>
      </c>
      <c r="I406" s="2" t="s">
        <v>33</v>
      </c>
      <c r="J406" s="112">
        <v>822560.80359374988</v>
      </c>
    </row>
    <row r="407" spans="1:10" x14ac:dyDescent="0.2">
      <c r="A407" s="2" t="s">
        <v>136</v>
      </c>
      <c r="B407" s="2" t="s">
        <v>134</v>
      </c>
      <c r="C407" s="2" t="s">
        <v>63</v>
      </c>
      <c r="D407" s="108">
        <v>41699</v>
      </c>
      <c r="E407" s="2">
        <v>3</v>
      </c>
      <c r="F407" s="2" t="s">
        <v>19</v>
      </c>
      <c r="G407" s="2" t="s">
        <v>125</v>
      </c>
      <c r="H407" s="2" t="s">
        <v>127</v>
      </c>
      <c r="I407" s="2" t="s">
        <v>33</v>
      </c>
      <c r="J407" s="112">
        <v>1156441.4275781249</v>
      </c>
    </row>
    <row r="408" spans="1:10" x14ac:dyDescent="0.2">
      <c r="A408" s="2" t="s">
        <v>136</v>
      </c>
      <c r="B408" s="2" t="s">
        <v>134</v>
      </c>
      <c r="C408" s="2" t="s">
        <v>63</v>
      </c>
      <c r="D408" s="108">
        <v>41730</v>
      </c>
      <c r="E408" s="2">
        <v>4</v>
      </c>
      <c r="F408" s="2" t="s">
        <v>19</v>
      </c>
      <c r="G408" s="2" t="s">
        <v>125</v>
      </c>
      <c r="H408" s="2" t="s">
        <v>127</v>
      </c>
      <c r="I408" s="2" t="s">
        <v>33</v>
      </c>
      <c r="J408" s="112">
        <v>629694.17062500003</v>
      </c>
    </row>
    <row r="409" spans="1:10" x14ac:dyDescent="0.2">
      <c r="A409" s="2" t="s">
        <v>136</v>
      </c>
      <c r="B409" s="2" t="s">
        <v>134</v>
      </c>
      <c r="C409" s="2" t="s">
        <v>63</v>
      </c>
      <c r="D409" s="108">
        <v>41760</v>
      </c>
      <c r="E409" s="2">
        <v>5</v>
      </c>
      <c r="F409" s="2" t="s">
        <v>19</v>
      </c>
      <c r="G409" s="2" t="s">
        <v>125</v>
      </c>
      <c r="H409" s="2" t="s">
        <v>127</v>
      </c>
      <c r="I409" s="2" t="s">
        <v>33</v>
      </c>
      <c r="J409" s="112">
        <v>813120.22593749978</v>
      </c>
    </row>
    <row r="410" spans="1:10" x14ac:dyDescent="0.2">
      <c r="A410" s="2" t="s">
        <v>136</v>
      </c>
      <c r="B410" s="2" t="s">
        <v>134</v>
      </c>
      <c r="C410" s="2" t="s">
        <v>63</v>
      </c>
      <c r="D410" s="108">
        <v>41791</v>
      </c>
      <c r="E410" s="2">
        <v>6</v>
      </c>
      <c r="F410" s="2" t="s">
        <v>19</v>
      </c>
      <c r="G410" s="2" t="s">
        <v>125</v>
      </c>
      <c r="H410" s="2" t="s">
        <v>127</v>
      </c>
      <c r="I410" s="2" t="s">
        <v>33</v>
      </c>
      <c r="J410" s="112">
        <v>1160616.2173125001</v>
      </c>
    </row>
    <row r="411" spans="1:10" x14ac:dyDescent="0.2">
      <c r="A411" s="2" t="s">
        <v>136</v>
      </c>
      <c r="B411" s="2" t="s">
        <v>134</v>
      </c>
      <c r="C411" s="2" t="s">
        <v>63</v>
      </c>
      <c r="D411" s="108">
        <v>41456</v>
      </c>
      <c r="E411" s="2">
        <v>7</v>
      </c>
      <c r="F411" s="2" t="s">
        <v>19</v>
      </c>
      <c r="G411" s="2" t="s">
        <v>144</v>
      </c>
      <c r="H411" s="2" t="s">
        <v>128</v>
      </c>
      <c r="I411" s="2" t="s">
        <v>33</v>
      </c>
      <c r="J411" s="112">
        <v>716589.40510871995</v>
      </c>
    </row>
    <row r="412" spans="1:10" x14ac:dyDescent="0.2">
      <c r="A412" s="2" t="s">
        <v>136</v>
      </c>
      <c r="B412" s="2" t="s">
        <v>134</v>
      </c>
      <c r="C412" s="2" t="s">
        <v>63</v>
      </c>
      <c r="D412" s="108">
        <v>41487</v>
      </c>
      <c r="E412" s="2">
        <v>8</v>
      </c>
      <c r="F412" s="2" t="s">
        <v>19</v>
      </c>
      <c r="G412" s="2" t="s">
        <v>144</v>
      </c>
      <c r="H412" s="2" t="s">
        <v>128</v>
      </c>
      <c r="I412" s="2" t="s">
        <v>33</v>
      </c>
      <c r="J412" s="112">
        <v>570887.05104287993</v>
      </c>
    </row>
    <row r="413" spans="1:10" x14ac:dyDescent="0.2">
      <c r="A413" s="2" t="s">
        <v>136</v>
      </c>
      <c r="B413" s="2" t="s">
        <v>134</v>
      </c>
      <c r="C413" s="2" t="s">
        <v>63</v>
      </c>
      <c r="D413" s="108">
        <v>41518</v>
      </c>
      <c r="E413" s="2">
        <v>9</v>
      </c>
      <c r="F413" s="2" t="s">
        <v>19</v>
      </c>
      <c r="G413" s="2" t="s">
        <v>144</v>
      </c>
      <c r="H413" s="2" t="s">
        <v>128</v>
      </c>
      <c r="I413" s="2" t="s">
        <v>33</v>
      </c>
      <c r="J413" s="112">
        <v>771704.02953071985</v>
      </c>
    </row>
    <row r="414" spans="1:10" x14ac:dyDescent="0.2">
      <c r="A414" s="2" t="s">
        <v>136</v>
      </c>
      <c r="B414" s="2" t="s">
        <v>134</v>
      </c>
      <c r="C414" s="2" t="s">
        <v>63</v>
      </c>
      <c r="D414" s="108">
        <v>41548</v>
      </c>
      <c r="E414" s="2">
        <v>10</v>
      </c>
      <c r="F414" s="2" t="s">
        <v>19</v>
      </c>
      <c r="G414" s="2" t="s">
        <v>144</v>
      </c>
      <c r="H414" s="2" t="s">
        <v>128</v>
      </c>
      <c r="I414" s="2" t="s">
        <v>33</v>
      </c>
      <c r="J414" s="112">
        <v>649114.99505423987</v>
      </c>
    </row>
    <row r="415" spans="1:10" x14ac:dyDescent="0.2">
      <c r="A415" s="2" t="s">
        <v>136</v>
      </c>
      <c r="B415" s="2" t="s">
        <v>134</v>
      </c>
      <c r="C415" s="2" t="s">
        <v>63</v>
      </c>
      <c r="D415" s="108">
        <v>41579</v>
      </c>
      <c r="E415" s="2">
        <v>11</v>
      </c>
      <c r="F415" s="2" t="s">
        <v>19</v>
      </c>
      <c r="G415" s="2" t="s">
        <v>144</v>
      </c>
      <c r="H415" s="2" t="s">
        <v>128</v>
      </c>
      <c r="I415" s="2" t="s">
        <v>33</v>
      </c>
      <c r="J415" s="112">
        <v>551990.42113644001</v>
      </c>
    </row>
    <row r="416" spans="1:10" x14ac:dyDescent="0.2">
      <c r="A416" s="2" t="s">
        <v>136</v>
      </c>
      <c r="B416" s="2" t="s">
        <v>134</v>
      </c>
      <c r="C416" s="2" t="s">
        <v>63</v>
      </c>
      <c r="D416" s="108">
        <v>41609</v>
      </c>
      <c r="E416" s="2">
        <v>12</v>
      </c>
      <c r="F416" s="2" t="s">
        <v>19</v>
      </c>
      <c r="G416" s="2" t="s">
        <v>144</v>
      </c>
      <c r="H416" s="2" t="s">
        <v>128</v>
      </c>
      <c r="I416" s="2" t="s">
        <v>33</v>
      </c>
      <c r="J416" s="112">
        <v>620132.77052999998</v>
      </c>
    </row>
    <row r="417" spans="1:10" x14ac:dyDescent="0.2">
      <c r="A417" s="2" t="s">
        <v>136</v>
      </c>
      <c r="B417" s="2" t="s">
        <v>134</v>
      </c>
      <c r="C417" s="2" t="s">
        <v>63</v>
      </c>
      <c r="D417" s="108">
        <v>41640</v>
      </c>
      <c r="E417" s="2">
        <v>1</v>
      </c>
      <c r="F417" s="2" t="s">
        <v>19</v>
      </c>
      <c r="G417" s="2" t="s">
        <v>144</v>
      </c>
      <c r="H417" s="2" t="s">
        <v>128</v>
      </c>
      <c r="I417" s="2" t="s">
        <v>33</v>
      </c>
      <c r="J417" s="112">
        <v>827610.39387000003</v>
      </c>
    </row>
    <row r="418" spans="1:10" x14ac:dyDescent="0.2">
      <c r="A418" s="2" t="s">
        <v>136</v>
      </c>
      <c r="B418" s="2" t="s">
        <v>134</v>
      </c>
      <c r="C418" s="2" t="s">
        <v>63</v>
      </c>
      <c r="D418" s="108">
        <v>41671</v>
      </c>
      <c r="E418" s="2">
        <v>2</v>
      </c>
      <c r="F418" s="2" t="s">
        <v>19</v>
      </c>
      <c r="G418" s="2" t="s">
        <v>144</v>
      </c>
      <c r="H418" s="2" t="s">
        <v>128</v>
      </c>
      <c r="I418" s="2" t="s">
        <v>33</v>
      </c>
      <c r="J418" s="112">
        <v>710692.53430499986</v>
      </c>
    </row>
    <row r="419" spans="1:10" x14ac:dyDescent="0.2">
      <c r="A419" s="2" t="s">
        <v>136</v>
      </c>
      <c r="B419" s="2" t="s">
        <v>134</v>
      </c>
      <c r="C419" s="2" t="s">
        <v>63</v>
      </c>
      <c r="D419" s="108">
        <v>41699</v>
      </c>
      <c r="E419" s="2">
        <v>3</v>
      </c>
      <c r="F419" s="2" t="s">
        <v>19</v>
      </c>
      <c r="G419" s="2" t="s">
        <v>144</v>
      </c>
      <c r="H419" s="2" t="s">
        <v>128</v>
      </c>
      <c r="I419" s="2" t="s">
        <v>33</v>
      </c>
      <c r="J419" s="112">
        <v>999165.39342749992</v>
      </c>
    </row>
    <row r="420" spans="1:10" x14ac:dyDescent="0.2">
      <c r="A420" s="2" t="s">
        <v>136</v>
      </c>
      <c r="B420" s="2" t="s">
        <v>134</v>
      </c>
      <c r="C420" s="2" t="s">
        <v>63</v>
      </c>
      <c r="D420" s="108">
        <v>41730</v>
      </c>
      <c r="E420" s="2">
        <v>4</v>
      </c>
      <c r="F420" s="2" t="s">
        <v>19</v>
      </c>
      <c r="G420" s="2" t="s">
        <v>144</v>
      </c>
      <c r="H420" s="2" t="s">
        <v>128</v>
      </c>
      <c r="I420" s="2" t="s">
        <v>33</v>
      </c>
      <c r="J420" s="112">
        <v>544055.76341999997</v>
      </c>
    </row>
    <row r="421" spans="1:10" x14ac:dyDescent="0.2">
      <c r="A421" s="2" t="s">
        <v>136</v>
      </c>
      <c r="B421" s="2" t="s">
        <v>134</v>
      </c>
      <c r="C421" s="2" t="s">
        <v>63</v>
      </c>
      <c r="D421" s="108">
        <v>41760</v>
      </c>
      <c r="E421" s="2">
        <v>5</v>
      </c>
      <c r="F421" s="2" t="s">
        <v>19</v>
      </c>
      <c r="G421" s="2" t="s">
        <v>144</v>
      </c>
      <c r="H421" s="2" t="s">
        <v>128</v>
      </c>
      <c r="I421" s="2" t="s">
        <v>33</v>
      </c>
      <c r="J421" s="112">
        <v>702535.87520999974</v>
      </c>
    </row>
    <row r="422" spans="1:10" x14ac:dyDescent="0.2">
      <c r="A422" s="2" t="s">
        <v>136</v>
      </c>
      <c r="B422" s="2" t="s">
        <v>134</v>
      </c>
      <c r="C422" s="2" t="s">
        <v>63</v>
      </c>
      <c r="D422" s="108">
        <v>41791</v>
      </c>
      <c r="E422" s="2">
        <v>6</v>
      </c>
      <c r="F422" s="2" t="s">
        <v>19</v>
      </c>
      <c r="G422" s="2" t="s">
        <v>144</v>
      </c>
      <c r="H422" s="2" t="s">
        <v>128</v>
      </c>
      <c r="I422" s="2" t="s">
        <v>33</v>
      </c>
      <c r="J422" s="112">
        <v>1002772.411758</v>
      </c>
    </row>
    <row r="423" spans="1:10" x14ac:dyDescent="0.2">
      <c r="A423" s="2" t="s">
        <v>136</v>
      </c>
      <c r="B423" s="2" t="s">
        <v>134</v>
      </c>
      <c r="C423" s="2" t="s">
        <v>63</v>
      </c>
      <c r="D423" s="108">
        <v>41456</v>
      </c>
      <c r="E423" s="2">
        <v>7</v>
      </c>
      <c r="F423" s="2" t="s">
        <v>19</v>
      </c>
      <c r="G423" s="2" t="s">
        <v>144</v>
      </c>
      <c r="H423" s="2" t="s">
        <v>129</v>
      </c>
      <c r="I423" s="2" t="s">
        <v>33</v>
      </c>
      <c r="J423" s="112">
        <v>251329.05622500001</v>
      </c>
    </row>
    <row r="424" spans="1:10" x14ac:dyDescent="0.2">
      <c r="A424" s="2" t="s">
        <v>136</v>
      </c>
      <c r="B424" s="2" t="s">
        <v>134</v>
      </c>
      <c r="C424" s="2" t="s">
        <v>63</v>
      </c>
      <c r="D424" s="108">
        <v>41487</v>
      </c>
      <c r="E424" s="2">
        <v>8</v>
      </c>
      <c r="F424" s="2" t="s">
        <v>19</v>
      </c>
      <c r="G424" s="2" t="s">
        <v>144</v>
      </c>
      <c r="H424" s="2" t="s">
        <v>129</v>
      </c>
      <c r="I424" s="2" t="s">
        <v>33</v>
      </c>
      <c r="J424" s="112">
        <v>200226.9399</v>
      </c>
    </row>
    <row r="425" spans="1:10" x14ac:dyDescent="0.2">
      <c r="A425" s="2" t="s">
        <v>136</v>
      </c>
      <c r="B425" s="2" t="s">
        <v>134</v>
      </c>
      <c r="C425" s="2" t="s">
        <v>63</v>
      </c>
      <c r="D425" s="108">
        <v>41518</v>
      </c>
      <c r="E425" s="2">
        <v>9</v>
      </c>
      <c r="F425" s="2" t="s">
        <v>19</v>
      </c>
      <c r="G425" s="2" t="s">
        <v>144</v>
      </c>
      <c r="H425" s="2" t="s">
        <v>129</v>
      </c>
      <c r="I425" s="2" t="s">
        <v>33</v>
      </c>
      <c r="J425" s="112">
        <v>270659.38184999995</v>
      </c>
    </row>
    <row r="426" spans="1:10" x14ac:dyDescent="0.2">
      <c r="A426" s="2" t="s">
        <v>136</v>
      </c>
      <c r="B426" s="2" t="s">
        <v>134</v>
      </c>
      <c r="C426" s="2" t="s">
        <v>63</v>
      </c>
      <c r="D426" s="108">
        <v>41548</v>
      </c>
      <c r="E426" s="2">
        <v>10</v>
      </c>
      <c r="F426" s="2" t="s">
        <v>19</v>
      </c>
      <c r="G426" s="2" t="s">
        <v>144</v>
      </c>
      <c r="H426" s="2" t="s">
        <v>129</v>
      </c>
      <c r="I426" s="2" t="s">
        <v>33</v>
      </c>
      <c r="J426" s="112">
        <v>227663.78894999996</v>
      </c>
    </row>
    <row r="427" spans="1:10" x14ac:dyDescent="0.2">
      <c r="A427" s="2" t="s">
        <v>136</v>
      </c>
      <c r="B427" s="2" t="s">
        <v>134</v>
      </c>
      <c r="C427" s="2" t="s">
        <v>63</v>
      </c>
      <c r="D427" s="108">
        <v>41579</v>
      </c>
      <c r="E427" s="2">
        <v>11</v>
      </c>
      <c r="F427" s="2" t="s">
        <v>19</v>
      </c>
      <c r="G427" s="2" t="s">
        <v>144</v>
      </c>
      <c r="H427" s="2" t="s">
        <v>129</v>
      </c>
      <c r="I427" s="2" t="s">
        <v>33</v>
      </c>
      <c r="J427" s="112">
        <v>193599.33401250001</v>
      </c>
    </row>
    <row r="428" spans="1:10" x14ac:dyDescent="0.2">
      <c r="A428" s="2" t="s">
        <v>136</v>
      </c>
      <c r="B428" s="2" t="s">
        <v>134</v>
      </c>
      <c r="C428" s="2" t="s">
        <v>63</v>
      </c>
      <c r="D428" s="108">
        <v>41609</v>
      </c>
      <c r="E428" s="2">
        <v>12</v>
      </c>
      <c r="F428" s="2" t="s">
        <v>19</v>
      </c>
      <c r="G428" s="2" t="s">
        <v>144</v>
      </c>
      <c r="H428" s="2" t="s">
        <v>129</v>
      </c>
      <c r="I428" s="2" t="s">
        <v>33</v>
      </c>
      <c r="J428" s="112">
        <v>143549.25243750002</v>
      </c>
    </row>
    <row r="429" spans="1:10" x14ac:dyDescent="0.2">
      <c r="A429" s="2" t="s">
        <v>136</v>
      </c>
      <c r="B429" s="2" t="s">
        <v>134</v>
      </c>
      <c r="C429" s="2" t="s">
        <v>63</v>
      </c>
      <c r="D429" s="108">
        <v>41640</v>
      </c>
      <c r="E429" s="2">
        <v>1</v>
      </c>
      <c r="F429" s="2" t="s">
        <v>19</v>
      </c>
      <c r="G429" s="2" t="s">
        <v>144</v>
      </c>
      <c r="H429" s="2" t="s">
        <v>129</v>
      </c>
      <c r="I429" s="2" t="s">
        <v>33</v>
      </c>
      <c r="J429" s="112">
        <v>153261.18405000001</v>
      </c>
    </row>
    <row r="430" spans="1:10" x14ac:dyDescent="0.2">
      <c r="A430" s="2" t="s">
        <v>136</v>
      </c>
      <c r="B430" s="2" t="s">
        <v>134</v>
      </c>
      <c r="C430" s="2" t="s">
        <v>63</v>
      </c>
      <c r="D430" s="108">
        <v>41671</v>
      </c>
      <c r="E430" s="2">
        <v>2</v>
      </c>
      <c r="F430" s="2" t="s">
        <v>19</v>
      </c>
      <c r="G430" s="2" t="s">
        <v>144</v>
      </c>
      <c r="H430" s="2" t="s">
        <v>129</v>
      </c>
      <c r="I430" s="2" t="s">
        <v>33</v>
      </c>
      <c r="J430" s="112">
        <v>131609.72857499999</v>
      </c>
    </row>
    <row r="431" spans="1:10" x14ac:dyDescent="0.2">
      <c r="A431" s="2" t="s">
        <v>136</v>
      </c>
      <c r="B431" s="2" t="s">
        <v>134</v>
      </c>
      <c r="C431" s="2" t="s">
        <v>63</v>
      </c>
      <c r="D431" s="108">
        <v>41699</v>
      </c>
      <c r="E431" s="2">
        <v>3</v>
      </c>
      <c r="F431" s="2" t="s">
        <v>19</v>
      </c>
      <c r="G431" s="2" t="s">
        <v>144</v>
      </c>
      <c r="H431" s="2" t="s">
        <v>129</v>
      </c>
      <c r="I431" s="2" t="s">
        <v>33</v>
      </c>
      <c r="J431" s="112">
        <v>185030.62841250002</v>
      </c>
    </row>
    <row r="432" spans="1:10" x14ac:dyDescent="0.2">
      <c r="A432" s="2" t="s">
        <v>136</v>
      </c>
      <c r="B432" s="2" t="s">
        <v>134</v>
      </c>
      <c r="C432" s="2" t="s">
        <v>63</v>
      </c>
      <c r="D432" s="108">
        <v>41730</v>
      </c>
      <c r="E432" s="2">
        <v>4</v>
      </c>
      <c r="F432" s="2" t="s">
        <v>19</v>
      </c>
      <c r="G432" s="2" t="s">
        <v>144</v>
      </c>
      <c r="H432" s="2" t="s">
        <v>129</v>
      </c>
      <c r="I432" s="2" t="s">
        <v>33</v>
      </c>
      <c r="J432" s="112">
        <v>100751.0673</v>
      </c>
    </row>
    <row r="433" spans="1:10" x14ac:dyDescent="0.2">
      <c r="A433" s="2" t="s">
        <v>136</v>
      </c>
      <c r="B433" s="2" t="s">
        <v>134</v>
      </c>
      <c r="C433" s="2" t="s">
        <v>63</v>
      </c>
      <c r="D433" s="108">
        <v>41760</v>
      </c>
      <c r="E433" s="2">
        <v>5</v>
      </c>
      <c r="F433" s="2" t="s">
        <v>19</v>
      </c>
      <c r="G433" s="2" t="s">
        <v>144</v>
      </c>
      <c r="H433" s="2" t="s">
        <v>129</v>
      </c>
      <c r="I433" s="2" t="s">
        <v>33</v>
      </c>
      <c r="J433" s="112">
        <v>130099.23614999997</v>
      </c>
    </row>
    <row r="434" spans="1:10" x14ac:dyDescent="0.2">
      <c r="A434" s="2" t="s">
        <v>136</v>
      </c>
      <c r="B434" s="2" t="s">
        <v>134</v>
      </c>
      <c r="C434" s="2" t="s">
        <v>63</v>
      </c>
      <c r="D434" s="108">
        <v>41791</v>
      </c>
      <c r="E434" s="2">
        <v>6</v>
      </c>
      <c r="F434" s="2" t="s">
        <v>19</v>
      </c>
      <c r="G434" s="2" t="s">
        <v>144</v>
      </c>
      <c r="H434" s="2" t="s">
        <v>129</v>
      </c>
      <c r="I434" s="2" t="s">
        <v>33</v>
      </c>
      <c r="J434" s="112">
        <v>232123.24346250005</v>
      </c>
    </row>
    <row r="435" spans="1:10" x14ac:dyDescent="0.2">
      <c r="A435" s="2" t="s">
        <v>136</v>
      </c>
      <c r="B435" s="2" t="s">
        <v>134</v>
      </c>
      <c r="C435" s="2" t="s">
        <v>63</v>
      </c>
      <c r="D435" s="108">
        <v>41456</v>
      </c>
      <c r="E435" s="2">
        <v>7</v>
      </c>
      <c r="F435" s="2" t="s">
        <v>19</v>
      </c>
      <c r="G435" s="2" t="s">
        <v>144</v>
      </c>
      <c r="H435" s="2" t="s">
        <v>130</v>
      </c>
      <c r="I435" s="2" t="s">
        <v>33</v>
      </c>
      <c r="J435" s="112">
        <v>623296.05943799997</v>
      </c>
    </row>
    <row r="436" spans="1:10" x14ac:dyDescent="0.2">
      <c r="A436" s="2" t="s">
        <v>136</v>
      </c>
      <c r="B436" s="2" t="s">
        <v>134</v>
      </c>
      <c r="C436" s="2" t="s">
        <v>63</v>
      </c>
      <c r="D436" s="108">
        <v>41487</v>
      </c>
      <c r="E436" s="2">
        <v>8</v>
      </c>
      <c r="F436" s="2" t="s">
        <v>19</v>
      </c>
      <c r="G436" s="2" t="s">
        <v>144</v>
      </c>
      <c r="H436" s="2" t="s">
        <v>130</v>
      </c>
      <c r="I436" s="2" t="s">
        <v>33</v>
      </c>
      <c r="J436" s="112">
        <v>496562.81095199991</v>
      </c>
    </row>
    <row r="437" spans="1:10" x14ac:dyDescent="0.2">
      <c r="A437" s="2" t="s">
        <v>136</v>
      </c>
      <c r="B437" s="2" t="s">
        <v>134</v>
      </c>
      <c r="C437" s="2" t="s">
        <v>63</v>
      </c>
      <c r="D437" s="108">
        <v>41518</v>
      </c>
      <c r="E437" s="2">
        <v>9</v>
      </c>
      <c r="F437" s="2" t="s">
        <v>19</v>
      </c>
      <c r="G437" s="2" t="s">
        <v>144</v>
      </c>
      <c r="H437" s="2" t="s">
        <v>130</v>
      </c>
      <c r="I437" s="2" t="s">
        <v>33</v>
      </c>
      <c r="J437" s="112">
        <v>671235.2669879999</v>
      </c>
    </row>
    <row r="438" spans="1:10" x14ac:dyDescent="0.2">
      <c r="A438" s="2" t="s">
        <v>136</v>
      </c>
      <c r="B438" s="2" t="s">
        <v>134</v>
      </c>
      <c r="C438" s="2" t="s">
        <v>63</v>
      </c>
      <c r="D438" s="108">
        <v>41548</v>
      </c>
      <c r="E438" s="2">
        <v>10</v>
      </c>
      <c r="F438" s="2" t="s">
        <v>19</v>
      </c>
      <c r="G438" s="2" t="s">
        <v>144</v>
      </c>
      <c r="H438" s="2" t="s">
        <v>130</v>
      </c>
      <c r="I438" s="2" t="s">
        <v>33</v>
      </c>
      <c r="J438" s="112">
        <v>564606.19659599988</v>
      </c>
    </row>
    <row r="439" spans="1:10" x14ac:dyDescent="0.2">
      <c r="A439" s="2" t="s">
        <v>136</v>
      </c>
      <c r="B439" s="2" t="s">
        <v>134</v>
      </c>
      <c r="C439" s="2" t="s">
        <v>63</v>
      </c>
      <c r="D439" s="108">
        <v>41579</v>
      </c>
      <c r="E439" s="2">
        <v>11</v>
      </c>
      <c r="F439" s="2" t="s">
        <v>19</v>
      </c>
      <c r="G439" s="2" t="s">
        <v>144</v>
      </c>
      <c r="H439" s="2" t="s">
        <v>130</v>
      </c>
      <c r="I439" s="2" t="s">
        <v>33</v>
      </c>
      <c r="J439" s="112">
        <v>480126.34835100005</v>
      </c>
    </row>
    <row r="440" spans="1:10" x14ac:dyDescent="0.2">
      <c r="A440" s="2" t="s">
        <v>136</v>
      </c>
      <c r="B440" s="2" t="s">
        <v>134</v>
      </c>
      <c r="C440" s="2" t="s">
        <v>63</v>
      </c>
      <c r="D440" s="108">
        <v>41609</v>
      </c>
      <c r="E440" s="2">
        <v>12</v>
      </c>
      <c r="F440" s="2" t="s">
        <v>19</v>
      </c>
      <c r="G440" s="2" t="s">
        <v>144</v>
      </c>
      <c r="H440" s="2" t="s">
        <v>130</v>
      </c>
      <c r="I440" s="2" t="s">
        <v>33</v>
      </c>
      <c r="J440" s="112">
        <v>356002.146045</v>
      </c>
    </row>
    <row r="441" spans="1:10" x14ac:dyDescent="0.2">
      <c r="A441" s="2" t="s">
        <v>136</v>
      </c>
      <c r="B441" s="2" t="s">
        <v>134</v>
      </c>
      <c r="C441" s="2" t="s">
        <v>63</v>
      </c>
      <c r="D441" s="108">
        <v>41640</v>
      </c>
      <c r="E441" s="2">
        <v>1</v>
      </c>
      <c r="F441" s="2" t="s">
        <v>19</v>
      </c>
      <c r="G441" s="2" t="s">
        <v>144</v>
      </c>
      <c r="H441" s="2" t="s">
        <v>130</v>
      </c>
      <c r="I441" s="2" t="s">
        <v>33</v>
      </c>
      <c r="J441" s="112">
        <v>380087.73644399998</v>
      </c>
    </row>
    <row r="442" spans="1:10" x14ac:dyDescent="0.2">
      <c r="A442" s="2" t="s">
        <v>136</v>
      </c>
      <c r="B442" s="2" t="s">
        <v>134</v>
      </c>
      <c r="C442" s="2" t="s">
        <v>63</v>
      </c>
      <c r="D442" s="108">
        <v>41671</v>
      </c>
      <c r="E442" s="2">
        <v>2</v>
      </c>
      <c r="F442" s="2" t="s">
        <v>19</v>
      </c>
      <c r="G442" s="2" t="s">
        <v>144</v>
      </c>
      <c r="H442" s="2" t="s">
        <v>130</v>
      </c>
      <c r="I442" s="2" t="s">
        <v>33</v>
      </c>
      <c r="J442" s="112">
        <v>326392.12686599995</v>
      </c>
    </row>
    <row r="443" spans="1:10" x14ac:dyDescent="0.2">
      <c r="A443" s="2" t="s">
        <v>136</v>
      </c>
      <c r="B443" s="2" t="s">
        <v>134</v>
      </c>
      <c r="C443" s="2" t="s">
        <v>63</v>
      </c>
      <c r="D443" s="108">
        <v>41699</v>
      </c>
      <c r="E443" s="2">
        <v>3</v>
      </c>
      <c r="F443" s="2" t="s">
        <v>19</v>
      </c>
      <c r="G443" s="2" t="s">
        <v>144</v>
      </c>
      <c r="H443" s="2" t="s">
        <v>130</v>
      </c>
      <c r="I443" s="2" t="s">
        <v>33</v>
      </c>
      <c r="J443" s="112">
        <v>458875.95846300002</v>
      </c>
    </row>
    <row r="444" spans="1:10" x14ac:dyDescent="0.2">
      <c r="A444" s="2" t="s">
        <v>136</v>
      </c>
      <c r="B444" s="2" t="s">
        <v>134</v>
      </c>
      <c r="C444" s="2" t="s">
        <v>63</v>
      </c>
      <c r="D444" s="108">
        <v>41730</v>
      </c>
      <c r="E444" s="2">
        <v>4</v>
      </c>
      <c r="F444" s="2" t="s">
        <v>19</v>
      </c>
      <c r="G444" s="2" t="s">
        <v>144</v>
      </c>
      <c r="H444" s="2" t="s">
        <v>130</v>
      </c>
      <c r="I444" s="2" t="s">
        <v>33</v>
      </c>
      <c r="J444" s="112">
        <v>249862.64690399999</v>
      </c>
    </row>
    <row r="445" spans="1:10" x14ac:dyDescent="0.2">
      <c r="A445" s="2" t="s">
        <v>136</v>
      </c>
      <c r="B445" s="2" t="s">
        <v>134</v>
      </c>
      <c r="C445" s="2" t="s">
        <v>63</v>
      </c>
      <c r="D445" s="108">
        <v>41760</v>
      </c>
      <c r="E445" s="2">
        <v>5</v>
      </c>
      <c r="F445" s="2" t="s">
        <v>19</v>
      </c>
      <c r="G445" s="2" t="s">
        <v>144</v>
      </c>
      <c r="H445" s="2" t="s">
        <v>130</v>
      </c>
      <c r="I445" s="2" t="s">
        <v>33</v>
      </c>
      <c r="J445" s="112">
        <v>322646.10565199988</v>
      </c>
    </row>
    <row r="446" spans="1:10" x14ac:dyDescent="0.2">
      <c r="A446" s="2" t="s">
        <v>136</v>
      </c>
      <c r="B446" s="2" t="s">
        <v>134</v>
      </c>
      <c r="C446" s="2" t="s">
        <v>63</v>
      </c>
      <c r="D446" s="108">
        <v>41791</v>
      </c>
      <c r="E446" s="2">
        <v>6</v>
      </c>
      <c r="F446" s="2" t="s">
        <v>19</v>
      </c>
      <c r="G446" s="2" t="s">
        <v>144</v>
      </c>
      <c r="H446" s="2" t="s">
        <v>130</v>
      </c>
      <c r="I446" s="2" t="s">
        <v>33</v>
      </c>
      <c r="J446" s="112">
        <v>575665.6437870001</v>
      </c>
    </row>
    <row r="447" spans="1:10" x14ac:dyDescent="0.2">
      <c r="A447" s="2" t="s">
        <v>136</v>
      </c>
      <c r="B447" s="2" t="s">
        <v>134</v>
      </c>
      <c r="C447" s="2" t="s">
        <v>63</v>
      </c>
      <c r="D447" s="108">
        <v>41456</v>
      </c>
      <c r="E447" s="2">
        <v>7</v>
      </c>
      <c r="F447" s="2" t="s">
        <v>19</v>
      </c>
      <c r="G447" s="2" t="s">
        <v>144</v>
      </c>
      <c r="H447" s="2" t="s">
        <v>131</v>
      </c>
      <c r="I447" s="2" t="s">
        <v>33</v>
      </c>
      <c r="J447" s="112">
        <v>211116.407229</v>
      </c>
    </row>
    <row r="448" spans="1:10" x14ac:dyDescent="0.2">
      <c r="A448" s="2" t="s">
        <v>136</v>
      </c>
      <c r="B448" s="2" t="s">
        <v>134</v>
      </c>
      <c r="C448" s="2" t="s">
        <v>63</v>
      </c>
      <c r="D448" s="108">
        <v>41487</v>
      </c>
      <c r="E448" s="2">
        <v>8</v>
      </c>
      <c r="F448" s="2" t="s">
        <v>19</v>
      </c>
      <c r="G448" s="2" t="s">
        <v>144</v>
      </c>
      <c r="H448" s="2" t="s">
        <v>131</v>
      </c>
      <c r="I448" s="2" t="s">
        <v>33</v>
      </c>
      <c r="J448" s="112">
        <v>168190.62951599999</v>
      </c>
    </row>
    <row r="449" spans="1:10" x14ac:dyDescent="0.2">
      <c r="A449" s="2" t="s">
        <v>136</v>
      </c>
      <c r="B449" s="2" t="s">
        <v>134</v>
      </c>
      <c r="C449" s="2" t="s">
        <v>63</v>
      </c>
      <c r="D449" s="108">
        <v>41518</v>
      </c>
      <c r="E449" s="2">
        <v>9</v>
      </c>
      <c r="F449" s="2" t="s">
        <v>19</v>
      </c>
      <c r="G449" s="2" t="s">
        <v>144</v>
      </c>
      <c r="H449" s="2" t="s">
        <v>131</v>
      </c>
      <c r="I449" s="2" t="s">
        <v>33</v>
      </c>
      <c r="J449" s="112">
        <v>227353.88075399998</v>
      </c>
    </row>
    <row r="450" spans="1:10" x14ac:dyDescent="0.2">
      <c r="A450" s="2" t="s">
        <v>136</v>
      </c>
      <c r="B450" s="2" t="s">
        <v>134</v>
      </c>
      <c r="C450" s="2" t="s">
        <v>63</v>
      </c>
      <c r="D450" s="108">
        <v>41548</v>
      </c>
      <c r="E450" s="2">
        <v>10</v>
      </c>
      <c r="F450" s="2" t="s">
        <v>19</v>
      </c>
      <c r="G450" s="2" t="s">
        <v>144</v>
      </c>
      <c r="H450" s="2" t="s">
        <v>131</v>
      </c>
      <c r="I450" s="2" t="s">
        <v>33</v>
      </c>
      <c r="J450" s="112">
        <v>191237.58271799999</v>
      </c>
    </row>
    <row r="451" spans="1:10" x14ac:dyDescent="0.2">
      <c r="A451" s="2" t="s">
        <v>136</v>
      </c>
      <c r="B451" s="2" t="s">
        <v>134</v>
      </c>
      <c r="C451" s="2" t="s">
        <v>63</v>
      </c>
      <c r="D451" s="108">
        <v>41579</v>
      </c>
      <c r="E451" s="2">
        <v>11</v>
      </c>
      <c r="F451" s="2" t="s">
        <v>19</v>
      </c>
      <c r="G451" s="2" t="s">
        <v>144</v>
      </c>
      <c r="H451" s="2" t="s">
        <v>131</v>
      </c>
      <c r="I451" s="2" t="s">
        <v>33</v>
      </c>
      <c r="J451" s="112">
        <v>162623.44057050001</v>
      </c>
    </row>
    <row r="452" spans="1:10" x14ac:dyDescent="0.2">
      <c r="A452" s="2" t="s">
        <v>136</v>
      </c>
      <c r="B452" s="2" t="s">
        <v>134</v>
      </c>
      <c r="C452" s="2" t="s">
        <v>63</v>
      </c>
      <c r="D452" s="108">
        <v>41609</v>
      </c>
      <c r="E452" s="2">
        <v>12</v>
      </c>
      <c r="F452" s="2" t="s">
        <v>19</v>
      </c>
      <c r="G452" s="2" t="s">
        <v>144</v>
      </c>
      <c r="H452" s="2" t="s">
        <v>131</v>
      </c>
      <c r="I452" s="2" t="s">
        <v>33</v>
      </c>
      <c r="J452" s="112">
        <v>120581.37204750002</v>
      </c>
    </row>
    <row r="453" spans="1:10" x14ac:dyDescent="0.2">
      <c r="A453" s="2" t="s">
        <v>136</v>
      </c>
      <c r="B453" s="2" t="s">
        <v>134</v>
      </c>
      <c r="C453" s="2" t="s">
        <v>63</v>
      </c>
      <c r="D453" s="108">
        <v>41640</v>
      </c>
      <c r="E453" s="2">
        <v>1</v>
      </c>
      <c r="F453" s="2" t="s">
        <v>19</v>
      </c>
      <c r="G453" s="2" t="s">
        <v>144</v>
      </c>
      <c r="H453" s="2" t="s">
        <v>131</v>
      </c>
      <c r="I453" s="2" t="s">
        <v>33</v>
      </c>
      <c r="J453" s="112">
        <v>128739.394602</v>
      </c>
    </row>
    <row r="454" spans="1:10" x14ac:dyDescent="0.2">
      <c r="A454" s="2" t="s">
        <v>136</v>
      </c>
      <c r="B454" s="2" t="s">
        <v>134</v>
      </c>
      <c r="C454" s="2" t="s">
        <v>63</v>
      </c>
      <c r="D454" s="108">
        <v>41671</v>
      </c>
      <c r="E454" s="2">
        <v>2</v>
      </c>
      <c r="F454" s="2" t="s">
        <v>19</v>
      </c>
      <c r="G454" s="2" t="s">
        <v>144</v>
      </c>
      <c r="H454" s="2" t="s">
        <v>131</v>
      </c>
      <c r="I454" s="2" t="s">
        <v>33</v>
      </c>
      <c r="J454" s="112">
        <v>110552.17200299999</v>
      </c>
    </row>
    <row r="455" spans="1:10" x14ac:dyDescent="0.2">
      <c r="A455" s="2" t="s">
        <v>136</v>
      </c>
      <c r="B455" s="2" t="s">
        <v>134</v>
      </c>
      <c r="C455" s="2" t="s">
        <v>63</v>
      </c>
      <c r="D455" s="108">
        <v>41699</v>
      </c>
      <c r="E455" s="2">
        <v>3</v>
      </c>
      <c r="F455" s="2" t="s">
        <v>19</v>
      </c>
      <c r="G455" s="2" t="s">
        <v>144</v>
      </c>
      <c r="H455" s="2" t="s">
        <v>131</v>
      </c>
      <c r="I455" s="2" t="s">
        <v>33</v>
      </c>
      <c r="J455" s="112">
        <v>155425.7278665</v>
      </c>
    </row>
    <row r="456" spans="1:10" x14ac:dyDescent="0.2">
      <c r="A456" s="2" t="s">
        <v>136</v>
      </c>
      <c r="B456" s="2" t="s">
        <v>134</v>
      </c>
      <c r="C456" s="2" t="s">
        <v>63</v>
      </c>
      <c r="D456" s="108">
        <v>41730</v>
      </c>
      <c r="E456" s="2">
        <v>4</v>
      </c>
      <c r="F456" s="2" t="s">
        <v>19</v>
      </c>
      <c r="G456" s="2" t="s">
        <v>144</v>
      </c>
      <c r="H456" s="2" t="s">
        <v>131</v>
      </c>
      <c r="I456" s="2" t="s">
        <v>33</v>
      </c>
      <c r="J456" s="112">
        <v>84630.896531999999</v>
      </c>
    </row>
    <row r="457" spans="1:10" x14ac:dyDescent="0.2">
      <c r="A457" s="2" t="s">
        <v>136</v>
      </c>
      <c r="B457" s="2" t="s">
        <v>134</v>
      </c>
      <c r="C457" s="2" t="s">
        <v>63</v>
      </c>
      <c r="D457" s="108">
        <v>41760</v>
      </c>
      <c r="E457" s="2">
        <v>5</v>
      </c>
      <c r="F457" s="2" t="s">
        <v>19</v>
      </c>
      <c r="G457" s="2" t="s">
        <v>144</v>
      </c>
      <c r="H457" s="2" t="s">
        <v>131</v>
      </c>
      <c r="I457" s="2" t="s">
        <v>33</v>
      </c>
      <c r="J457" s="112">
        <v>109283.35836599997</v>
      </c>
    </row>
    <row r="458" spans="1:10" x14ac:dyDescent="0.2">
      <c r="A458" s="2" t="s">
        <v>136</v>
      </c>
      <c r="B458" s="2" t="s">
        <v>134</v>
      </c>
      <c r="C458" s="2" t="s">
        <v>63</v>
      </c>
      <c r="D458" s="108">
        <v>41791</v>
      </c>
      <c r="E458" s="2">
        <v>6</v>
      </c>
      <c r="F458" s="2" t="s">
        <v>19</v>
      </c>
      <c r="G458" s="2" t="s">
        <v>144</v>
      </c>
      <c r="H458" s="2" t="s">
        <v>131</v>
      </c>
      <c r="I458" s="2" t="s">
        <v>33</v>
      </c>
      <c r="J458" s="112">
        <v>194983.52450850004</v>
      </c>
    </row>
    <row r="459" spans="1:10" x14ac:dyDescent="0.2">
      <c r="A459" s="2" t="s">
        <v>136</v>
      </c>
      <c r="B459" s="2" t="s">
        <v>134</v>
      </c>
      <c r="C459" s="2" t="s">
        <v>63</v>
      </c>
      <c r="D459" s="108">
        <v>41456</v>
      </c>
      <c r="E459" s="2">
        <v>7</v>
      </c>
      <c r="F459" s="2" t="s">
        <v>19</v>
      </c>
      <c r="G459" s="2" t="s">
        <v>132</v>
      </c>
      <c r="H459" s="2" t="s">
        <v>133</v>
      </c>
      <c r="I459" s="2" t="s">
        <v>33</v>
      </c>
      <c r="J459" s="112">
        <v>3015948.6746999999</v>
      </c>
    </row>
    <row r="460" spans="1:10" x14ac:dyDescent="0.2">
      <c r="A460" s="2" t="s">
        <v>136</v>
      </c>
      <c r="B460" s="2" t="s">
        <v>134</v>
      </c>
      <c r="C460" s="2" t="s">
        <v>63</v>
      </c>
      <c r="D460" s="108">
        <v>41487</v>
      </c>
      <c r="E460" s="2">
        <v>8</v>
      </c>
      <c r="F460" s="2" t="s">
        <v>19</v>
      </c>
      <c r="G460" s="2" t="s">
        <v>132</v>
      </c>
      <c r="H460" s="2" t="s">
        <v>133</v>
      </c>
      <c r="I460" s="2" t="s">
        <v>33</v>
      </c>
      <c r="J460" s="112">
        <v>2402723.2787999995</v>
      </c>
    </row>
    <row r="461" spans="1:10" x14ac:dyDescent="0.2">
      <c r="A461" s="2" t="s">
        <v>136</v>
      </c>
      <c r="B461" s="2" t="s">
        <v>134</v>
      </c>
      <c r="C461" s="2" t="s">
        <v>63</v>
      </c>
      <c r="D461" s="108">
        <v>41518</v>
      </c>
      <c r="E461" s="2">
        <v>9</v>
      </c>
      <c r="F461" s="2" t="s">
        <v>19</v>
      </c>
      <c r="G461" s="2" t="s">
        <v>132</v>
      </c>
      <c r="H461" s="2" t="s">
        <v>133</v>
      </c>
      <c r="I461" s="2" t="s">
        <v>33</v>
      </c>
      <c r="J461" s="112">
        <v>3247912.5821999996</v>
      </c>
    </row>
    <row r="462" spans="1:10" x14ac:dyDescent="0.2">
      <c r="A462" s="2" t="s">
        <v>136</v>
      </c>
      <c r="B462" s="2" t="s">
        <v>134</v>
      </c>
      <c r="C462" s="2" t="s">
        <v>63</v>
      </c>
      <c r="D462" s="108">
        <v>41548</v>
      </c>
      <c r="E462" s="2">
        <v>10</v>
      </c>
      <c r="F462" s="2" t="s">
        <v>19</v>
      </c>
      <c r="G462" s="2" t="s">
        <v>132</v>
      </c>
      <c r="H462" s="2" t="s">
        <v>133</v>
      </c>
      <c r="I462" s="2" t="s">
        <v>33</v>
      </c>
      <c r="J462" s="112">
        <v>2731965.4673999995</v>
      </c>
    </row>
    <row r="463" spans="1:10" x14ac:dyDescent="0.2">
      <c r="A463" s="2" t="s">
        <v>136</v>
      </c>
      <c r="B463" s="2" t="s">
        <v>134</v>
      </c>
      <c r="C463" s="2" t="s">
        <v>63</v>
      </c>
      <c r="D463" s="108">
        <v>41579</v>
      </c>
      <c r="E463" s="2">
        <v>11</v>
      </c>
      <c r="F463" s="2" t="s">
        <v>19</v>
      </c>
      <c r="G463" s="2" t="s">
        <v>132</v>
      </c>
      <c r="H463" s="2" t="s">
        <v>133</v>
      </c>
      <c r="I463" s="2" t="s">
        <v>33</v>
      </c>
      <c r="J463" s="112">
        <v>2323192.0081500001</v>
      </c>
    </row>
    <row r="464" spans="1:10" x14ac:dyDescent="0.2">
      <c r="A464" s="2" t="s">
        <v>136</v>
      </c>
      <c r="B464" s="2" t="s">
        <v>134</v>
      </c>
      <c r="C464" s="2" t="s">
        <v>63</v>
      </c>
      <c r="D464" s="108">
        <v>41609</v>
      </c>
      <c r="E464" s="2">
        <v>12</v>
      </c>
      <c r="F464" s="2" t="s">
        <v>19</v>
      </c>
      <c r="G464" s="2" t="s">
        <v>132</v>
      </c>
      <c r="H464" s="2" t="s">
        <v>133</v>
      </c>
      <c r="I464" s="2" t="s">
        <v>33</v>
      </c>
      <c r="J464" s="112">
        <v>1722591.0292499999</v>
      </c>
    </row>
    <row r="465" spans="1:11" x14ac:dyDescent="0.2">
      <c r="A465" s="2" t="s">
        <v>136</v>
      </c>
      <c r="B465" s="2" t="s">
        <v>134</v>
      </c>
      <c r="C465" s="2" t="s">
        <v>63</v>
      </c>
      <c r="D465" s="108">
        <v>41640</v>
      </c>
      <c r="E465" s="2">
        <v>1</v>
      </c>
      <c r="F465" s="2" t="s">
        <v>19</v>
      </c>
      <c r="G465" s="2" t="s">
        <v>132</v>
      </c>
      <c r="H465" s="2" t="s">
        <v>133</v>
      </c>
      <c r="I465" s="2" t="s">
        <v>33</v>
      </c>
      <c r="J465" s="112">
        <v>1839134.2085999998</v>
      </c>
    </row>
    <row r="466" spans="1:11" x14ac:dyDescent="0.2">
      <c r="A466" s="2" t="s">
        <v>136</v>
      </c>
      <c r="B466" s="2" t="s">
        <v>134</v>
      </c>
      <c r="C466" s="2" t="s">
        <v>63</v>
      </c>
      <c r="D466" s="108">
        <v>41671</v>
      </c>
      <c r="E466" s="2">
        <v>2</v>
      </c>
      <c r="F466" s="2" t="s">
        <v>19</v>
      </c>
      <c r="G466" s="2" t="s">
        <v>132</v>
      </c>
      <c r="H466" s="2" t="s">
        <v>133</v>
      </c>
      <c r="I466" s="2" t="s">
        <v>33</v>
      </c>
      <c r="J466" s="112">
        <v>2579316.7429</v>
      </c>
    </row>
    <row r="467" spans="1:11" x14ac:dyDescent="0.2">
      <c r="A467" s="2" t="s">
        <v>136</v>
      </c>
      <c r="B467" s="2" t="s">
        <v>134</v>
      </c>
      <c r="C467" s="2" t="s">
        <v>63</v>
      </c>
      <c r="D467" s="108">
        <v>41699</v>
      </c>
      <c r="E467" s="2">
        <v>3</v>
      </c>
      <c r="F467" s="2" t="s">
        <v>19</v>
      </c>
      <c r="G467" s="2" t="s">
        <v>132</v>
      </c>
      <c r="H467" s="2" t="s">
        <v>133</v>
      </c>
      <c r="I467" s="2" t="s">
        <v>33</v>
      </c>
      <c r="J467" s="112">
        <v>2220367.5409499998</v>
      </c>
    </row>
    <row r="468" spans="1:11" x14ac:dyDescent="0.2">
      <c r="A468" s="2" t="s">
        <v>136</v>
      </c>
      <c r="B468" s="2" t="s">
        <v>134</v>
      </c>
      <c r="C468" s="2" t="s">
        <v>63</v>
      </c>
      <c r="D468" s="108">
        <v>41730</v>
      </c>
      <c r="E468" s="2">
        <v>4</v>
      </c>
      <c r="F468" s="2" t="s">
        <v>19</v>
      </c>
      <c r="G468" s="2" t="s">
        <v>132</v>
      </c>
      <c r="H468" s="2" t="s">
        <v>133</v>
      </c>
      <c r="I468" s="2" t="s">
        <v>33</v>
      </c>
      <c r="J468" s="112">
        <v>2209012.8075999999</v>
      </c>
    </row>
    <row r="469" spans="1:11" x14ac:dyDescent="0.2">
      <c r="A469" s="2" t="s">
        <v>136</v>
      </c>
      <c r="B469" s="2" t="s">
        <v>134</v>
      </c>
      <c r="C469" s="2" t="s">
        <v>63</v>
      </c>
      <c r="D469" s="108">
        <v>41760</v>
      </c>
      <c r="E469" s="2">
        <v>5</v>
      </c>
      <c r="F469" s="2" t="s">
        <v>19</v>
      </c>
      <c r="G469" s="2" t="s">
        <v>132</v>
      </c>
      <c r="H469" s="2" t="s">
        <v>133</v>
      </c>
      <c r="I469" s="2" t="s">
        <v>33</v>
      </c>
      <c r="J469" s="112">
        <v>2561190.8338000001</v>
      </c>
    </row>
    <row r="470" spans="1:11" x14ac:dyDescent="0.2">
      <c r="A470" s="2" t="s">
        <v>136</v>
      </c>
      <c r="B470" s="2" t="s">
        <v>134</v>
      </c>
      <c r="C470" s="2" t="s">
        <v>63</v>
      </c>
      <c r="D470" s="108">
        <v>41791</v>
      </c>
      <c r="E470" s="2">
        <v>6</v>
      </c>
      <c r="F470" s="2" t="s">
        <v>19</v>
      </c>
      <c r="G470" s="2" t="s">
        <v>132</v>
      </c>
      <c r="H470" s="2" t="s">
        <v>133</v>
      </c>
      <c r="I470" s="2" t="s">
        <v>33</v>
      </c>
      <c r="J470" s="112">
        <v>2785478.9215500001</v>
      </c>
    </row>
    <row r="471" spans="1:11" x14ac:dyDescent="0.2">
      <c r="A471" s="2" t="s">
        <v>137</v>
      </c>
      <c r="B471" s="2" t="s">
        <v>0</v>
      </c>
      <c r="C471" s="2" t="s">
        <v>51</v>
      </c>
      <c r="D471" s="108">
        <v>41456</v>
      </c>
      <c r="E471" s="109">
        <f>MONTH(D471)</f>
        <v>7</v>
      </c>
      <c r="F471" s="109" t="s">
        <v>110</v>
      </c>
      <c r="G471" s="2" t="s">
        <v>101</v>
      </c>
      <c r="H471" s="2" t="s">
        <v>104</v>
      </c>
      <c r="I471" s="2" t="s">
        <v>33</v>
      </c>
      <c r="J471" s="112">
        <v>1393573.1617478998</v>
      </c>
      <c r="K471" s="110"/>
    </row>
    <row r="472" spans="1:11" x14ac:dyDescent="0.2">
      <c r="A472" s="2" t="s">
        <v>137</v>
      </c>
      <c r="B472" s="2" t="s">
        <v>0</v>
      </c>
      <c r="C472" s="2" t="s">
        <v>51</v>
      </c>
      <c r="D472" s="108">
        <v>41487</v>
      </c>
      <c r="E472" s="109">
        <f t="shared" ref="E472:E530" si="10">MONTH(D472)</f>
        <v>8</v>
      </c>
      <c r="F472" s="109" t="s">
        <v>110</v>
      </c>
      <c r="G472" s="2" t="s">
        <v>101</v>
      </c>
      <c r="H472" s="2" t="s">
        <v>104</v>
      </c>
      <c r="I472" s="2" t="s">
        <v>33</v>
      </c>
      <c r="J472" s="112">
        <v>1485861.087351725</v>
      </c>
      <c r="K472" s="110"/>
    </row>
    <row r="473" spans="1:11" x14ac:dyDescent="0.2">
      <c r="A473" s="2" t="s">
        <v>137</v>
      </c>
      <c r="B473" s="2" t="s">
        <v>0</v>
      </c>
      <c r="C473" s="2" t="s">
        <v>51</v>
      </c>
      <c r="D473" s="108">
        <v>41518</v>
      </c>
      <c r="E473" s="109">
        <f t="shared" si="10"/>
        <v>9</v>
      </c>
      <c r="F473" s="109" t="s">
        <v>110</v>
      </c>
      <c r="G473" s="2" t="s">
        <v>101</v>
      </c>
      <c r="H473" s="2" t="s">
        <v>104</v>
      </c>
      <c r="I473" s="2" t="s">
        <v>33</v>
      </c>
      <c r="J473" s="112">
        <v>1365590.417499</v>
      </c>
      <c r="K473" s="110"/>
    </row>
    <row r="474" spans="1:11" x14ac:dyDescent="0.2">
      <c r="A474" s="2" t="s">
        <v>137</v>
      </c>
      <c r="B474" s="2" t="s">
        <v>0</v>
      </c>
      <c r="C474" s="2" t="s">
        <v>51</v>
      </c>
      <c r="D474" s="108">
        <v>41548</v>
      </c>
      <c r="E474" s="109">
        <f t="shared" si="10"/>
        <v>10</v>
      </c>
      <c r="F474" s="109" t="s">
        <v>110</v>
      </c>
      <c r="G474" s="2" t="s">
        <v>101</v>
      </c>
      <c r="H474" s="2" t="s">
        <v>104</v>
      </c>
      <c r="I474" s="2" t="s">
        <v>33</v>
      </c>
      <c r="J474" s="112">
        <v>1190958.0396727999</v>
      </c>
      <c r="K474" s="110"/>
    </row>
    <row r="475" spans="1:11" x14ac:dyDescent="0.2">
      <c r="A475" s="2" t="s">
        <v>137</v>
      </c>
      <c r="B475" s="2" t="s">
        <v>0</v>
      </c>
      <c r="C475" s="2" t="s">
        <v>51</v>
      </c>
      <c r="D475" s="108">
        <v>41579</v>
      </c>
      <c r="E475" s="109">
        <f t="shared" si="10"/>
        <v>11</v>
      </c>
      <c r="F475" s="109" t="s">
        <v>110</v>
      </c>
      <c r="G475" s="2" t="s">
        <v>101</v>
      </c>
      <c r="H475" s="2" t="s">
        <v>104</v>
      </c>
      <c r="I475" s="2" t="s">
        <v>33</v>
      </c>
      <c r="J475" s="112">
        <v>1446085.9455937999</v>
      </c>
      <c r="K475" s="110"/>
    </row>
    <row r="476" spans="1:11" x14ac:dyDescent="0.2">
      <c r="A476" s="2" t="s">
        <v>137</v>
      </c>
      <c r="B476" s="2" t="s">
        <v>0</v>
      </c>
      <c r="C476" s="2" t="s">
        <v>51</v>
      </c>
      <c r="D476" s="108">
        <v>41609</v>
      </c>
      <c r="E476" s="109">
        <f t="shared" si="10"/>
        <v>12</v>
      </c>
      <c r="F476" s="109" t="s">
        <v>110</v>
      </c>
      <c r="G476" s="2" t="s">
        <v>101</v>
      </c>
      <c r="H476" s="2" t="s">
        <v>104</v>
      </c>
      <c r="I476" s="2" t="s">
        <v>33</v>
      </c>
      <c r="J476" s="112">
        <v>1339684.6011239251</v>
      </c>
      <c r="K476" s="110"/>
    </row>
    <row r="477" spans="1:11" x14ac:dyDescent="0.2">
      <c r="A477" s="2" t="s">
        <v>137</v>
      </c>
      <c r="B477" s="2" t="s">
        <v>0</v>
      </c>
      <c r="C477" s="2" t="s">
        <v>51</v>
      </c>
      <c r="D477" s="108">
        <v>41640</v>
      </c>
      <c r="E477" s="109">
        <f t="shared" si="10"/>
        <v>1</v>
      </c>
      <c r="F477" s="109" t="s">
        <v>110</v>
      </c>
      <c r="G477" s="2" t="s">
        <v>101</v>
      </c>
      <c r="H477" s="2" t="s">
        <v>104</v>
      </c>
      <c r="I477" s="2" t="s">
        <v>33</v>
      </c>
      <c r="J477" s="112">
        <v>1936684.0881708246</v>
      </c>
      <c r="K477" s="110"/>
    </row>
    <row r="478" spans="1:11" x14ac:dyDescent="0.2">
      <c r="A478" s="2" t="s">
        <v>137</v>
      </c>
      <c r="B478" s="2" t="s">
        <v>0</v>
      </c>
      <c r="C478" s="2" t="s">
        <v>51</v>
      </c>
      <c r="D478" s="108">
        <v>41671</v>
      </c>
      <c r="E478" s="109">
        <f t="shared" si="10"/>
        <v>2</v>
      </c>
      <c r="F478" s="109" t="s">
        <v>110</v>
      </c>
      <c r="G478" s="2" t="s">
        <v>101</v>
      </c>
      <c r="H478" s="2" t="s">
        <v>104</v>
      </c>
      <c r="I478" s="2" t="s">
        <v>33</v>
      </c>
      <c r="J478" s="112">
        <v>1649599.6146714</v>
      </c>
      <c r="K478" s="110"/>
    </row>
    <row r="479" spans="1:11" x14ac:dyDescent="0.2">
      <c r="A479" s="2" t="s">
        <v>137</v>
      </c>
      <c r="B479" s="2" t="s">
        <v>0</v>
      </c>
      <c r="C479" s="2" t="s">
        <v>51</v>
      </c>
      <c r="D479" s="108">
        <v>41699</v>
      </c>
      <c r="E479" s="109">
        <f t="shared" si="10"/>
        <v>3</v>
      </c>
      <c r="F479" s="109" t="s">
        <v>110</v>
      </c>
      <c r="G479" s="2" t="s">
        <v>101</v>
      </c>
      <c r="H479" s="2" t="s">
        <v>104</v>
      </c>
      <c r="I479" s="2" t="s">
        <v>33</v>
      </c>
      <c r="J479" s="112">
        <v>1849481.8077553997</v>
      </c>
      <c r="K479" s="110"/>
    </row>
    <row r="480" spans="1:11" x14ac:dyDescent="0.2">
      <c r="A480" s="2" t="s">
        <v>137</v>
      </c>
      <c r="B480" s="2" t="s">
        <v>0</v>
      </c>
      <c r="C480" s="2" t="s">
        <v>51</v>
      </c>
      <c r="D480" s="108">
        <v>41730</v>
      </c>
      <c r="E480" s="109">
        <f t="shared" si="10"/>
        <v>4</v>
      </c>
      <c r="F480" s="109" t="s">
        <v>110</v>
      </c>
      <c r="G480" s="2" t="s">
        <v>101</v>
      </c>
      <c r="H480" s="2" t="s">
        <v>104</v>
      </c>
      <c r="I480" s="2" t="s">
        <v>33</v>
      </c>
      <c r="J480" s="112">
        <v>1283332.6260195</v>
      </c>
      <c r="K480" s="110"/>
    </row>
    <row r="481" spans="1:11" x14ac:dyDescent="0.2">
      <c r="A481" s="2" t="s">
        <v>137</v>
      </c>
      <c r="B481" s="2" t="s">
        <v>0</v>
      </c>
      <c r="C481" s="2" t="s">
        <v>51</v>
      </c>
      <c r="D481" s="108">
        <v>41760</v>
      </c>
      <c r="E481" s="109">
        <f t="shared" si="10"/>
        <v>5</v>
      </c>
      <c r="F481" s="109" t="s">
        <v>110</v>
      </c>
      <c r="G481" s="2" t="s">
        <v>101</v>
      </c>
      <c r="H481" s="2" t="s">
        <v>104</v>
      </c>
      <c r="I481" s="2" t="s">
        <v>33</v>
      </c>
      <c r="J481" s="112">
        <v>1392102.2684495498</v>
      </c>
      <c r="K481" s="110"/>
    </row>
    <row r="482" spans="1:11" x14ac:dyDescent="0.2">
      <c r="A482" s="2" t="s">
        <v>137</v>
      </c>
      <c r="B482" s="2" t="s">
        <v>0</v>
      </c>
      <c r="C482" s="2" t="s">
        <v>51</v>
      </c>
      <c r="D482" s="108">
        <v>41791</v>
      </c>
      <c r="E482" s="109">
        <f t="shared" si="10"/>
        <v>6</v>
      </c>
      <c r="F482" s="109" t="s">
        <v>110</v>
      </c>
      <c r="G482" s="2" t="s">
        <v>101</v>
      </c>
      <c r="H482" s="2" t="s">
        <v>104</v>
      </c>
      <c r="I482" s="2" t="s">
        <v>33</v>
      </c>
      <c r="J482" s="112">
        <v>1411857.9438288501</v>
      </c>
      <c r="K482" s="110"/>
    </row>
    <row r="483" spans="1:11" x14ac:dyDescent="0.2">
      <c r="A483" s="2" t="s">
        <v>137</v>
      </c>
      <c r="B483" s="2" t="s">
        <v>0</v>
      </c>
      <c r="C483" s="2" t="s">
        <v>51</v>
      </c>
      <c r="D483" s="108">
        <v>41456</v>
      </c>
      <c r="E483" s="109">
        <f t="shared" si="10"/>
        <v>7</v>
      </c>
      <c r="F483" s="109" t="s">
        <v>110</v>
      </c>
      <c r="G483" s="2" t="s">
        <v>101</v>
      </c>
      <c r="H483" s="2" t="s">
        <v>103</v>
      </c>
      <c r="I483" s="2" t="s">
        <v>33</v>
      </c>
      <c r="J483" s="112">
        <v>1625486.6059647598</v>
      </c>
      <c r="K483" s="110"/>
    </row>
    <row r="484" spans="1:11" x14ac:dyDescent="0.2">
      <c r="A484" s="2" t="s">
        <v>137</v>
      </c>
      <c r="B484" s="2" t="s">
        <v>0</v>
      </c>
      <c r="C484" s="2" t="s">
        <v>51</v>
      </c>
      <c r="D484" s="108">
        <v>41487</v>
      </c>
      <c r="E484" s="109">
        <f t="shared" si="10"/>
        <v>8</v>
      </c>
      <c r="F484" s="109" t="s">
        <v>110</v>
      </c>
      <c r="G484" s="2" t="s">
        <v>101</v>
      </c>
      <c r="H484" s="2" t="s">
        <v>103</v>
      </c>
      <c r="I484" s="2" t="s">
        <v>33</v>
      </c>
      <c r="J484" s="112">
        <v>1659895.1751643799</v>
      </c>
      <c r="K484" s="110"/>
    </row>
    <row r="485" spans="1:11" x14ac:dyDescent="0.2">
      <c r="A485" s="2" t="s">
        <v>137</v>
      </c>
      <c r="B485" s="2" t="s">
        <v>0</v>
      </c>
      <c r="C485" s="2" t="s">
        <v>51</v>
      </c>
      <c r="D485" s="108">
        <v>41518</v>
      </c>
      <c r="E485" s="109">
        <f t="shared" si="10"/>
        <v>9</v>
      </c>
      <c r="F485" s="109" t="s">
        <v>110</v>
      </c>
      <c r="G485" s="2" t="s">
        <v>101</v>
      </c>
      <c r="H485" s="2" t="s">
        <v>103</v>
      </c>
      <c r="I485" s="2" t="s">
        <v>33</v>
      </c>
      <c r="J485" s="112">
        <v>1444191.4899026998</v>
      </c>
      <c r="K485" s="110"/>
    </row>
    <row r="486" spans="1:11" x14ac:dyDescent="0.2">
      <c r="A486" s="2" t="s">
        <v>137</v>
      </c>
      <c r="B486" s="2" t="s">
        <v>0</v>
      </c>
      <c r="C486" s="2" t="s">
        <v>51</v>
      </c>
      <c r="D486" s="108">
        <v>41548</v>
      </c>
      <c r="E486" s="109">
        <f t="shared" si="10"/>
        <v>10</v>
      </c>
      <c r="F486" s="109" t="s">
        <v>110</v>
      </c>
      <c r="G486" s="2" t="s">
        <v>101</v>
      </c>
      <c r="H486" s="2" t="s">
        <v>103</v>
      </c>
      <c r="I486" s="2" t="s">
        <v>33</v>
      </c>
      <c r="J486" s="112">
        <v>1446297.1535751198</v>
      </c>
      <c r="K486" s="110"/>
    </row>
    <row r="487" spans="1:11" x14ac:dyDescent="0.2">
      <c r="A487" s="2" t="s">
        <v>137</v>
      </c>
      <c r="B487" s="2" t="s">
        <v>0</v>
      </c>
      <c r="C487" s="2" t="s">
        <v>51</v>
      </c>
      <c r="D487" s="108">
        <v>41579</v>
      </c>
      <c r="E487" s="109">
        <f t="shared" si="10"/>
        <v>11</v>
      </c>
      <c r="F487" s="109" t="s">
        <v>110</v>
      </c>
      <c r="G487" s="2" t="s">
        <v>101</v>
      </c>
      <c r="H487" s="2" t="s">
        <v>103</v>
      </c>
      <c r="I487" s="2" t="s">
        <v>33</v>
      </c>
      <c r="J487" s="112">
        <v>1514832.0416583198</v>
      </c>
      <c r="K487" s="110"/>
    </row>
    <row r="488" spans="1:11" x14ac:dyDescent="0.2">
      <c r="A488" s="2" t="s">
        <v>137</v>
      </c>
      <c r="B488" s="2" t="s">
        <v>0</v>
      </c>
      <c r="C488" s="2" t="s">
        <v>51</v>
      </c>
      <c r="D488" s="108">
        <v>41609</v>
      </c>
      <c r="E488" s="109">
        <f t="shared" si="10"/>
        <v>12</v>
      </c>
      <c r="F488" s="109" t="s">
        <v>110</v>
      </c>
      <c r="G488" s="2" t="s">
        <v>101</v>
      </c>
      <c r="H488" s="2" t="s">
        <v>103</v>
      </c>
      <c r="I488" s="2" t="s">
        <v>33</v>
      </c>
      <c r="J488" s="112">
        <v>1583222.1820707603</v>
      </c>
      <c r="K488" s="110"/>
    </row>
    <row r="489" spans="1:11" x14ac:dyDescent="0.2">
      <c r="A489" s="2" t="s">
        <v>137</v>
      </c>
      <c r="B489" s="2" t="s">
        <v>0</v>
      </c>
      <c r="C489" s="2" t="s">
        <v>51</v>
      </c>
      <c r="D489" s="108">
        <v>41640</v>
      </c>
      <c r="E489" s="109">
        <f t="shared" si="10"/>
        <v>1</v>
      </c>
      <c r="F489" s="109" t="s">
        <v>110</v>
      </c>
      <c r="G489" s="2" t="s">
        <v>101</v>
      </c>
      <c r="H489" s="2" t="s">
        <v>103</v>
      </c>
      <c r="I489" s="2" t="s">
        <v>33</v>
      </c>
      <c r="J489" s="112">
        <v>2185449.6683400148</v>
      </c>
      <c r="K489" s="110"/>
    </row>
    <row r="490" spans="1:11" x14ac:dyDescent="0.2">
      <c r="A490" s="2" t="s">
        <v>137</v>
      </c>
      <c r="B490" s="2" t="s">
        <v>0</v>
      </c>
      <c r="C490" s="2" t="s">
        <v>51</v>
      </c>
      <c r="D490" s="108">
        <v>41671</v>
      </c>
      <c r="E490" s="109">
        <f t="shared" si="10"/>
        <v>2</v>
      </c>
      <c r="F490" s="109" t="s">
        <v>110</v>
      </c>
      <c r="G490" s="2" t="s">
        <v>101</v>
      </c>
      <c r="H490" s="2" t="s">
        <v>103</v>
      </c>
      <c r="I490" s="2" t="s">
        <v>33</v>
      </c>
      <c r="J490" s="112">
        <v>1908874.1661135301</v>
      </c>
      <c r="K490" s="110"/>
    </row>
    <row r="491" spans="1:11" x14ac:dyDescent="0.2">
      <c r="A491" s="2" t="s">
        <v>137</v>
      </c>
      <c r="B491" s="2" t="s">
        <v>0</v>
      </c>
      <c r="C491" s="2" t="s">
        <v>51</v>
      </c>
      <c r="D491" s="108">
        <v>41699</v>
      </c>
      <c r="E491" s="109">
        <f t="shared" si="10"/>
        <v>3</v>
      </c>
      <c r="F491" s="109" t="s">
        <v>110</v>
      </c>
      <c r="G491" s="2" t="s">
        <v>101</v>
      </c>
      <c r="H491" s="2" t="s">
        <v>103</v>
      </c>
      <c r="I491" s="2" t="s">
        <v>33</v>
      </c>
      <c r="J491" s="112">
        <v>2172232.0198028446</v>
      </c>
      <c r="K491" s="110"/>
    </row>
    <row r="492" spans="1:11" x14ac:dyDescent="0.2">
      <c r="A492" s="2" t="s">
        <v>137</v>
      </c>
      <c r="B492" s="2" t="s">
        <v>0</v>
      </c>
      <c r="C492" s="2" t="s">
        <v>51</v>
      </c>
      <c r="D492" s="108">
        <v>41730</v>
      </c>
      <c r="E492" s="109">
        <f t="shared" si="10"/>
        <v>4</v>
      </c>
      <c r="F492" s="109" t="s">
        <v>110</v>
      </c>
      <c r="G492" s="2" t="s">
        <v>101</v>
      </c>
      <c r="H492" s="2" t="s">
        <v>103</v>
      </c>
      <c r="I492" s="2" t="s">
        <v>33</v>
      </c>
      <c r="J492" s="112">
        <v>1578698.4052564728</v>
      </c>
      <c r="K492" s="110"/>
    </row>
    <row r="493" spans="1:11" x14ac:dyDescent="0.2">
      <c r="A493" s="2" t="s">
        <v>137</v>
      </c>
      <c r="B493" s="2" t="s">
        <v>0</v>
      </c>
      <c r="C493" s="2" t="s">
        <v>51</v>
      </c>
      <c r="D493" s="108">
        <v>41760</v>
      </c>
      <c r="E493" s="109">
        <f t="shared" si="10"/>
        <v>5</v>
      </c>
      <c r="F493" s="109" t="s">
        <v>110</v>
      </c>
      <c r="G493" s="2" t="s">
        <v>101</v>
      </c>
      <c r="H493" s="2" t="s">
        <v>103</v>
      </c>
      <c r="I493" s="2" t="s">
        <v>33</v>
      </c>
      <c r="J493" s="112">
        <v>1427519.7588170748</v>
      </c>
      <c r="K493" s="110"/>
    </row>
    <row r="494" spans="1:11" x14ac:dyDescent="0.2">
      <c r="A494" s="2" t="s">
        <v>137</v>
      </c>
      <c r="B494" s="2" t="s">
        <v>0</v>
      </c>
      <c r="C494" s="2" t="s">
        <v>51</v>
      </c>
      <c r="D494" s="108">
        <v>41791</v>
      </c>
      <c r="E494" s="109">
        <f t="shared" si="10"/>
        <v>6</v>
      </c>
      <c r="F494" s="109" t="s">
        <v>110</v>
      </c>
      <c r="G494" s="2" t="s">
        <v>101</v>
      </c>
      <c r="H494" s="2" t="s">
        <v>103</v>
      </c>
      <c r="I494" s="2" t="s">
        <v>33</v>
      </c>
      <c r="J494" s="112">
        <v>1514114.6389280451</v>
      </c>
      <c r="K494" s="110"/>
    </row>
    <row r="495" spans="1:11" x14ac:dyDescent="0.2">
      <c r="A495" s="2" t="s">
        <v>137</v>
      </c>
      <c r="B495" s="2" t="s">
        <v>0</v>
      </c>
      <c r="C495" s="2" t="s">
        <v>51</v>
      </c>
      <c r="D495" s="108">
        <v>41456</v>
      </c>
      <c r="E495" s="109">
        <f t="shared" si="10"/>
        <v>7</v>
      </c>
      <c r="F495" s="109" t="s">
        <v>110</v>
      </c>
      <c r="G495" s="2" t="s">
        <v>100</v>
      </c>
      <c r="H495" s="2" t="s">
        <v>104</v>
      </c>
      <c r="I495" s="2" t="s">
        <v>33</v>
      </c>
      <c r="J495" s="112">
        <v>572721.43503440253</v>
      </c>
      <c r="K495" s="110"/>
    </row>
    <row r="496" spans="1:11" x14ac:dyDescent="0.2">
      <c r="A496" s="2" t="s">
        <v>137</v>
      </c>
      <c r="B496" s="2" t="s">
        <v>0</v>
      </c>
      <c r="C496" s="2" t="s">
        <v>51</v>
      </c>
      <c r="D496" s="108">
        <v>41487</v>
      </c>
      <c r="E496" s="109">
        <f t="shared" si="10"/>
        <v>8</v>
      </c>
      <c r="F496" s="109" t="s">
        <v>110</v>
      </c>
      <c r="G496" s="2" t="s">
        <v>100</v>
      </c>
      <c r="H496" s="2" t="s">
        <v>104</v>
      </c>
      <c r="I496" s="2" t="s">
        <v>33</v>
      </c>
      <c r="J496" s="112">
        <v>553259.36107870308</v>
      </c>
      <c r="K496" s="110"/>
    </row>
    <row r="497" spans="1:11" x14ac:dyDescent="0.2">
      <c r="A497" s="2" t="s">
        <v>137</v>
      </c>
      <c r="B497" s="2" t="s">
        <v>0</v>
      </c>
      <c r="C497" s="2" t="s">
        <v>51</v>
      </c>
      <c r="D497" s="108">
        <v>41518</v>
      </c>
      <c r="E497" s="109">
        <f t="shared" si="10"/>
        <v>9</v>
      </c>
      <c r="F497" s="109" t="s">
        <v>110</v>
      </c>
      <c r="G497" s="2" t="s">
        <v>100</v>
      </c>
      <c r="H497" s="2" t="s">
        <v>104</v>
      </c>
      <c r="I497" s="2" t="s">
        <v>33</v>
      </c>
      <c r="J497" s="112">
        <v>488663.53557713993</v>
      </c>
      <c r="K497" s="110"/>
    </row>
    <row r="498" spans="1:11" x14ac:dyDescent="0.2">
      <c r="A498" s="2" t="s">
        <v>137</v>
      </c>
      <c r="B498" s="2" t="s">
        <v>0</v>
      </c>
      <c r="C498" s="2" t="s">
        <v>51</v>
      </c>
      <c r="D498" s="108">
        <v>41548</v>
      </c>
      <c r="E498" s="109">
        <f t="shared" si="10"/>
        <v>10</v>
      </c>
      <c r="F498" s="109" t="s">
        <v>110</v>
      </c>
      <c r="G498" s="2" t="s">
        <v>100</v>
      </c>
      <c r="H498" s="2" t="s">
        <v>104</v>
      </c>
      <c r="I498" s="2" t="s">
        <v>33</v>
      </c>
      <c r="J498" s="112">
        <v>489975.02124432393</v>
      </c>
      <c r="K498" s="110"/>
    </row>
    <row r="499" spans="1:11" x14ac:dyDescent="0.2">
      <c r="A499" s="2" t="s">
        <v>137</v>
      </c>
      <c r="B499" s="2" t="s">
        <v>0</v>
      </c>
      <c r="C499" s="2" t="s">
        <v>51</v>
      </c>
      <c r="D499" s="108">
        <v>41579</v>
      </c>
      <c r="E499" s="109">
        <f t="shared" si="10"/>
        <v>11</v>
      </c>
      <c r="F499" s="109" t="s">
        <v>110</v>
      </c>
      <c r="G499" s="2" t="s">
        <v>100</v>
      </c>
      <c r="H499" s="2" t="s">
        <v>104</v>
      </c>
      <c r="I499" s="2" t="s">
        <v>33</v>
      </c>
      <c r="J499" s="112">
        <v>529133.37097590195</v>
      </c>
      <c r="K499" s="110"/>
    </row>
    <row r="500" spans="1:11" x14ac:dyDescent="0.2">
      <c r="A500" s="2" t="s">
        <v>137</v>
      </c>
      <c r="B500" s="2" t="s">
        <v>0</v>
      </c>
      <c r="C500" s="2" t="s">
        <v>51</v>
      </c>
      <c r="D500" s="108">
        <v>41609</v>
      </c>
      <c r="E500" s="109">
        <f t="shared" si="10"/>
        <v>12</v>
      </c>
      <c r="F500" s="109" t="s">
        <v>110</v>
      </c>
      <c r="G500" s="2" t="s">
        <v>100</v>
      </c>
      <c r="H500" s="2" t="s">
        <v>104</v>
      </c>
      <c r="I500" s="2" t="s">
        <v>33</v>
      </c>
      <c r="J500" s="112">
        <v>548346.99718814401</v>
      </c>
      <c r="K500" s="110"/>
    </row>
    <row r="501" spans="1:11" x14ac:dyDescent="0.2">
      <c r="A501" s="2" t="s">
        <v>137</v>
      </c>
      <c r="B501" s="2" t="s">
        <v>0</v>
      </c>
      <c r="C501" s="2" t="s">
        <v>51</v>
      </c>
      <c r="D501" s="108">
        <v>41640</v>
      </c>
      <c r="E501" s="109">
        <f t="shared" si="10"/>
        <v>1</v>
      </c>
      <c r="F501" s="109" t="s">
        <v>110</v>
      </c>
      <c r="G501" s="2" t="s">
        <v>100</v>
      </c>
      <c r="H501" s="2" t="s">
        <v>104</v>
      </c>
      <c r="I501" s="2" t="s">
        <v>33</v>
      </c>
      <c r="J501" s="112">
        <v>708180.8798732165</v>
      </c>
      <c r="K501" s="110"/>
    </row>
    <row r="502" spans="1:11" x14ac:dyDescent="0.2">
      <c r="A502" s="2" t="s">
        <v>137</v>
      </c>
      <c r="B502" s="2" t="s">
        <v>0</v>
      </c>
      <c r="C502" s="2" t="s">
        <v>51</v>
      </c>
      <c r="D502" s="108">
        <v>41671</v>
      </c>
      <c r="E502" s="109">
        <f t="shared" si="10"/>
        <v>2</v>
      </c>
      <c r="F502" s="109" t="s">
        <v>110</v>
      </c>
      <c r="G502" s="2" t="s">
        <v>100</v>
      </c>
      <c r="H502" s="2" t="s">
        <v>104</v>
      </c>
      <c r="I502" s="2" t="s">
        <v>33</v>
      </c>
      <c r="J502" s="112">
        <v>640010.83732324198</v>
      </c>
      <c r="K502" s="110"/>
    </row>
    <row r="503" spans="1:11" x14ac:dyDescent="0.2">
      <c r="A503" s="2" t="s">
        <v>137</v>
      </c>
      <c r="B503" s="2" t="s">
        <v>0</v>
      </c>
      <c r="C503" s="2" t="s">
        <v>51</v>
      </c>
      <c r="D503" s="108">
        <v>41699</v>
      </c>
      <c r="E503" s="109">
        <f t="shared" si="10"/>
        <v>3</v>
      </c>
      <c r="F503" s="109" t="s">
        <v>110</v>
      </c>
      <c r="G503" s="2" t="s">
        <v>100</v>
      </c>
      <c r="H503" s="2" t="s">
        <v>104</v>
      </c>
      <c r="I503" s="2" t="s">
        <v>33</v>
      </c>
      <c r="J503" s="112">
        <v>667459.8386969011</v>
      </c>
      <c r="K503" s="110"/>
    </row>
    <row r="504" spans="1:11" x14ac:dyDescent="0.2">
      <c r="A504" s="2" t="s">
        <v>137</v>
      </c>
      <c r="B504" s="2" t="s">
        <v>0</v>
      </c>
      <c r="C504" s="2" t="s">
        <v>51</v>
      </c>
      <c r="D504" s="108">
        <v>41730</v>
      </c>
      <c r="E504" s="109">
        <f t="shared" si="10"/>
        <v>4</v>
      </c>
      <c r="F504" s="109" t="s">
        <v>110</v>
      </c>
      <c r="G504" s="2" t="s">
        <v>100</v>
      </c>
      <c r="H504" s="2" t="s">
        <v>104</v>
      </c>
      <c r="I504" s="2" t="s">
        <v>33</v>
      </c>
      <c r="J504" s="112">
        <v>522776.70462318265</v>
      </c>
      <c r="K504" s="110"/>
    </row>
    <row r="505" spans="1:11" x14ac:dyDescent="0.2">
      <c r="A505" s="2" t="s">
        <v>137</v>
      </c>
      <c r="B505" s="2" t="s">
        <v>0</v>
      </c>
      <c r="C505" s="2" t="s">
        <v>51</v>
      </c>
      <c r="D505" s="108">
        <v>41760</v>
      </c>
      <c r="E505" s="109">
        <f t="shared" si="10"/>
        <v>5</v>
      </c>
      <c r="F505" s="109" t="s">
        <v>110</v>
      </c>
      <c r="G505" s="2" t="s">
        <v>100</v>
      </c>
      <c r="H505" s="2" t="s">
        <v>104</v>
      </c>
      <c r="I505" s="2" t="s">
        <v>33</v>
      </c>
      <c r="J505" s="112">
        <v>512724.28996642696</v>
      </c>
      <c r="K505" s="110"/>
    </row>
    <row r="506" spans="1:11" x14ac:dyDescent="0.2">
      <c r="A506" s="2" t="s">
        <v>137</v>
      </c>
      <c r="B506" s="2" t="s">
        <v>0</v>
      </c>
      <c r="C506" s="2" t="s">
        <v>51</v>
      </c>
      <c r="D506" s="108">
        <v>41791</v>
      </c>
      <c r="E506" s="109">
        <f t="shared" si="10"/>
        <v>6</v>
      </c>
      <c r="F506" s="109" t="s">
        <v>110</v>
      </c>
      <c r="G506" s="2" t="s">
        <v>100</v>
      </c>
      <c r="H506" s="2" t="s">
        <v>104</v>
      </c>
      <c r="I506" s="2" t="s">
        <v>33</v>
      </c>
      <c r="J506" s="112">
        <v>505076.6478049407</v>
      </c>
      <c r="K506" s="110"/>
    </row>
    <row r="507" spans="1:11" x14ac:dyDescent="0.2">
      <c r="A507" s="2" t="s">
        <v>137</v>
      </c>
      <c r="B507" s="2" t="s">
        <v>0</v>
      </c>
      <c r="C507" s="2" t="s">
        <v>51</v>
      </c>
      <c r="D507" s="108">
        <v>41456</v>
      </c>
      <c r="E507" s="109">
        <f t="shared" si="10"/>
        <v>7</v>
      </c>
      <c r="F507" s="109" t="s">
        <v>110</v>
      </c>
      <c r="G507" s="2" t="s">
        <v>100</v>
      </c>
      <c r="H507" s="2" t="s">
        <v>103</v>
      </c>
      <c r="I507" s="2" t="s">
        <v>33</v>
      </c>
      <c r="J507" s="112">
        <v>951843.45208066003</v>
      </c>
      <c r="K507" s="110"/>
    </row>
    <row r="508" spans="1:11" x14ac:dyDescent="0.2">
      <c r="A508" s="2" t="s">
        <v>137</v>
      </c>
      <c r="B508" s="2" t="s">
        <v>0</v>
      </c>
      <c r="C508" s="2" t="s">
        <v>51</v>
      </c>
      <c r="D508" s="108">
        <v>41487</v>
      </c>
      <c r="E508" s="109">
        <f t="shared" si="10"/>
        <v>8</v>
      </c>
      <c r="F508" s="109" t="s">
        <v>110</v>
      </c>
      <c r="G508" s="2" t="s">
        <v>100</v>
      </c>
      <c r="H508" s="2" t="s">
        <v>103</v>
      </c>
      <c r="I508" s="2" t="s">
        <v>33</v>
      </c>
      <c r="J508" s="112">
        <v>948078.62865493121</v>
      </c>
      <c r="K508" s="110"/>
    </row>
    <row r="509" spans="1:11" x14ac:dyDescent="0.2">
      <c r="A509" s="2" t="s">
        <v>137</v>
      </c>
      <c r="B509" s="2" t="s">
        <v>0</v>
      </c>
      <c r="C509" s="2" t="s">
        <v>51</v>
      </c>
      <c r="D509" s="108">
        <v>41518</v>
      </c>
      <c r="E509" s="109">
        <f t="shared" si="10"/>
        <v>9</v>
      </c>
      <c r="F509" s="109" t="s">
        <v>110</v>
      </c>
      <c r="G509" s="2" t="s">
        <v>100</v>
      </c>
      <c r="H509" s="2" t="s">
        <v>103</v>
      </c>
      <c r="I509" s="2" t="s">
        <v>33</v>
      </c>
      <c r="J509" s="112">
        <v>839638.14718028437</v>
      </c>
      <c r="K509" s="110"/>
    </row>
    <row r="510" spans="1:11" x14ac:dyDescent="0.2">
      <c r="A510" s="2" t="s">
        <v>137</v>
      </c>
      <c r="B510" s="2" t="s">
        <v>0</v>
      </c>
      <c r="C510" s="2" t="s">
        <v>51</v>
      </c>
      <c r="D510" s="108">
        <v>41548</v>
      </c>
      <c r="E510" s="109">
        <f t="shared" si="10"/>
        <v>10</v>
      </c>
      <c r="F510" s="109" t="s">
        <v>110</v>
      </c>
      <c r="G510" s="2" t="s">
        <v>100</v>
      </c>
      <c r="H510" s="2" t="s">
        <v>103</v>
      </c>
      <c r="I510" s="2" t="s">
        <v>33</v>
      </c>
      <c r="J510" s="112">
        <v>837761.61547412642</v>
      </c>
      <c r="K510" s="110"/>
    </row>
    <row r="511" spans="1:11" x14ac:dyDescent="0.2">
      <c r="A511" s="2" t="s">
        <v>137</v>
      </c>
      <c r="B511" s="2" t="s">
        <v>0</v>
      </c>
      <c r="C511" s="2" t="s">
        <v>51</v>
      </c>
      <c r="D511" s="108">
        <v>41579</v>
      </c>
      <c r="E511" s="109">
        <f t="shared" si="10"/>
        <v>11</v>
      </c>
      <c r="F511" s="109" t="s">
        <v>110</v>
      </c>
      <c r="G511" s="2" t="s">
        <v>100</v>
      </c>
      <c r="H511" s="2" t="s">
        <v>103</v>
      </c>
      <c r="I511" s="2" t="s">
        <v>33</v>
      </c>
      <c r="J511" s="112">
        <v>825905.84054225881</v>
      </c>
      <c r="K511" s="110"/>
    </row>
    <row r="512" spans="1:11" x14ac:dyDescent="0.2">
      <c r="A512" s="2" t="s">
        <v>137</v>
      </c>
      <c r="B512" s="2" t="s">
        <v>0</v>
      </c>
      <c r="C512" s="2" t="s">
        <v>51</v>
      </c>
      <c r="D512" s="108">
        <v>41609</v>
      </c>
      <c r="E512" s="109">
        <f t="shared" si="10"/>
        <v>12</v>
      </c>
      <c r="F512" s="109" t="s">
        <v>110</v>
      </c>
      <c r="G512" s="2" t="s">
        <v>100</v>
      </c>
      <c r="H512" s="2" t="s">
        <v>103</v>
      </c>
      <c r="I512" s="2" t="s">
        <v>33</v>
      </c>
      <c r="J512" s="112">
        <v>862303.26656136638</v>
      </c>
      <c r="K512" s="110"/>
    </row>
    <row r="513" spans="1:11" x14ac:dyDescent="0.2">
      <c r="A513" s="2" t="s">
        <v>137</v>
      </c>
      <c r="B513" s="2" t="s">
        <v>0</v>
      </c>
      <c r="C513" s="2" t="s">
        <v>51</v>
      </c>
      <c r="D513" s="108">
        <v>41640</v>
      </c>
      <c r="E513" s="109">
        <f t="shared" si="10"/>
        <v>1</v>
      </c>
      <c r="F513" s="109" t="s">
        <v>110</v>
      </c>
      <c r="G513" s="2" t="s">
        <v>100</v>
      </c>
      <c r="H513" s="2" t="s">
        <v>103</v>
      </c>
      <c r="I513" s="2" t="s">
        <v>33</v>
      </c>
      <c r="J513" s="112">
        <v>1253846.7036352013</v>
      </c>
      <c r="K513" s="110"/>
    </row>
    <row r="514" spans="1:11" x14ac:dyDescent="0.2">
      <c r="A514" s="2" t="s">
        <v>137</v>
      </c>
      <c r="B514" s="2" t="s">
        <v>0</v>
      </c>
      <c r="C514" s="2" t="s">
        <v>51</v>
      </c>
      <c r="D514" s="108">
        <v>41671</v>
      </c>
      <c r="E514" s="109">
        <f t="shared" si="10"/>
        <v>2</v>
      </c>
      <c r="F514" s="109" t="s">
        <v>110</v>
      </c>
      <c r="G514" s="2" t="s">
        <v>100</v>
      </c>
      <c r="H514" s="2" t="s">
        <v>103</v>
      </c>
      <c r="I514" s="2" t="s">
        <v>33</v>
      </c>
      <c r="J514" s="112">
        <v>1118819.7752297593</v>
      </c>
      <c r="K514" s="110"/>
    </row>
    <row r="515" spans="1:11" x14ac:dyDescent="0.2">
      <c r="A515" s="2" t="s">
        <v>137</v>
      </c>
      <c r="B515" s="2" t="s">
        <v>0</v>
      </c>
      <c r="C515" s="2" t="s">
        <v>51</v>
      </c>
      <c r="D515" s="108">
        <v>41699</v>
      </c>
      <c r="E515" s="109">
        <f t="shared" si="10"/>
        <v>3</v>
      </c>
      <c r="F515" s="109" t="s">
        <v>110</v>
      </c>
      <c r="G515" s="2" t="s">
        <v>100</v>
      </c>
      <c r="H515" s="2" t="s">
        <v>103</v>
      </c>
      <c r="I515" s="2" t="s">
        <v>33</v>
      </c>
      <c r="J515" s="112">
        <v>1243211.3255661349</v>
      </c>
      <c r="K515" s="110"/>
    </row>
    <row r="516" spans="1:11" x14ac:dyDescent="0.2">
      <c r="A516" s="2" t="s">
        <v>137</v>
      </c>
      <c r="B516" s="2" t="s">
        <v>0</v>
      </c>
      <c r="C516" s="2" t="s">
        <v>51</v>
      </c>
      <c r="D516" s="108">
        <v>41730</v>
      </c>
      <c r="E516" s="109">
        <f t="shared" si="10"/>
        <v>4</v>
      </c>
      <c r="F516" s="109" t="s">
        <v>110</v>
      </c>
      <c r="G516" s="2" t="s">
        <v>100</v>
      </c>
      <c r="H516" s="2" t="s">
        <v>103</v>
      </c>
      <c r="I516" s="2" t="s">
        <v>33</v>
      </c>
      <c r="J516" s="112">
        <v>873553.17312709882</v>
      </c>
      <c r="K516" s="110"/>
    </row>
    <row r="517" spans="1:11" x14ac:dyDescent="0.2">
      <c r="A517" s="2" t="s">
        <v>137</v>
      </c>
      <c r="B517" s="2" t="s">
        <v>0</v>
      </c>
      <c r="C517" s="2" t="s">
        <v>51</v>
      </c>
      <c r="D517" s="108">
        <v>41760</v>
      </c>
      <c r="E517" s="109">
        <f t="shared" si="10"/>
        <v>5</v>
      </c>
      <c r="F517" s="109" t="s">
        <v>110</v>
      </c>
      <c r="G517" s="2" t="s">
        <v>100</v>
      </c>
      <c r="H517" s="2" t="s">
        <v>103</v>
      </c>
      <c r="I517" s="2" t="s">
        <v>33</v>
      </c>
      <c r="J517" s="112">
        <v>904225.09532840759</v>
      </c>
      <c r="K517" s="110"/>
    </row>
    <row r="518" spans="1:11" x14ac:dyDescent="0.2">
      <c r="A518" s="2" t="s">
        <v>137</v>
      </c>
      <c r="B518" s="2" t="s">
        <v>0</v>
      </c>
      <c r="C518" s="2" t="s">
        <v>51</v>
      </c>
      <c r="D518" s="108">
        <v>41791</v>
      </c>
      <c r="E518" s="109">
        <f t="shared" si="10"/>
        <v>6</v>
      </c>
      <c r="F518" s="109" t="s">
        <v>110</v>
      </c>
      <c r="G518" s="2" t="s">
        <v>100</v>
      </c>
      <c r="H518" s="2" t="s">
        <v>103</v>
      </c>
      <c r="I518" s="2" t="s">
        <v>33</v>
      </c>
      <c r="J518" s="112">
        <v>871415.10053497902</v>
      </c>
      <c r="K518" s="110"/>
    </row>
    <row r="519" spans="1:11" x14ac:dyDescent="0.2">
      <c r="A519" s="2" t="s">
        <v>137</v>
      </c>
      <c r="B519" s="2" t="s">
        <v>0</v>
      </c>
      <c r="C519" s="2" t="s">
        <v>51</v>
      </c>
      <c r="D519" s="108">
        <v>41456</v>
      </c>
      <c r="E519" s="109">
        <f t="shared" si="10"/>
        <v>7</v>
      </c>
      <c r="F519" s="109" t="s">
        <v>110</v>
      </c>
      <c r="G519" s="2" t="s">
        <v>102</v>
      </c>
      <c r="H519" s="2" t="s">
        <v>104</v>
      </c>
      <c r="I519" s="2" t="s">
        <v>33</v>
      </c>
      <c r="J519" s="112">
        <v>1297406.74054068</v>
      </c>
      <c r="K519" s="110"/>
    </row>
    <row r="520" spans="1:11" x14ac:dyDescent="0.2">
      <c r="A520" s="2" t="s">
        <v>137</v>
      </c>
      <c r="B520" s="2" t="s">
        <v>0</v>
      </c>
      <c r="C520" s="2" t="s">
        <v>51</v>
      </c>
      <c r="D520" s="108">
        <v>41487</v>
      </c>
      <c r="E520" s="109">
        <f t="shared" si="10"/>
        <v>8</v>
      </c>
      <c r="F520" s="109" t="s">
        <v>110</v>
      </c>
      <c r="G520" s="2" t="s">
        <v>102</v>
      </c>
      <c r="H520" s="2" t="s">
        <v>104</v>
      </c>
      <c r="I520" s="2" t="s">
        <v>33</v>
      </c>
      <c r="J520" s="112">
        <v>1246732.403197204</v>
      </c>
      <c r="K520" s="110"/>
    </row>
    <row r="521" spans="1:11" x14ac:dyDescent="0.2">
      <c r="A521" s="2" t="s">
        <v>137</v>
      </c>
      <c r="B521" s="2" t="s">
        <v>0</v>
      </c>
      <c r="C521" s="2" t="s">
        <v>51</v>
      </c>
      <c r="D521" s="108">
        <v>41518</v>
      </c>
      <c r="E521" s="109">
        <f t="shared" si="10"/>
        <v>9</v>
      </c>
      <c r="F521" s="109" t="s">
        <v>110</v>
      </c>
      <c r="G521" s="2" t="s">
        <v>102</v>
      </c>
      <c r="H521" s="2" t="s">
        <v>104</v>
      </c>
      <c r="I521" s="2" t="s">
        <v>33</v>
      </c>
      <c r="J521" s="112">
        <v>1261003.9380338399</v>
      </c>
      <c r="K521" s="110"/>
    </row>
    <row r="522" spans="1:11" x14ac:dyDescent="0.2">
      <c r="A522" s="2" t="s">
        <v>137</v>
      </c>
      <c r="B522" s="2" t="s">
        <v>0</v>
      </c>
      <c r="C522" s="2" t="s">
        <v>51</v>
      </c>
      <c r="D522" s="108">
        <v>41548</v>
      </c>
      <c r="E522" s="109">
        <f t="shared" si="10"/>
        <v>10</v>
      </c>
      <c r="F522" s="109" t="s">
        <v>110</v>
      </c>
      <c r="G522" s="2" t="s">
        <v>102</v>
      </c>
      <c r="H522" s="2" t="s">
        <v>104</v>
      </c>
      <c r="I522" s="2" t="s">
        <v>33</v>
      </c>
      <c r="J522" s="112">
        <v>1179821.26796688</v>
      </c>
      <c r="K522" s="110"/>
    </row>
    <row r="523" spans="1:11" x14ac:dyDescent="0.2">
      <c r="A523" s="2" t="s">
        <v>137</v>
      </c>
      <c r="B523" s="2" t="s">
        <v>0</v>
      </c>
      <c r="C523" s="2" t="s">
        <v>51</v>
      </c>
      <c r="D523" s="108">
        <v>41579</v>
      </c>
      <c r="E523" s="109">
        <f t="shared" si="10"/>
        <v>11</v>
      </c>
      <c r="F523" s="109" t="s">
        <v>110</v>
      </c>
      <c r="G523" s="2" t="s">
        <v>102</v>
      </c>
      <c r="H523" s="2" t="s">
        <v>104</v>
      </c>
      <c r="I523" s="2" t="s">
        <v>33</v>
      </c>
      <c r="J523" s="112">
        <v>1225043.3422285519</v>
      </c>
      <c r="K523" s="110"/>
    </row>
    <row r="524" spans="1:11" x14ac:dyDescent="0.2">
      <c r="A524" s="2" t="s">
        <v>137</v>
      </c>
      <c r="B524" s="2" t="s">
        <v>0</v>
      </c>
      <c r="C524" s="2" t="s">
        <v>51</v>
      </c>
      <c r="D524" s="108">
        <v>41609</v>
      </c>
      <c r="E524" s="109">
        <f t="shared" si="10"/>
        <v>12</v>
      </c>
      <c r="F524" s="109" t="s">
        <v>110</v>
      </c>
      <c r="G524" s="2" t="s">
        <v>102</v>
      </c>
      <c r="H524" s="2" t="s">
        <v>104</v>
      </c>
      <c r="I524" s="2" t="s">
        <v>33</v>
      </c>
      <c r="J524" s="112">
        <v>1129962.8956686843</v>
      </c>
      <c r="K524" s="110"/>
    </row>
    <row r="525" spans="1:11" x14ac:dyDescent="0.2">
      <c r="A525" s="2" t="s">
        <v>137</v>
      </c>
      <c r="B525" s="2" t="s">
        <v>0</v>
      </c>
      <c r="C525" s="2" t="s">
        <v>51</v>
      </c>
      <c r="D525" s="108">
        <v>41640</v>
      </c>
      <c r="E525" s="109">
        <f t="shared" si="10"/>
        <v>1</v>
      </c>
      <c r="F525" s="109" t="s">
        <v>110</v>
      </c>
      <c r="G525" s="2" t="s">
        <v>102</v>
      </c>
      <c r="H525" s="2" t="s">
        <v>104</v>
      </c>
      <c r="I525" s="2" t="s">
        <v>33</v>
      </c>
      <c r="J525" s="112">
        <v>1834971.6304940018</v>
      </c>
      <c r="K525" s="110"/>
    </row>
    <row r="526" spans="1:11" x14ac:dyDescent="0.2">
      <c r="A526" s="2" t="s">
        <v>137</v>
      </c>
      <c r="B526" s="2" t="s">
        <v>0</v>
      </c>
      <c r="C526" s="2" t="s">
        <v>51</v>
      </c>
      <c r="D526" s="108">
        <v>41671</v>
      </c>
      <c r="E526" s="109">
        <f t="shared" si="10"/>
        <v>2</v>
      </c>
      <c r="F526" s="109" t="s">
        <v>110</v>
      </c>
      <c r="G526" s="2" t="s">
        <v>102</v>
      </c>
      <c r="H526" s="2" t="s">
        <v>104</v>
      </c>
      <c r="I526" s="2" t="s">
        <v>33</v>
      </c>
      <c r="J526" s="112">
        <v>1482921.3921540482</v>
      </c>
      <c r="K526" s="110"/>
    </row>
    <row r="527" spans="1:11" x14ac:dyDescent="0.2">
      <c r="A527" s="2" t="s">
        <v>137</v>
      </c>
      <c r="B527" s="2" t="s">
        <v>0</v>
      </c>
      <c r="C527" s="2" t="s">
        <v>51</v>
      </c>
      <c r="D527" s="108">
        <v>41699</v>
      </c>
      <c r="E527" s="109">
        <f t="shared" si="10"/>
        <v>3</v>
      </c>
      <c r="F527" s="109" t="s">
        <v>110</v>
      </c>
      <c r="G527" s="2" t="s">
        <v>102</v>
      </c>
      <c r="H527" s="2" t="s">
        <v>104</v>
      </c>
      <c r="I527" s="2" t="s">
        <v>33</v>
      </c>
      <c r="J527" s="112">
        <v>1660344.4743205321</v>
      </c>
      <c r="K527" s="110"/>
    </row>
    <row r="528" spans="1:11" x14ac:dyDescent="0.2">
      <c r="A528" s="2" t="s">
        <v>137</v>
      </c>
      <c r="B528" s="2" t="s">
        <v>0</v>
      </c>
      <c r="C528" s="2" t="s">
        <v>51</v>
      </c>
      <c r="D528" s="108">
        <v>41730</v>
      </c>
      <c r="E528" s="109">
        <f t="shared" si="10"/>
        <v>4</v>
      </c>
      <c r="F528" s="109" t="s">
        <v>110</v>
      </c>
      <c r="G528" s="2" t="s">
        <v>102</v>
      </c>
      <c r="H528" s="2" t="s">
        <v>104</v>
      </c>
      <c r="I528" s="2" t="s">
        <v>33</v>
      </c>
      <c r="J528" s="112">
        <v>1113082.4783076462</v>
      </c>
      <c r="K528" s="110"/>
    </row>
    <row r="529" spans="1:11" x14ac:dyDescent="0.2">
      <c r="A529" s="2" t="s">
        <v>137</v>
      </c>
      <c r="B529" s="2" t="s">
        <v>0</v>
      </c>
      <c r="C529" s="2" t="s">
        <v>51</v>
      </c>
      <c r="D529" s="108">
        <v>41760</v>
      </c>
      <c r="E529" s="109">
        <f t="shared" si="10"/>
        <v>5</v>
      </c>
      <c r="F529" s="109" t="s">
        <v>110</v>
      </c>
      <c r="G529" s="2" t="s">
        <v>102</v>
      </c>
      <c r="H529" s="2" t="s">
        <v>104</v>
      </c>
      <c r="I529" s="2" t="s">
        <v>33</v>
      </c>
      <c r="J529" s="112">
        <v>1161768.9546225839</v>
      </c>
      <c r="K529" s="110"/>
    </row>
    <row r="530" spans="1:11" x14ac:dyDescent="0.2">
      <c r="A530" s="2" t="s">
        <v>137</v>
      </c>
      <c r="B530" s="2" t="s">
        <v>0</v>
      </c>
      <c r="C530" s="2" t="s">
        <v>51</v>
      </c>
      <c r="D530" s="108">
        <v>41791</v>
      </c>
      <c r="E530" s="109">
        <f t="shared" si="10"/>
        <v>6</v>
      </c>
      <c r="F530" s="109" t="s">
        <v>110</v>
      </c>
      <c r="G530" s="2" t="s">
        <v>102</v>
      </c>
      <c r="H530" s="2" t="s">
        <v>104</v>
      </c>
      <c r="I530" s="2" t="s">
        <v>33</v>
      </c>
      <c r="J530" s="112">
        <v>1224249.1339697081</v>
      </c>
      <c r="K530" s="110"/>
    </row>
    <row r="531" spans="1:11" x14ac:dyDescent="0.2">
      <c r="A531" s="2" t="s">
        <v>137</v>
      </c>
      <c r="B531" s="2" t="s">
        <v>0</v>
      </c>
      <c r="C531" s="2" t="s">
        <v>64</v>
      </c>
      <c r="D531" s="108">
        <v>41456</v>
      </c>
      <c r="E531" s="109">
        <f>MONTH(D531)</f>
        <v>7</v>
      </c>
      <c r="F531" s="109" t="s">
        <v>110</v>
      </c>
      <c r="G531" s="2" t="s">
        <v>101</v>
      </c>
      <c r="H531" s="2" t="s">
        <v>104</v>
      </c>
      <c r="I531" s="2" t="s">
        <v>33</v>
      </c>
      <c r="J531" s="112">
        <v>2439885.8439482502</v>
      </c>
      <c r="K531" s="110"/>
    </row>
    <row r="532" spans="1:11" x14ac:dyDescent="0.2">
      <c r="A532" s="2" t="s">
        <v>137</v>
      </c>
      <c r="B532" s="2" t="s">
        <v>0</v>
      </c>
      <c r="C532" s="2" t="s">
        <v>64</v>
      </c>
      <c r="D532" s="108">
        <v>41487</v>
      </c>
      <c r="E532" s="109">
        <f t="shared" ref="E532:E590" si="11">MONTH(D532)</f>
        <v>8</v>
      </c>
      <c r="F532" s="109" t="s">
        <v>110</v>
      </c>
      <c r="G532" s="2" t="s">
        <v>101</v>
      </c>
      <c r="H532" s="2" t="s">
        <v>104</v>
      </c>
      <c r="I532" s="2" t="s">
        <v>33</v>
      </c>
      <c r="J532" s="112">
        <v>2069958.7336024998</v>
      </c>
      <c r="K532" s="110"/>
    </row>
    <row r="533" spans="1:11" x14ac:dyDescent="0.2">
      <c r="A533" s="2" t="s">
        <v>137</v>
      </c>
      <c r="B533" s="2" t="s">
        <v>0</v>
      </c>
      <c r="C533" s="2" t="s">
        <v>64</v>
      </c>
      <c r="D533" s="108">
        <v>41518</v>
      </c>
      <c r="E533" s="109">
        <f t="shared" si="11"/>
        <v>9</v>
      </c>
      <c r="F533" s="109" t="s">
        <v>110</v>
      </c>
      <c r="G533" s="2" t="s">
        <v>101</v>
      </c>
      <c r="H533" s="2" t="s">
        <v>104</v>
      </c>
      <c r="I533" s="2" t="s">
        <v>33</v>
      </c>
      <c r="J533" s="112">
        <v>2209497.7676836252</v>
      </c>
      <c r="K533" s="110"/>
    </row>
    <row r="534" spans="1:11" x14ac:dyDescent="0.2">
      <c r="A534" s="2" t="s">
        <v>137</v>
      </c>
      <c r="B534" s="2" t="s">
        <v>0</v>
      </c>
      <c r="C534" s="2" t="s">
        <v>64</v>
      </c>
      <c r="D534" s="108">
        <v>41548</v>
      </c>
      <c r="E534" s="109">
        <f t="shared" si="11"/>
        <v>10</v>
      </c>
      <c r="F534" s="109" t="s">
        <v>110</v>
      </c>
      <c r="G534" s="2" t="s">
        <v>101</v>
      </c>
      <c r="H534" s="2" t="s">
        <v>104</v>
      </c>
      <c r="I534" s="2" t="s">
        <v>33</v>
      </c>
      <c r="J534" s="112">
        <v>2131961.0649809996</v>
      </c>
      <c r="K534" s="110"/>
    </row>
    <row r="535" spans="1:11" x14ac:dyDescent="0.2">
      <c r="A535" s="2" t="s">
        <v>137</v>
      </c>
      <c r="B535" s="2" t="s">
        <v>0</v>
      </c>
      <c r="C535" s="2" t="s">
        <v>64</v>
      </c>
      <c r="D535" s="108">
        <v>41579</v>
      </c>
      <c r="E535" s="109">
        <f t="shared" si="11"/>
        <v>11</v>
      </c>
      <c r="F535" s="109" t="s">
        <v>110</v>
      </c>
      <c r="G535" s="2" t="s">
        <v>101</v>
      </c>
      <c r="H535" s="2" t="s">
        <v>104</v>
      </c>
      <c r="I535" s="2" t="s">
        <v>33</v>
      </c>
      <c r="J535" s="112">
        <v>1933724.25794625</v>
      </c>
      <c r="K535" s="110"/>
    </row>
    <row r="536" spans="1:11" x14ac:dyDescent="0.2">
      <c r="A536" s="2" t="s">
        <v>137</v>
      </c>
      <c r="B536" s="2" t="s">
        <v>0</v>
      </c>
      <c r="C536" s="2" t="s">
        <v>64</v>
      </c>
      <c r="D536" s="108">
        <v>41609</v>
      </c>
      <c r="E536" s="109">
        <f t="shared" si="11"/>
        <v>12</v>
      </c>
      <c r="F536" s="109" t="s">
        <v>110</v>
      </c>
      <c r="G536" s="2" t="s">
        <v>101</v>
      </c>
      <c r="H536" s="2" t="s">
        <v>104</v>
      </c>
      <c r="I536" s="2" t="s">
        <v>33</v>
      </c>
      <c r="J536" s="112">
        <v>2147472.275895</v>
      </c>
      <c r="K536" s="110"/>
    </row>
    <row r="537" spans="1:11" x14ac:dyDescent="0.2">
      <c r="A537" s="2" t="s">
        <v>137</v>
      </c>
      <c r="B537" s="2" t="s">
        <v>0</v>
      </c>
      <c r="C537" s="2" t="s">
        <v>64</v>
      </c>
      <c r="D537" s="108">
        <v>41640</v>
      </c>
      <c r="E537" s="109">
        <f t="shared" si="11"/>
        <v>1</v>
      </c>
      <c r="F537" s="109" t="s">
        <v>110</v>
      </c>
      <c r="G537" s="2" t="s">
        <v>101</v>
      </c>
      <c r="H537" s="2" t="s">
        <v>104</v>
      </c>
      <c r="I537" s="2" t="s">
        <v>33</v>
      </c>
      <c r="J537" s="112">
        <v>2981782.90809</v>
      </c>
      <c r="K537" s="110"/>
    </row>
    <row r="538" spans="1:11" x14ac:dyDescent="0.2">
      <c r="A538" s="2" t="s">
        <v>137</v>
      </c>
      <c r="B538" s="2" t="s">
        <v>0</v>
      </c>
      <c r="C538" s="2" t="s">
        <v>64</v>
      </c>
      <c r="D538" s="108">
        <v>41671</v>
      </c>
      <c r="E538" s="109">
        <f t="shared" si="11"/>
        <v>2</v>
      </c>
      <c r="F538" s="109" t="s">
        <v>110</v>
      </c>
      <c r="G538" s="2" t="s">
        <v>101</v>
      </c>
      <c r="H538" s="2" t="s">
        <v>104</v>
      </c>
      <c r="I538" s="2" t="s">
        <v>33</v>
      </c>
      <c r="J538" s="112">
        <v>2090550.4084649999</v>
      </c>
      <c r="K538" s="110"/>
    </row>
    <row r="539" spans="1:11" x14ac:dyDescent="0.2">
      <c r="A539" s="2" t="s">
        <v>137</v>
      </c>
      <c r="B539" s="2" t="s">
        <v>0</v>
      </c>
      <c r="C539" s="2" t="s">
        <v>64</v>
      </c>
      <c r="D539" s="108">
        <v>41699</v>
      </c>
      <c r="E539" s="109">
        <f t="shared" si="11"/>
        <v>3</v>
      </c>
      <c r="F539" s="109" t="s">
        <v>110</v>
      </c>
      <c r="G539" s="2" t="s">
        <v>101</v>
      </c>
      <c r="H539" s="2" t="s">
        <v>104</v>
      </c>
      <c r="I539" s="2" t="s">
        <v>33</v>
      </c>
      <c r="J539" s="112">
        <v>2633205.7530198749</v>
      </c>
      <c r="K539" s="110"/>
    </row>
    <row r="540" spans="1:11" x14ac:dyDescent="0.2">
      <c r="A540" s="2" t="s">
        <v>137</v>
      </c>
      <c r="B540" s="2" t="s">
        <v>0</v>
      </c>
      <c r="C540" s="2" t="s">
        <v>64</v>
      </c>
      <c r="D540" s="108">
        <v>41730</v>
      </c>
      <c r="E540" s="109">
        <f t="shared" si="11"/>
        <v>4</v>
      </c>
      <c r="F540" s="109" t="s">
        <v>110</v>
      </c>
      <c r="G540" s="2" t="s">
        <v>101</v>
      </c>
      <c r="H540" s="2" t="s">
        <v>104</v>
      </c>
      <c r="I540" s="2" t="s">
        <v>33</v>
      </c>
      <c r="J540" s="112">
        <v>2356889.5272892499</v>
      </c>
      <c r="K540" s="110"/>
    </row>
    <row r="541" spans="1:11" x14ac:dyDescent="0.2">
      <c r="A541" s="2" t="s">
        <v>137</v>
      </c>
      <c r="B541" s="2" t="s">
        <v>0</v>
      </c>
      <c r="C541" s="2" t="s">
        <v>64</v>
      </c>
      <c r="D541" s="108">
        <v>41760</v>
      </c>
      <c r="E541" s="109">
        <f t="shared" si="11"/>
        <v>5</v>
      </c>
      <c r="F541" s="109" t="s">
        <v>110</v>
      </c>
      <c r="G541" s="2" t="s">
        <v>101</v>
      </c>
      <c r="H541" s="2" t="s">
        <v>104</v>
      </c>
      <c r="I541" s="2" t="s">
        <v>33</v>
      </c>
      <c r="J541" s="112">
        <v>2084390.0351099998</v>
      </c>
      <c r="K541" s="110"/>
    </row>
    <row r="542" spans="1:11" x14ac:dyDescent="0.2">
      <c r="A542" s="2" t="s">
        <v>137</v>
      </c>
      <c r="B542" s="2" t="s">
        <v>0</v>
      </c>
      <c r="C542" s="2" t="s">
        <v>64</v>
      </c>
      <c r="D542" s="108">
        <v>41791</v>
      </c>
      <c r="E542" s="109">
        <f t="shared" si="11"/>
        <v>6</v>
      </c>
      <c r="F542" s="109" t="s">
        <v>110</v>
      </c>
      <c r="G542" s="2" t="s">
        <v>101</v>
      </c>
      <c r="H542" s="2" t="s">
        <v>104</v>
      </c>
      <c r="I542" s="2" t="s">
        <v>33</v>
      </c>
      <c r="J542" s="112">
        <v>2138384.6289562499</v>
      </c>
      <c r="K542" s="110"/>
    </row>
    <row r="543" spans="1:11" x14ac:dyDescent="0.2">
      <c r="A543" s="2" t="s">
        <v>137</v>
      </c>
      <c r="B543" s="2" t="s">
        <v>0</v>
      </c>
      <c r="C543" s="2" t="s">
        <v>64</v>
      </c>
      <c r="D543" s="108">
        <v>41456</v>
      </c>
      <c r="E543" s="109">
        <f t="shared" si="11"/>
        <v>7</v>
      </c>
      <c r="F543" s="109" t="s">
        <v>110</v>
      </c>
      <c r="G543" s="2" t="s">
        <v>101</v>
      </c>
      <c r="H543" s="2" t="s">
        <v>103</v>
      </c>
      <c r="I543" s="2" t="s">
        <v>33</v>
      </c>
      <c r="J543" s="112">
        <v>5139211.1177422497</v>
      </c>
      <c r="K543" s="110"/>
    </row>
    <row r="544" spans="1:11" x14ac:dyDescent="0.2">
      <c r="A544" s="2" t="s">
        <v>137</v>
      </c>
      <c r="B544" s="2" t="s">
        <v>0</v>
      </c>
      <c r="C544" s="2" t="s">
        <v>64</v>
      </c>
      <c r="D544" s="108">
        <v>41487</v>
      </c>
      <c r="E544" s="109">
        <f t="shared" si="11"/>
        <v>8</v>
      </c>
      <c r="F544" s="109" t="s">
        <v>110</v>
      </c>
      <c r="G544" s="2" t="s">
        <v>101</v>
      </c>
      <c r="H544" s="2" t="s">
        <v>103</v>
      </c>
      <c r="I544" s="2" t="s">
        <v>33</v>
      </c>
      <c r="J544" s="112">
        <v>3946004.6255270001</v>
      </c>
      <c r="K544" s="110"/>
    </row>
    <row r="545" spans="1:11" x14ac:dyDescent="0.2">
      <c r="A545" s="2" t="s">
        <v>137</v>
      </c>
      <c r="B545" s="2" t="s">
        <v>0</v>
      </c>
      <c r="C545" s="2" t="s">
        <v>64</v>
      </c>
      <c r="D545" s="108">
        <v>41518</v>
      </c>
      <c r="E545" s="109">
        <f t="shared" si="11"/>
        <v>9</v>
      </c>
      <c r="F545" s="109" t="s">
        <v>110</v>
      </c>
      <c r="G545" s="2" t="s">
        <v>101</v>
      </c>
      <c r="H545" s="2" t="s">
        <v>103</v>
      </c>
      <c r="I545" s="2" t="s">
        <v>33</v>
      </c>
      <c r="J545" s="112">
        <v>4346383.9848317504</v>
      </c>
      <c r="K545" s="110"/>
    </row>
    <row r="546" spans="1:11" x14ac:dyDescent="0.2">
      <c r="A546" s="2" t="s">
        <v>137</v>
      </c>
      <c r="B546" s="2" t="s">
        <v>0</v>
      </c>
      <c r="C546" s="2" t="s">
        <v>64</v>
      </c>
      <c r="D546" s="108">
        <v>41548</v>
      </c>
      <c r="E546" s="109">
        <f t="shared" si="11"/>
        <v>10</v>
      </c>
      <c r="F546" s="109" t="s">
        <v>110</v>
      </c>
      <c r="G546" s="2" t="s">
        <v>101</v>
      </c>
      <c r="H546" s="2" t="s">
        <v>103</v>
      </c>
      <c r="I546" s="2" t="s">
        <v>33</v>
      </c>
      <c r="J546" s="112">
        <v>4282440.7928499999</v>
      </c>
      <c r="K546" s="110"/>
    </row>
    <row r="547" spans="1:11" x14ac:dyDescent="0.2">
      <c r="A547" s="2" t="s">
        <v>137</v>
      </c>
      <c r="B547" s="2" t="s">
        <v>0</v>
      </c>
      <c r="C547" s="2" t="s">
        <v>64</v>
      </c>
      <c r="D547" s="108">
        <v>41579</v>
      </c>
      <c r="E547" s="109">
        <f t="shared" si="11"/>
        <v>11</v>
      </c>
      <c r="F547" s="109" t="s">
        <v>110</v>
      </c>
      <c r="G547" s="2" t="s">
        <v>101</v>
      </c>
      <c r="H547" s="2" t="s">
        <v>103</v>
      </c>
      <c r="I547" s="2" t="s">
        <v>33</v>
      </c>
      <c r="J547" s="112">
        <v>4041128.2704065</v>
      </c>
      <c r="K547" s="110"/>
    </row>
    <row r="548" spans="1:11" x14ac:dyDescent="0.2">
      <c r="A548" s="2" t="s">
        <v>137</v>
      </c>
      <c r="B548" s="2" t="s">
        <v>0</v>
      </c>
      <c r="C548" s="2" t="s">
        <v>64</v>
      </c>
      <c r="D548" s="108">
        <v>41609</v>
      </c>
      <c r="E548" s="109">
        <f t="shared" si="11"/>
        <v>12</v>
      </c>
      <c r="F548" s="109" t="s">
        <v>110</v>
      </c>
      <c r="G548" s="2" t="s">
        <v>101</v>
      </c>
      <c r="H548" s="2" t="s">
        <v>103</v>
      </c>
      <c r="I548" s="2" t="s">
        <v>33</v>
      </c>
      <c r="J548" s="112">
        <v>4489049.242656</v>
      </c>
      <c r="K548" s="110"/>
    </row>
    <row r="549" spans="1:11" x14ac:dyDescent="0.2">
      <c r="A549" s="2" t="s">
        <v>137</v>
      </c>
      <c r="B549" s="2" t="s">
        <v>0</v>
      </c>
      <c r="C549" s="2" t="s">
        <v>64</v>
      </c>
      <c r="D549" s="108">
        <v>41640</v>
      </c>
      <c r="E549" s="109">
        <f t="shared" si="11"/>
        <v>1</v>
      </c>
      <c r="F549" s="109" t="s">
        <v>110</v>
      </c>
      <c r="G549" s="2" t="s">
        <v>101</v>
      </c>
      <c r="H549" s="2" t="s">
        <v>103</v>
      </c>
      <c r="I549" s="2" t="s">
        <v>33</v>
      </c>
      <c r="J549" s="112">
        <v>6198904.3672349993</v>
      </c>
      <c r="K549" s="110"/>
    </row>
    <row r="550" spans="1:11" x14ac:dyDescent="0.2">
      <c r="A550" s="2" t="s">
        <v>137</v>
      </c>
      <c r="B550" s="2" t="s">
        <v>0</v>
      </c>
      <c r="C550" s="2" t="s">
        <v>64</v>
      </c>
      <c r="D550" s="108">
        <v>41671</v>
      </c>
      <c r="E550" s="109">
        <f t="shared" si="11"/>
        <v>2</v>
      </c>
      <c r="F550" s="109" t="s">
        <v>110</v>
      </c>
      <c r="G550" s="2" t="s">
        <v>101</v>
      </c>
      <c r="H550" s="2" t="s">
        <v>103</v>
      </c>
      <c r="I550" s="2" t="s">
        <v>33</v>
      </c>
      <c r="J550" s="112">
        <v>4648888.2965024998</v>
      </c>
      <c r="K550" s="110"/>
    </row>
    <row r="551" spans="1:11" x14ac:dyDescent="0.2">
      <c r="A551" s="2" t="s">
        <v>137</v>
      </c>
      <c r="B551" s="2" t="s">
        <v>0</v>
      </c>
      <c r="C551" s="2" t="s">
        <v>64</v>
      </c>
      <c r="D551" s="108">
        <v>41699</v>
      </c>
      <c r="E551" s="109">
        <f t="shared" si="11"/>
        <v>3</v>
      </c>
      <c r="F551" s="109" t="s">
        <v>110</v>
      </c>
      <c r="G551" s="2" t="s">
        <v>101</v>
      </c>
      <c r="H551" s="2" t="s">
        <v>103</v>
      </c>
      <c r="I551" s="2" t="s">
        <v>33</v>
      </c>
      <c r="J551" s="112">
        <v>5898315.4044952495</v>
      </c>
      <c r="K551" s="110"/>
    </row>
    <row r="552" spans="1:11" x14ac:dyDescent="0.2">
      <c r="A552" s="2" t="s">
        <v>137</v>
      </c>
      <c r="B552" s="2" t="s">
        <v>0</v>
      </c>
      <c r="C552" s="2" t="s">
        <v>64</v>
      </c>
      <c r="D552" s="108">
        <v>41730</v>
      </c>
      <c r="E552" s="109">
        <f t="shared" si="11"/>
        <v>4</v>
      </c>
      <c r="F552" s="109" t="s">
        <v>110</v>
      </c>
      <c r="G552" s="2" t="s">
        <v>101</v>
      </c>
      <c r="H552" s="2" t="s">
        <v>103</v>
      </c>
      <c r="I552" s="2" t="s">
        <v>33</v>
      </c>
      <c r="J552" s="112">
        <v>4664521.8484669998</v>
      </c>
      <c r="K552" s="110"/>
    </row>
    <row r="553" spans="1:11" x14ac:dyDescent="0.2">
      <c r="A553" s="2" t="s">
        <v>137</v>
      </c>
      <c r="B553" s="2" t="s">
        <v>0</v>
      </c>
      <c r="C553" s="2" t="s">
        <v>64</v>
      </c>
      <c r="D553" s="108">
        <v>41760</v>
      </c>
      <c r="E553" s="109">
        <f t="shared" si="11"/>
        <v>5</v>
      </c>
      <c r="F553" s="109" t="s">
        <v>110</v>
      </c>
      <c r="G553" s="2" t="s">
        <v>101</v>
      </c>
      <c r="H553" s="2" t="s">
        <v>103</v>
      </c>
      <c r="I553" s="2" t="s">
        <v>33</v>
      </c>
      <c r="J553" s="112">
        <v>4250449.1534670005</v>
      </c>
      <c r="K553" s="110"/>
    </row>
    <row r="554" spans="1:11" x14ac:dyDescent="0.2">
      <c r="A554" s="2" t="s">
        <v>137</v>
      </c>
      <c r="B554" s="2" t="s">
        <v>0</v>
      </c>
      <c r="C554" s="2" t="s">
        <v>64</v>
      </c>
      <c r="D554" s="108">
        <v>41791</v>
      </c>
      <c r="E554" s="109">
        <f t="shared" si="11"/>
        <v>6</v>
      </c>
      <c r="F554" s="109" t="s">
        <v>110</v>
      </c>
      <c r="G554" s="2" t="s">
        <v>101</v>
      </c>
      <c r="H554" s="2" t="s">
        <v>103</v>
      </c>
      <c r="I554" s="2" t="s">
        <v>33</v>
      </c>
      <c r="J554" s="112">
        <v>4197744.4401284996</v>
      </c>
      <c r="K554" s="110"/>
    </row>
    <row r="555" spans="1:11" x14ac:dyDescent="0.2">
      <c r="A555" s="2" t="s">
        <v>137</v>
      </c>
      <c r="B555" s="2" t="s">
        <v>0</v>
      </c>
      <c r="C555" s="2" t="s">
        <v>64</v>
      </c>
      <c r="D555" s="108">
        <v>41456</v>
      </c>
      <c r="E555" s="109">
        <f t="shared" si="11"/>
        <v>7</v>
      </c>
      <c r="F555" s="109" t="s">
        <v>110</v>
      </c>
      <c r="G555" s="2" t="s">
        <v>100</v>
      </c>
      <c r="H555" s="2" t="s">
        <v>104</v>
      </c>
      <c r="I555" s="2" t="s">
        <v>33</v>
      </c>
      <c r="J555" s="112">
        <v>2126344.3882868001</v>
      </c>
      <c r="K555" s="110"/>
    </row>
    <row r="556" spans="1:11" x14ac:dyDescent="0.2">
      <c r="A556" s="2" t="s">
        <v>137</v>
      </c>
      <c r="B556" s="2" t="s">
        <v>0</v>
      </c>
      <c r="C556" s="2" t="s">
        <v>64</v>
      </c>
      <c r="D556" s="108">
        <v>41487</v>
      </c>
      <c r="E556" s="109">
        <f t="shared" si="11"/>
        <v>8</v>
      </c>
      <c r="F556" s="109" t="s">
        <v>110</v>
      </c>
      <c r="G556" s="2" t="s">
        <v>100</v>
      </c>
      <c r="H556" s="2" t="s">
        <v>104</v>
      </c>
      <c r="I556" s="2" t="s">
        <v>33</v>
      </c>
      <c r="J556" s="112">
        <v>1830310.04721576</v>
      </c>
      <c r="K556" s="110"/>
    </row>
    <row r="557" spans="1:11" x14ac:dyDescent="0.2">
      <c r="A557" s="2" t="s">
        <v>137</v>
      </c>
      <c r="B557" s="2" t="s">
        <v>0</v>
      </c>
      <c r="C557" s="2" t="s">
        <v>64</v>
      </c>
      <c r="D557" s="108">
        <v>41518</v>
      </c>
      <c r="E557" s="109">
        <f t="shared" si="11"/>
        <v>9</v>
      </c>
      <c r="F557" s="109" t="s">
        <v>110</v>
      </c>
      <c r="G557" s="2" t="s">
        <v>100</v>
      </c>
      <c r="H557" s="2" t="s">
        <v>104</v>
      </c>
      <c r="I557" s="2" t="s">
        <v>33</v>
      </c>
      <c r="J557" s="112">
        <v>1932722.2586980001</v>
      </c>
      <c r="K557" s="110"/>
    </row>
    <row r="558" spans="1:11" x14ac:dyDescent="0.2">
      <c r="A558" s="2" t="s">
        <v>137</v>
      </c>
      <c r="B558" s="2" t="s">
        <v>0</v>
      </c>
      <c r="C558" s="2" t="s">
        <v>64</v>
      </c>
      <c r="D558" s="108">
        <v>41548</v>
      </c>
      <c r="E558" s="109">
        <f t="shared" si="11"/>
        <v>10</v>
      </c>
      <c r="F558" s="109" t="s">
        <v>110</v>
      </c>
      <c r="G558" s="2" t="s">
        <v>100</v>
      </c>
      <c r="H558" s="2" t="s">
        <v>104</v>
      </c>
      <c r="I558" s="2" t="s">
        <v>33</v>
      </c>
      <c r="J558" s="112">
        <v>1863347.8597905599</v>
      </c>
      <c r="K558" s="110"/>
    </row>
    <row r="559" spans="1:11" x14ac:dyDescent="0.2">
      <c r="A559" s="2" t="s">
        <v>137</v>
      </c>
      <c r="B559" s="2" t="s">
        <v>0</v>
      </c>
      <c r="C559" s="2" t="s">
        <v>64</v>
      </c>
      <c r="D559" s="108">
        <v>41579</v>
      </c>
      <c r="E559" s="109">
        <f t="shared" si="11"/>
        <v>11</v>
      </c>
      <c r="F559" s="109" t="s">
        <v>110</v>
      </c>
      <c r="G559" s="2" t="s">
        <v>100</v>
      </c>
      <c r="H559" s="2" t="s">
        <v>104</v>
      </c>
      <c r="I559" s="2" t="s">
        <v>33</v>
      </c>
      <c r="J559" s="112">
        <v>1772855.3065638801</v>
      </c>
      <c r="K559" s="110"/>
    </row>
    <row r="560" spans="1:11" x14ac:dyDescent="0.2">
      <c r="A560" s="2" t="s">
        <v>137</v>
      </c>
      <c r="B560" s="2" t="s">
        <v>0</v>
      </c>
      <c r="C560" s="2" t="s">
        <v>64</v>
      </c>
      <c r="D560" s="108">
        <v>41609</v>
      </c>
      <c r="E560" s="109">
        <f t="shared" si="11"/>
        <v>12</v>
      </c>
      <c r="F560" s="109" t="s">
        <v>110</v>
      </c>
      <c r="G560" s="2" t="s">
        <v>100</v>
      </c>
      <c r="H560" s="2" t="s">
        <v>104</v>
      </c>
      <c r="I560" s="2" t="s">
        <v>33</v>
      </c>
      <c r="J560" s="112">
        <v>1900808.01194328</v>
      </c>
      <c r="K560" s="110"/>
    </row>
    <row r="561" spans="1:11" x14ac:dyDescent="0.2">
      <c r="A561" s="2" t="s">
        <v>137</v>
      </c>
      <c r="B561" s="2" t="s">
        <v>0</v>
      </c>
      <c r="C561" s="2" t="s">
        <v>64</v>
      </c>
      <c r="D561" s="108">
        <v>41640</v>
      </c>
      <c r="E561" s="109">
        <f t="shared" si="11"/>
        <v>1</v>
      </c>
      <c r="F561" s="109" t="s">
        <v>110</v>
      </c>
      <c r="G561" s="2" t="s">
        <v>100</v>
      </c>
      <c r="H561" s="2" t="s">
        <v>104</v>
      </c>
      <c r="I561" s="2" t="s">
        <v>33</v>
      </c>
      <c r="J561" s="112">
        <v>2656208.4777756003</v>
      </c>
      <c r="K561" s="110"/>
    </row>
    <row r="562" spans="1:11" x14ac:dyDescent="0.2">
      <c r="A562" s="2" t="s">
        <v>137</v>
      </c>
      <c r="B562" s="2" t="s">
        <v>0</v>
      </c>
      <c r="C562" s="2" t="s">
        <v>64</v>
      </c>
      <c r="D562" s="108">
        <v>41671</v>
      </c>
      <c r="E562" s="109">
        <f t="shared" si="11"/>
        <v>2</v>
      </c>
      <c r="F562" s="109" t="s">
        <v>110</v>
      </c>
      <c r="G562" s="2" t="s">
        <v>100</v>
      </c>
      <c r="H562" s="2" t="s">
        <v>104</v>
      </c>
      <c r="I562" s="2" t="s">
        <v>33</v>
      </c>
      <c r="J562" s="112">
        <v>2616107.4378318004</v>
      </c>
      <c r="K562" s="110"/>
    </row>
    <row r="563" spans="1:11" x14ac:dyDescent="0.2">
      <c r="A563" s="2" t="s">
        <v>137</v>
      </c>
      <c r="B563" s="2" t="s">
        <v>0</v>
      </c>
      <c r="C563" s="2" t="s">
        <v>64</v>
      </c>
      <c r="D563" s="108">
        <v>41699</v>
      </c>
      <c r="E563" s="109">
        <f t="shared" si="11"/>
        <v>3</v>
      </c>
      <c r="F563" s="109" t="s">
        <v>110</v>
      </c>
      <c r="G563" s="2" t="s">
        <v>100</v>
      </c>
      <c r="H563" s="2" t="s">
        <v>104</v>
      </c>
      <c r="I563" s="2" t="s">
        <v>33</v>
      </c>
      <c r="J563" s="112">
        <v>2497537.4048039801</v>
      </c>
      <c r="K563" s="110"/>
    </row>
    <row r="564" spans="1:11" x14ac:dyDescent="0.2">
      <c r="A564" s="2" t="s">
        <v>137</v>
      </c>
      <c r="B564" s="2" t="s">
        <v>0</v>
      </c>
      <c r="C564" s="2" t="s">
        <v>64</v>
      </c>
      <c r="D564" s="108">
        <v>41730</v>
      </c>
      <c r="E564" s="109">
        <f t="shared" si="11"/>
        <v>4</v>
      </c>
      <c r="F564" s="109" t="s">
        <v>110</v>
      </c>
      <c r="G564" s="2" t="s">
        <v>100</v>
      </c>
      <c r="H564" s="2" t="s">
        <v>104</v>
      </c>
      <c r="I564" s="2" t="s">
        <v>33</v>
      </c>
      <c r="J564" s="112">
        <v>1880594.9392397199</v>
      </c>
      <c r="K564" s="110"/>
    </row>
    <row r="565" spans="1:11" x14ac:dyDescent="0.2">
      <c r="A565" s="2" t="s">
        <v>137</v>
      </c>
      <c r="B565" s="2" t="s">
        <v>0</v>
      </c>
      <c r="C565" s="2" t="s">
        <v>64</v>
      </c>
      <c r="D565" s="108">
        <v>41760</v>
      </c>
      <c r="E565" s="109">
        <f t="shared" si="11"/>
        <v>5</v>
      </c>
      <c r="F565" s="109" t="s">
        <v>110</v>
      </c>
      <c r="G565" s="2" t="s">
        <v>100</v>
      </c>
      <c r="H565" s="2" t="s">
        <v>104</v>
      </c>
      <c r="I565" s="2" t="s">
        <v>33</v>
      </c>
      <c r="J565" s="112">
        <v>1799580.2809168801</v>
      </c>
      <c r="K565" s="110"/>
    </row>
    <row r="566" spans="1:11" x14ac:dyDescent="0.2">
      <c r="A566" s="2" t="s">
        <v>137</v>
      </c>
      <c r="B566" s="2" t="s">
        <v>0</v>
      </c>
      <c r="C566" s="2" t="s">
        <v>64</v>
      </c>
      <c r="D566" s="108">
        <v>41791</v>
      </c>
      <c r="E566" s="109">
        <f t="shared" si="11"/>
        <v>6</v>
      </c>
      <c r="F566" s="109" t="s">
        <v>110</v>
      </c>
      <c r="G566" s="2" t="s">
        <v>100</v>
      </c>
      <c r="H566" s="2" t="s">
        <v>104</v>
      </c>
      <c r="I566" s="2" t="s">
        <v>33</v>
      </c>
      <c r="J566" s="112">
        <v>1962186.22557672</v>
      </c>
      <c r="K566" s="110"/>
    </row>
    <row r="567" spans="1:11" x14ac:dyDescent="0.2">
      <c r="A567" s="2" t="s">
        <v>137</v>
      </c>
      <c r="B567" s="2" t="s">
        <v>0</v>
      </c>
      <c r="C567" s="2" t="s">
        <v>64</v>
      </c>
      <c r="D567" s="108">
        <v>41456</v>
      </c>
      <c r="E567" s="109">
        <f t="shared" si="11"/>
        <v>7</v>
      </c>
      <c r="F567" s="109" t="s">
        <v>110</v>
      </c>
      <c r="G567" s="2" t="s">
        <v>100</v>
      </c>
      <c r="H567" s="2" t="s">
        <v>103</v>
      </c>
      <c r="I567" s="2" t="s">
        <v>33</v>
      </c>
      <c r="J567" s="112">
        <v>3873782.0619640001</v>
      </c>
      <c r="K567" s="110"/>
    </row>
    <row r="568" spans="1:11" x14ac:dyDescent="0.2">
      <c r="A568" s="2" t="s">
        <v>137</v>
      </c>
      <c r="B568" s="2" t="s">
        <v>0</v>
      </c>
      <c r="C568" s="2" t="s">
        <v>64</v>
      </c>
      <c r="D568" s="108">
        <v>41487</v>
      </c>
      <c r="E568" s="109">
        <f t="shared" si="11"/>
        <v>8</v>
      </c>
      <c r="F568" s="109" t="s">
        <v>110</v>
      </c>
      <c r="G568" s="2" t="s">
        <v>100</v>
      </c>
      <c r="H568" s="2" t="s">
        <v>103</v>
      </c>
      <c r="I568" s="2" t="s">
        <v>33</v>
      </c>
      <c r="J568" s="112">
        <v>3236640.6193384002</v>
      </c>
      <c r="K568" s="110"/>
    </row>
    <row r="569" spans="1:11" x14ac:dyDescent="0.2">
      <c r="A569" s="2" t="s">
        <v>137</v>
      </c>
      <c r="B569" s="2" t="s">
        <v>0</v>
      </c>
      <c r="C569" s="2" t="s">
        <v>64</v>
      </c>
      <c r="D569" s="108">
        <v>41518</v>
      </c>
      <c r="E569" s="109">
        <f t="shared" si="11"/>
        <v>9</v>
      </c>
      <c r="F569" s="109" t="s">
        <v>110</v>
      </c>
      <c r="G569" s="2" t="s">
        <v>100</v>
      </c>
      <c r="H569" s="2" t="s">
        <v>103</v>
      </c>
      <c r="I569" s="2" t="s">
        <v>33</v>
      </c>
      <c r="J569" s="112">
        <v>3452365.4743496003</v>
      </c>
      <c r="K569" s="110"/>
    </row>
    <row r="570" spans="1:11" x14ac:dyDescent="0.2">
      <c r="A570" s="2" t="s">
        <v>137</v>
      </c>
      <c r="B570" s="2" t="s">
        <v>0</v>
      </c>
      <c r="C570" s="2" t="s">
        <v>64</v>
      </c>
      <c r="D570" s="108">
        <v>41548</v>
      </c>
      <c r="E570" s="109">
        <f t="shared" si="11"/>
        <v>10</v>
      </c>
      <c r="F570" s="109" t="s">
        <v>110</v>
      </c>
      <c r="G570" s="2" t="s">
        <v>100</v>
      </c>
      <c r="H570" s="2" t="s">
        <v>103</v>
      </c>
      <c r="I570" s="2" t="s">
        <v>33</v>
      </c>
      <c r="J570" s="112">
        <v>3356591.8241904001</v>
      </c>
      <c r="K570" s="110"/>
    </row>
    <row r="571" spans="1:11" x14ac:dyDescent="0.2">
      <c r="A571" s="2" t="s">
        <v>137</v>
      </c>
      <c r="B571" s="2" t="s">
        <v>0</v>
      </c>
      <c r="C571" s="2" t="s">
        <v>64</v>
      </c>
      <c r="D571" s="108">
        <v>41579</v>
      </c>
      <c r="E571" s="109">
        <f t="shared" si="11"/>
        <v>11</v>
      </c>
      <c r="F571" s="109" t="s">
        <v>110</v>
      </c>
      <c r="G571" s="2" t="s">
        <v>100</v>
      </c>
      <c r="H571" s="2" t="s">
        <v>103</v>
      </c>
      <c r="I571" s="2" t="s">
        <v>33</v>
      </c>
      <c r="J571" s="112">
        <v>3011576.2034932002</v>
      </c>
      <c r="K571" s="110"/>
    </row>
    <row r="572" spans="1:11" x14ac:dyDescent="0.2">
      <c r="A572" s="2" t="s">
        <v>137</v>
      </c>
      <c r="B572" s="2" t="s">
        <v>0</v>
      </c>
      <c r="C572" s="2" t="s">
        <v>64</v>
      </c>
      <c r="D572" s="108">
        <v>41609</v>
      </c>
      <c r="E572" s="109">
        <f t="shared" si="11"/>
        <v>12</v>
      </c>
      <c r="F572" s="109" t="s">
        <v>110</v>
      </c>
      <c r="G572" s="2" t="s">
        <v>100</v>
      </c>
      <c r="H572" s="2" t="s">
        <v>103</v>
      </c>
      <c r="I572" s="2" t="s">
        <v>33</v>
      </c>
      <c r="J572" s="112">
        <v>3605073.1360128</v>
      </c>
      <c r="K572" s="110"/>
    </row>
    <row r="573" spans="1:11" x14ac:dyDescent="0.2">
      <c r="A573" s="2" t="s">
        <v>137</v>
      </c>
      <c r="B573" s="2" t="s">
        <v>0</v>
      </c>
      <c r="C573" s="2" t="s">
        <v>64</v>
      </c>
      <c r="D573" s="108">
        <v>41640</v>
      </c>
      <c r="E573" s="109">
        <f t="shared" si="11"/>
        <v>1</v>
      </c>
      <c r="F573" s="109" t="s">
        <v>110</v>
      </c>
      <c r="G573" s="2" t="s">
        <v>100</v>
      </c>
      <c r="H573" s="2" t="s">
        <v>103</v>
      </c>
      <c r="I573" s="2" t="s">
        <v>33</v>
      </c>
      <c r="J573" s="112">
        <v>5213462.9938199995</v>
      </c>
      <c r="K573" s="110"/>
    </row>
    <row r="574" spans="1:11" x14ac:dyDescent="0.2">
      <c r="A574" s="2" t="s">
        <v>137</v>
      </c>
      <c r="B574" s="2" t="s">
        <v>0</v>
      </c>
      <c r="C574" s="2" t="s">
        <v>64</v>
      </c>
      <c r="D574" s="108">
        <v>41671</v>
      </c>
      <c r="E574" s="109">
        <f t="shared" si="11"/>
        <v>2</v>
      </c>
      <c r="F574" s="109" t="s">
        <v>110</v>
      </c>
      <c r="G574" s="2" t="s">
        <v>100</v>
      </c>
      <c r="H574" s="2" t="s">
        <v>103</v>
      </c>
      <c r="I574" s="2" t="s">
        <v>33</v>
      </c>
      <c r="J574" s="112">
        <v>4601973.0645340011</v>
      </c>
      <c r="K574" s="110"/>
    </row>
    <row r="575" spans="1:11" x14ac:dyDescent="0.2">
      <c r="A575" s="2" t="s">
        <v>137</v>
      </c>
      <c r="B575" s="2" t="s">
        <v>0</v>
      </c>
      <c r="C575" s="2" t="s">
        <v>64</v>
      </c>
      <c r="D575" s="108">
        <v>41699</v>
      </c>
      <c r="E575" s="109">
        <f t="shared" si="11"/>
        <v>3</v>
      </c>
      <c r="F575" s="109" t="s">
        <v>110</v>
      </c>
      <c r="G575" s="2" t="s">
        <v>100</v>
      </c>
      <c r="H575" s="2" t="s">
        <v>103</v>
      </c>
      <c r="I575" s="2" t="s">
        <v>33</v>
      </c>
      <c r="J575" s="112">
        <v>4341474.4526009997</v>
      </c>
      <c r="K575" s="110"/>
    </row>
    <row r="576" spans="1:11" x14ac:dyDescent="0.2">
      <c r="A576" s="2" t="s">
        <v>137</v>
      </c>
      <c r="B576" s="2" t="s">
        <v>0</v>
      </c>
      <c r="C576" s="2" t="s">
        <v>64</v>
      </c>
      <c r="D576" s="108">
        <v>41730</v>
      </c>
      <c r="E576" s="109">
        <f t="shared" si="11"/>
        <v>4</v>
      </c>
      <c r="F576" s="109" t="s">
        <v>110</v>
      </c>
      <c r="G576" s="2" t="s">
        <v>100</v>
      </c>
      <c r="H576" s="2" t="s">
        <v>103</v>
      </c>
      <c r="I576" s="2" t="s">
        <v>33</v>
      </c>
      <c r="J576" s="112">
        <v>4348448.7778535997</v>
      </c>
      <c r="K576" s="110"/>
    </row>
    <row r="577" spans="1:11" x14ac:dyDescent="0.2">
      <c r="A577" s="2" t="s">
        <v>137</v>
      </c>
      <c r="B577" s="2" t="s">
        <v>0</v>
      </c>
      <c r="C577" s="2" t="s">
        <v>64</v>
      </c>
      <c r="D577" s="108">
        <v>41760</v>
      </c>
      <c r="E577" s="109">
        <f t="shared" si="11"/>
        <v>5</v>
      </c>
      <c r="F577" s="109" t="s">
        <v>110</v>
      </c>
      <c r="G577" s="2" t="s">
        <v>100</v>
      </c>
      <c r="H577" s="2" t="s">
        <v>103</v>
      </c>
      <c r="I577" s="2" t="s">
        <v>33</v>
      </c>
      <c r="J577" s="112">
        <v>3249860.6738448003</v>
      </c>
      <c r="K577" s="110"/>
    </row>
    <row r="578" spans="1:11" x14ac:dyDescent="0.2">
      <c r="A578" s="2" t="s">
        <v>137</v>
      </c>
      <c r="B578" s="2" t="s">
        <v>0</v>
      </c>
      <c r="C578" s="2" t="s">
        <v>64</v>
      </c>
      <c r="D578" s="108">
        <v>41791</v>
      </c>
      <c r="E578" s="109">
        <f t="shared" si="11"/>
        <v>6</v>
      </c>
      <c r="F578" s="109" t="s">
        <v>110</v>
      </c>
      <c r="G578" s="2" t="s">
        <v>100</v>
      </c>
      <c r="H578" s="2" t="s">
        <v>103</v>
      </c>
      <c r="I578" s="2" t="s">
        <v>33</v>
      </c>
      <c r="J578" s="112">
        <v>3447637.2776856003</v>
      </c>
      <c r="K578" s="110"/>
    </row>
    <row r="579" spans="1:11" x14ac:dyDescent="0.2">
      <c r="A579" s="2" t="s">
        <v>137</v>
      </c>
      <c r="B579" s="2" t="s">
        <v>0</v>
      </c>
      <c r="C579" s="2" t="s">
        <v>64</v>
      </c>
      <c r="D579" s="108">
        <v>41456</v>
      </c>
      <c r="E579" s="109">
        <f t="shared" si="11"/>
        <v>7</v>
      </c>
      <c r="F579" s="109" t="s">
        <v>110</v>
      </c>
      <c r="G579" s="2" t="s">
        <v>102</v>
      </c>
      <c r="H579" s="2" t="s">
        <v>104</v>
      </c>
      <c r="I579" s="2" t="s">
        <v>33</v>
      </c>
      <c r="J579" s="112">
        <v>4205710.5050467979</v>
      </c>
      <c r="K579" s="110"/>
    </row>
    <row r="580" spans="1:11" x14ac:dyDescent="0.2">
      <c r="A580" s="2" t="s">
        <v>137</v>
      </c>
      <c r="B580" s="2" t="s">
        <v>0</v>
      </c>
      <c r="C580" s="2" t="s">
        <v>64</v>
      </c>
      <c r="D580" s="108">
        <v>41487</v>
      </c>
      <c r="E580" s="109">
        <f t="shared" si="11"/>
        <v>8</v>
      </c>
      <c r="F580" s="109" t="s">
        <v>110</v>
      </c>
      <c r="G580" s="2" t="s">
        <v>102</v>
      </c>
      <c r="H580" s="2" t="s">
        <v>104</v>
      </c>
      <c r="I580" s="2" t="s">
        <v>33</v>
      </c>
      <c r="J580" s="112">
        <v>3388330.7652803189</v>
      </c>
      <c r="K580" s="110"/>
    </row>
    <row r="581" spans="1:11" x14ac:dyDescent="0.2">
      <c r="A581" s="2" t="s">
        <v>137</v>
      </c>
      <c r="B581" s="2" t="s">
        <v>0</v>
      </c>
      <c r="C581" s="2" t="s">
        <v>64</v>
      </c>
      <c r="D581" s="108">
        <v>41518</v>
      </c>
      <c r="E581" s="109">
        <f t="shared" si="11"/>
        <v>9</v>
      </c>
      <c r="F581" s="109" t="s">
        <v>110</v>
      </c>
      <c r="G581" s="2" t="s">
        <v>102</v>
      </c>
      <c r="H581" s="2" t="s">
        <v>104</v>
      </c>
      <c r="I581" s="2" t="s">
        <v>33</v>
      </c>
      <c r="J581" s="112">
        <v>4067080.518160814</v>
      </c>
      <c r="K581" s="110"/>
    </row>
    <row r="582" spans="1:11" x14ac:dyDescent="0.2">
      <c r="A582" s="2" t="s">
        <v>137</v>
      </c>
      <c r="B582" s="2" t="s">
        <v>0</v>
      </c>
      <c r="C582" s="2" t="s">
        <v>64</v>
      </c>
      <c r="D582" s="108">
        <v>41548</v>
      </c>
      <c r="E582" s="109">
        <f t="shared" si="11"/>
        <v>10</v>
      </c>
      <c r="F582" s="109" t="s">
        <v>110</v>
      </c>
      <c r="G582" s="2" t="s">
        <v>102</v>
      </c>
      <c r="H582" s="2" t="s">
        <v>104</v>
      </c>
      <c r="I582" s="2" t="s">
        <v>33</v>
      </c>
      <c r="J582" s="112">
        <v>3744069.5923996787</v>
      </c>
      <c r="K582" s="110"/>
    </row>
    <row r="583" spans="1:11" x14ac:dyDescent="0.2">
      <c r="A583" s="2" t="s">
        <v>137</v>
      </c>
      <c r="B583" s="2" t="s">
        <v>0</v>
      </c>
      <c r="C583" s="2" t="s">
        <v>64</v>
      </c>
      <c r="D583" s="108">
        <v>41579</v>
      </c>
      <c r="E583" s="109">
        <f t="shared" si="11"/>
        <v>11</v>
      </c>
      <c r="F583" s="109" t="s">
        <v>110</v>
      </c>
      <c r="G583" s="2" t="s">
        <v>102</v>
      </c>
      <c r="H583" s="2" t="s">
        <v>104</v>
      </c>
      <c r="I583" s="2" t="s">
        <v>33</v>
      </c>
      <c r="J583" s="112">
        <v>3462813.1125993291</v>
      </c>
      <c r="K583" s="110"/>
    </row>
    <row r="584" spans="1:11" x14ac:dyDescent="0.2">
      <c r="A584" s="2" t="s">
        <v>137</v>
      </c>
      <c r="B584" s="2" t="s">
        <v>0</v>
      </c>
      <c r="C584" s="2" t="s">
        <v>64</v>
      </c>
      <c r="D584" s="108">
        <v>41609</v>
      </c>
      <c r="E584" s="109">
        <f t="shared" si="11"/>
        <v>12</v>
      </c>
      <c r="F584" s="109" t="s">
        <v>110</v>
      </c>
      <c r="G584" s="2" t="s">
        <v>102</v>
      </c>
      <c r="H584" s="2" t="s">
        <v>104</v>
      </c>
      <c r="I584" s="2" t="s">
        <v>33</v>
      </c>
      <c r="J584" s="112">
        <v>3568361.8434775192</v>
      </c>
      <c r="K584" s="110"/>
    </row>
    <row r="585" spans="1:11" x14ac:dyDescent="0.2">
      <c r="A585" s="2" t="s">
        <v>137</v>
      </c>
      <c r="B585" s="2" t="s">
        <v>0</v>
      </c>
      <c r="C585" s="2" t="s">
        <v>64</v>
      </c>
      <c r="D585" s="108">
        <v>41640</v>
      </c>
      <c r="E585" s="109">
        <f t="shared" si="11"/>
        <v>1</v>
      </c>
      <c r="F585" s="109" t="s">
        <v>110</v>
      </c>
      <c r="G585" s="2" t="s">
        <v>102</v>
      </c>
      <c r="H585" s="2" t="s">
        <v>104</v>
      </c>
      <c r="I585" s="2" t="s">
        <v>33</v>
      </c>
      <c r="J585" s="112">
        <v>5471503.3322801981</v>
      </c>
      <c r="K585" s="110"/>
    </row>
    <row r="586" spans="1:11" x14ac:dyDescent="0.2">
      <c r="A586" s="2" t="s">
        <v>137</v>
      </c>
      <c r="B586" s="2" t="s">
        <v>0</v>
      </c>
      <c r="C586" s="2" t="s">
        <v>64</v>
      </c>
      <c r="D586" s="108">
        <v>41671</v>
      </c>
      <c r="E586" s="109">
        <f t="shared" si="11"/>
        <v>2</v>
      </c>
      <c r="F586" s="109" t="s">
        <v>110</v>
      </c>
      <c r="G586" s="2" t="s">
        <v>102</v>
      </c>
      <c r="H586" s="2" t="s">
        <v>104</v>
      </c>
      <c r="I586" s="2" t="s">
        <v>33</v>
      </c>
      <c r="J586" s="112">
        <v>5059522.5801976481</v>
      </c>
      <c r="K586" s="110"/>
    </row>
    <row r="587" spans="1:11" x14ac:dyDescent="0.2">
      <c r="A587" s="2" t="s">
        <v>137</v>
      </c>
      <c r="B587" s="2" t="s">
        <v>0</v>
      </c>
      <c r="C587" s="2" t="s">
        <v>64</v>
      </c>
      <c r="D587" s="108">
        <v>41699</v>
      </c>
      <c r="E587" s="109">
        <f t="shared" si="11"/>
        <v>3</v>
      </c>
      <c r="F587" s="109" t="s">
        <v>110</v>
      </c>
      <c r="G587" s="2" t="s">
        <v>102</v>
      </c>
      <c r="H587" s="2" t="s">
        <v>104</v>
      </c>
      <c r="I587" s="2" t="s">
        <v>33</v>
      </c>
      <c r="J587" s="112">
        <v>4550701.2166301943</v>
      </c>
      <c r="K587" s="110"/>
    </row>
    <row r="588" spans="1:11" x14ac:dyDescent="0.2">
      <c r="A588" s="2" t="s">
        <v>137</v>
      </c>
      <c r="B588" s="2" t="s">
        <v>0</v>
      </c>
      <c r="C588" s="2" t="s">
        <v>64</v>
      </c>
      <c r="D588" s="108">
        <v>41730</v>
      </c>
      <c r="E588" s="109">
        <f t="shared" si="11"/>
        <v>4</v>
      </c>
      <c r="F588" s="109" t="s">
        <v>110</v>
      </c>
      <c r="G588" s="2" t="s">
        <v>102</v>
      </c>
      <c r="H588" s="2" t="s">
        <v>104</v>
      </c>
      <c r="I588" s="2" t="s">
        <v>33</v>
      </c>
      <c r="J588" s="112">
        <v>4783246.4214486899</v>
      </c>
      <c r="K588" s="110"/>
    </row>
    <row r="589" spans="1:11" x14ac:dyDescent="0.2">
      <c r="A589" s="2" t="s">
        <v>137</v>
      </c>
      <c r="B589" s="2" t="s">
        <v>0</v>
      </c>
      <c r="C589" s="2" t="s">
        <v>64</v>
      </c>
      <c r="D589" s="108">
        <v>41760</v>
      </c>
      <c r="E589" s="109">
        <f t="shared" si="11"/>
        <v>5</v>
      </c>
      <c r="F589" s="109" t="s">
        <v>110</v>
      </c>
      <c r="G589" s="2" t="s">
        <v>102</v>
      </c>
      <c r="H589" s="2" t="s">
        <v>104</v>
      </c>
      <c r="I589" s="2" t="s">
        <v>33</v>
      </c>
      <c r="J589" s="112">
        <v>3615900.6923301592</v>
      </c>
      <c r="K589" s="110"/>
    </row>
    <row r="590" spans="1:11" x14ac:dyDescent="0.2">
      <c r="A590" s="2" t="s">
        <v>137</v>
      </c>
      <c r="B590" s="2" t="s">
        <v>0</v>
      </c>
      <c r="C590" s="2" t="s">
        <v>64</v>
      </c>
      <c r="D590" s="108">
        <v>41791</v>
      </c>
      <c r="E590" s="109">
        <f t="shared" si="11"/>
        <v>6</v>
      </c>
      <c r="F590" s="109" t="s">
        <v>110</v>
      </c>
      <c r="G590" s="2" t="s">
        <v>102</v>
      </c>
      <c r="H590" s="2" t="s">
        <v>104</v>
      </c>
      <c r="I590" s="2" t="s">
        <v>33</v>
      </c>
      <c r="J590" s="112">
        <v>3879202.5837155385</v>
      </c>
      <c r="K590" s="110"/>
    </row>
    <row r="591" spans="1:11" x14ac:dyDescent="0.2">
      <c r="A591" s="2" t="s">
        <v>137</v>
      </c>
      <c r="B591" s="2" t="s">
        <v>0</v>
      </c>
      <c r="C591" s="2" t="s">
        <v>63</v>
      </c>
      <c r="D591" s="108">
        <v>41456</v>
      </c>
      <c r="E591" s="109">
        <f>MONTH(D591)</f>
        <v>7</v>
      </c>
      <c r="F591" s="109" t="s">
        <v>110</v>
      </c>
      <c r="G591" s="2" t="s">
        <v>101</v>
      </c>
      <c r="H591" s="2" t="s">
        <v>104</v>
      </c>
      <c r="I591" s="2" t="s">
        <v>33</v>
      </c>
      <c r="J591" s="112">
        <v>1689221.1490034999</v>
      </c>
      <c r="K591" s="110"/>
    </row>
    <row r="592" spans="1:11" x14ac:dyDescent="0.2">
      <c r="A592" s="2" t="s">
        <v>137</v>
      </c>
      <c r="B592" s="2" t="s">
        <v>0</v>
      </c>
      <c r="C592" s="2" t="s">
        <v>63</v>
      </c>
      <c r="D592" s="108">
        <v>41487</v>
      </c>
      <c r="E592" s="109">
        <f t="shared" ref="E592:E655" si="12">MONTH(D592)</f>
        <v>8</v>
      </c>
      <c r="F592" s="109" t="s">
        <v>110</v>
      </c>
      <c r="G592" s="2" t="s">
        <v>101</v>
      </c>
      <c r="H592" s="2" t="s">
        <v>104</v>
      </c>
      <c r="I592" s="2" t="s">
        <v>33</v>
      </c>
      <c r="J592" s="112">
        <v>2059921.8667754997</v>
      </c>
      <c r="K592" s="110"/>
    </row>
    <row r="593" spans="1:11" x14ac:dyDescent="0.2">
      <c r="A593" s="2" t="s">
        <v>137</v>
      </c>
      <c r="B593" s="2" t="s">
        <v>0</v>
      </c>
      <c r="C593" s="2" t="s">
        <v>63</v>
      </c>
      <c r="D593" s="108">
        <v>41518</v>
      </c>
      <c r="E593" s="109">
        <f t="shared" si="12"/>
        <v>9</v>
      </c>
      <c r="F593" s="109" t="s">
        <v>110</v>
      </c>
      <c r="G593" s="2" t="s">
        <v>101</v>
      </c>
      <c r="H593" s="2" t="s">
        <v>104</v>
      </c>
      <c r="I593" s="2" t="s">
        <v>33</v>
      </c>
      <c r="J593" s="112">
        <v>1793176.531129</v>
      </c>
      <c r="K593" s="110"/>
    </row>
    <row r="594" spans="1:11" x14ac:dyDescent="0.2">
      <c r="A594" s="2" t="s">
        <v>137</v>
      </c>
      <c r="B594" s="2" t="s">
        <v>0</v>
      </c>
      <c r="C594" s="2" t="s">
        <v>63</v>
      </c>
      <c r="D594" s="108">
        <v>41548</v>
      </c>
      <c r="E594" s="109">
        <f t="shared" si="12"/>
        <v>10</v>
      </c>
      <c r="F594" s="109" t="s">
        <v>110</v>
      </c>
      <c r="G594" s="2" t="s">
        <v>101</v>
      </c>
      <c r="H594" s="2" t="s">
        <v>104</v>
      </c>
      <c r="I594" s="2" t="s">
        <v>33</v>
      </c>
      <c r="J594" s="112">
        <v>1547855.7555440001</v>
      </c>
      <c r="K594" s="110"/>
    </row>
    <row r="595" spans="1:11" x14ac:dyDescent="0.2">
      <c r="A595" s="2" t="s">
        <v>137</v>
      </c>
      <c r="B595" s="2" t="s">
        <v>0</v>
      </c>
      <c r="C595" s="2" t="s">
        <v>63</v>
      </c>
      <c r="D595" s="108">
        <v>41579</v>
      </c>
      <c r="E595" s="109">
        <f t="shared" si="12"/>
        <v>11</v>
      </c>
      <c r="F595" s="109" t="s">
        <v>110</v>
      </c>
      <c r="G595" s="2" t="s">
        <v>101</v>
      </c>
      <c r="H595" s="2" t="s">
        <v>104</v>
      </c>
      <c r="I595" s="2" t="s">
        <v>33</v>
      </c>
      <c r="J595" s="112">
        <v>1621360.3148906252</v>
      </c>
      <c r="K595" s="110"/>
    </row>
    <row r="596" spans="1:11" x14ac:dyDescent="0.2">
      <c r="A596" s="2" t="s">
        <v>137</v>
      </c>
      <c r="B596" s="2" t="s">
        <v>0</v>
      </c>
      <c r="C596" s="2" t="s">
        <v>63</v>
      </c>
      <c r="D596" s="108">
        <v>41609</v>
      </c>
      <c r="E596" s="109">
        <f t="shared" si="12"/>
        <v>12</v>
      </c>
      <c r="F596" s="109" t="s">
        <v>110</v>
      </c>
      <c r="G596" s="2" t="s">
        <v>101</v>
      </c>
      <c r="H596" s="2" t="s">
        <v>104</v>
      </c>
      <c r="I596" s="2" t="s">
        <v>33</v>
      </c>
      <c r="J596" s="112">
        <v>1330451.9418015</v>
      </c>
      <c r="K596" s="110"/>
    </row>
    <row r="597" spans="1:11" x14ac:dyDescent="0.2">
      <c r="A597" s="2" t="s">
        <v>137</v>
      </c>
      <c r="B597" s="2" t="s">
        <v>0</v>
      </c>
      <c r="C597" s="2" t="s">
        <v>63</v>
      </c>
      <c r="D597" s="108">
        <v>41640</v>
      </c>
      <c r="E597" s="109">
        <f t="shared" si="12"/>
        <v>1</v>
      </c>
      <c r="F597" s="109" t="s">
        <v>110</v>
      </c>
      <c r="G597" s="2" t="s">
        <v>101</v>
      </c>
      <c r="H597" s="2" t="s">
        <v>104</v>
      </c>
      <c r="I597" s="2" t="s">
        <v>33</v>
      </c>
      <c r="J597" s="112">
        <v>2228780.4880005</v>
      </c>
      <c r="K597" s="110"/>
    </row>
    <row r="598" spans="1:11" x14ac:dyDescent="0.2">
      <c r="A598" s="2" t="s">
        <v>137</v>
      </c>
      <c r="B598" s="2" t="s">
        <v>0</v>
      </c>
      <c r="C598" s="2" t="s">
        <v>63</v>
      </c>
      <c r="D598" s="108">
        <v>41671</v>
      </c>
      <c r="E598" s="109">
        <f t="shared" si="12"/>
        <v>2</v>
      </c>
      <c r="F598" s="109" t="s">
        <v>110</v>
      </c>
      <c r="G598" s="2" t="s">
        <v>101</v>
      </c>
      <c r="H598" s="2" t="s">
        <v>104</v>
      </c>
      <c r="I598" s="2" t="s">
        <v>33</v>
      </c>
      <c r="J598" s="112">
        <v>2185969.2785069998</v>
      </c>
      <c r="K598" s="110"/>
    </row>
    <row r="599" spans="1:11" x14ac:dyDescent="0.2">
      <c r="A599" s="2" t="s">
        <v>137</v>
      </c>
      <c r="B599" s="2" t="s">
        <v>0</v>
      </c>
      <c r="C599" s="2" t="s">
        <v>63</v>
      </c>
      <c r="D599" s="108">
        <v>41699</v>
      </c>
      <c r="E599" s="109">
        <f t="shared" si="12"/>
        <v>3</v>
      </c>
      <c r="F599" s="109" t="s">
        <v>110</v>
      </c>
      <c r="G599" s="2" t="s">
        <v>101</v>
      </c>
      <c r="H599" s="2" t="s">
        <v>104</v>
      </c>
      <c r="I599" s="2" t="s">
        <v>33</v>
      </c>
      <c r="J599" s="112">
        <v>1950392.0613048752</v>
      </c>
      <c r="K599" s="110"/>
    </row>
    <row r="600" spans="1:11" x14ac:dyDescent="0.2">
      <c r="A600" s="2" t="s">
        <v>137</v>
      </c>
      <c r="B600" s="2" t="s">
        <v>0</v>
      </c>
      <c r="C600" s="2" t="s">
        <v>63</v>
      </c>
      <c r="D600" s="108">
        <v>41730</v>
      </c>
      <c r="E600" s="109">
        <f t="shared" si="12"/>
        <v>4</v>
      </c>
      <c r="F600" s="109" t="s">
        <v>110</v>
      </c>
      <c r="G600" s="2" t="s">
        <v>101</v>
      </c>
      <c r="H600" s="2" t="s">
        <v>104</v>
      </c>
      <c r="I600" s="2" t="s">
        <v>33</v>
      </c>
      <c r="J600" s="112">
        <v>1986295.0526719999</v>
      </c>
      <c r="K600" s="110"/>
    </row>
    <row r="601" spans="1:11" x14ac:dyDescent="0.2">
      <c r="A601" s="2" t="s">
        <v>137</v>
      </c>
      <c r="B601" s="2" t="s">
        <v>0</v>
      </c>
      <c r="C601" s="2" t="s">
        <v>63</v>
      </c>
      <c r="D601" s="108">
        <v>41760</v>
      </c>
      <c r="E601" s="109">
        <f t="shared" si="12"/>
        <v>5</v>
      </c>
      <c r="F601" s="109" t="s">
        <v>110</v>
      </c>
      <c r="G601" s="2" t="s">
        <v>101</v>
      </c>
      <c r="H601" s="2" t="s">
        <v>104</v>
      </c>
      <c r="I601" s="2" t="s">
        <v>33</v>
      </c>
      <c r="J601" s="112">
        <v>2071155.7982568748</v>
      </c>
      <c r="K601" s="110"/>
    </row>
    <row r="602" spans="1:11" x14ac:dyDescent="0.2">
      <c r="A602" s="2" t="s">
        <v>137</v>
      </c>
      <c r="B602" s="2" t="s">
        <v>0</v>
      </c>
      <c r="C602" s="2" t="s">
        <v>63</v>
      </c>
      <c r="D602" s="108">
        <v>41791</v>
      </c>
      <c r="E602" s="109">
        <f t="shared" si="12"/>
        <v>6</v>
      </c>
      <c r="F602" s="109" t="s">
        <v>110</v>
      </c>
      <c r="G602" s="2" t="s">
        <v>101</v>
      </c>
      <c r="H602" s="2" t="s">
        <v>104</v>
      </c>
      <c r="I602" s="2" t="s">
        <v>33</v>
      </c>
      <c r="J602" s="112">
        <v>2273512.0860041254</v>
      </c>
      <c r="K602" s="110"/>
    </row>
    <row r="603" spans="1:11" x14ac:dyDescent="0.2">
      <c r="A603" s="2" t="s">
        <v>137</v>
      </c>
      <c r="B603" s="2" t="s">
        <v>0</v>
      </c>
      <c r="C603" s="2" t="s">
        <v>63</v>
      </c>
      <c r="D603" s="108">
        <v>41456</v>
      </c>
      <c r="E603" s="109">
        <f t="shared" si="12"/>
        <v>7</v>
      </c>
      <c r="F603" s="109" t="s">
        <v>110</v>
      </c>
      <c r="G603" s="2" t="s">
        <v>101</v>
      </c>
      <c r="H603" s="2" t="s">
        <v>103</v>
      </c>
      <c r="I603" s="2" t="s">
        <v>33</v>
      </c>
      <c r="J603" s="112">
        <v>3229019.3481892501</v>
      </c>
      <c r="K603" s="110"/>
    </row>
    <row r="604" spans="1:11" x14ac:dyDescent="0.2">
      <c r="A604" s="2" t="s">
        <v>137</v>
      </c>
      <c r="B604" s="2" t="s">
        <v>0</v>
      </c>
      <c r="C604" s="2" t="s">
        <v>63</v>
      </c>
      <c r="D604" s="108">
        <v>41487</v>
      </c>
      <c r="E604" s="109">
        <f t="shared" si="12"/>
        <v>8</v>
      </c>
      <c r="F604" s="109" t="s">
        <v>110</v>
      </c>
      <c r="G604" s="2" t="s">
        <v>101</v>
      </c>
      <c r="H604" s="2" t="s">
        <v>103</v>
      </c>
      <c r="I604" s="2" t="s">
        <v>33</v>
      </c>
      <c r="J604" s="112">
        <v>3998074.953249</v>
      </c>
      <c r="K604" s="110"/>
    </row>
    <row r="605" spans="1:11" x14ac:dyDescent="0.2">
      <c r="A605" s="2" t="s">
        <v>137</v>
      </c>
      <c r="B605" s="2" t="s">
        <v>0</v>
      </c>
      <c r="C605" s="2" t="s">
        <v>63</v>
      </c>
      <c r="D605" s="108">
        <v>41518</v>
      </c>
      <c r="E605" s="109">
        <f t="shared" si="12"/>
        <v>9</v>
      </c>
      <c r="F605" s="109" t="s">
        <v>110</v>
      </c>
      <c r="G605" s="2" t="s">
        <v>101</v>
      </c>
      <c r="H605" s="2" t="s">
        <v>103</v>
      </c>
      <c r="I605" s="2" t="s">
        <v>33</v>
      </c>
      <c r="J605" s="112">
        <v>3458560.3451040001</v>
      </c>
      <c r="K605" s="110"/>
    </row>
    <row r="606" spans="1:11" x14ac:dyDescent="0.2">
      <c r="A606" s="2" t="s">
        <v>137</v>
      </c>
      <c r="B606" s="2" t="s">
        <v>0</v>
      </c>
      <c r="C606" s="2" t="s">
        <v>63</v>
      </c>
      <c r="D606" s="108">
        <v>41548</v>
      </c>
      <c r="E606" s="109">
        <f t="shared" si="12"/>
        <v>10</v>
      </c>
      <c r="F606" s="109" t="s">
        <v>110</v>
      </c>
      <c r="G606" s="2" t="s">
        <v>101</v>
      </c>
      <c r="H606" s="2" t="s">
        <v>103</v>
      </c>
      <c r="I606" s="2" t="s">
        <v>33</v>
      </c>
      <c r="J606" s="112">
        <v>2863773.4980290001</v>
      </c>
      <c r="K606" s="110"/>
    </row>
    <row r="607" spans="1:11" x14ac:dyDescent="0.2">
      <c r="A607" s="2" t="s">
        <v>137</v>
      </c>
      <c r="B607" s="2" t="s">
        <v>0</v>
      </c>
      <c r="C607" s="2" t="s">
        <v>63</v>
      </c>
      <c r="D607" s="108">
        <v>41579</v>
      </c>
      <c r="E607" s="109">
        <f t="shared" si="12"/>
        <v>11</v>
      </c>
      <c r="F607" s="109" t="s">
        <v>110</v>
      </c>
      <c r="G607" s="2" t="s">
        <v>101</v>
      </c>
      <c r="H607" s="2" t="s">
        <v>103</v>
      </c>
      <c r="I607" s="2" t="s">
        <v>33</v>
      </c>
      <c r="J607" s="112">
        <v>3126213.72064</v>
      </c>
      <c r="K607" s="110"/>
    </row>
    <row r="608" spans="1:11" x14ac:dyDescent="0.2">
      <c r="A608" s="2" t="s">
        <v>137</v>
      </c>
      <c r="B608" s="2" t="s">
        <v>0</v>
      </c>
      <c r="C608" s="2" t="s">
        <v>63</v>
      </c>
      <c r="D608" s="108">
        <v>41609</v>
      </c>
      <c r="E608" s="109">
        <f t="shared" si="12"/>
        <v>12</v>
      </c>
      <c r="F608" s="109" t="s">
        <v>110</v>
      </c>
      <c r="G608" s="2" t="s">
        <v>101</v>
      </c>
      <c r="H608" s="2" t="s">
        <v>103</v>
      </c>
      <c r="I608" s="2" t="s">
        <v>33</v>
      </c>
      <c r="J608" s="112">
        <v>2691566.5882560001</v>
      </c>
      <c r="K608" s="110"/>
    </row>
    <row r="609" spans="1:11" x14ac:dyDescent="0.2">
      <c r="A609" s="2" t="s">
        <v>137</v>
      </c>
      <c r="B609" s="2" t="s">
        <v>0</v>
      </c>
      <c r="C609" s="2" t="s">
        <v>63</v>
      </c>
      <c r="D609" s="108">
        <v>41640</v>
      </c>
      <c r="E609" s="109">
        <f t="shared" si="12"/>
        <v>1</v>
      </c>
      <c r="F609" s="109" t="s">
        <v>110</v>
      </c>
      <c r="G609" s="2" t="s">
        <v>101</v>
      </c>
      <c r="H609" s="2" t="s">
        <v>103</v>
      </c>
      <c r="I609" s="2" t="s">
        <v>33</v>
      </c>
      <c r="J609" s="112">
        <v>4009179.999363</v>
      </c>
      <c r="K609" s="110"/>
    </row>
    <row r="610" spans="1:11" x14ac:dyDescent="0.2">
      <c r="A610" s="2" t="s">
        <v>137</v>
      </c>
      <c r="B610" s="2" t="s">
        <v>0</v>
      </c>
      <c r="C610" s="2" t="s">
        <v>63</v>
      </c>
      <c r="D610" s="108">
        <v>41671</v>
      </c>
      <c r="E610" s="109">
        <f t="shared" si="12"/>
        <v>2</v>
      </c>
      <c r="F610" s="109" t="s">
        <v>110</v>
      </c>
      <c r="G610" s="2" t="s">
        <v>101</v>
      </c>
      <c r="H610" s="2" t="s">
        <v>103</v>
      </c>
      <c r="I610" s="2" t="s">
        <v>33</v>
      </c>
      <c r="J610" s="112">
        <v>4249229.7763439994</v>
      </c>
      <c r="K610" s="110"/>
    </row>
    <row r="611" spans="1:11" x14ac:dyDescent="0.2">
      <c r="A611" s="2" t="s">
        <v>137</v>
      </c>
      <c r="B611" s="2" t="s">
        <v>0</v>
      </c>
      <c r="C611" s="2" t="s">
        <v>63</v>
      </c>
      <c r="D611" s="108">
        <v>41699</v>
      </c>
      <c r="E611" s="109">
        <f t="shared" si="12"/>
        <v>3</v>
      </c>
      <c r="F611" s="109" t="s">
        <v>110</v>
      </c>
      <c r="G611" s="2" t="s">
        <v>101</v>
      </c>
      <c r="H611" s="2" t="s">
        <v>103</v>
      </c>
      <c r="I611" s="2" t="s">
        <v>33</v>
      </c>
      <c r="J611" s="112">
        <v>3887025.4362960001</v>
      </c>
      <c r="K611" s="110"/>
    </row>
    <row r="612" spans="1:11" x14ac:dyDescent="0.2">
      <c r="A612" s="2" t="s">
        <v>137</v>
      </c>
      <c r="B612" s="2" t="s">
        <v>0</v>
      </c>
      <c r="C612" s="2" t="s">
        <v>63</v>
      </c>
      <c r="D612" s="108">
        <v>41730</v>
      </c>
      <c r="E612" s="109">
        <f t="shared" si="12"/>
        <v>4</v>
      </c>
      <c r="F612" s="109" t="s">
        <v>110</v>
      </c>
      <c r="G612" s="2" t="s">
        <v>101</v>
      </c>
      <c r="H612" s="2" t="s">
        <v>103</v>
      </c>
      <c r="I612" s="2" t="s">
        <v>33</v>
      </c>
      <c r="J612" s="112">
        <v>4377062.9091839995</v>
      </c>
      <c r="K612" s="110"/>
    </row>
    <row r="613" spans="1:11" x14ac:dyDescent="0.2">
      <c r="A613" s="2" t="s">
        <v>137</v>
      </c>
      <c r="B613" s="2" t="s">
        <v>0</v>
      </c>
      <c r="C613" s="2" t="s">
        <v>63</v>
      </c>
      <c r="D613" s="108">
        <v>41760</v>
      </c>
      <c r="E613" s="109">
        <f t="shared" si="12"/>
        <v>5</v>
      </c>
      <c r="F613" s="109" t="s">
        <v>110</v>
      </c>
      <c r="G613" s="2" t="s">
        <v>101</v>
      </c>
      <c r="H613" s="2" t="s">
        <v>103</v>
      </c>
      <c r="I613" s="2" t="s">
        <v>33</v>
      </c>
      <c r="J613" s="112">
        <v>4388344.7790930001</v>
      </c>
      <c r="K613" s="110"/>
    </row>
    <row r="614" spans="1:11" x14ac:dyDescent="0.2">
      <c r="A614" s="2" t="s">
        <v>137</v>
      </c>
      <c r="B614" s="2" t="s">
        <v>0</v>
      </c>
      <c r="C614" s="2" t="s">
        <v>63</v>
      </c>
      <c r="D614" s="108">
        <v>41791</v>
      </c>
      <c r="E614" s="109">
        <f t="shared" si="12"/>
        <v>6</v>
      </c>
      <c r="F614" s="109" t="s">
        <v>110</v>
      </c>
      <c r="G614" s="2" t="s">
        <v>101</v>
      </c>
      <c r="H614" s="2" t="s">
        <v>103</v>
      </c>
      <c r="I614" s="2" t="s">
        <v>33</v>
      </c>
      <c r="J614" s="112">
        <v>4431008.4784342507</v>
      </c>
      <c r="K614" s="110"/>
    </row>
    <row r="615" spans="1:11" x14ac:dyDescent="0.2">
      <c r="A615" s="2" t="s">
        <v>137</v>
      </c>
      <c r="B615" s="2" t="s">
        <v>0</v>
      </c>
      <c r="C615" s="2" t="s">
        <v>63</v>
      </c>
      <c r="D615" s="108">
        <v>41456</v>
      </c>
      <c r="E615" s="109">
        <f t="shared" si="12"/>
        <v>7</v>
      </c>
      <c r="F615" s="109" t="s">
        <v>110</v>
      </c>
      <c r="G615" s="2" t="s">
        <v>100</v>
      </c>
      <c r="H615" s="2" t="s">
        <v>104</v>
      </c>
      <c r="I615" s="2" t="s">
        <v>33</v>
      </c>
      <c r="J615" s="112">
        <v>1665101.5295861098</v>
      </c>
      <c r="K615" s="110"/>
    </row>
    <row r="616" spans="1:11" x14ac:dyDescent="0.2">
      <c r="A616" s="2" t="s">
        <v>137</v>
      </c>
      <c r="B616" s="2" t="s">
        <v>0</v>
      </c>
      <c r="C616" s="2" t="s">
        <v>63</v>
      </c>
      <c r="D616" s="108">
        <v>41487</v>
      </c>
      <c r="E616" s="109">
        <f t="shared" si="12"/>
        <v>8</v>
      </c>
      <c r="F616" s="109" t="s">
        <v>110</v>
      </c>
      <c r="G616" s="2" t="s">
        <v>100</v>
      </c>
      <c r="H616" s="2" t="s">
        <v>104</v>
      </c>
      <c r="I616" s="2" t="s">
        <v>33</v>
      </c>
      <c r="J616" s="112">
        <v>1847076.2833604398</v>
      </c>
      <c r="K616" s="110"/>
    </row>
    <row r="617" spans="1:11" x14ac:dyDescent="0.2">
      <c r="A617" s="2" t="s">
        <v>137</v>
      </c>
      <c r="B617" s="2" t="s">
        <v>0</v>
      </c>
      <c r="C617" s="2" t="s">
        <v>63</v>
      </c>
      <c r="D617" s="108">
        <v>41518</v>
      </c>
      <c r="E617" s="109">
        <f t="shared" si="12"/>
        <v>9</v>
      </c>
      <c r="F617" s="109" t="s">
        <v>110</v>
      </c>
      <c r="G617" s="2" t="s">
        <v>100</v>
      </c>
      <c r="H617" s="2" t="s">
        <v>104</v>
      </c>
      <c r="I617" s="2" t="s">
        <v>33</v>
      </c>
      <c r="J617" s="112">
        <v>1443255.6006155098</v>
      </c>
      <c r="K617" s="110"/>
    </row>
    <row r="618" spans="1:11" x14ac:dyDescent="0.2">
      <c r="A618" s="2" t="s">
        <v>137</v>
      </c>
      <c r="B618" s="2" t="s">
        <v>0</v>
      </c>
      <c r="C618" s="2" t="s">
        <v>63</v>
      </c>
      <c r="D618" s="108">
        <v>41548</v>
      </c>
      <c r="E618" s="109">
        <f t="shared" si="12"/>
        <v>10</v>
      </c>
      <c r="F618" s="109" t="s">
        <v>110</v>
      </c>
      <c r="G618" s="2" t="s">
        <v>100</v>
      </c>
      <c r="H618" s="2" t="s">
        <v>104</v>
      </c>
      <c r="I618" s="2" t="s">
        <v>33</v>
      </c>
      <c r="J618" s="112">
        <v>1340433.4702902001</v>
      </c>
      <c r="K618" s="110"/>
    </row>
    <row r="619" spans="1:11" x14ac:dyDescent="0.2">
      <c r="A619" s="2" t="s">
        <v>137</v>
      </c>
      <c r="B619" s="2" t="s">
        <v>0</v>
      </c>
      <c r="C619" s="2" t="s">
        <v>63</v>
      </c>
      <c r="D619" s="108">
        <v>41579</v>
      </c>
      <c r="E619" s="109">
        <f t="shared" si="12"/>
        <v>11</v>
      </c>
      <c r="F619" s="109" t="s">
        <v>110</v>
      </c>
      <c r="G619" s="2" t="s">
        <v>100</v>
      </c>
      <c r="H619" s="2" t="s">
        <v>104</v>
      </c>
      <c r="I619" s="2" t="s">
        <v>33</v>
      </c>
      <c r="J619" s="112">
        <v>1484304.6234175498</v>
      </c>
      <c r="K619" s="110"/>
    </row>
    <row r="620" spans="1:11" x14ac:dyDescent="0.2">
      <c r="A620" s="2" t="s">
        <v>137</v>
      </c>
      <c r="B620" s="2" t="s">
        <v>0</v>
      </c>
      <c r="C620" s="2" t="s">
        <v>63</v>
      </c>
      <c r="D620" s="108">
        <v>41609</v>
      </c>
      <c r="E620" s="109">
        <f t="shared" si="12"/>
        <v>12</v>
      </c>
      <c r="F620" s="109" t="s">
        <v>110</v>
      </c>
      <c r="G620" s="2" t="s">
        <v>100</v>
      </c>
      <c r="H620" s="2" t="s">
        <v>104</v>
      </c>
      <c r="I620" s="2" t="s">
        <v>33</v>
      </c>
      <c r="J620" s="112">
        <v>1288013.6333248802</v>
      </c>
      <c r="K620" s="110"/>
    </row>
    <row r="621" spans="1:11" x14ac:dyDescent="0.2">
      <c r="A621" s="2" t="s">
        <v>137</v>
      </c>
      <c r="B621" s="2" t="s">
        <v>0</v>
      </c>
      <c r="C621" s="2" t="s">
        <v>63</v>
      </c>
      <c r="D621" s="108">
        <v>41640</v>
      </c>
      <c r="E621" s="109">
        <f t="shared" si="12"/>
        <v>1</v>
      </c>
      <c r="F621" s="109" t="s">
        <v>110</v>
      </c>
      <c r="G621" s="2" t="s">
        <v>100</v>
      </c>
      <c r="H621" s="2" t="s">
        <v>104</v>
      </c>
      <c r="I621" s="2" t="s">
        <v>33</v>
      </c>
      <c r="J621" s="112">
        <v>1934441.18316372</v>
      </c>
      <c r="K621" s="110"/>
    </row>
    <row r="622" spans="1:11" x14ac:dyDescent="0.2">
      <c r="A622" s="2" t="s">
        <v>137</v>
      </c>
      <c r="B622" s="2" t="s">
        <v>0</v>
      </c>
      <c r="C622" s="2" t="s">
        <v>63</v>
      </c>
      <c r="D622" s="108">
        <v>41671</v>
      </c>
      <c r="E622" s="109">
        <f t="shared" si="12"/>
        <v>2</v>
      </c>
      <c r="F622" s="109" t="s">
        <v>110</v>
      </c>
      <c r="G622" s="2" t="s">
        <v>100</v>
      </c>
      <c r="H622" s="2" t="s">
        <v>104</v>
      </c>
      <c r="I622" s="2" t="s">
        <v>33</v>
      </c>
      <c r="J622" s="112">
        <v>1867732.8207522598</v>
      </c>
      <c r="K622" s="110"/>
    </row>
    <row r="623" spans="1:11" x14ac:dyDescent="0.2">
      <c r="A623" s="2" t="s">
        <v>137</v>
      </c>
      <c r="B623" s="2" t="s">
        <v>0</v>
      </c>
      <c r="C623" s="2" t="s">
        <v>63</v>
      </c>
      <c r="D623" s="108">
        <v>41699</v>
      </c>
      <c r="E623" s="109">
        <f t="shared" si="12"/>
        <v>3</v>
      </c>
      <c r="F623" s="109" t="s">
        <v>110</v>
      </c>
      <c r="G623" s="2" t="s">
        <v>100</v>
      </c>
      <c r="H623" s="2" t="s">
        <v>104</v>
      </c>
      <c r="I623" s="2" t="s">
        <v>33</v>
      </c>
      <c r="J623" s="112">
        <v>1632975.2369934299</v>
      </c>
      <c r="K623" s="110"/>
    </row>
    <row r="624" spans="1:11" x14ac:dyDescent="0.2">
      <c r="A624" s="2" t="s">
        <v>137</v>
      </c>
      <c r="B624" s="2" t="s">
        <v>0</v>
      </c>
      <c r="C624" s="2" t="s">
        <v>63</v>
      </c>
      <c r="D624" s="108">
        <v>41730</v>
      </c>
      <c r="E624" s="109">
        <f t="shared" si="12"/>
        <v>4</v>
      </c>
      <c r="F624" s="109" t="s">
        <v>110</v>
      </c>
      <c r="G624" s="2" t="s">
        <v>100</v>
      </c>
      <c r="H624" s="2" t="s">
        <v>104</v>
      </c>
      <c r="I624" s="2" t="s">
        <v>33</v>
      </c>
      <c r="J624" s="112">
        <v>1699686.4578355199</v>
      </c>
      <c r="K624" s="110"/>
    </row>
    <row r="625" spans="1:11" x14ac:dyDescent="0.2">
      <c r="A625" s="2" t="s">
        <v>137</v>
      </c>
      <c r="B625" s="2" t="s">
        <v>0</v>
      </c>
      <c r="C625" s="2" t="s">
        <v>63</v>
      </c>
      <c r="D625" s="108">
        <v>41760</v>
      </c>
      <c r="E625" s="109">
        <f t="shared" si="12"/>
        <v>5</v>
      </c>
      <c r="F625" s="109" t="s">
        <v>110</v>
      </c>
      <c r="G625" s="2" t="s">
        <v>100</v>
      </c>
      <c r="H625" s="2" t="s">
        <v>104</v>
      </c>
      <c r="I625" s="2" t="s">
        <v>33</v>
      </c>
      <c r="J625" s="112">
        <v>1838520.95026149</v>
      </c>
      <c r="K625" s="110"/>
    </row>
    <row r="626" spans="1:11" x14ac:dyDescent="0.2">
      <c r="A626" s="2" t="s">
        <v>137</v>
      </c>
      <c r="B626" s="2" t="s">
        <v>0</v>
      </c>
      <c r="C626" s="2" t="s">
        <v>63</v>
      </c>
      <c r="D626" s="108">
        <v>41791</v>
      </c>
      <c r="E626" s="109">
        <f t="shared" si="12"/>
        <v>6</v>
      </c>
      <c r="F626" s="109" t="s">
        <v>110</v>
      </c>
      <c r="G626" s="2" t="s">
        <v>100</v>
      </c>
      <c r="H626" s="2" t="s">
        <v>104</v>
      </c>
      <c r="I626" s="2" t="s">
        <v>33</v>
      </c>
      <c r="J626" s="112">
        <v>1919092.9312032503</v>
      </c>
      <c r="K626" s="110"/>
    </row>
    <row r="627" spans="1:11" x14ac:dyDescent="0.2">
      <c r="A627" s="2" t="s">
        <v>137</v>
      </c>
      <c r="B627" s="2" t="s">
        <v>0</v>
      </c>
      <c r="C627" s="2" t="s">
        <v>63</v>
      </c>
      <c r="D627" s="108">
        <v>41456</v>
      </c>
      <c r="E627" s="109">
        <f t="shared" si="12"/>
        <v>7</v>
      </c>
      <c r="F627" s="109" t="s">
        <v>110</v>
      </c>
      <c r="G627" s="2" t="s">
        <v>100</v>
      </c>
      <c r="H627" s="2" t="s">
        <v>103</v>
      </c>
      <c r="I627" s="2" t="s">
        <v>33</v>
      </c>
      <c r="J627" s="112">
        <v>2886159.0288201999</v>
      </c>
      <c r="K627" s="110"/>
    </row>
    <row r="628" spans="1:11" x14ac:dyDescent="0.2">
      <c r="A628" s="2" t="s">
        <v>137</v>
      </c>
      <c r="B628" s="2" t="s">
        <v>0</v>
      </c>
      <c r="C628" s="2" t="s">
        <v>63</v>
      </c>
      <c r="D628" s="108">
        <v>41487</v>
      </c>
      <c r="E628" s="109">
        <f t="shared" si="12"/>
        <v>8</v>
      </c>
      <c r="F628" s="109" t="s">
        <v>110</v>
      </c>
      <c r="G628" s="2" t="s">
        <v>100</v>
      </c>
      <c r="H628" s="2" t="s">
        <v>103</v>
      </c>
      <c r="I628" s="2" t="s">
        <v>33</v>
      </c>
      <c r="J628" s="112">
        <v>2138617.9464186002</v>
      </c>
      <c r="K628" s="110"/>
    </row>
    <row r="629" spans="1:11" x14ac:dyDescent="0.2">
      <c r="A629" s="2" t="s">
        <v>137</v>
      </c>
      <c r="B629" s="2" t="s">
        <v>0</v>
      </c>
      <c r="C629" s="2" t="s">
        <v>63</v>
      </c>
      <c r="D629" s="108">
        <v>41518</v>
      </c>
      <c r="E629" s="109">
        <f t="shared" si="12"/>
        <v>9</v>
      </c>
      <c r="F629" s="109" t="s">
        <v>110</v>
      </c>
      <c r="G629" s="2" t="s">
        <v>100</v>
      </c>
      <c r="H629" s="2" t="s">
        <v>103</v>
      </c>
      <c r="I629" s="2" t="s">
        <v>33</v>
      </c>
      <c r="J629" s="112">
        <v>3947712.1118929996</v>
      </c>
      <c r="K629" s="110"/>
    </row>
    <row r="630" spans="1:11" x14ac:dyDescent="0.2">
      <c r="A630" s="2" t="s">
        <v>137</v>
      </c>
      <c r="B630" s="2" t="s">
        <v>0</v>
      </c>
      <c r="C630" s="2" t="s">
        <v>63</v>
      </c>
      <c r="D630" s="108">
        <v>41548</v>
      </c>
      <c r="E630" s="109">
        <f t="shared" si="12"/>
        <v>10</v>
      </c>
      <c r="F630" s="109" t="s">
        <v>110</v>
      </c>
      <c r="G630" s="2" t="s">
        <v>100</v>
      </c>
      <c r="H630" s="2" t="s">
        <v>103</v>
      </c>
      <c r="I630" s="2" t="s">
        <v>33</v>
      </c>
      <c r="J630" s="112">
        <v>3336453.7222977998</v>
      </c>
      <c r="K630" s="110"/>
    </row>
    <row r="631" spans="1:11" x14ac:dyDescent="0.2">
      <c r="A631" s="2" t="s">
        <v>137</v>
      </c>
      <c r="B631" s="2" t="s">
        <v>0</v>
      </c>
      <c r="C631" s="2" t="s">
        <v>63</v>
      </c>
      <c r="D631" s="108">
        <v>41579</v>
      </c>
      <c r="E631" s="109">
        <f t="shared" si="12"/>
        <v>11</v>
      </c>
      <c r="F631" s="109" t="s">
        <v>110</v>
      </c>
      <c r="G631" s="2" t="s">
        <v>100</v>
      </c>
      <c r="H631" s="2" t="s">
        <v>103</v>
      </c>
      <c r="I631" s="2" t="s">
        <v>33</v>
      </c>
      <c r="J631" s="112">
        <v>2581238.6260960004</v>
      </c>
      <c r="K631" s="110"/>
    </row>
    <row r="632" spans="1:11" x14ac:dyDescent="0.2">
      <c r="A632" s="2" t="s">
        <v>137</v>
      </c>
      <c r="B632" s="2" t="s">
        <v>0</v>
      </c>
      <c r="C632" s="2" t="s">
        <v>63</v>
      </c>
      <c r="D632" s="108">
        <v>41609</v>
      </c>
      <c r="E632" s="109">
        <f t="shared" si="12"/>
        <v>12</v>
      </c>
      <c r="F632" s="109" t="s">
        <v>110</v>
      </c>
      <c r="G632" s="2" t="s">
        <v>100</v>
      </c>
      <c r="H632" s="2" t="s">
        <v>103</v>
      </c>
      <c r="I632" s="2" t="s">
        <v>33</v>
      </c>
      <c r="J632" s="112">
        <v>3389594.0119008003</v>
      </c>
      <c r="K632" s="110"/>
    </row>
    <row r="633" spans="1:11" x14ac:dyDescent="0.2">
      <c r="A633" s="2" t="s">
        <v>137</v>
      </c>
      <c r="B633" s="2" t="s">
        <v>0</v>
      </c>
      <c r="C633" s="2" t="s">
        <v>63</v>
      </c>
      <c r="D633" s="108">
        <v>41640</v>
      </c>
      <c r="E633" s="109">
        <f t="shared" si="12"/>
        <v>1</v>
      </c>
      <c r="F633" s="109" t="s">
        <v>110</v>
      </c>
      <c r="G633" s="2" t="s">
        <v>100</v>
      </c>
      <c r="H633" s="2" t="s">
        <v>103</v>
      </c>
      <c r="I633" s="2" t="s">
        <v>33</v>
      </c>
      <c r="J633" s="112">
        <v>3641782.9956648001</v>
      </c>
      <c r="K633" s="110"/>
    </row>
    <row r="634" spans="1:11" x14ac:dyDescent="0.2">
      <c r="A634" s="2" t="s">
        <v>137</v>
      </c>
      <c r="B634" s="2" t="s">
        <v>0</v>
      </c>
      <c r="C634" s="2" t="s">
        <v>63</v>
      </c>
      <c r="D634" s="108">
        <v>41671</v>
      </c>
      <c r="E634" s="109">
        <f t="shared" si="12"/>
        <v>2</v>
      </c>
      <c r="F634" s="109" t="s">
        <v>110</v>
      </c>
      <c r="G634" s="2" t="s">
        <v>100</v>
      </c>
      <c r="H634" s="2" t="s">
        <v>103</v>
      </c>
      <c r="I634" s="2" t="s">
        <v>33</v>
      </c>
      <c r="J634" s="112">
        <v>3637088.2590588001</v>
      </c>
      <c r="K634" s="110"/>
    </row>
    <row r="635" spans="1:11" x14ac:dyDescent="0.2">
      <c r="A635" s="2" t="s">
        <v>137</v>
      </c>
      <c r="B635" s="2" t="s">
        <v>0</v>
      </c>
      <c r="C635" s="2" t="s">
        <v>63</v>
      </c>
      <c r="D635" s="108">
        <v>41699</v>
      </c>
      <c r="E635" s="109">
        <f t="shared" si="12"/>
        <v>3</v>
      </c>
      <c r="F635" s="109" t="s">
        <v>110</v>
      </c>
      <c r="G635" s="2" t="s">
        <v>100</v>
      </c>
      <c r="H635" s="2" t="s">
        <v>103</v>
      </c>
      <c r="I635" s="2" t="s">
        <v>33</v>
      </c>
      <c r="J635" s="112">
        <v>2891368.2735684002</v>
      </c>
      <c r="K635" s="110"/>
    </row>
    <row r="636" spans="1:11" x14ac:dyDescent="0.2">
      <c r="A636" s="2" t="s">
        <v>137</v>
      </c>
      <c r="B636" s="2" t="s">
        <v>0</v>
      </c>
      <c r="C636" s="2" t="s">
        <v>63</v>
      </c>
      <c r="D636" s="108">
        <v>41730</v>
      </c>
      <c r="E636" s="109">
        <f t="shared" si="12"/>
        <v>4</v>
      </c>
      <c r="F636" s="109" t="s">
        <v>110</v>
      </c>
      <c r="G636" s="2" t="s">
        <v>100</v>
      </c>
      <c r="H636" s="2" t="s">
        <v>103</v>
      </c>
      <c r="I636" s="2" t="s">
        <v>33</v>
      </c>
      <c r="J636" s="112">
        <v>3090339.0142464004</v>
      </c>
      <c r="K636" s="110"/>
    </row>
    <row r="637" spans="1:11" x14ac:dyDescent="0.2">
      <c r="A637" s="2" t="s">
        <v>137</v>
      </c>
      <c r="B637" s="2" t="s">
        <v>0</v>
      </c>
      <c r="C637" s="2" t="s">
        <v>63</v>
      </c>
      <c r="D637" s="108">
        <v>41760</v>
      </c>
      <c r="E637" s="109">
        <f t="shared" si="12"/>
        <v>5</v>
      </c>
      <c r="F637" s="109" t="s">
        <v>110</v>
      </c>
      <c r="G637" s="2" t="s">
        <v>100</v>
      </c>
      <c r="H637" s="2" t="s">
        <v>103</v>
      </c>
      <c r="I637" s="2" t="s">
        <v>33</v>
      </c>
      <c r="J637" s="112">
        <v>3395668.6594643998</v>
      </c>
      <c r="K637" s="110"/>
    </row>
    <row r="638" spans="1:11" x14ac:dyDescent="0.2">
      <c r="A638" s="2" t="s">
        <v>137</v>
      </c>
      <c r="B638" s="2" t="s">
        <v>0</v>
      </c>
      <c r="C638" s="2" t="s">
        <v>63</v>
      </c>
      <c r="D638" s="108">
        <v>41791</v>
      </c>
      <c r="E638" s="109">
        <f t="shared" si="12"/>
        <v>6</v>
      </c>
      <c r="F638" s="109" t="s">
        <v>110</v>
      </c>
      <c r="G638" s="2" t="s">
        <v>100</v>
      </c>
      <c r="H638" s="2" t="s">
        <v>103</v>
      </c>
      <c r="I638" s="2" t="s">
        <v>33</v>
      </c>
      <c r="J638" s="112">
        <v>3379572.3100814</v>
      </c>
      <c r="K638" s="110"/>
    </row>
    <row r="639" spans="1:11" x14ac:dyDescent="0.2">
      <c r="A639" s="2" t="s">
        <v>137</v>
      </c>
      <c r="B639" s="2" t="s">
        <v>0</v>
      </c>
      <c r="C639" s="2" t="s">
        <v>63</v>
      </c>
      <c r="D639" s="108">
        <v>41456</v>
      </c>
      <c r="E639" s="109">
        <f t="shared" si="12"/>
        <v>7</v>
      </c>
      <c r="F639" s="109" t="s">
        <v>110</v>
      </c>
      <c r="G639" s="2" t="s">
        <v>102</v>
      </c>
      <c r="H639" s="2" t="s">
        <v>104</v>
      </c>
      <c r="I639" s="2" t="s">
        <v>33</v>
      </c>
      <c r="J639" s="112">
        <v>3083178.310218194</v>
      </c>
      <c r="K639" s="110"/>
    </row>
    <row r="640" spans="1:11" x14ac:dyDescent="0.2">
      <c r="A640" s="2" t="s">
        <v>137</v>
      </c>
      <c r="B640" s="2" t="s">
        <v>0</v>
      </c>
      <c r="C640" s="2" t="s">
        <v>63</v>
      </c>
      <c r="D640" s="108">
        <v>41487</v>
      </c>
      <c r="E640" s="109">
        <f t="shared" si="12"/>
        <v>8</v>
      </c>
      <c r="F640" s="109" t="s">
        <v>110</v>
      </c>
      <c r="G640" s="2" t="s">
        <v>102</v>
      </c>
      <c r="H640" s="2" t="s">
        <v>104</v>
      </c>
      <c r="I640" s="2" t="s">
        <v>33</v>
      </c>
      <c r="J640" s="112">
        <v>3624627.2765830643</v>
      </c>
      <c r="K640" s="110"/>
    </row>
    <row r="641" spans="1:11" x14ac:dyDescent="0.2">
      <c r="A641" s="2" t="s">
        <v>137</v>
      </c>
      <c r="B641" s="2" t="s">
        <v>0</v>
      </c>
      <c r="C641" s="2" t="s">
        <v>63</v>
      </c>
      <c r="D641" s="108">
        <v>41518</v>
      </c>
      <c r="E641" s="109">
        <f t="shared" si="12"/>
        <v>9</v>
      </c>
      <c r="F641" s="109" t="s">
        <v>110</v>
      </c>
      <c r="G641" s="2" t="s">
        <v>102</v>
      </c>
      <c r="H641" s="2" t="s">
        <v>104</v>
      </c>
      <c r="I641" s="2" t="s">
        <v>33</v>
      </c>
      <c r="J641" s="112">
        <v>3090109.4706031792</v>
      </c>
      <c r="K641" s="110"/>
    </row>
    <row r="642" spans="1:11" x14ac:dyDescent="0.2">
      <c r="A642" s="2" t="s">
        <v>137</v>
      </c>
      <c r="B642" s="2" t="s">
        <v>0</v>
      </c>
      <c r="C642" s="2" t="s">
        <v>63</v>
      </c>
      <c r="D642" s="108">
        <v>41548</v>
      </c>
      <c r="E642" s="109">
        <f t="shared" si="12"/>
        <v>10</v>
      </c>
      <c r="F642" s="109" t="s">
        <v>110</v>
      </c>
      <c r="G642" s="2" t="s">
        <v>102</v>
      </c>
      <c r="H642" s="2" t="s">
        <v>104</v>
      </c>
      <c r="I642" s="2" t="s">
        <v>33</v>
      </c>
      <c r="J642" s="112">
        <v>2588932.9613108994</v>
      </c>
      <c r="K642" s="110"/>
    </row>
    <row r="643" spans="1:11" x14ac:dyDescent="0.2">
      <c r="A643" s="2" t="s">
        <v>137</v>
      </c>
      <c r="B643" s="2" t="s">
        <v>0</v>
      </c>
      <c r="C643" s="2" t="s">
        <v>63</v>
      </c>
      <c r="D643" s="108">
        <v>41579</v>
      </c>
      <c r="E643" s="109">
        <f t="shared" si="12"/>
        <v>11</v>
      </c>
      <c r="F643" s="109" t="s">
        <v>110</v>
      </c>
      <c r="G643" s="2" t="s">
        <v>102</v>
      </c>
      <c r="H643" s="2" t="s">
        <v>104</v>
      </c>
      <c r="I643" s="2" t="s">
        <v>33</v>
      </c>
      <c r="J643" s="112">
        <v>2871337.5293786996</v>
      </c>
      <c r="K643" s="110"/>
    </row>
    <row r="644" spans="1:11" x14ac:dyDescent="0.2">
      <c r="A644" s="2" t="s">
        <v>137</v>
      </c>
      <c r="B644" s="2" t="s">
        <v>0</v>
      </c>
      <c r="C644" s="2" t="s">
        <v>63</v>
      </c>
      <c r="D644" s="108">
        <v>41609</v>
      </c>
      <c r="E644" s="109">
        <f t="shared" si="12"/>
        <v>12</v>
      </c>
      <c r="F644" s="109" t="s">
        <v>110</v>
      </c>
      <c r="G644" s="2" t="s">
        <v>102</v>
      </c>
      <c r="H644" s="2" t="s">
        <v>104</v>
      </c>
      <c r="I644" s="2" t="s">
        <v>33</v>
      </c>
      <c r="J644" s="112">
        <v>2476353.7848823196</v>
      </c>
      <c r="K644" s="110"/>
    </row>
    <row r="645" spans="1:11" x14ac:dyDescent="0.2">
      <c r="A645" s="2" t="s">
        <v>137</v>
      </c>
      <c r="B645" s="2" t="s">
        <v>0</v>
      </c>
      <c r="C645" s="2" t="s">
        <v>63</v>
      </c>
      <c r="D645" s="108">
        <v>41640</v>
      </c>
      <c r="E645" s="109">
        <f t="shared" si="12"/>
        <v>1</v>
      </c>
      <c r="F645" s="109" t="s">
        <v>110</v>
      </c>
      <c r="G645" s="2" t="s">
        <v>102</v>
      </c>
      <c r="H645" s="2" t="s">
        <v>104</v>
      </c>
      <c r="I645" s="2" t="s">
        <v>33</v>
      </c>
      <c r="J645" s="112">
        <v>3520427.5225060191</v>
      </c>
      <c r="K645" s="110"/>
    </row>
    <row r="646" spans="1:11" x14ac:dyDescent="0.2">
      <c r="A646" s="2" t="s">
        <v>137</v>
      </c>
      <c r="B646" s="2" t="s">
        <v>0</v>
      </c>
      <c r="C646" s="2" t="s">
        <v>63</v>
      </c>
      <c r="D646" s="108">
        <v>41671</v>
      </c>
      <c r="E646" s="109">
        <f t="shared" si="12"/>
        <v>2</v>
      </c>
      <c r="F646" s="109" t="s">
        <v>110</v>
      </c>
      <c r="G646" s="2" t="s">
        <v>102</v>
      </c>
      <c r="H646" s="2" t="s">
        <v>104</v>
      </c>
      <c r="I646" s="2" t="s">
        <v>33</v>
      </c>
      <c r="J646" s="112">
        <v>3874818.9917811132</v>
      </c>
      <c r="K646" s="110"/>
    </row>
    <row r="647" spans="1:11" x14ac:dyDescent="0.2">
      <c r="A647" s="2" t="s">
        <v>137</v>
      </c>
      <c r="B647" s="2" t="s">
        <v>0</v>
      </c>
      <c r="C647" s="2" t="s">
        <v>63</v>
      </c>
      <c r="D647" s="108">
        <v>41699</v>
      </c>
      <c r="E647" s="109">
        <f t="shared" si="12"/>
        <v>3</v>
      </c>
      <c r="F647" s="109" t="s">
        <v>110</v>
      </c>
      <c r="G647" s="2" t="s">
        <v>102</v>
      </c>
      <c r="H647" s="2" t="s">
        <v>104</v>
      </c>
      <c r="I647" s="2" t="s">
        <v>33</v>
      </c>
      <c r="J647" s="112">
        <v>3237363.8548801187</v>
      </c>
      <c r="K647" s="110"/>
    </row>
    <row r="648" spans="1:11" x14ac:dyDescent="0.2">
      <c r="A648" s="2" t="s">
        <v>137</v>
      </c>
      <c r="B648" s="2" t="s">
        <v>0</v>
      </c>
      <c r="C648" s="2" t="s">
        <v>63</v>
      </c>
      <c r="D648" s="108">
        <v>41730</v>
      </c>
      <c r="E648" s="109">
        <f t="shared" si="12"/>
        <v>4</v>
      </c>
      <c r="F648" s="109" t="s">
        <v>110</v>
      </c>
      <c r="G648" s="2" t="s">
        <v>102</v>
      </c>
      <c r="H648" s="2" t="s">
        <v>104</v>
      </c>
      <c r="I648" s="2" t="s">
        <v>33</v>
      </c>
      <c r="J648" s="112">
        <v>3615453.1290214392</v>
      </c>
      <c r="K648" s="110"/>
    </row>
    <row r="649" spans="1:11" x14ac:dyDescent="0.2">
      <c r="A649" s="2" t="s">
        <v>137</v>
      </c>
      <c r="B649" s="2" t="s">
        <v>0</v>
      </c>
      <c r="C649" s="2" t="s">
        <v>63</v>
      </c>
      <c r="D649" s="108">
        <v>41760</v>
      </c>
      <c r="E649" s="109">
        <f t="shared" si="12"/>
        <v>5</v>
      </c>
      <c r="F649" s="109" t="s">
        <v>110</v>
      </c>
      <c r="G649" s="2" t="s">
        <v>102</v>
      </c>
      <c r="H649" s="2" t="s">
        <v>104</v>
      </c>
      <c r="I649" s="2" t="s">
        <v>33</v>
      </c>
      <c r="J649" s="112">
        <v>2956857.0525275953</v>
      </c>
      <c r="K649" s="110"/>
    </row>
    <row r="650" spans="1:11" x14ac:dyDescent="0.2">
      <c r="A650" s="2" t="s">
        <v>137</v>
      </c>
      <c r="B650" s="2" t="s">
        <v>0</v>
      </c>
      <c r="C650" s="2" t="s">
        <v>63</v>
      </c>
      <c r="D650" s="108">
        <v>41791</v>
      </c>
      <c r="E650" s="109">
        <f t="shared" si="12"/>
        <v>6</v>
      </c>
      <c r="F650" s="109" t="s">
        <v>110</v>
      </c>
      <c r="G650" s="2" t="s">
        <v>102</v>
      </c>
      <c r="H650" s="2" t="s">
        <v>104</v>
      </c>
      <c r="I650" s="2" t="s">
        <v>33</v>
      </c>
      <c r="J650" s="112">
        <v>3215096.199550285</v>
      </c>
      <c r="K650" s="110"/>
    </row>
    <row r="651" spans="1:11" x14ac:dyDescent="0.2">
      <c r="A651" s="2" t="s">
        <v>137</v>
      </c>
      <c r="B651" s="2" t="s">
        <v>134</v>
      </c>
      <c r="C651" s="2" t="s">
        <v>51</v>
      </c>
      <c r="D651" s="108">
        <v>41456</v>
      </c>
      <c r="E651" s="109">
        <f t="shared" si="12"/>
        <v>7</v>
      </c>
      <c r="F651" s="109" t="s">
        <v>19</v>
      </c>
      <c r="G651" s="2" t="s">
        <v>121</v>
      </c>
      <c r="H651" s="2" t="s">
        <v>124</v>
      </c>
      <c r="I651" s="2" t="s">
        <v>33</v>
      </c>
      <c r="J651" s="112">
        <v>859050.95871603675</v>
      </c>
      <c r="K651" s="110"/>
    </row>
    <row r="652" spans="1:11" x14ac:dyDescent="0.2">
      <c r="A652" s="2" t="s">
        <v>137</v>
      </c>
      <c r="B652" s="2" t="s">
        <v>134</v>
      </c>
      <c r="C652" s="2" t="s">
        <v>51</v>
      </c>
      <c r="D652" s="108">
        <v>41487</v>
      </c>
      <c r="E652" s="109">
        <f t="shared" si="12"/>
        <v>8</v>
      </c>
      <c r="F652" s="109" t="s">
        <v>19</v>
      </c>
      <c r="G652" s="2" t="s">
        <v>121</v>
      </c>
      <c r="H652" s="2" t="s">
        <v>124</v>
      </c>
      <c r="I652" s="2" t="s">
        <v>33</v>
      </c>
      <c r="J652" s="112">
        <v>1256568.663764968</v>
      </c>
      <c r="K652" s="110"/>
    </row>
    <row r="653" spans="1:11" x14ac:dyDescent="0.2">
      <c r="A653" s="2" t="s">
        <v>137</v>
      </c>
      <c r="B653" s="2" t="s">
        <v>134</v>
      </c>
      <c r="C653" s="2" t="s">
        <v>51</v>
      </c>
      <c r="D653" s="108">
        <v>41518</v>
      </c>
      <c r="E653" s="109">
        <f t="shared" si="12"/>
        <v>9</v>
      </c>
      <c r="F653" s="109" t="s">
        <v>19</v>
      </c>
      <c r="G653" s="2" t="s">
        <v>121</v>
      </c>
      <c r="H653" s="2" t="s">
        <v>124</v>
      </c>
      <c r="I653" s="2" t="s">
        <v>33</v>
      </c>
      <c r="J653" s="112">
        <v>945239.11169929046</v>
      </c>
      <c r="K653" s="110"/>
    </row>
    <row r="654" spans="1:11" x14ac:dyDescent="0.2">
      <c r="A654" s="2" t="s">
        <v>137</v>
      </c>
      <c r="B654" s="2" t="s">
        <v>134</v>
      </c>
      <c r="C654" s="2" t="s">
        <v>51</v>
      </c>
      <c r="D654" s="108">
        <v>41548</v>
      </c>
      <c r="E654" s="109">
        <f t="shared" si="12"/>
        <v>10</v>
      </c>
      <c r="F654" s="109" t="s">
        <v>19</v>
      </c>
      <c r="G654" s="2" t="s">
        <v>121</v>
      </c>
      <c r="H654" s="2" t="s">
        <v>124</v>
      </c>
      <c r="I654" s="2" t="s">
        <v>33</v>
      </c>
      <c r="J654" s="112">
        <v>897002.08738166792</v>
      </c>
      <c r="K654" s="110"/>
    </row>
    <row r="655" spans="1:11" x14ac:dyDescent="0.2">
      <c r="A655" s="2" t="s">
        <v>137</v>
      </c>
      <c r="B655" s="2" t="s">
        <v>134</v>
      </c>
      <c r="C655" s="2" t="s">
        <v>51</v>
      </c>
      <c r="D655" s="108">
        <v>41579</v>
      </c>
      <c r="E655" s="109">
        <f t="shared" si="12"/>
        <v>11</v>
      </c>
      <c r="F655" s="109" t="s">
        <v>19</v>
      </c>
      <c r="G655" s="2" t="s">
        <v>121</v>
      </c>
      <c r="H655" s="2" t="s">
        <v>124</v>
      </c>
      <c r="I655" s="2" t="s">
        <v>33</v>
      </c>
      <c r="J655" s="112">
        <v>983029.73485591868</v>
      </c>
      <c r="K655" s="110"/>
    </row>
    <row r="656" spans="1:11" x14ac:dyDescent="0.2">
      <c r="A656" s="2" t="s">
        <v>137</v>
      </c>
      <c r="B656" s="2" t="s">
        <v>134</v>
      </c>
      <c r="C656" s="2" t="s">
        <v>51</v>
      </c>
      <c r="D656" s="108">
        <v>41609</v>
      </c>
      <c r="E656" s="109">
        <f t="shared" ref="E656:E719" si="13">MONTH(D656)</f>
        <v>12</v>
      </c>
      <c r="F656" s="109" t="s">
        <v>19</v>
      </c>
      <c r="G656" s="2" t="s">
        <v>121</v>
      </c>
      <c r="H656" s="2" t="s">
        <v>124</v>
      </c>
      <c r="I656" s="2" t="s">
        <v>33</v>
      </c>
      <c r="J656" s="112">
        <v>938538.15127751243</v>
      </c>
      <c r="K656" s="110"/>
    </row>
    <row r="657" spans="1:11" x14ac:dyDescent="0.2">
      <c r="A657" s="2" t="s">
        <v>137</v>
      </c>
      <c r="B657" s="2" t="s">
        <v>134</v>
      </c>
      <c r="C657" s="2" t="s">
        <v>51</v>
      </c>
      <c r="D657" s="108">
        <v>41640</v>
      </c>
      <c r="E657" s="109">
        <f t="shared" si="13"/>
        <v>1</v>
      </c>
      <c r="F657" s="109" t="s">
        <v>19</v>
      </c>
      <c r="G657" s="2" t="s">
        <v>121</v>
      </c>
      <c r="H657" s="2" t="s">
        <v>124</v>
      </c>
      <c r="I657" s="2" t="s">
        <v>33</v>
      </c>
      <c r="J657" s="112">
        <v>1120011.9018488396</v>
      </c>
      <c r="K657" s="110"/>
    </row>
    <row r="658" spans="1:11" x14ac:dyDescent="0.2">
      <c r="A658" s="2" t="s">
        <v>137</v>
      </c>
      <c r="B658" s="2" t="s">
        <v>134</v>
      </c>
      <c r="C658" s="2" t="s">
        <v>51</v>
      </c>
      <c r="D658" s="108">
        <v>41671</v>
      </c>
      <c r="E658" s="109">
        <f t="shared" si="13"/>
        <v>2</v>
      </c>
      <c r="F658" s="109" t="s">
        <v>19</v>
      </c>
      <c r="G658" s="2" t="s">
        <v>121</v>
      </c>
      <c r="H658" s="2" t="s">
        <v>124</v>
      </c>
      <c r="I658" s="2" t="s">
        <v>33</v>
      </c>
      <c r="J658" s="112">
        <v>908869.29775302368</v>
      </c>
      <c r="K658" s="110"/>
    </row>
    <row r="659" spans="1:11" x14ac:dyDescent="0.2">
      <c r="A659" s="2" t="s">
        <v>137</v>
      </c>
      <c r="B659" s="2" t="s">
        <v>134</v>
      </c>
      <c r="C659" s="2" t="s">
        <v>51</v>
      </c>
      <c r="D659" s="108">
        <v>41699</v>
      </c>
      <c r="E659" s="109">
        <f t="shared" si="13"/>
        <v>3</v>
      </c>
      <c r="F659" s="109" t="s">
        <v>19</v>
      </c>
      <c r="G659" s="2" t="s">
        <v>121</v>
      </c>
      <c r="H659" s="2" t="s">
        <v>124</v>
      </c>
      <c r="I659" s="2" t="s">
        <v>33</v>
      </c>
      <c r="J659" s="112">
        <v>962926.50469158008</v>
      </c>
      <c r="K659" s="110"/>
    </row>
    <row r="660" spans="1:11" x14ac:dyDescent="0.2">
      <c r="A660" s="2" t="s">
        <v>137</v>
      </c>
      <c r="B660" s="2" t="s">
        <v>134</v>
      </c>
      <c r="C660" s="2" t="s">
        <v>51</v>
      </c>
      <c r="D660" s="108">
        <v>41730</v>
      </c>
      <c r="E660" s="109">
        <f t="shared" si="13"/>
        <v>4</v>
      </c>
      <c r="F660" s="109" t="s">
        <v>19</v>
      </c>
      <c r="G660" s="2" t="s">
        <v>121</v>
      </c>
      <c r="H660" s="2" t="s">
        <v>124</v>
      </c>
      <c r="I660" s="2" t="s">
        <v>33</v>
      </c>
      <c r="J660" s="112">
        <v>972833.26691238175</v>
      </c>
      <c r="K660" s="110"/>
    </row>
    <row r="661" spans="1:11" x14ac:dyDescent="0.2">
      <c r="A661" s="2" t="s">
        <v>137</v>
      </c>
      <c r="B661" s="2" t="s">
        <v>134</v>
      </c>
      <c r="C661" s="2" t="s">
        <v>51</v>
      </c>
      <c r="D661" s="108">
        <v>41760</v>
      </c>
      <c r="E661" s="109">
        <f t="shared" si="13"/>
        <v>5</v>
      </c>
      <c r="F661" s="109" t="s">
        <v>19</v>
      </c>
      <c r="G661" s="2" t="s">
        <v>121</v>
      </c>
      <c r="H661" s="2" t="s">
        <v>124</v>
      </c>
      <c r="I661" s="2" t="s">
        <v>33</v>
      </c>
      <c r="J661" s="112">
        <v>1071765.8371174217</v>
      </c>
      <c r="K661" s="110"/>
    </row>
    <row r="662" spans="1:11" x14ac:dyDescent="0.2">
      <c r="A662" s="2" t="s">
        <v>137</v>
      </c>
      <c r="B662" s="2" t="s">
        <v>134</v>
      </c>
      <c r="C662" s="2" t="s">
        <v>51</v>
      </c>
      <c r="D662" s="108">
        <v>41791</v>
      </c>
      <c r="E662" s="109">
        <f t="shared" si="13"/>
        <v>6</v>
      </c>
      <c r="F662" s="109" t="s">
        <v>19</v>
      </c>
      <c r="G662" s="2" t="s">
        <v>121</v>
      </c>
      <c r="H662" s="2" t="s">
        <v>124</v>
      </c>
      <c r="I662" s="2" t="s">
        <v>33</v>
      </c>
      <c r="J662" s="112">
        <v>1137792.8543239292</v>
      </c>
      <c r="K662" s="110"/>
    </row>
    <row r="663" spans="1:11" x14ac:dyDescent="0.2">
      <c r="A663" s="2" t="s">
        <v>137</v>
      </c>
      <c r="B663" s="2" t="s">
        <v>134</v>
      </c>
      <c r="C663" s="2" t="s">
        <v>51</v>
      </c>
      <c r="D663" s="108">
        <v>41456</v>
      </c>
      <c r="E663" s="109">
        <f t="shared" si="13"/>
        <v>7</v>
      </c>
      <c r="F663" s="109" t="s">
        <v>19</v>
      </c>
      <c r="G663" s="2" t="s">
        <v>125</v>
      </c>
      <c r="H663" s="2" t="s">
        <v>126</v>
      </c>
      <c r="I663" s="2" t="s">
        <v>33</v>
      </c>
      <c r="J663" s="112">
        <v>411478.37181662378</v>
      </c>
      <c r="K663" s="110"/>
    </row>
    <row r="664" spans="1:11" x14ac:dyDescent="0.2">
      <c r="A664" s="2" t="s">
        <v>137</v>
      </c>
      <c r="B664" s="2" t="s">
        <v>134</v>
      </c>
      <c r="C664" s="2" t="s">
        <v>51</v>
      </c>
      <c r="D664" s="108">
        <v>41487</v>
      </c>
      <c r="E664" s="109">
        <f t="shared" si="13"/>
        <v>8</v>
      </c>
      <c r="F664" s="109" t="s">
        <v>19</v>
      </c>
      <c r="G664" s="2" t="s">
        <v>125</v>
      </c>
      <c r="H664" s="2" t="s">
        <v>126</v>
      </c>
      <c r="I664" s="2" t="s">
        <v>33</v>
      </c>
      <c r="J664" s="112">
        <v>558286.81851324998</v>
      </c>
      <c r="K664" s="110"/>
    </row>
    <row r="665" spans="1:11" x14ac:dyDescent="0.2">
      <c r="A665" s="2" t="s">
        <v>137</v>
      </c>
      <c r="B665" s="2" t="s">
        <v>134</v>
      </c>
      <c r="C665" s="2" t="s">
        <v>51</v>
      </c>
      <c r="D665" s="108">
        <v>41518</v>
      </c>
      <c r="E665" s="109">
        <f t="shared" si="13"/>
        <v>9</v>
      </c>
      <c r="F665" s="109" t="s">
        <v>19</v>
      </c>
      <c r="G665" s="2" t="s">
        <v>125</v>
      </c>
      <c r="H665" s="2" t="s">
        <v>126</v>
      </c>
      <c r="I665" s="2" t="s">
        <v>33</v>
      </c>
      <c r="J665" s="112">
        <v>449699.38278299873</v>
      </c>
      <c r="K665" s="110"/>
    </row>
    <row r="666" spans="1:11" x14ac:dyDescent="0.2">
      <c r="A666" s="2" t="s">
        <v>137</v>
      </c>
      <c r="B666" s="2" t="s">
        <v>134</v>
      </c>
      <c r="C666" s="2" t="s">
        <v>51</v>
      </c>
      <c r="D666" s="108">
        <v>41548</v>
      </c>
      <c r="E666" s="109">
        <f t="shared" si="13"/>
        <v>10</v>
      </c>
      <c r="F666" s="109" t="s">
        <v>19</v>
      </c>
      <c r="G666" s="2" t="s">
        <v>125</v>
      </c>
      <c r="H666" s="2" t="s">
        <v>126</v>
      </c>
      <c r="I666" s="2" t="s">
        <v>33</v>
      </c>
      <c r="J666" s="112">
        <v>427182.91524</v>
      </c>
      <c r="K666" s="110"/>
    </row>
    <row r="667" spans="1:11" x14ac:dyDescent="0.2">
      <c r="A667" s="2" t="s">
        <v>137</v>
      </c>
      <c r="B667" s="2" t="s">
        <v>134</v>
      </c>
      <c r="C667" s="2" t="s">
        <v>51</v>
      </c>
      <c r="D667" s="108">
        <v>41579</v>
      </c>
      <c r="E667" s="109">
        <f t="shared" si="13"/>
        <v>11</v>
      </c>
      <c r="F667" s="109" t="s">
        <v>19</v>
      </c>
      <c r="G667" s="2" t="s">
        <v>125</v>
      </c>
      <c r="H667" s="2" t="s">
        <v>126</v>
      </c>
      <c r="I667" s="2" t="s">
        <v>33</v>
      </c>
      <c r="J667" s="112">
        <v>415259.38098750002</v>
      </c>
      <c r="K667" s="110"/>
    </row>
    <row r="668" spans="1:11" x14ac:dyDescent="0.2">
      <c r="A668" s="2" t="s">
        <v>137</v>
      </c>
      <c r="B668" s="2" t="s">
        <v>134</v>
      </c>
      <c r="C668" s="2" t="s">
        <v>51</v>
      </c>
      <c r="D668" s="108">
        <v>41609</v>
      </c>
      <c r="E668" s="109">
        <f t="shared" si="13"/>
        <v>12</v>
      </c>
      <c r="F668" s="109" t="s">
        <v>19</v>
      </c>
      <c r="G668" s="2" t="s">
        <v>125</v>
      </c>
      <c r="H668" s="2" t="s">
        <v>126</v>
      </c>
      <c r="I668" s="2" t="s">
        <v>33</v>
      </c>
      <c r="J668" s="112">
        <v>427041.03370000009</v>
      </c>
      <c r="K668" s="110"/>
    </row>
    <row r="669" spans="1:11" x14ac:dyDescent="0.2">
      <c r="A669" s="2" t="s">
        <v>137</v>
      </c>
      <c r="B669" s="2" t="s">
        <v>134</v>
      </c>
      <c r="C669" s="2" t="s">
        <v>51</v>
      </c>
      <c r="D669" s="108">
        <v>41640</v>
      </c>
      <c r="E669" s="109">
        <f t="shared" si="13"/>
        <v>1</v>
      </c>
      <c r="F669" s="109" t="s">
        <v>19</v>
      </c>
      <c r="G669" s="2" t="s">
        <v>125</v>
      </c>
      <c r="H669" s="2" t="s">
        <v>126</v>
      </c>
      <c r="I669" s="2" t="s">
        <v>33</v>
      </c>
      <c r="J669" s="112">
        <v>536309.89158199995</v>
      </c>
      <c r="K669" s="110"/>
    </row>
    <row r="670" spans="1:11" x14ac:dyDescent="0.2">
      <c r="A670" s="2" t="s">
        <v>137</v>
      </c>
      <c r="B670" s="2" t="s">
        <v>134</v>
      </c>
      <c r="C670" s="2" t="s">
        <v>51</v>
      </c>
      <c r="D670" s="108">
        <v>41671</v>
      </c>
      <c r="E670" s="109">
        <f t="shared" si="13"/>
        <v>2</v>
      </c>
      <c r="F670" s="109" t="s">
        <v>19</v>
      </c>
      <c r="G670" s="2" t="s">
        <v>125</v>
      </c>
      <c r="H670" s="2" t="s">
        <v>126</v>
      </c>
      <c r="I670" s="2" t="s">
        <v>33</v>
      </c>
      <c r="J670" s="112">
        <v>414358.37553974998</v>
      </c>
      <c r="K670" s="110"/>
    </row>
    <row r="671" spans="1:11" x14ac:dyDescent="0.2">
      <c r="A671" s="2" t="s">
        <v>137</v>
      </c>
      <c r="B671" s="2" t="s">
        <v>134</v>
      </c>
      <c r="C671" s="2" t="s">
        <v>51</v>
      </c>
      <c r="D671" s="108">
        <v>41699</v>
      </c>
      <c r="E671" s="109">
        <f t="shared" si="13"/>
        <v>3</v>
      </c>
      <c r="F671" s="109" t="s">
        <v>19</v>
      </c>
      <c r="G671" s="2" t="s">
        <v>125</v>
      </c>
      <c r="H671" s="2" t="s">
        <v>126</v>
      </c>
      <c r="I671" s="2" t="s">
        <v>33</v>
      </c>
      <c r="J671" s="112">
        <v>484912.71240800002</v>
      </c>
      <c r="K671" s="110"/>
    </row>
    <row r="672" spans="1:11" x14ac:dyDescent="0.2">
      <c r="A672" s="2" t="s">
        <v>137</v>
      </c>
      <c r="B672" s="2" t="s">
        <v>134</v>
      </c>
      <c r="C672" s="2" t="s">
        <v>51</v>
      </c>
      <c r="D672" s="108">
        <v>41730</v>
      </c>
      <c r="E672" s="109">
        <f t="shared" si="13"/>
        <v>4</v>
      </c>
      <c r="F672" s="109" t="s">
        <v>19</v>
      </c>
      <c r="G672" s="2" t="s">
        <v>125</v>
      </c>
      <c r="H672" s="2" t="s">
        <v>126</v>
      </c>
      <c r="I672" s="2" t="s">
        <v>33</v>
      </c>
      <c r="J672" s="112">
        <v>419935.11569100001</v>
      </c>
      <c r="K672" s="110"/>
    </row>
    <row r="673" spans="1:11" x14ac:dyDescent="0.2">
      <c r="A673" s="2" t="s">
        <v>137</v>
      </c>
      <c r="B673" s="2" t="s">
        <v>134</v>
      </c>
      <c r="C673" s="2" t="s">
        <v>51</v>
      </c>
      <c r="D673" s="108">
        <v>41760</v>
      </c>
      <c r="E673" s="109">
        <f t="shared" si="13"/>
        <v>5</v>
      </c>
      <c r="F673" s="109" t="s">
        <v>19</v>
      </c>
      <c r="G673" s="2" t="s">
        <v>125</v>
      </c>
      <c r="H673" s="2" t="s">
        <v>126</v>
      </c>
      <c r="I673" s="2" t="s">
        <v>33</v>
      </c>
      <c r="J673" s="112">
        <v>448216.05637499999</v>
      </c>
      <c r="K673" s="110"/>
    </row>
    <row r="674" spans="1:11" x14ac:dyDescent="0.2">
      <c r="A674" s="2" t="s">
        <v>137</v>
      </c>
      <c r="B674" s="2" t="s">
        <v>134</v>
      </c>
      <c r="C674" s="2" t="s">
        <v>51</v>
      </c>
      <c r="D674" s="108">
        <v>41791</v>
      </c>
      <c r="E674" s="109">
        <f t="shared" si="13"/>
        <v>6</v>
      </c>
      <c r="F674" s="109" t="s">
        <v>19</v>
      </c>
      <c r="G674" s="2" t="s">
        <v>125</v>
      </c>
      <c r="H674" s="2" t="s">
        <v>126</v>
      </c>
      <c r="I674" s="2" t="s">
        <v>33</v>
      </c>
      <c r="J674" s="112">
        <v>532127.64313450002</v>
      </c>
      <c r="K674" s="110"/>
    </row>
    <row r="675" spans="1:11" x14ac:dyDescent="0.2">
      <c r="A675" s="2" t="s">
        <v>137</v>
      </c>
      <c r="B675" s="2" t="s">
        <v>134</v>
      </c>
      <c r="C675" s="2" t="s">
        <v>51</v>
      </c>
      <c r="D675" s="108">
        <v>41456</v>
      </c>
      <c r="E675" s="109">
        <f t="shared" si="13"/>
        <v>7</v>
      </c>
      <c r="F675" s="109" t="s">
        <v>19</v>
      </c>
      <c r="G675" s="2" t="s">
        <v>125</v>
      </c>
      <c r="H675" s="2" t="s">
        <v>127</v>
      </c>
      <c r="I675" s="2" t="s">
        <v>33</v>
      </c>
      <c r="J675" s="112">
        <v>610297.37310056051</v>
      </c>
      <c r="K675" s="110"/>
    </row>
    <row r="676" spans="1:11" x14ac:dyDescent="0.2">
      <c r="A676" s="2" t="s">
        <v>137</v>
      </c>
      <c r="B676" s="2" t="s">
        <v>134</v>
      </c>
      <c r="C676" s="2" t="s">
        <v>51</v>
      </c>
      <c r="D676" s="108">
        <v>41487</v>
      </c>
      <c r="E676" s="109">
        <f t="shared" si="13"/>
        <v>8</v>
      </c>
      <c r="F676" s="109" t="s">
        <v>19</v>
      </c>
      <c r="G676" s="2" t="s">
        <v>125</v>
      </c>
      <c r="H676" s="2" t="s">
        <v>127</v>
      </c>
      <c r="I676" s="2" t="s">
        <v>33</v>
      </c>
      <c r="J676" s="112">
        <v>908795.20773656247</v>
      </c>
      <c r="K676" s="110"/>
    </row>
    <row r="677" spans="1:11" x14ac:dyDescent="0.2">
      <c r="A677" s="2" t="s">
        <v>137</v>
      </c>
      <c r="B677" s="2" t="s">
        <v>134</v>
      </c>
      <c r="C677" s="2" t="s">
        <v>51</v>
      </c>
      <c r="D677" s="108">
        <v>41518</v>
      </c>
      <c r="E677" s="109">
        <f t="shared" si="13"/>
        <v>9</v>
      </c>
      <c r="F677" s="109" t="s">
        <v>19</v>
      </c>
      <c r="G677" s="2" t="s">
        <v>125</v>
      </c>
      <c r="H677" s="2" t="s">
        <v>127</v>
      </c>
      <c r="I677" s="2" t="s">
        <v>33</v>
      </c>
      <c r="J677" s="112">
        <v>711025.90062299802</v>
      </c>
      <c r="K677" s="110"/>
    </row>
    <row r="678" spans="1:11" x14ac:dyDescent="0.2">
      <c r="A678" s="2" t="s">
        <v>137</v>
      </c>
      <c r="B678" s="2" t="s">
        <v>134</v>
      </c>
      <c r="C678" s="2" t="s">
        <v>51</v>
      </c>
      <c r="D678" s="108">
        <v>41548</v>
      </c>
      <c r="E678" s="109">
        <f t="shared" si="13"/>
        <v>10</v>
      </c>
      <c r="F678" s="109" t="s">
        <v>19</v>
      </c>
      <c r="G678" s="2" t="s">
        <v>125</v>
      </c>
      <c r="H678" s="2" t="s">
        <v>127</v>
      </c>
      <c r="I678" s="2" t="s">
        <v>33</v>
      </c>
      <c r="J678" s="112">
        <v>699813.46326262481</v>
      </c>
      <c r="K678" s="110"/>
    </row>
    <row r="679" spans="1:11" x14ac:dyDescent="0.2">
      <c r="A679" s="2" t="s">
        <v>137</v>
      </c>
      <c r="B679" s="2" t="s">
        <v>134</v>
      </c>
      <c r="C679" s="2" t="s">
        <v>51</v>
      </c>
      <c r="D679" s="108">
        <v>41579</v>
      </c>
      <c r="E679" s="109">
        <f t="shared" si="13"/>
        <v>11</v>
      </c>
      <c r="F679" s="109" t="s">
        <v>19</v>
      </c>
      <c r="G679" s="2" t="s">
        <v>125</v>
      </c>
      <c r="H679" s="2" t="s">
        <v>127</v>
      </c>
      <c r="I679" s="2" t="s">
        <v>33</v>
      </c>
      <c r="J679" s="112">
        <v>619174.29107624991</v>
      </c>
      <c r="K679" s="110"/>
    </row>
    <row r="680" spans="1:11" x14ac:dyDescent="0.2">
      <c r="A680" s="2" t="s">
        <v>137</v>
      </c>
      <c r="B680" s="2" t="s">
        <v>134</v>
      </c>
      <c r="C680" s="2" t="s">
        <v>51</v>
      </c>
      <c r="D680" s="108">
        <v>41609</v>
      </c>
      <c r="E680" s="109">
        <f t="shared" si="13"/>
        <v>12</v>
      </c>
      <c r="F680" s="109" t="s">
        <v>19</v>
      </c>
      <c r="G680" s="2" t="s">
        <v>125</v>
      </c>
      <c r="H680" s="2" t="s">
        <v>127</v>
      </c>
      <c r="I680" s="2" t="s">
        <v>33</v>
      </c>
      <c r="J680" s="112">
        <v>641582.36576999992</v>
      </c>
      <c r="K680" s="110"/>
    </row>
    <row r="681" spans="1:11" x14ac:dyDescent="0.2">
      <c r="A681" s="2" t="s">
        <v>137</v>
      </c>
      <c r="B681" s="2" t="s">
        <v>134</v>
      </c>
      <c r="C681" s="2" t="s">
        <v>51</v>
      </c>
      <c r="D681" s="108">
        <v>41640</v>
      </c>
      <c r="E681" s="109">
        <f t="shared" si="13"/>
        <v>1</v>
      </c>
      <c r="F681" s="109" t="s">
        <v>19</v>
      </c>
      <c r="G681" s="2" t="s">
        <v>125</v>
      </c>
      <c r="H681" s="2" t="s">
        <v>127</v>
      </c>
      <c r="I681" s="2" t="s">
        <v>33</v>
      </c>
      <c r="J681" s="112">
        <v>740585.34395999974</v>
      </c>
      <c r="K681" s="110"/>
    </row>
    <row r="682" spans="1:11" x14ac:dyDescent="0.2">
      <c r="A682" s="2" t="s">
        <v>137</v>
      </c>
      <c r="B682" s="2" t="s">
        <v>134</v>
      </c>
      <c r="C682" s="2" t="s">
        <v>51</v>
      </c>
      <c r="D682" s="108">
        <v>41671</v>
      </c>
      <c r="E682" s="109">
        <f t="shared" si="13"/>
        <v>2</v>
      </c>
      <c r="F682" s="109" t="s">
        <v>19</v>
      </c>
      <c r="G682" s="2" t="s">
        <v>125</v>
      </c>
      <c r="H682" s="2" t="s">
        <v>127</v>
      </c>
      <c r="I682" s="2" t="s">
        <v>33</v>
      </c>
      <c r="J682" s="112">
        <v>665533.05688012496</v>
      </c>
      <c r="K682" s="110"/>
    </row>
    <row r="683" spans="1:11" x14ac:dyDescent="0.2">
      <c r="A683" s="2" t="s">
        <v>137</v>
      </c>
      <c r="B683" s="2" t="s">
        <v>134</v>
      </c>
      <c r="C683" s="2" t="s">
        <v>51</v>
      </c>
      <c r="D683" s="108">
        <v>41699</v>
      </c>
      <c r="E683" s="109">
        <f t="shared" si="13"/>
        <v>3</v>
      </c>
      <c r="F683" s="109" t="s">
        <v>19</v>
      </c>
      <c r="G683" s="2" t="s">
        <v>125</v>
      </c>
      <c r="H683" s="2" t="s">
        <v>127</v>
      </c>
      <c r="I683" s="2" t="s">
        <v>33</v>
      </c>
      <c r="J683" s="112">
        <v>608946.05938500003</v>
      </c>
      <c r="K683" s="110"/>
    </row>
    <row r="684" spans="1:11" x14ac:dyDescent="0.2">
      <c r="A684" s="2" t="s">
        <v>137</v>
      </c>
      <c r="B684" s="2" t="s">
        <v>134</v>
      </c>
      <c r="C684" s="2" t="s">
        <v>51</v>
      </c>
      <c r="D684" s="108">
        <v>41730</v>
      </c>
      <c r="E684" s="109">
        <f t="shared" si="13"/>
        <v>4</v>
      </c>
      <c r="F684" s="109" t="s">
        <v>19</v>
      </c>
      <c r="G684" s="2" t="s">
        <v>125</v>
      </c>
      <c r="H684" s="2" t="s">
        <v>127</v>
      </c>
      <c r="I684" s="2" t="s">
        <v>33</v>
      </c>
      <c r="J684" s="112">
        <v>706548.92858549999</v>
      </c>
      <c r="K684" s="110"/>
    </row>
    <row r="685" spans="1:11" x14ac:dyDescent="0.2">
      <c r="A685" s="2" t="s">
        <v>137</v>
      </c>
      <c r="B685" s="2" t="s">
        <v>134</v>
      </c>
      <c r="C685" s="2" t="s">
        <v>51</v>
      </c>
      <c r="D685" s="108">
        <v>41760</v>
      </c>
      <c r="E685" s="109">
        <f t="shared" si="13"/>
        <v>5</v>
      </c>
      <c r="F685" s="109" t="s">
        <v>19</v>
      </c>
      <c r="G685" s="2" t="s">
        <v>125</v>
      </c>
      <c r="H685" s="2" t="s">
        <v>127</v>
      </c>
      <c r="I685" s="2" t="s">
        <v>33</v>
      </c>
      <c r="J685" s="112">
        <v>684073.99396875</v>
      </c>
      <c r="K685" s="110"/>
    </row>
    <row r="686" spans="1:11" x14ac:dyDescent="0.2">
      <c r="A686" s="2" t="s">
        <v>137</v>
      </c>
      <c r="B686" s="2" t="s">
        <v>134</v>
      </c>
      <c r="C686" s="2" t="s">
        <v>51</v>
      </c>
      <c r="D686" s="108">
        <v>41791</v>
      </c>
      <c r="E686" s="109">
        <f t="shared" si="13"/>
        <v>6</v>
      </c>
      <c r="F686" s="109" t="s">
        <v>19</v>
      </c>
      <c r="G686" s="2" t="s">
        <v>125</v>
      </c>
      <c r="H686" s="2" t="s">
        <v>127</v>
      </c>
      <c r="I686" s="2" t="s">
        <v>33</v>
      </c>
      <c r="J686" s="112">
        <v>795822.70165668742</v>
      </c>
      <c r="K686" s="110"/>
    </row>
    <row r="687" spans="1:11" x14ac:dyDescent="0.2">
      <c r="A687" s="2" t="s">
        <v>137</v>
      </c>
      <c r="B687" s="2" t="s">
        <v>134</v>
      </c>
      <c r="C687" s="2" t="s">
        <v>51</v>
      </c>
      <c r="D687" s="108">
        <v>41456</v>
      </c>
      <c r="E687" s="109">
        <f t="shared" si="13"/>
        <v>7</v>
      </c>
      <c r="F687" s="109" t="s">
        <v>19</v>
      </c>
      <c r="G687" s="2" t="s">
        <v>144</v>
      </c>
      <c r="H687" s="2" t="s">
        <v>128</v>
      </c>
      <c r="I687" s="2" t="s">
        <v>33</v>
      </c>
      <c r="J687" s="112">
        <v>334574.56978850893</v>
      </c>
      <c r="K687" s="110"/>
    </row>
    <row r="688" spans="1:11" x14ac:dyDescent="0.2">
      <c r="A688" s="2" t="s">
        <v>137</v>
      </c>
      <c r="B688" s="2" t="s">
        <v>134</v>
      </c>
      <c r="C688" s="2" t="s">
        <v>51</v>
      </c>
      <c r="D688" s="108">
        <v>41487</v>
      </c>
      <c r="E688" s="109">
        <f t="shared" si="13"/>
        <v>8</v>
      </c>
      <c r="F688" s="109" t="s">
        <v>19</v>
      </c>
      <c r="G688" s="2" t="s">
        <v>144</v>
      </c>
      <c r="H688" s="2" t="s">
        <v>128</v>
      </c>
      <c r="I688" s="2" t="s">
        <v>33</v>
      </c>
      <c r="J688" s="112">
        <v>492735.34629342239</v>
      </c>
      <c r="K688" s="110"/>
    </row>
    <row r="689" spans="1:11" x14ac:dyDescent="0.2">
      <c r="A689" s="2" t="s">
        <v>137</v>
      </c>
      <c r="B689" s="2" t="s">
        <v>134</v>
      </c>
      <c r="C689" s="2" t="s">
        <v>51</v>
      </c>
      <c r="D689" s="108">
        <v>41518</v>
      </c>
      <c r="E689" s="109">
        <f t="shared" si="13"/>
        <v>9</v>
      </c>
      <c r="F689" s="109" t="s">
        <v>19</v>
      </c>
      <c r="G689" s="2" t="s">
        <v>144</v>
      </c>
      <c r="H689" s="2" t="s">
        <v>128</v>
      </c>
      <c r="I689" s="2" t="s">
        <v>33</v>
      </c>
      <c r="J689" s="112">
        <v>423886.13007635879</v>
      </c>
      <c r="K689" s="110"/>
    </row>
    <row r="690" spans="1:11" x14ac:dyDescent="0.2">
      <c r="A690" s="2" t="s">
        <v>137</v>
      </c>
      <c r="B690" s="2" t="s">
        <v>134</v>
      </c>
      <c r="C690" s="2" t="s">
        <v>51</v>
      </c>
      <c r="D690" s="108">
        <v>41548</v>
      </c>
      <c r="E690" s="109">
        <f t="shared" si="13"/>
        <v>10</v>
      </c>
      <c r="F690" s="109" t="s">
        <v>19</v>
      </c>
      <c r="G690" s="2" t="s">
        <v>144</v>
      </c>
      <c r="H690" s="2" t="s">
        <v>128</v>
      </c>
      <c r="I690" s="2" t="s">
        <v>33</v>
      </c>
      <c r="J690" s="112">
        <v>370340.02732499992</v>
      </c>
      <c r="K690" s="110"/>
    </row>
    <row r="691" spans="1:11" x14ac:dyDescent="0.2">
      <c r="A691" s="2" t="s">
        <v>137</v>
      </c>
      <c r="B691" s="2" t="s">
        <v>134</v>
      </c>
      <c r="C691" s="2" t="s">
        <v>51</v>
      </c>
      <c r="D691" s="108">
        <v>41579</v>
      </c>
      <c r="E691" s="109">
        <f t="shared" si="13"/>
        <v>11</v>
      </c>
      <c r="F691" s="109" t="s">
        <v>19</v>
      </c>
      <c r="G691" s="2" t="s">
        <v>144</v>
      </c>
      <c r="H691" s="2" t="s">
        <v>128</v>
      </c>
      <c r="I691" s="2" t="s">
        <v>33</v>
      </c>
      <c r="J691" s="112">
        <v>388537.72727419995</v>
      </c>
      <c r="K691" s="110"/>
    </row>
    <row r="692" spans="1:11" x14ac:dyDescent="0.2">
      <c r="A692" s="2" t="s">
        <v>137</v>
      </c>
      <c r="B692" s="2" t="s">
        <v>134</v>
      </c>
      <c r="C692" s="2" t="s">
        <v>51</v>
      </c>
      <c r="D692" s="108">
        <v>41609</v>
      </c>
      <c r="E692" s="109">
        <f t="shared" si="13"/>
        <v>12</v>
      </c>
      <c r="F692" s="109" t="s">
        <v>19</v>
      </c>
      <c r="G692" s="2" t="s">
        <v>144</v>
      </c>
      <c r="H692" s="2" t="s">
        <v>128</v>
      </c>
      <c r="I692" s="2" t="s">
        <v>33</v>
      </c>
      <c r="J692" s="112">
        <v>338577.18673479994</v>
      </c>
      <c r="K692" s="110"/>
    </row>
    <row r="693" spans="1:11" x14ac:dyDescent="0.2">
      <c r="A693" s="2" t="s">
        <v>137</v>
      </c>
      <c r="B693" s="2" t="s">
        <v>134</v>
      </c>
      <c r="C693" s="2" t="s">
        <v>51</v>
      </c>
      <c r="D693" s="108">
        <v>41640</v>
      </c>
      <c r="E693" s="109">
        <f t="shared" si="13"/>
        <v>1</v>
      </c>
      <c r="F693" s="109" t="s">
        <v>19</v>
      </c>
      <c r="G693" s="2" t="s">
        <v>144</v>
      </c>
      <c r="H693" s="2" t="s">
        <v>128</v>
      </c>
      <c r="I693" s="2" t="s">
        <v>33</v>
      </c>
      <c r="J693" s="112">
        <v>466373.20086803986</v>
      </c>
      <c r="K693" s="110"/>
    </row>
    <row r="694" spans="1:11" x14ac:dyDescent="0.2">
      <c r="A694" s="2" t="s">
        <v>137</v>
      </c>
      <c r="B694" s="2" t="s">
        <v>134</v>
      </c>
      <c r="C694" s="2" t="s">
        <v>51</v>
      </c>
      <c r="D694" s="108">
        <v>41671</v>
      </c>
      <c r="E694" s="109">
        <f t="shared" si="13"/>
        <v>2</v>
      </c>
      <c r="F694" s="109" t="s">
        <v>19</v>
      </c>
      <c r="G694" s="2" t="s">
        <v>144</v>
      </c>
      <c r="H694" s="2" t="s">
        <v>128</v>
      </c>
      <c r="I694" s="2" t="s">
        <v>33</v>
      </c>
      <c r="J694" s="112">
        <v>388574.67707873997</v>
      </c>
      <c r="K694" s="110"/>
    </row>
    <row r="695" spans="1:11" x14ac:dyDescent="0.2">
      <c r="A695" s="2" t="s">
        <v>137</v>
      </c>
      <c r="B695" s="2" t="s">
        <v>134</v>
      </c>
      <c r="C695" s="2" t="s">
        <v>51</v>
      </c>
      <c r="D695" s="108">
        <v>41699</v>
      </c>
      <c r="E695" s="109">
        <f t="shared" si="13"/>
        <v>3</v>
      </c>
      <c r="F695" s="109" t="s">
        <v>19</v>
      </c>
      <c r="G695" s="2" t="s">
        <v>144</v>
      </c>
      <c r="H695" s="2" t="s">
        <v>128</v>
      </c>
      <c r="I695" s="2" t="s">
        <v>33</v>
      </c>
      <c r="J695" s="112">
        <v>356192.71368815994</v>
      </c>
      <c r="K695" s="110"/>
    </row>
    <row r="696" spans="1:11" x14ac:dyDescent="0.2">
      <c r="A696" s="2" t="s">
        <v>137</v>
      </c>
      <c r="B696" s="2" t="s">
        <v>134</v>
      </c>
      <c r="C696" s="2" t="s">
        <v>51</v>
      </c>
      <c r="D696" s="108">
        <v>41730</v>
      </c>
      <c r="E696" s="109">
        <f t="shared" si="13"/>
        <v>4</v>
      </c>
      <c r="F696" s="109" t="s">
        <v>19</v>
      </c>
      <c r="G696" s="2" t="s">
        <v>144</v>
      </c>
      <c r="H696" s="2" t="s">
        <v>128</v>
      </c>
      <c r="I696" s="2" t="s">
        <v>33</v>
      </c>
      <c r="J696" s="112">
        <v>381723.53905412991</v>
      </c>
      <c r="K696" s="110"/>
    </row>
    <row r="697" spans="1:11" x14ac:dyDescent="0.2">
      <c r="A697" s="2" t="s">
        <v>137</v>
      </c>
      <c r="B697" s="2" t="s">
        <v>134</v>
      </c>
      <c r="C697" s="2" t="s">
        <v>51</v>
      </c>
      <c r="D697" s="108">
        <v>41760</v>
      </c>
      <c r="E697" s="109">
        <f t="shared" si="13"/>
        <v>5</v>
      </c>
      <c r="F697" s="109" t="s">
        <v>19</v>
      </c>
      <c r="G697" s="2" t="s">
        <v>144</v>
      </c>
      <c r="H697" s="2" t="s">
        <v>128</v>
      </c>
      <c r="I697" s="2" t="s">
        <v>33</v>
      </c>
      <c r="J697" s="112">
        <v>429911.03490812494</v>
      </c>
      <c r="K697" s="110"/>
    </row>
    <row r="698" spans="1:11" x14ac:dyDescent="0.2">
      <c r="A698" s="2" t="s">
        <v>137</v>
      </c>
      <c r="B698" s="2" t="s">
        <v>134</v>
      </c>
      <c r="C698" s="2" t="s">
        <v>51</v>
      </c>
      <c r="D698" s="108">
        <v>41791</v>
      </c>
      <c r="E698" s="109">
        <f t="shared" si="13"/>
        <v>6</v>
      </c>
      <c r="F698" s="109" t="s">
        <v>19</v>
      </c>
      <c r="G698" s="2" t="s">
        <v>144</v>
      </c>
      <c r="H698" s="2" t="s">
        <v>128</v>
      </c>
      <c r="I698" s="2" t="s">
        <v>33</v>
      </c>
      <c r="J698" s="112">
        <v>476034.24514096242</v>
      </c>
      <c r="K698" s="110"/>
    </row>
    <row r="699" spans="1:11" x14ac:dyDescent="0.2">
      <c r="A699" s="2" t="s">
        <v>137</v>
      </c>
      <c r="B699" s="2" t="s">
        <v>134</v>
      </c>
      <c r="C699" s="2" t="s">
        <v>51</v>
      </c>
      <c r="D699" s="108">
        <v>41456</v>
      </c>
      <c r="E699" s="109">
        <f t="shared" si="13"/>
        <v>7</v>
      </c>
      <c r="F699" s="109" t="s">
        <v>19</v>
      </c>
      <c r="G699" s="2" t="s">
        <v>144</v>
      </c>
      <c r="H699" s="2" t="s">
        <v>129</v>
      </c>
      <c r="I699" s="2" t="s">
        <v>33</v>
      </c>
      <c r="J699" s="112">
        <v>221632.12385716435</v>
      </c>
      <c r="K699" s="110"/>
    </row>
    <row r="700" spans="1:11" x14ac:dyDescent="0.2">
      <c r="A700" s="2" t="s">
        <v>137</v>
      </c>
      <c r="B700" s="2" t="s">
        <v>134</v>
      </c>
      <c r="C700" s="2" t="s">
        <v>51</v>
      </c>
      <c r="D700" s="108">
        <v>41487</v>
      </c>
      <c r="E700" s="109">
        <f t="shared" si="13"/>
        <v>8</v>
      </c>
      <c r="F700" s="109" t="s">
        <v>19</v>
      </c>
      <c r="G700" s="2" t="s">
        <v>144</v>
      </c>
      <c r="H700" s="2" t="s">
        <v>129</v>
      </c>
      <c r="I700" s="2" t="s">
        <v>33</v>
      </c>
      <c r="J700" s="112">
        <v>298721.115169695</v>
      </c>
      <c r="K700" s="110"/>
    </row>
    <row r="701" spans="1:11" x14ac:dyDescent="0.2">
      <c r="A701" s="2" t="s">
        <v>137</v>
      </c>
      <c r="B701" s="2" t="s">
        <v>134</v>
      </c>
      <c r="C701" s="2" t="s">
        <v>51</v>
      </c>
      <c r="D701" s="108">
        <v>41518</v>
      </c>
      <c r="E701" s="109">
        <f t="shared" si="13"/>
        <v>9</v>
      </c>
      <c r="F701" s="109" t="s">
        <v>19</v>
      </c>
      <c r="G701" s="2" t="s">
        <v>144</v>
      </c>
      <c r="H701" s="2" t="s">
        <v>129</v>
      </c>
      <c r="I701" s="2" t="s">
        <v>33</v>
      </c>
      <c r="J701" s="112">
        <v>263980.61528681178</v>
      </c>
      <c r="K701" s="110"/>
    </row>
    <row r="702" spans="1:11" x14ac:dyDescent="0.2">
      <c r="A702" s="2" t="s">
        <v>137</v>
      </c>
      <c r="B702" s="2" t="s">
        <v>134</v>
      </c>
      <c r="C702" s="2" t="s">
        <v>51</v>
      </c>
      <c r="D702" s="108">
        <v>41548</v>
      </c>
      <c r="E702" s="109">
        <f t="shared" si="13"/>
        <v>10</v>
      </c>
      <c r="F702" s="109" t="s">
        <v>19</v>
      </c>
      <c r="G702" s="2" t="s">
        <v>144</v>
      </c>
      <c r="H702" s="2" t="s">
        <v>129</v>
      </c>
      <c r="I702" s="2" t="s">
        <v>33</v>
      </c>
      <c r="J702" s="112">
        <v>219795.94496150999</v>
      </c>
      <c r="K702" s="110"/>
    </row>
    <row r="703" spans="1:11" x14ac:dyDescent="0.2">
      <c r="A703" s="2" t="s">
        <v>137</v>
      </c>
      <c r="B703" s="2" t="s">
        <v>134</v>
      </c>
      <c r="C703" s="2" t="s">
        <v>51</v>
      </c>
      <c r="D703" s="108">
        <v>41579</v>
      </c>
      <c r="E703" s="109">
        <f t="shared" si="13"/>
        <v>11</v>
      </c>
      <c r="F703" s="109" t="s">
        <v>19</v>
      </c>
      <c r="G703" s="2" t="s">
        <v>144</v>
      </c>
      <c r="H703" s="2" t="s">
        <v>129</v>
      </c>
      <c r="I703" s="2" t="s">
        <v>33</v>
      </c>
      <c r="J703" s="112">
        <v>258222.34619527502</v>
      </c>
      <c r="K703" s="110"/>
    </row>
    <row r="704" spans="1:11" x14ac:dyDescent="0.2">
      <c r="A704" s="2" t="s">
        <v>137</v>
      </c>
      <c r="B704" s="2" t="s">
        <v>134</v>
      </c>
      <c r="C704" s="2" t="s">
        <v>51</v>
      </c>
      <c r="D704" s="108">
        <v>41609</v>
      </c>
      <c r="E704" s="109">
        <f t="shared" si="13"/>
        <v>12</v>
      </c>
      <c r="F704" s="109" t="s">
        <v>19</v>
      </c>
      <c r="G704" s="2" t="s">
        <v>144</v>
      </c>
      <c r="H704" s="2" t="s">
        <v>129</v>
      </c>
      <c r="I704" s="2" t="s">
        <v>33</v>
      </c>
      <c r="J704" s="112">
        <v>230372.47477350003</v>
      </c>
      <c r="K704" s="110"/>
    </row>
    <row r="705" spans="1:11" x14ac:dyDescent="0.2">
      <c r="A705" s="2" t="s">
        <v>137</v>
      </c>
      <c r="B705" s="2" t="s">
        <v>134</v>
      </c>
      <c r="C705" s="2" t="s">
        <v>51</v>
      </c>
      <c r="D705" s="108">
        <v>41640</v>
      </c>
      <c r="E705" s="109">
        <f t="shared" si="13"/>
        <v>1</v>
      </c>
      <c r="F705" s="109" t="s">
        <v>19</v>
      </c>
      <c r="G705" s="2" t="s">
        <v>144</v>
      </c>
      <c r="H705" s="2" t="s">
        <v>129</v>
      </c>
      <c r="I705" s="2" t="s">
        <v>33</v>
      </c>
      <c r="J705" s="112">
        <v>269842.36896287993</v>
      </c>
      <c r="K705" s="110"/>
    </row>
    <row r="706" spans="1:11" x14ac:dyDescent="0.2">
      <c r="A706" s="2" t="s">
        <v>137</v>
      </c>
      <c r="B706" s="2" t="s">
        <v>134</v>
      </c>
      <c r="C706" s="2" t="s">
        <v>51</v>
      </c>
      <c r="D706" s="108">
        <v>41671</v>
      </c>
      <c r="E706" s="109">
        <f t="shared" si="13"/>
        <v>2</v>
      </c>
      <c r="F706" s="109" t="s">
        <v>19</v>
      </c>
      <c r="G706" s="2" t="s">
        <v>144</v>
      </c>
      <c r="H706" s="2" t="s">
        <v>129</v>
      </c>
      <c r="I706" s="2" t="s">
        <v>33</v>
      </c>
      <c r="J706" s="112">
        <v>229486.43250580502</v>
      </c>
      <c r="K706" s="110"/>
    </row>
    <row r="707" spans="1:11" x14ac:dyDescent="0.2">
      <c r="A707" s="2" t="s">
        <v>137</v>
      </c>
      <c r="B707" s="2" t="s">
        <v>134</v>
      </c>
      <c r="C707" s="2" t="s">
        <v>51</v>
      </c>
      <c r="D707" s="108">
        <v>41699</v>
      </c>
      <c r="E707" s="109">
        <f t="shared" si="13"/>
        <v>3</v>
      </c>
      <c r="F707" s="109" t="s">
        <v>19</v>
      </c>
      <c r="G707" s="2" t="s">
        <v>144</v>
      </c>
      <c r="H707" s="2" t="s">
        <v>129</v>
      </c>
      <c r="I707" s="2" t="s">
        <v>33</v>
      </c>
      <c r="J707" s="112">
        <v>247771.36577484003</v>
      </c>
      <c r="K707" s="110"/>
    </row>
    <row r="708" spans="1:11" x14ac:dyDescent="0.2">
      <c r="A708" s="2" t="s">
        <v>137</v>
      </c>
      <c r="B708" s="2" t="s">
        <v>134</v>
      </c>
      <c r="C708" s="2" t="s">
        <v>51</v>
      </c>
      <c r="D708" s="108">
        <v>41730</v>
      </c>
      <c r="E708" s="109">
        <f t="shared" si="13"/>
        <v>4</v>
      </c>
      <c r="F708" s="109" t="s">
        <v>19</v>
      </c>
      <c r="G708" s="2" t="s">
        <v>144</v>
      </c>
      <c r="H708" s="2" t="s">
        <v>129</v>
      </c>
      <c r="I708" s="2" t="s">
        <v>33</v>
      </c>
      <c r="J708" s="112">
        <v>247653.76578579002</v>
      </c>
      <c r="K708" s="110"/>
    </row>
    <row r="709" spans="1:11" x14ac:dyDescent="0.2">
      <c r="A709" s="2" t="s">
        <v>137</v>
      </c>
      <c r="B709" s="2" t="s">
        <v>134</v>
      </c>
      <c r="C709" s="2" t="s">
        <v>51</v>
      </c>
      <c r="D709" s="108">
        <v>41760</v>
      </c>
      <c r="E709" s="109">
        <f t="shared" si="13"/>
        <v>5</v>
      </c>
      <c r="F709" s="109" t="s">
        <v>19</v>
      </c>
      <c r="G709" s="2" t="s">
        <v>144</v>
      </c>
      <c r="H709" s="2" t="s">
        <v>129</v>
      </c>
      <c r="I709" s="2" t="s">
        <v>33</v>
      </c>
      <c r="J709" s="112">
        <v>257537.95336406256</v>
      </c>
      <c r="K709" s="110"/>
    </row>
    <row r="710" spans="1:11" x14ac:dyDescent="0.2">
      <c r="A710" s="2" t="s">
        <v>137</v>
      </c>
      <c r="B710" s="2" t="s">
        <v>134</v>
      </c>
      <c r="C710" s="2" t="s">
        <v>51</v>
      </c>
      <c r="D710" s="108">
        <v>41791</v>
      </c>
      <c r="E710" s="109">
        <f t="shared" si="13"/>
        <v>6</v>
      </c>
      <c r="F710" s="109" t="s">
        <v>19</v>
      </c>
      <c r="G710" s="2" t="s">
        <v>144</v>
      </c>
      <c r="H710" s="2" t="s">
        <v>129</v>
      </c>
      <c r="I710" s="2" t="s">
        <v>33</v>
      </c>
      <c r="J710" s="112">
        <v>273028.52946296253</v>
      </c>
      <c r="K710" s="110"/>
    </row>
    <row r="711" spans="1:11" x14ac:dyDescent="0.2">
      <c r="A711" s="2" t="s">
        <v>137</v>
      </c>
      <c r="B711" s="2" t="s">
        <v>134</v>
      </c>
      <c r="C711" s="2" t="s">
        <v>51</v>
      </c>
      <c r="D711" s="108">
        <v>41456</v>
      </c>
      <c r="E711" s="109">
        <f t="shared" si="13"/>
        <v>7</v>
      </c>
      <c r="F711" s="109" t="s">
        <v>19</v>
      </c>
      <c r="G711" s="2" t="s">
        <v>144</v>
      </c>
      <c r="H711" s="2" t="s">
        <v>130</v>
      </c>
      <c r="I711" s="2" t="s">
        <v>33</v>
      </c>
      <c r="J711" s="112">
        <v>270317.51001272164</v>
      </c>
      <c r="K711" s="110"/>
    </row>
    <row r="712" spans="1:11" x14ac:dyDescent="0.2">
      <c r="A712" s="2" t="s">
        <v>137</v>
      </c>
      <c r="B712" s="2" t="s">
        <v>134</v>
      </c>
      <c r="C712" s="2" t="s">
        <v>51</v>
      </c>
      <c r="D712" s="108">
        <v>41487</v>
      </c>
      <c r="E712" s="109">
        <f t="shared" si="13"/>
        <v>8</v>
      </c>
      <c r="F712" s="109" t="s">
        <v>19</v>
      </c>
      <c r="G712" s="2" t="s">
        <v>144</v>
      </c>
      <c r="H712" s="2" t="s">
        <v>130</v>
      </c>
      <c r="I712" s="2" t="s">
        <v>33</v>
      </c>
      <c r="J712" s="112">
        <v>345609.90627034125</v>
      </c>
      <c r="K712" s="110"/>
    </row>
    <row r="713" spans="1:11" x14ac:dyDescent="0.2">
      <c r="A713" s="2" t="s">
        <v>137</v>
      </c>
      <c r="B713" s="2" t="s">
        <v>134</v>
      </c>
      <c r="C713" s="2" t="s">
        <v>51</v>
      </c>
      <c r="D713" s="108">
        <v>41518</v>
      </c>
      <c r="E713" s="109">
        <f t="shared" si="13"/>
        <v>9</v>
      </c>
      <c r="F713" s="109" t="s">
        <v>19</v>
      </c>
      <c r="G713" s="2" t="s">
        <v>144</v>
      </c>
      <c r="H713" s="2" t="s">
        <v>130</v>
      </c>
      <c r="I713" s="2" t="s">
        <v>33</v>
      </c>
      <c r="J713" s="112">
        <v>281982.65504614048</v>
      </c>
      <c r="K713" s="110"/>
    </row>
    <row r="714" spans="1:11" x14ac:dyDescent="0.2">
      <c r="A714" s="2" t="s">
        <v>137</v>
      </c>
      <c r="B714" s="2" t="s">
        <v>134</v>
      </c>
      <c r="C714" s="2" t="s">
        <v>51</v>
      </c>
      <c r="D714" s="108">
        <v>41548</v>
      </c>
      <c r="E714" s="109">
        <f t="shared" si="13"/>
        <v>10</v>
      </c>
      <c r="F714" s="109" t="s">
        <v>19</v>
      </c>
      <c r="G714" s="2" t="s">
        <v>144</v>
      </c>
      <c r="H714" s="2" t="s">
        <v>130</v>
      </c>
      <c r="I714" s="2" t="s">
        <v>33</v>
      </c>
      <c r="J714" s="112">
        <v>262525.43281191739</v>
      </c>
      <c r="K714" s="110"/>
    </row>
    <row r="715" spans="1:11" x14ac:dyDescent="0.2">
      <c r="A715" s="2" t="s">
        <v>137</v>
      </c>
      <c r="B715" s="2" t="s">
        <v>134</v>
      </c>
      <c r="C715" s="2" t="s">
        <v>51</v>
      </c>
      <c r="D715" s="108">
        <v>41579</v>
      </c>
      <c r="E715" s="109">
        <f t="shared" si="13"/>
        <v>11</v>
      </c>
      <c r="F715" s="109" t="s">
        <v>19</v>
      </c>
      <c r="G715" s="2" t="s">
        <v>144</v>
      </c>
      <c r="H715" s="2" t="s">
        <v>130</v>
      </c>
      <c r="I715" s="2" t="s">
        <v>33</v>
      </c>
      <c r="J715" s="112">
        <v>264530.39711157506</v>
      </c>
      <c r="K715" s="110"/>
    </row>
    <row r="716" spans="1:11" x14ac:dyDescent="0.2">
      <c r="A716" s="2" t="s">
        <v>137</v>
      </c>
      <c r="B716" s="2" t="s">
        <v>134</v>
      </c>
      <c r="C716" s="2" t="s">
        <v>51</v>
      </c>
      <c r="D716" s="108">
        <v>41609</v>
      </c>
      <c r="E716" s="109">
        <f t="shared" si="13"/>
        <v>12</v>
      </c>
      <c r="F716" s="109" t="s">
        <v>19</v>
      </c>
      <c r="G716" s="2" t="s">
        <v>144</v>
      </c>
      <c r="H716" s="2" t="s">
        <v>130</v>
      </c>
      <c r="I716" s="2" t="s">
        <v>33</v>
      </c>
      <c r="J716" s="112">
        <v>252866.98882554998</v>
      </c>
      <c r="K716" s="110"/>
    </row>
    <row r="717" spans="1:11" x14ac:dyDescent="0.2">
      <c r="A717" s="2" t="s">
        <v>137</v>
      </c>
      <c r="B717" s="2" t="s">
        <v>134</v>
      </c>
      <c r="C717" s="2" t="s">
        <v>51</v>
      </c>
      <c r="D717" s="108">
        <v>41640</v>
      </c>
      <c r="E717" s="109">
        <f t="shared" si="13"/>
        <v>1</v>
      </c>
      <c r="F717" s="109" t="s">
        <v>19</v>
      </c>
      <c r="G717" s="2" t="s">
        <v>144</v>
      </c>
      <c r="H717" s="2" t="s">
        <v>130</v>
      </c>
      <c r="I717" s="2" t="s">
        <v>33</v>
      </c>
      <c r="J717" s="112">
        <v>306190.89609723992</v>
      </c>
      <c r="K717" s="110"/>
    </row>
    <row r="718" spans="1:11" x14ac:dyDescent="0.2">
      <c r="A718" s="2" t="s">
        <v>137</v>
      </c>
      <c r="B718" s="2" t="s">
        <v>134</v>
      </c>
      <c r="C718" s="2" t="s">
        <v>51</v>
      </c>
      <c r="D718" s="108">
        <v>41671</v>
      </c>
      <c r="E718" s="109">
        <f t="shared" si="13"/>
        <v>2</v>
      </c>
      <c r="F718" s="109" t="s">
        <v>19</v>
      </c>
      <c r="G718" s="2" t="s">
        <v>144</v>
      </c>
      <c r="H718" s="2" t="s">
        <v>130</v>
      </c>
      <c r="I718" s="2" t="s">
        <v>33</v>
      </c>
      <c r="J718" s="112">
        <v>271830.070734885</v>
      </c>
      <c r="K718" s="110"/>
    </row>
    <row r="719" spans="1:11" x14ac:dyDescent="0.2">
      <c r="A719" s="2" t="s">
        <v>137</v>
      </c>
      <c r="B719" s="2" t="s">
        <v>134</v>
      </c>
      <c r="C719" s="2" t="s">
        <v>51</v>
      </c>
      <c r="D719" s="108">
        <v>41699</v>
      </c>
      <c r="E719" s="109">
        <f t="shared" si="13"/>
        <v>3</v>
      </c>
      <c r="F719" s="109" t="s">
        <v>19</v>
      </c>
      <c r="G719" s="2" t="s">
        <v>144</v>
      </c>
      <c r="H719" s="2" t="s">
        <v>130</v>
      </c>
      <c r="I719" s="2" t="s">
        <v>33</v>
      </c>
      <c r="J719" s="112">
        <v>271101.39427444007</v>
      </c>
      <c r="K719" s="110"/>
    </row>
    <row r="720" spans="1:11" x14ac:dyDescent="0.2">
      <c r="A720" s="2" t="s">
        <v>137</v>
      </c>
      <c r="B720" s="2" t="s">
        <v>134</v>
      </c>
      <c r="C720" s="2" t="s">
        <v>51</v>
      </c>
      <c r="D720" s="108">
        <v>41730</v>
      </c>
      <c r="E720" s="109">
        <f t="shared" ref="E720:E783" si="14">MONTH(D720)</f>
        <v>4</v>
      </c>
      <c r="F720" s="109" t="s">
        <v>19</v>
      </c>
      <c r="G720" s="2" t="s">
        <v>144</v>
      </c>
      <c r="H720" s="2" t="s">
        <v>130</v>
      </c>
      <c r="I720" s="2" t="s">
        <v>33</v>
      </c>
      <c r="J720" s="112">
        <v>274351.7614925587</v>
      </c>
      <c r="K720" s="110"/>
    </row>
    <row r="721" spans="1:11" x14ac:dyDescent="0.2">
      <c r="A721" s="2" t="s">
        <v>137</v>
      </c>
      <c r="B721" s="2" t="s">
        <v>134</v>
      </c>
      <c r="C721" s="2" t="s">
        <v>51</v>
      </c>
      <c r="D721" s="108">
        <v>41760</v>
      </c>
      <c r="E721" s="109">
        <f t="shared" si="14"/>
        <v>5</v>
      </c>
      <c r="F721" s="109" t="s">
        <v>19</v>
      </c>
      <c r="G721" s="2" t="s">
        <v>144</v>
      </c>
      <c r="H721" s="2" t="s">
        <v>130</v>
      </c>
      <c r="I721" s="2" t="s">
        <v>33</v>
      </c>
      <c r="J721" s="112">
        <v>294826.72073953127</v>
      </c>
      <c r="K721" s="110"/>
    </row>
    <row r="722" spans="1:11" x14ac:dyDescent="0.2">
      <c r="A722" s="2" t="s">
        <v>137</v>
      </c>
      <c r="B722" s="2" t="s">
        <v>134</v>
      </c>
      <c r="C722" s="2" t="s">
        <v>51</v>
      </c>
      <c r="D722" s="108">
        <v>41791</v>
      </c>
      <c r="E722" s="109">
        <f t="shared" si="14"/>
        <v>6</v>
      </c>
      <c r="F722" s="109" t="s">
        <v>19</v>
      </c>
      <c r="G722" s="2" t="s">
        <v>144</v>
      </c>
      <c r="H722" s="2" t="s">
        <v>130</v>
      </c>
      <c r="I722" s="2" t="s">
        <v>33</v>
      </c>
      <c r="J722" s="112">
        <v>340841.04228242871</v>
      </c>
      <c r="K722" s="110"/>
    </row>
    <row r="723" spans="1:11" x14ac:dyDescent="0.2">
      <c r="A723" s="2" t="s">
        <v>137</v>
      </c>
      <c r="B723" s="2" t="s">
        <v>134</v>
      </c>
      <c r="C723" s="2" t="s">
        <v>51</v>
      </c>
      <c r="D723" s="108">
        <v>41456</v>
      </c>
      <c r="E723" s="109">
        <f t="shared" si="14"/>
        <v>7</v>
      </c>
      <c r="F723" s="109" t="s">
        <v>19</v>
      </c>
      <c r="G723" s="2" t="s">
        <v>144</v>
      </c>
      <c r="H723" s="2" t="s">
        <v>131</v>
      </c>
      <c r="I723" s="2" t="s">
        <v>33</v>
      </c>
      <c r="J723" s="112">
        <v>186895.31347357444</v>
      </c>
      <c r="K723" s="110"/>
    </row>
    <row r="724" spans="1:11" x14ac:dyDescent="0.2">
      <c r="A724" s="2" t="s">
        <v>137</v>
      </c>
      <c r="B724" s="2" t="s">
        <v>134</v>
      </c>
      <c r="C724" s="2" t="s">
        <v>51</v>
      </c>
      <c r="D724" s="108">
        <v>41487</v>
      </c>
      <c r="E724" s="109">
        <f t="shared" si="14"/>
        <v>8</v>
      </c>
      <c r="F724" s="109" t="s">
        <v>19</v>
      </c>
      <c r="G724" s="2" t="s">
        <v>144</v>
      </c>
      <c r="H724" s="2" t="s">
        <v>131</v>
      </c>
      <c r="I724" s="2" t="s">
        <v>33</v>
      </c>
      <c r="J724" s="112">
        <v>232460.33937309752</v>
      </c>
      <c r="K724" s="110"/>
    </row>
    <row r="725" spans="1:11" x14ac:dyDescent="0.2">
      <c r="A725" s="2" t="s">
        <v>137</v>
      </c>
      <c r="B725" s="2" t="s">
        <v>134</v>
      </c>
      <c r="C725" s="2" t="s">
        <v>51</v>
      </c>
      <c r="D725" s="108">
        <v>41518</v>
      </c>
      <c r="E725" s="109">
        <f t="shared" si="14"/>
        <v>9</v>
      </c>
      <c r="F725" s="109" t="s">
        <v>19</v>
      </c>
      <c r="G725" s="2" t="s">
        <v>144</v>
      </c>
      <c r="H725" s="2" t="s">
        <v>131</v>
      </c>
      <c r="I725" s="2" t="s">
        <v>33</v>
      </c>
      <c r="J725" s="112">
        <v>196800.64514333947</v>
      </c>
      <c r="K725" s="110"/>
    </row>
    <row r="726" spans="1:11" x14ac:dyDescent="0.2">
      <c r="A726" s="2" t="s">
        <v>137</v>
      </c>
      <c r="B726" s="2" t="s">
        <v>134</v>
      </c>
      <c r="C726" s="2" t="s">
        <v>51</v>
      </c>
      <c r="D726" s="108">
        <v>41548</v>
      </c>
      <c r="E726" s="109">
        <f t="shared" si="14"/>
        <v>10</v>
      </c>
      <c r="F726" s="109" t="s">
        <v>19</v>
      </c>
      <c r="G726" s="2" t="s">
        <v>144</v>
      </c>
      <c r="H726" s="2" t="s">
        <v>131</v>
      </c>
      <c r="I726" s="2" t="s">
        <v>33</v>
      </c>
      <c r="J726" s="112">
        <v>175238.87213904748</v>
      </c>
      <c r="K726" s="110"/>
    </row>
    <row r="727" spans="1:11" x14ac:dyDescent="0.2">
      <c r="A727" s="2" t="s">
        <v>137</v>
      </c>
      <c r="B727" s="2" t="s">
        <v>134</v>
      </c>
      <c r="C727" s="2" t="s">
        <v>51</v>
      </c>
      <c r="D727" s="108">
        <v>41579</v>
      </c>
      <c r="E727" s="109">
        <f t="shared" si="14"/>
        <v>11</v>
      </c>
      <c r="F727" s="109" t="s">
        <v>19</v>
      </c>
      <c r="G727" s="2" t="s">
        <v>144</v>
      </c>
      <c r="H727" s="2" t="s">
        <v>131</v>
      </c>
      <c r="I727" s="2" t="s">
        <v>33</v>
      </c>
      <c r="J727" s="112">
        <v>184271.68199002498</v>
      </c>
      <c r="K727" s="110"/>
    </row>
    <row r="728" spans="1:11" x14ac:dyDescent="0.2">
      <c r="A728" s="2" t="s">
        <v>137</v>
      </c>
      <c r="B728" s="2" t="s">
        <v>134</v>
      </c>
      <c r="C728" s="2" t="s">
        <v>51</v>
      </c>
      <c r="D728" s="108">
        <v>41609</v>
      </c>
      <c r="E728" s="109">
        <f t="shared" si="14"/>
        <v>12</v>
      </c>
      <c r="F728" s="109" t="s">
        <v>19</v>
      </c>
      <c r="G728" s="2" t="s">
        <v>144</v>
      </c>
      <c r="H728" s="2" t="s">
        <v>131</v>
      </c>
      <c r="I728" s="2" t="s">
        <v>33</v>
      </c>
      <c r="J728" s="112">
        <v>182465.61649890002</v>
      </c>
      <c r="K728" s="110"/>
    </row>
    <row r="729" spans="1:11" x14ac:dyDescent="0.2">
      <c r="A729" s="2" t="s">
        <v>137</v>
      </c>
      <c r="B729" s="2" t="s">
        <v>134</v>
      </c>
      <c r="C729" s="2" t="s">
        <v>51</v>
      </c>
      <c r="D729" s="108">
        <v>41640</v>
      </c>
      <c r="E729" s="109">
        <f t="shared" si="14"/>
        <v>1</v>
      </c>
      <c r="F729" s="109" t="s">
        <v>19</v>
      </c>
      <c r="G729" s="2" t="s">
        <v>144</v>
      </c>
      <c r="H729" s="2" t="s">
        <v>131</v>
      </c>
      <c r="I729" s="2" t="s">
        <v>33</v>
      </c>
      <c r="J729" s="112">
        <v>235865.21106119995</v>
      </c>
      <c r="K729" s="110"/>
    </row>
    <row r="730" spans="1:11" x14ac:dyDescent="0.2">
      <c r="A730" s="2" t="s">
        <v>137</v>
      </c>
      <c r="B730" s="2" t="s">
        <v>134</v>
      </c>
      <c r="C730" s="2" t="s">
        <v>51</v>
      </c>
      <c r="D730" s="108">
        <v>41671</v>
      </c>
      <c r="E730" s="109">
        <f t="shared" si="14"/>
        <v>2</v>
      </c>
      <c r="F730" s="109" t="s">
        <v>19</v>
      </c>
      <c r="G730" s="2" t="s">
        <v>144</v>
      </c>
      <c r="H730" s="2" t="s">
        <v>131</v>
      </c>
      <c r="I730" s="2" t="s">
        <v>33</v>
      </c>
      <c r="J730" s="112">
        <v>184781.07299609997</v>
      </c>
      <c r="K730" s="110"/>
    </row>
    <row r="731" spans="1:11" x14ac:dyDescent="0.2">
      <c r="A731" s="2" t="s">
        <v>137</v>
      </c>
      <c r="B731" s="2" t="s">
        <v>134</v>
      </c>
      <c r="C731" s="2" t="s">
        <v>51</v>
      </c>
      <c r="D731" s="108">
        <v>41699</v>
      </c>
      <c r="E731" s="109">
        <f t="shared" si="14"/>
        <v>3</v>
      </c>
      <c r="F731" s="109" t="s">
        <v>19</v>
      </c>
      <c r="G731" s="2" t="s">
        <v>144</v>
      </c>
      <c r="H731" s="2" t="s">
        <v>131</v>
      </c>
      <c r="I731" s="2" t="s">
        <v>33</v>
      </c>
      <c r="J731" s="112">
        <v>187904.12488512002</v>
      </c>
      <c r="K731" s="110"/>
    </row>
    <row r="732" spans="1:11" x14ac:dyDescent="0.2">
      <c r="A732" s="2" t="s">
        <v>137</v>
      </c>
      <c r="B732" s="2" t="s">
        <v>134</v>
      </c>
      <c r="C732" s="2" t="s">
        <v>51</v>
      </c>
      <c r="D732" s="108">
        <v>41730</v>
      </c>
      <c r="E732" s="109">
        <f t="shared" si="14"/>
        <v>4</v>
      </c>
      <c r="F732" s="109" t="s">
        <v>19</v>
      </c>
      <c r="G732" s="2" t="s">
        <v>144</v>
      </c>
      <c r="H732" s="2" t="s">
        <v>131</v>
      </c>
      <c r="I732" s="2" t="s">
        <v>33</v>
      </c>
      <c r="J732" s="112">
        <v>191788.36157754</v>
      </c>
      <c r="K732" s="110"/>
    </row>
    <row r="733" spans="1:11" x14ac:dyDescent="0.2">
      <c r="A733" s="2" t="s">
        <v>137</v>
      </c>
      <c r="B733" s="2" t="s">
        <v>134</v>
      </c>
      <c r="C733" s="2" t="s">
        <v>51</v>
      </c>
      <c r="D733" s="108">
        <v>41760</v>
      </c>
      <c r="E733" s="109">
        <f t="shared" si="14"/>
        <v>5</v>
      </c>
      <c r="F733" s="109" t="s">
        <v>19</v>
      </c>
      <c r="G733" s="2" t="s">
        <v>144</v>
      </c>
      <c r="H733" s="2" t="s">
        <v>131</v>
      </c>
      <c r="I733" s="2" t="s">
        <v>33</v>
      </c>
      <c r="J733" s="112">
        <v>189293.90636625001</v>
      </c>
      <c r="K733" s="110"/>
    </row>
    <row r="734" spans="1:11" x14ac:dyDescent="0.2">
      <c r="A734" s="2" t="s">
        <v>137</v>
      </c>
      <c r="B734" s="2" t="s">
        <v>134</v>
      </c>
      <c r="C734" s="2" t="s">
        <v>51</v>
      </c>
      <c r="D734" s="108">
        <v>41791</v>
      </c>
      <c r="E734" s="109">
        <f t="shared" si="14"/>
        <v>6</v>
      </c>
      <c r="F734" s="109" t="s">
        <v>19</v>
      </c>
      <c r="G734" s="2" t="s">
        <v>144</v>
      </c>
      <c r="H734" s="2" t="s">
        <v>131</v>
      </c>
      <c r="I734" s="2" t="s">
        <v>33</v>
      </c>
      <c r="J734" s="112">
        <v>230880.88355771248</v>
      </c>
      <c r="K734" s="110"/>
    </row>
    <row r="735" spans="1:11" x14ac:dyDescent="0.2">
      <c r="A735" s="2" t="s">
        <v>137</v>
      </c>
      <c r="B735" s="2" t="s">
        <v>134</v>
      </c>
      <c r="C735" s="2" t="s">
        <v>51</v>
      </c>
      <c r="D735" s="108">
        <v>41456</v>
      </c>
      <c r="E735" s="109">
        <f t="shared" si="14"/>
        <v>7</v>
      </c>
      <c r="F735" s="109" t="s">
        <v>19</v>
      </c>
      <c r="G735" s="2" t="s">
        <v>132</v>
      </c>
      <c r="H735" s="2" t="s">
        <v>133</v>
      </c>
      <c r="I735" s="2" t="s">
        <v>33</v>
      </c>
      <c r="J735" s="112">
        <v>1207341.5441326213</v>
      </c>
      <c r="K735" s="110"/>
    </row>
    <row r="736" spans="1:11" x14ac:dyDescent="0.2">
      <c r="A736" s="2" t="s">
        <v>137</v>
      </c>
      <c r="B736" s="2" t="s">
        <v>134</v>
      </c>
      <c r="C736" s="2" t="s">
        <v>51</v>
      </c>
      <c r="D736" s="108">
        <v>41487</v>
      </c>
      <c r="E736" s="109">
        <f t="shared" si="14"/>
        <v>8</v>
      </c>
      <c r="F736" s="109" t="s">
        <v>19</v>
      </c>
      <c r="G736" s="2" t="s">
        <v>132</v>
      </c>
      <c r="H736" s="2" t="s">
        <v>133</v>
      </c>
      <c r="I736" s="2" t="s">
        <v>33</v>
      </c>
      <c r="J736" s="112">
        <v>1627559.0630120938</v>
      </c>
      <c r="K736" s="110"/>
    </row>
    <row r="737" spans="1:11" x14ac:dyDescent="0.2">
      <c r="A737" s="2" t="s">
        <v>137</v>
      </c>
      <c r="B737" s="2" t="s">
        <v>134</v>
      </c>
      <c r="C737" s="2" t="s">
        <v>51</v>
      </c>
      <c r="D737" s="108">
        <v>41518</v>
      </c>
      <c r="E737" s="109">
        <f t="shared" si="14"/>
        <v>9</v>
      </c>
      <c r="F737" s="109" t="s">
        <v>19</v>
      </c>
      <c r="G737" s="2" t="s">
        <v>132</v>
      </c>
      <c r="H737" s="2" t="s">
        <v>133</v>
      </c>
      <c r="I737" s="2" t="s">
        <v>33</v>
      </c>
      <c r="J737" s="112">
        <v>1247278.3501437153</v>
      </c>
      <c r="K737" s="110"/>
    </row>
    <row r="738" spans="1:11" x14ac:dyDescent="0.2">
      <c r="A738" s="2" t="s">
        <v>137</v>
      </c>
      <c r="B738" s="2" t="s">
        <v>134</v>
      </c>
      <c r="C738" s="2" t="s">
        <v>51</v>
      </c>
      <c r="D738" s="108">
        <v>41548</v>
      </c>
      <c r="E738" s="109">
        <f t="shared" si="14"/>
        <v>10</v>
      </c>
      <c r="F738" s="109" t="s">
        <v>19</v>
      </c>
      <c r="G738" s="2" t="s">
        <v>132</v>
      </c>
      <c r="H738" s="2" t="s">
        <v>133</v>
      </c>
      <c r="I738" s="2" t="s">
        <v>33</v>
      </c>
      <c r="J738" s="112">
        <v>1189437.4296213749</v>
      </c>
      <c r="K738" s="110"/>
    </row>
    <row r="739" spans="1:11" x14ac:dyDescent="0.2">
      <c r="A739" s="2" t="s">
        <v>137</v>
      </c>
      <c r="B739" s="2" t="s">
        <v>134</v>
      </c>
      <c r="C739" s="2" t="s">
        <v>51</v>
      </c>
      <c r="D739" s="108">
        <v>41579</v>
      </c>
      <c r="E739" s="109">
        <f t="shared" si="14"/>
        <v>11</v>
      </c>
      <c r="F739" s="109" t="s">
        <v>19</v>
      </c>
      <c r="G739" s="2" t="s">
        <v>132</v>
      </c>
      <c r="H739" s="2" t="s">
        <v>133</v>
      </c>
      <c r="I739" s="2" t="s">
        <v>33</v>
      </c>
      <c r="J739" s="112">
        <v>1196568.3584903125</v>
      </c>
      <c r="K739" s="110"/>
    </row>
    <row r="740" spans="1:11" x14ac:dyDescent="0.2">
      <c r="A740" s="2" t="s">
        <v>137</v>
      </c>
      <c r="B740" s="2" t="s">
        <v>134</v>
      </c>
      <c r="C740" s="2" t="s">
        <v>51</v>
      </c>
      <c r="D740" s="108">
        <v>41609</v>
      </c>
      <c r="E740" s="109">
        <f t="shared" si="14"/>
        <v>12</v>
      </c>
      <c r="F740" s="109" t="s">
        <v>19</v>
      </c>
      <c r="G740" s="2" t="s">
        <v>132</v>
      </c>
      <c r="H740" s="2" t="s">
        <v>133</v>
      </c>
      <c r="I740" s="2" t="s">
        <v>33</v>
      </c>
      <c r="J740" s="112">
        <v>1176117.3688343752</v>
      </c>
      <c r="K740" s="110"/>
    </row>
    <row r="741" spans="1:11" x14ac:dyDescent="0.2">
      <c r="A741" s="2" t="s">
        <v>137</v>
      </c>
      <c r="B741" s="2" t="s">
        <v>134</v>
      </c>
      <c r="C741" s="2" t="s">
        <v>51</v>
      </c>
      <c r="D741" s="108">
        <v>41640</v>
      </c>
      <c r="E741" s="109">
        <f t="shared" si="14"/>
        <v>1</v>
      </c>
      <c r="F741" s="109" t="s">
        <v>19</v>
      </c>
      <c r="G741" s="2" t="s">
        <v>132</v>
      </c>
      <c r="H741" s="2" t="s">
        <v>133</v>
      </c>
      <c r="I741" s="2" t="s">
        <v>33</v>
      </c>
      <c r="J741" s="112">
        <v>1565368.1883344997</v>
      </c>
      <c r="K741" s="110"/>
    </row>
    <row r="742" spans="1:11" x14ac:dyDescent="0.2">
      <c r="A742" s="2" t="s">
        <v>137</v>
      </c>
      <c r="B742" s="2" t="s">
        <v>134</v>
      </c>
      <c r="C742" s="2" t="s">
        <v>51</v>
      </c>
      <c r="D742" s="108">
        <v>41671</v>
      </c>
      <c r="E742" s="109">
        <f t="shared" si="14"/>
        <v>2</v>
      </c>
      <c r="F742" s="109" t="s">
        <v>19</v>
      </c>
      <c r="G742" s="2" t="s">
        <v>132</v>
      </c>
      <c r="H742" s="2" t="s">
        <v>133</v>
      </c>
      <c r="I742" s="2" t="s">
        <v>33</v>
      </c>
      <c r="J742" s="112">
        <v>1227442.7809998749</v>
      </c>
      <c r="K742" s="110"/>
    </row>
    <row r="743" spans="1:11" x14ac:dyDescent="0.2">
      <c r="A743" s="2" t="s">
        <v>137</v>
      </c>
      <c r="B743" s="2" t="s">
        <v>134</v>
      </c>
      <c r="C743" s="2" t="s">
        <v>51</v>
      </c>
      <c r="D743" s="108">
        <v>41699</v>
      </c>
      <c r="E743" s="109">
        <f t="shared" si="14"/>
        <v>3</v>
      </c>
      <c r="F743" s="109" t="s">
        <v>19</v>
      </c>
      <c r="G743" s="2" t="s">
        <v>132</v>
      </c>
      <c r="H743" s="2" t="s">
        <v>133</v>
      </c>
      <c r="I743" s="2" t="s">
        <v>33</v>
      </c>
      <c r="J743" s="112">
        <v>1290433.7858775002</v>
      </c>
      <c r="K743" s="110"/>
    </row>
    <row r="744" spans="1:11" x14ac:dyDescent="0.2">
      <c r="A744" s="2" t="s">
        <v>137</v>
      </c>
      <c r="B744" s="2" t="s">
        <v>134</v>
      </c>
      <c r="C744" s="2" t="s">
        <v>51</v>
      </c>
      <c r="D744" s="108">
        <v>41730</v>
      </c>
      <c r="E744" s="109">
        <f t="shared" si="14"/>
        <v>4</v>
      </c>
      <c r="F744" s="109" t="s">
        <v>19</v>
      </c>
      <c r="G744" s="2" t="s">
        <v>132</v>
      </c>
      <c r="H744" s="2" t="s">
        <v>133</v>
      </c>
      <c r="I744" s="2" t="s">
        <v>33</v>
      </c>
      <c r="J744" s="112">
        <v>1298308.3953839999</v>
      </c>
      <c r="K744" s="110"/>
    </row>
    <row r="745" spans="1:11" x14ac:dyDescent="0.2">
      <c r="A745" s="2" t="s">
        <v>137</v>
      </c>
      <c r="B745" s="2" t="s">
        <v>134</v>
      </c>
      <c r="C745" s="2" t="s">
        <v>51</v>
      </c>
      <c r="D745" s="108">
        <v>41760</v>
      </c>
      <c r="E745" s="109">
        <f t="shared" si="14"/>
        <v>5</v>
      </c>
      <c r="F745" s="109" t="s">
        <v>19</v>
      </c>
      <c r="G745" s="2" t="s">
        <v>132</v>
      </c>
      <c r="H745" s="2" t="s">
        <v>133</v>
      </c>
      <c r="I745" s="2" t="s">
        <v>33</v>
      </c>
      <c r="J745" s="112">
        <v>1344373.5269335939</v>
      </c>
      <c r="K745" s="110"/>
    </row>
    <row r="746" spans="1:11" x14ac:dyDescent="0.2">
      <c r="A746" s="2" t="s">
        <v>137</v>
      </c>
      <c r="B746" s="2" t="s">
        <v>134</v>
      </c>
      <c r="C746" s="2" t="s">
        <v>51</v>
      </c>
      <c r="D746" s="108">
        <v>41791</v>
      </c>
      <c r="E746" s="109">
        <f t="shared" si="14"/>
        <v>6</v>
      </c>
      <c r="F746" s="109" t="s">
        <v>19</v>
      </c>
      <c r="G746" s="2" t="s">
        <v>132</v>
      </c>
      <c r="H746" s="2" t="s">
        <v>133</v>
      </c>
      <c r="I746" s="2" t="s">
        <v>33</v>
      </c>
      <c r="J746" s="112">
        <v>1507227.5892764062</v>
      </c>
      <c r="K746" s="110"/>
    </row>
    <row r="747" spans="1:11" x14ac:dyDescent="0.2">
      <c r="A747" s="2" t="s">
        <v>137</v>
      </c>
      <c r="B747" s="2" t="s">
        <v>134</v>
      </c>
      <c r="C747" s="2" t="s">
        <v>64</v>
      </c>
      <c r="D747" s="108">
        <v>41456</v>
      </c>
      <c r="E747" s="109">
        <f t="shared" si="14"/>
        <v>7</v>
      </c>
      <c r="F747" s="109" t="s">
        <v>19</v>
      </c>
      <c r="G747" s="2" t="s">
        <v>121</v>
      </c>
      <c r="H747" s="2" t="s">
        <v>124</v>
      </c>
      <c r="I747" s="2" t="s">
        <v>33</v>
      </c>
      <c r="J747" s="112">
        <v>4118100.0493550403</v>
      </c>
      <c r="K747" s="110"/>
    </row>
    <row r="748" spans="1:11" x14ac:dyDescent="0.2">
      <c r="A748" s="2" t="s">
        <v>137</v>
      </c>
      <c r="B748" s="2" t="s">
        <v>134</v>
      </c>
      <c r="C748" s="2" t="s">
        <v>64</v>
      </c>
      <c r="D748" s="108">
        <v>41487</v>
      </c>
      <c r="E748" s="109">
        <f t="shared" si="14"/>
        <v>8</v>
      </c>
      <c r="F748" s="109" t="s">
        <v>19</v>
      </c>
      <c r="G748" s="2" t="s">
        <v>121</v>
      </c>
      <c r="H748" s="2" t="s">
        <v>124</v>
      </c>
      <c r="I748" s="2" t="s">
        <v>33</v>
      </c>
      <c r="J748" s="112">
        <v>4507082.5661568008</v>
      </c>
      <c r="K748" s="110"/>
    </row>
    <row r="749" spans="1:11" x14ac:dyDescent="0.2">
      <c r="A749" s="2" t="s">
        <v>137</v>
      </c>
      <c r="B749" s="2" t="s">
        <v>134</v>
      </c>
      <c r="C749" s="2" t="s">
        <v>64</v>
      </c>
      <c r="D749" s="108">
        <v>41518</v>
      </c>
      <c r="E749" s="109">
        <f t="shared" si="14"/>
        <v>9</v>
      </c>
      <c r="F749" s="109" t="s">
        <v>19</v>
      </c>
      <c r="G749" s="2" t="s">
        <v>121</v>
      </c>
      <c r="H749" s="2" t="s">
        <v>124</v>
      </c>
      <c r="I749" s="2" t="s">
        <v>33</v>
      </c>
      <c r="J749" s="112">
        <v>4703409.2060524803</v>
      </c>
      <c r="K749" s="110"/>
    </row>
    <row r="750" spans="1:11" x14ac:dyDescent="0.2">
      <c r="A750" s="2" t="s">
        <v>137</v>
      </c>
      <c r="B750" s="2" t="s">
        <v>134</v>
      </c>
      <c r="C750" s="2" t="s">
        <v>64</v>
      </c>
      <c r="D750" s="108">
        <v>41548</v>
      </c>
      <c r="E750" s="109">
        <f t="shared" si="14"/>
        <v>10</v>
      </c>
      <c r="F750" s="109" t="s">
        <v>19</v>
      </c>
      <c r="G750" s="2" t="s">
        <v>121</v>
      </c>
      <c r="H750" s="2" t="s">
        <v>124</v>
      </c>
      <c r="I750" s="2" t="s">
        <v>33</v>
      </c>
      <c r="J750" s="112">
        <v>6020479.2997298883</v>
      </c>
      <c r="K750" s="110"/>
    </row>
    <row r="751" spans="1:11" x14ac:dyDescent="0.2">
      <c r="A751" s="2" t="s">
        <v>137</v>
      </c>
      <c r="B751" s="2" t="s">
        <v>134</v>
      </c>
      <c r="C751" s="2" t="s">
        <v>64</v>
      </c>
      <c r="D751" s="108">
        <v>41579</v>
      </c>
      <c r="E751" s="109">
        <f t="shared" si="14"/>
        <v>11</v>
      </c>
      <c r="F751" s="109" t="s">
        <v>19</v>
      </c>
      <c r="G751" s="2" t="s">
        <v>121</v>
      </c>
      <c r="H751" s="2" t="s">
        <v>124</v>
      </c>
      <c r="I751" s="2" t="s">
        <v>33</v>
      </c>
      <c r="J751" s="112">
        <v>6461172.5917462073</v>
      </c>
      <c r="K751" s="110"/>
    </row>
    <row r="752" spans="1:11" x14ac:dyDescent="0.2">
      <c r="A752" s="2" t="s">
        <v>137</v>
      </c>
      <c r="B752" s="2" t="s">
        <v>134</v>
      </c>
      <c r="C752" s="2" t="s">
        <v>64</v>
      </c>
      <c r="D752" s="108">
        <v>41609</v>
      </c>
      <c r="E752" s="109">
        <f t="shared" si="14"/>
        <v>12</v>
      </c>
      <c r="F752" s="109" t="s">
        <v>19</v>
      </c>
      <c r="G752" s="2" t="s">
        <v>121</v>
      </c>
      <c r="H752" s="2" t="s">
        <v>124</v>
      </c>
      <c r="I752" s="2" t="s">
        <v>33</v>
      </c>
      <c r="J752" s="112">
        <v>3399470.2212770889</v>
      </c>
      <c r="K752" s="110"/>
    </row>
    <row r="753" spans="1:11" x14ac:dyDescent="0.2">
      <c r="A753" s="2" t="s">
        <v>137</v>
      </c>
      <c r="B753" s="2" t="s">
        <v>134</v>
      </c>
      <c r="C753" s="2" t="s">
        <v>64</v>
      </c>
      <c r="D753" s="108">
        <v>41640</v>
      </c>
      <c r="E753" s="109">
        <f t="shared" si="14"/>
        <v>1</v>
      </c>
      <c r="F753" s="109" t="s">
        <v>19</v>
      </c>
      <c r="G753" s="2" t="s">
        <v>121</v>
      </c>
      <c r="H753" s="2" t="s">
        <v>124</v>
      </c>
      <c r="I753" s="2" t="s">
        <v>33</v>
      </c>
      <c r="J753" s="112">
        <v>3168116.576105712</v>
      </c>
      <c r="K753" s="110"/>
    </row>
    <row r="754" spans="1:11" x14ac:dyDescent="0.2">
      <c r="A754" s="2" t="s">
        <v>137</v>
      </c>
      <c r="B754" s="2" t="s">
        <v>134</v>
      </c>
      <c r="C754" s="2" t="s">
        <v>64</v>
      </c>
      <c r="D754" s="108">
        <v>41671</v>
      </c>
      <c r="E754" s="109">
        <f t="shared" si="14"/>
        <v>2</v>
      </c>
      <c r="F754" s="109" t="s">
        <v>19</v>
      </c>
      <c r="G754" s="2" t="s">
        <v>121</v>
      </c>
      <c r="H754" s="2" t="s">
        <v>124</v>
      </c>
      <c r="I754" s="2" t="s">
        <v>33</v>
      </c>
      <c r="J754" s="112">
        <v>3601517.3685167041</v>
      </c>
      <c r="K754" s="110"/>
    </row>
    <row r="755" spans="1:11" x14ac:dyDescent="0.2">
      <c r="A755" s="2" t="s">
        <v>137</v>
      </c>
      <c r="B755" s="2" t="s">
        <v>134</v>
      </c>
      <c r="C755" s="2" t="s">
        <v>64</v>
      </c>
      <c r="D755" s="108">
        <v>41699</v>
      </c>
      <c r="E755" s="109">
        <f t="shared" si="14"/>
        <v>3</v>
      </c>
      <c r="F755" s="109" t="s">
        <v>19</v>
      </c>
      <c r="G755" s="2" t="s">
        <v>121</v>
      </c>
      <c r="H755" s="2" t="s">
        <v>124</v>
      </c>
      <c r="I755" s="2" t="s">
        <v>33</v>
      </c>
      <c r="J755" s="112">
        <v>3449559.2207462396</v>
      </c>
      <c r="K755" s="110"/>
    </row>
    <row r="756" spans="1:11" x14ac:dyDescent="0.2">
      <c r="A756" s="2" t="s">
        <v>137</v>
      </c>
      <c r="B756" s="2" t="s">
        <v>134</v>
      </c>
      <c r="C756" s="2" t="s">
        <v>64</v>
      </c>
      <c r="D756" s="108">
        <v>41730</v>
      </c>
      <c r="E756" s="109">
        <f t="shared" si="14"/>
        <v>4</v>
      </c>
      <c r="F756" s="109" t="s">
        <v>19</v>
      </c>
      <c r="G756" s="2" t="s">
        <v>121</v>
      </c>
      <c r="H756" s="2" t="s">
        <v>124</v>
      </c>
      <c r="I756" s="2" t="s">
        <v>33</v>
      </c>
      <c r="J756" s="112">
        <v>3875884.2425812325</v>
      </c>
      <c r="K756" s="110"/>
    </row>
    <row r="757" spans="1:11" x14ac:dyDescent="0.2">
      <c r="A757" s="2" t="s">
        <v>137</v>
      </c>
      <c r="B757" s="2" t="s">
        <v>134</v>
      </c>
      <c r="C757" s="2" t="s">
        <v>64</v>
      </c>
      <c r="D757" s="108">
        <v>41760</v>
      </c>
      <c r="E757" s="109">
        <f t="shared" si="14"/>
        <v>5</v>
      </c>
      <c r="F757" s="109" t="s">
        <v>19</v>
      </c>
      <c r="G757" s="2" t="s">
        <v>121</v>
      </c>
      <c r="H757" s="2" t="s">
        <v>124</v>
      </c>
      <c r="I757" s="2" t="s">
        <v>33</v>
      </c>
      <c r="J757" s="112">
        <v>4224276.0222364804</v>
      </c>
      <c r="K757" s="110"/>
    </row>
    <row r="758" spans="1:11" x14ac:dyDescent="0.2">
      <c r="A758" s="2" t="s">
        <v>137</v>
      </c>
      <c r="B758" s="2" t="s">
        <v>134</v>
      </c>
      <c r="C758" s="2" t="s">
        <v>64</v>
      </c>
      <c r="D758" s="108">
        <v>41791</v>
      </c>
      <c r="E758" s="109">
        <f t="shared" si="14"/>
        <v>6</v>
      </c>
      <c r="F758" s="109" t="s">
        <v>19</v>
      </c>
      <c r="G758" s="2" t="s">
        <v>121</v>
      </c>
      <c r="H758" s="2" t="s">
        <v>124</v>
      </c>
      <c r="I758" s="2" t="s">
        <v>33</v>
      </c>
      <c r="J758" s="112">
        <v>2229175.6542357123</v>
      </c>
      <c r="K758" s="110"/>
    </row>
    <row r="759" spans="1:11" x14ac:dyDescent="0.2">
      <c r="A759" s="2" t="s">
        <v>137</v>
      </c>
      <c r="B759" s="2" t="s">
        <v>134</v>
      </c>
      <c r="C759" s="2" t="s">
        <v>64</v>
      </c>
      <c r="D759" s="108">
        <v>41456</v>
      </c>
      <c r="E759" s="109">
        <f t="shared" si="14"/>
        <v>7</v>
      </c>
      <c r="F759" s="109" t="s">
        <v>19</v>
      </c>
      <c r="G759" s="2" t="s">
        <v>125</v>
      </c>
      <c r="H759" s="2" t="s">
        <v>126</v>
      </c>
      <c r="I759" s="2" t="s">
        <v>33</v>
      </c>
      <c r="J759" s="112">
        <v>1958496.2303689439</v>
      </c>
      <c r="K759" s="110"/>
    </row>
    <row r="760" spans="1:11" x14ac:dyDescent="0.2">
      <c r="A760" s="2" t="s">
        <v>137</v>
      </c>
      <c r="B760" s="2" t="s">
        <v>134</v>
      </c>
      <c r="C760" s="2" t="s">
        <v>64</v>
      </c>
      <c r="D760" s="108">
        <v>41487</v>
      </c>
      <c r="E760" s="109">
        <f t="shared" si="14"/>
        <v>8</v>
      </c>
      <c r="F760" s="109" t="s">
        <v>19</v>
      </c>
      <c r="G760" s="2" t="s">
        <v>125</v>
      </c>
      <c r="H760" s="2" t="s">
        <v>126</v>
      </c>
      <c r="I760" s="2" t="s">
        <v>33</v>
      </c>
      <c r="J760" s="112">
        <v>2195052.7782959999</v>
      </c>
      <c r="K760" s="110"/>
    </row>
    <row r="761" spans="1:11" x14ac:dyDescent="0.2">
      <c r="A761" s="2" t="s">
        <v>137</v>
      </c>
      <c r="B761" s="2" t="s">
        <v>134</v>
      </c>
      <c r="C761" s="2" t="s">
        <v>64</v>
      </c>
      <c r="D761" s="108">
        <v>41518</v>
      </c>
      <c r="E761" s="109">
        <f t="shared" si="14"/>
        <v>9</v>
      </c>
      <c r="F761" s="109" t="s">
        <v>19</v>
      </c>
      <c r="G761" s="2" t="s">
        <v>125</v>
      </c>
      <c r="H761" s="2" t="s">
        <v>126</v>
      </c>
      <c r="I761" s="2" t="s">
        <v>33</v>
      </c>
      <c r="J761" s="112">
        <v>2264552.5099384319</v>
      </c>
      <c r="K761" s="110"/>
    </row>
    <row r="762" spans="1:11" x14ac:dyDescent="0.2">
      <c r="A762" s="2" t="s">
        <v>137</v>
      </c>
      <c r="B762" s="2" t="s">
        <v>134</v>
      </c>
      <c r="C762" s="2" t="s">
        <v>64</v>
      </c>
      <c r="D762" s="108">
        <v>41548</v>
      </c>
      <c r="E762" s="109">
        <f t="shared" si="14"/>
        <v>10</v>
      </c>
      <c r="F762" s="109" t="s">
        <v>19</v>
      </c>
      <c r="G762" s="2" t="s">
        <v>125</v>
      </c>
      <c r="H762" s="2" t="s">
        <v>126</v>
      </c>
      <c r="I762" s="2" t="s">
        <v>33</v>
      </c>
      <c r="J762" s="112">
        <v>2839505.8993002246</v>
      </c>
      <c r="K762" s="110"/>
    </row>
    <row r="763" spans="1:11" x14ac:dyDescent="0.2">
      <c r="A763" s="2" t="s">
        <v>137</v>
      </c>
      <c r="B763" s="2" t="s">
        <v>134</v>
      </c>
      <c r="C763" s="2" t="s">
        <v>64</v>
      </c>
      <c r="D763" s="108">
        <v>41579</v>
      </c>
      <c r="E763" s="109">
        <f t="shared" si="14"/>
        <v>11</v>
      </c>
      <c r="F763" s="109" t="s">
        <v>19</v>
      </c>
      <c r="G763" s="2" t="s">
        <v>125</v>
      </c>
      <c r="H763" s="2" t="s">
        <v>126</v>
      </c>
      <c r="I763" s="2" t="s">
        <v>33</v>
      </c>
      <c r="J763" s="112">
        <v>3159420.5430006236</v>
      </c>
      <c r="K763" s="110"/>
    </row>
    <row r="764" spans="1:11" x14ac:dyDescent="0.2">
      <c r="A764" s="2" t="s">
        <v>137</v>
      </c>
      <c r="B764" s="2" t="s">
        <v>134</v>
      </c>
      <c r="C764" s="2" t="s">
        <v>64</v>
      </c>
      <c r="D764" s="108">
        <v>41609</v>
      </c>
      <c r="E764" s="109">
        <f t="shared" si="14"/>
        <v>12</v>
      </c>
      <c r="F764" s="109" t="s">
        <v>19</v>
      </c>
      <c r="G764" s="2" t="s">
        <v>125</v>
      </c>
      <c r="H764" s="2" t="s">
        <v>126</v>
      </c>
      <c r="I764" s="2" t="s">
        <v>33</v>
      </c>
      <c r="J764" s="112">
        <v>1724509.5598100165</v>
      </c>
      <c r="K764" s="110"/>
    </row>
    <row r="765" spans="1:11" x14ac:dyDescent="0.2">
      <c r="A765" s="2" t="s">
        <v>137</v>
      </c>
      <c r="B765" s="2" t="s">
        <v>134</v>
      </c>
      <c r="C765" s="2" t="s">
        <v>64</v>
      </c>
      <c r="D765" s="108">
        <v>41640</v>
      </c>
      <c r="E765" s="109">
        <f t="shared" si="14"/>
        <v>1</v>
      </c>
      <c r="F765" s="109" t="s">
        <v>19</v>
      </c>
      <c r="G765" s="2" t="s">
        <v>125</v>
      </c>
      <c r="H765" s="2" t="s">
        <v>126</v>
      </c>
      <c r="I765" s="2" t="s">
        <v>33</v>
      </c>
      <c r="J765" s="112">
        <v>1542913.9169346001</v>
      </c>
      <c r="K765" s="110"/>
    </row>
    <row r="766" spans="1:11" x14ac:dyDescent="0.2">
      <c r="A766" s="2" t="s">
        <v>137</v>
      </c>
      <c r="B766" s="2" t="s">
        <v>134</v>
      </c>
      <c r="C766" s="2" t="s">
        <v>64</v>
      </c>
      <c r="D766" s="108">
        <v>41671</v>
      </c>
      <c r="E766" s="109">
        <f t="shared" si="14"/>
        <v>2</v>
      </c>
      <c r="F766" s="109" t="s">
        <v>19</v>
      </c>
      <c r="G766" s="2" t="s">
        <v>125</v>
      </c>
      <c r="H766" s="2" t="s">
        <v>126</v>
      </c>
      <c r="I766" s="2" t="s">
        <v>33</v>
      </c>
      <c r="J766" s="112">
        <v>1820402.6309305201</v>
      </c>
      <c r="K766" s="110"/>
    </row>
    <row r="767" spans="1:11" x14ac:dyDescent="0.2">
      <c r="A767" s="2" t="s">
        <v>137</v>
      </c>
      <c r="B767" s="2" t="s">
        <v>134</v>
      </c>
      <c r="C767" s="2" t="s">
        <v>64</v>
      </c>
      <c r="D767" s="108">
        <v>41699</v>
      </c>
      <c r="E767" s="109">
        <f t="shared" si="14"/>
        <v>3</v>
      </c>
      <c r="F767" s="109" t="s">
        <v>19</v>
      </c>
      <c r="G767" s="2" t="s">
        <v>125</v>
      </c>
      <c r="H767" s="2" t="s">
        <v>126</v>
      </c>
      <c r="I767" s="2" t="s">
        <v>33</v>
      </c>
      <c r="J767" s="112">
        <v>1771550.3477915039</v>
      </c>
      <c r="K767" s="110"/>
    </row>
    <row r="768" spans="1:11" x14ac:dyDescent="0.2">
      <c r="A768" s="2" t="s">
        <v>137</v>
      </c>
      <c r="B768" s="2" t="s">
        <v>134</v>
      </c>
      <c r="C768" s="2" t="s">
        <v>64</v>
      </c>
      <c r="D768" s="108">
        <v>41730</v>
      </c>
      <c r="E768" s="109">
        <f t="shared" si="14"/>
        <v>4</v>
      </c>
      <c r="F768" s="109" t="s">
        <v>19</v>
      </c>
      <c r="G768" s="2" t="s">
        <v>125</v>
      </c>
      <c r="H768" s="2" t="s">
        <v>126</v>
      </c>
      <c r="I768" s="2" t="s">
        <v>33</v>
      </c>
      <c r="J768" s="112">
        <v>1908978.5663007363</v>
      </c>
      <c r="K768" s="110"/>
    </row>
    <row r="769" spans="1:11" x14ac:dyDescent="0.2">
      <c r="A769" s="2" t="s">
        <v>137</v>
      </c>
      <c r="B769" s="2" t="s">
        <v>134</v>
      </c>
      <c r="C769" s="2" t="s">
        <v>64</v>
      </c>
      <c r="D769" s="108">
        <v>41760</v>
      </c>
      <c r="E769" s="109">
        <f t="shared" si="14"/>
        <v>5</v>
      </c>
      <c r="F769" s="109" t="s">
        <v>19</v>
      </c>
      <c r="G769" s="2" t="s">
        <v>125</v>
      </c>
      <c r="H769" s="2" t="s">
        <v>126</v>
      </c>
      <c r="I769" s="2" t="s">
        <v>33</v>
      </c>
      <c r="J769" s="112">
        <v>2224548.7175923204</v>
      </c>
      <c r="K769" s="110"/>
    </row>
    <row r="770" spans="1:11" x14ac:dyDescent="0.2">
      <c r="A770" s="2" t="s">
        <v>137</v>
      </c>
      <c r="B770" s="2" t="s">
        <v>134</v>
      </c>
      <c r="C770" s="2" t="s">
        <v>64</v>
      </c>
      <c r="D770" s="108">
        <v>41791</v>
      </c>
      <c r="E770" s="109">
        <f t="shared" si="14"/>
        <v>6</v>
      </c>
      <c r="F770" s="109" t="s">
        <v>19</v>
      </c>
      <c r="G770" s="2" t="s">
        <v>125</v>
      </c>
      <c r="H770" s="2" t="s">
        <v>126</v>
      </c>
      <c r="I770" s="2" t="s">
        <v>33</v>
      </c>
      <c r="J770" s="112">
        <v>1199138.0695781759</v>
      </c>
      <c r="K770" s="110"/>
    </row>
    <row r="771" spans="1:11" x14ac:dyDescent="0.2">
      <c r="A771" s="2" t="s">
        <v>137</v>
      </c>
      <c r="B771" s="2" t="s">
        <v>134</v>
      </c>
      <c r="C771" s="2" t="s">
        <v>64</v>
      </c>
      <c r="D771" s="108">
        <v>41456</v>
      </c>
      <c r="E771" s="109">
        <f t="shared" si="14"/>
        <v>7</v>
      </c>
      <c r="F771" s="109" t="s">
        <v>19</v>
      </c>
      <c r="G771" s="2" t="s">
        <v>125</v>
      </c>
      <c r="H771" s="2" t="s">
        <v>127</v>
      </c>
      <c r="I771" s="2" t="s">
        <v>33</v>
      </c>
      <c r="J771" s="112">
        <v>1652868.9853267202</v>
      </c>
      <c r="K771" s="110"/>
    </row>
    <row r="772" spans="1:11" x14ac:dyDescent="0.2">
      <c r="A772" s="2" t="s">
        <v>137</v>
      </c>
      <c r="B772" s="2" t="s">
        <v>134</v>
      </c>
      <c r="C772" s="2" t="s">
        <v>64</v>
      </c>
      <c r="D772" s="108">
        <v>41487</v>
      </c>
      <c r="E772" s="109">
        <f t="shared" si="14"/>
        <v>8</v>
      </c>
      <c r="F772" s="109" t="s">
        <v>19</v>
      </c>
      <c r="G772" s="2" t="s">
        <v>125</v>
      </c>
      <c r="H772" s="2" t="s">
        <v>127</v>
      </c>
      <c r="I772" s="2" t="s">
        <v>33</v>
      </c>
      <c r="J772" s="112">
        <v>1940369.6316480001</v>
      </c>
      <c r="K772" s="110"/>
    </row>
    <row r="773" spans="1:11" x14ac:dyDescent="0.2">
      <c r="A773" s="2" t="s">
        <v>137</v>
      </c>
      <c r="B773" s="2" t="s">
        <v>134</v>
      </c>
      <c r="C773" s="2" t="s">
        <v>64</v>
      </c>
      <c r="D773" s="108">
        <v>41518</v>
      </c>
      <c r="E773" s="109">
        <f t="shared" si="14"/>
        <v>9</v>
      </c>
      <c r="F773" s="109" t="s">
        <v>19</v>
      </c>
      <c r="G773" s="2" t="s">
        <v>125</v>
      </c>
      <c r="H773" s="2" t="s">
        <v>127</v>
      </c>
      <c r="I773" s="2" t="s">
        <v>33</v>
      </c>
      <c r="J773" s="112">
        <v>2031601.7410147204</v>
      </c>
      <c r="K773" s="110"/>
    </row>
    <row r="774" spans="1:11" x14ac:dyDescent="0.2">
      <c r="A774" s="2" t="s">
        <v>137</v>
      </c>
      <c r="B774" s="2" t="s">
        <v>134</v>
      </c>
      <c r="C774" s="2" t="s">
        <v>64</v>
      </c>
      <c r="D774" s="108">
        <v>41548</v>
      </c>
      <c r="E774" s="109">
        <f t="shared" si="14"/>
        <v>10</v>
      </c>
      <c r="F774" s="109" t="s">
        <v>19</v>
      </c>
      <c r="G774" s="2" t="s">
        <v>125</v>
      </c>
      <c r="H774" s="2" t="s">
        <v>127</v>
      </c>
      <c r="I774" s="2" t="s">
        <v>33</v>
      </c>
      <c r="J774" s="112">
        <v>2784735.3475135607</v>
      </c>
      <c r="K774" s="110"/>
    </row>
    <row r="775" spans="1:11" x14ac:dyDescent="0.2">
      <c r="A775" s="2" t="s">
        <v>137</v>
      </c>
      <c r="B775" s="2" t="s">
        <v>134</v>
      </c>
      <c r="C775" s="2" t="s">
        <v>64</v>
      </c>
      <c r="D775" s="108">
        <v>41579</v>
      </c>
      <c r="E775" s="109">
        <f t="shared" si="14"/>
        <v>11</v>
      </c>
      <c r="F775" s="109" t="s">
        <v>19</v>
      </c>
      <c r="G775" s="2" t="s">
        <v>125</v>
      </c>
      <c r="H775" s="2" t="s">
        <v>127</v>
      </c>
      <c r="I775" s="2" t="s">
        <v>33</v>
      </c>
      <c r="J775" s="112">
        <v>2777158.7847141596</v>
      </c>
      <c r="K775" s="110"/>
    </row>
    <row r="776" spans="1:11" x14ac:dyDescent="0.2">
      <c r="A776" s="2" t="s">
        <v>137</v>
      </c>
      <c r="B776" s="2" t="s">
        <v>134</v>
      </c>
      <c r="C776" s="2" t="s">
        <v>64</v>
      </c>
      <c r="D776" s="108">
        <v>41609</v>
      </c>
      <c r="E776" s="109">
        <f t="shared" si="14"/>
        <v>12</v>
      </c>
      <c r="F776" s="109" t="s">
        <v>19</v>
      </c>
      <c r="G776" s="2" t="s">
        <v>125</v>
      </c>
      <c r="H776" s="2" t="s">
        <v>127</v>
      </c>
      <c r="I776" s="2" t="s">
        <v>33</v>
      </c>
      <c r="J776" s="112">
        <v>1505235.4723879206</v>
      </c>
      <c r="K776" s="110"/>
    </row>
    <row r="777" spans="1:11" x14ac:dyDescent="0.2">
      <c r="A777" s="2" t="s">
        <v>137</v>
      </c>
      <c r="B777" s="2" t="s">
        <v>134</v>
      </c>
      <c r="C777" s="2" t="s">
        <v>64</v>
      </c>
      <c r="D777" s="108">
        <v>41640</v>
      </c>
      <c r="E777" s="109">
        <f t="shared" si="14"/>
        <v>1</v>
      </c>
      <c r="F777" s="109" t="s">
        <v>19</v>
      </c>
      <c r="G777" s="2" t="s">
        <v>125</v>
      </c>
      <c r="H777" s="2" t="s">
        <v>127</v>
      </c>
      <c r="I777" s="2" t="s">
        <v>33</v>
      </c>
      <c r="J777" s="112">
        <v>1375663.6681960202</v>
      </c>
      <c r="K777" s="110"/>
    </row>
    <row r="778" spans="1:11" x14ac:dyDescent="0.2">
      <c r="A778" s="2" t="s">
        <v>137</v>
      </c>
      <c r="B778" s="2" t="s">
        <v>134</v>
      </c>
      <c r="C778" s="2" t="s">
        <v>64</v>
      </c>
      <c r="D778" s="108">
        <v>41671</v>
      </c>
      <c r="E778" s="109">
        <f t="shared" si="14"/>
        <v>2</v>
      </c>
      <c r="F778" s="109" t="s">
        <v>19</v>
      </c>
      <c r="G778" s="2" t="s">
        <v>125</v>
      </c>
      <c r="H778" s="2" t="s">
        <v>127</v>
      </c>
      <c r="I778" s="2" t="s">
        <v>33</v>
      </c>
      <c r="J778" s="112">
        <v>1475521.04291592</v>
      </c>
      <c r="K778" s="110"/>
    </row>
    <row r="779" spans="1:11" x14ac:dyDescent="0.2">
      <c r="A779" s="2" t="s">
        <v>137</v>
      </c>
      <c r="B779" s="2" t="s">
        <v>134</v>
      </c>
      <c r="C779" s="2" t="s">
        <v>64</v>
      </c>
      <c r="D779" s="108">
        <v>41699</v>
      </c>
      <c r="E779" s="109">
        <f t="shared" si="14"/>
        <v>3</v>
      </c>
      <c r="F779" s="109" t="s">
        <v>19</v>
      </c>
      <c r="G779" s="2" t="s">
        <v>125</v>
      </c>
      <c r="H779" s="2" t="s">
        <v>127</v>
      </c>
      <c r="I779" s="2" t="s">
        <v>33</v>
      </c>
      <c r="J779" s="112">
        <v>1513094.2096040398</v>
      </c>
      <c r="K779" s="110"/>
    </row>
    <row r="780" spans="1:11" x14ac:dyDescent="0.2">
      <c r="A780" s="2" t="s">
        <v>137</v>
      </c>
      <c r="B780" s="2" t="s">
        <v>134</v>
      </c>
      <c r="C780" s="2" t="s">
        <v>64</v>
      </c>
      <c r="D780" s="108">
        <v>41730</v>
      </c>
      <c r="E780" s="109">
        <f t="shared" si="14"/>
        <v>4</v>
      </c>
      <c r="F780" s="109" t="s">
        <v>19</v>
      </c>
      <c r="G780" s="2" t="s">
        <v>125</v>
      </c>
      <c r="H780" s="2" t="s">
        <v>127</v>
      </c>
      <c r="I780" s="2" t="s">
        <v>33</v>
      </c>
      <c r="J780" s="112">
        <v>1628187.8009364803</v>
      </c>
      <c r="K780" s="110"/>
    </row>
    <row r="781" spans="1:11" x14ac:dyDescent="0.2">
      <c r="A781" s="2" t="s">
        <v>137</v>
      </c>
      <c r="B781" s="2" t="s">
        <v>134</v>
      </c>
      <c r="C781" s="2" t="s">
        <v>64</v>
      </c>
      <c r="D781" s="108">
        <v>41760</v>
      </c>
      <c r="E781" s="109">
        <f t="shared" si="14"/>
        <v>5</v>
      </c>
      <c r="F781" s="109" t="s">
        <v>19</v>
      </c>
      <c r="G781" s="2" t="s">
        <v>125</v>
      </c>
      <c r="H781" s="2" t="s">
        <v>127</v>
      </c>
      <c r="I781" s="2" t="s">
        <v>33</v>
      </c>
      <c r="J781" s="112">
        <v>1857077.4607560001</v>
      </c>
      <c r="K781" s="110"/>
    </row>
    <row r="782" spans="1:11" x14ac:dyDescent="0.2">
      <c r="A782" s="2" t="s">
        <v>137</v>
      </c>
      <c r="B782" s="2" t="s">
        <v>134</v>
      </c>
      <c r="C782" s="2" t="s">
        <v>64</v>
      </c>
      <c r="D782" s="108">
        <v>41791</v>
      </c>
      <c r="E782" s="109">
        <f t="shared" si="14"/>
        <v>6</v>
      </c>
      <c r="F782" s="109" t="s">
        <v>19</v>
      </c>
      <c r="G782" s="2" t="s">
        <v>125</v>
      </c>
      <c r="H782" s="2" t="s">
        <v>127</v>
      </c>
      <c r="I782" s="2" t="s">
        <v>33</v>
      </c>
      <c r="J782" s="112">
        <v>981974.46025223995</v>
      </c>
      <c r="K782" s="110"/>
    </row>
    <row r="783" spans="1:11" x14ac:dyDescent="0.2">
      <c r="A783" s="2" t="s">
        <v>137</v>
      </c>
      <c r="B783" s="2" t="s">
        <v>134</v>
      </c>
      <c r="C783" s="2" t="s">
        <v>64</v>
      </c>
      <c r="D783" s="108">
        <v>41456</v>
      </c>
      <c r="E783" s="109">
        <f t="shared" si="14"/>
        <v>7</v>
      </c>
      <c r="F783" s="109" t="s">
        <v>19</v>
      </c>
      <c r="G783" s="2" t="s">
        <v>144</v>
      </c>
      <c r="H783" s="2" t="s">
        <v>128</v>
      </c>
      <c r="I783" s="2" t="s">
        <v>33</v>
      </c>
      <c r="J783" s="112">
        <v>1583857.8672582491</v>
      </c>
      <c r="K783" s="110"/>
    </row>
    <row r="784" spans="1:11" x14ac:dyDescent="0.2">
      <c r="A784" s="2" t="s">
        <v>137</v>
      </c>
      <c r="B784" s="2" t="s">
        <v>134</v>
      </c>
      <c r="C784" s="2" t="s">
        <v>64</v>
      </c>
      <c r="D784" s="108">
        <v>41487</v>
      </c>
      <c r="E784" s="109">
        <f t="shared" ref="E784:E842" si="15">MONTH(D784)</f>
        <v>8</v>
      </c>
      <c r="F784" s="109" t="s">
        <v>19</v>
      </c>
      <c r="G784" s="2" t="s">
        <v>144</v>
      </c>
      <c r="H784" s="2" t="s">
        <v>128</v>
      </c>
      <c r="I784" s="2" t="s">
        <v>33</v>
      </c>
      <c r="J784" s="112">
        <v>1861716.078207552</v>
      </c>
      <c r="K784" s="110"/>
    </row>
    <row r="785" spans="1:11" x14ac:dyDescent="0.2">
      <c r="A785" s="2" t="s">
        <v>137</v>
      </c>
      <c r="B785" s="2" t="s">
        <v>134</v>
      </c>
      <c r="C785" s="2" t="s">
        <v>64</v>
      </c>
      <c r="D785" s="108">
        <v>41518</v>
      </c>
      <c r="E785" s="109">
        <f t="shared" si="15"/>
        <v>9</v>
      </c>
      <c r="F785" s="109" t="s">
        <v>19</v>
      </c>
      <c r="G785" s="2" t="s">
        <v>144</v>
      </c>
      <c r="H785" s="2" t="s">
        <v>128</v>
      </c>
      <c r="I785" s="2" t="s">
        <v>33</v>
      </c>
      <c r="J785" s="112">
        <v>1818760.5971448703</v>
      </c>
      <c r="K785" s="110"/>
    </row>
    <row r="786" spans="1:11" x14ac:dyDescent="0.2">
      <c r="A786" s="2" t="s">
        <v>137</v>
      </c>
      <c r="B786" s="2" t="s">
        <v>134</v>
      </c>
      <c r="C786" s="2" t="s">
        <v>64</v>
      </c>
      <c r="D786" s="108">
        <v>41548</v>
      </c>
      <c r="E786" s="109">
        <f t="shared" si="15"/>
        <v>10</v>
      </c>
      <c r="F786" s="109" t="s">
        <v>19</v>
      </c>
      <c r="G786" s="2" t="s">
        <v>144</v>
      </c>
      <c r="H786" s="2" t="s">
        <v>128</v>
      </c>
      <c r="I786" s="2" t="s">
        <v>33</v>
      </c>
      <c r="J786" s="112">
        <v>2304966.198724838</v>
      </c>
      <c r="K786" s="110"/>
    </row>
    <row r="787" spans="1:11" x14ac:dyDescent="0.2">
      <c r="A787" s="2" t="s">
        <v>137</v>
      </c>
      <c r="B787" s="2" t="s">
        <v>134</v>
      </c>
      <c r="C787" s="2" t="s">
        <v>64</v>
      </c>
      <c r="D787" s="108">
        <v>41579</v>
      </c>
      <c r="E787" s="109">
        <f t="shared" si="15"/>
        <v>11</v>
      </c>
      <c r="F787" s="109" t="s">
        <v>19</v>
      </c>
      <c r="G787" s="2" t="s">
        <v>144</v>
      </c>
      <c r="H787" s="2" t="s">
        <v>128</v>
      </c>
      <c r="I787" s="2" t="s">
        <v>33</v>
      </c>
      <c r="J787" s="112">
        <v>2440357.2575165858</v>
      </c>
      <c r="K787" s="110"/>
    </row>
    <row r="788" spans="1:11" x14ac:dyDescent="0.2">
      <c r="A788" s="2" t="s">
        <v>137</v>
      </c>
      <c r="B788" s="2" t="s">
        <v>134</v>
      </c>
      <c r="C788" s="2" t="s">
        <v>64</v>
      </c>
      <c r="D788" s="108">
        <v>41609</v>
      </c>
      <c r="E788" s="109">
        <f t="shared" si="15"/>
        <v>12</v>
      </c>
      <c r="F788" s="109" t="s">
        <v>19</v>
      </c>
      <c r="G788" s="2" t="s">
        <v>144</v>
      </c>
      <c r="H788" s="2" t="s">
        <v>128</v>
      </c>
      <c r="I788" s="2" t="s">
        <v>33</v>
      </c>
      <c r="J788" s="112">
        <v>1365336.6411364649</v>
      </c>
      <c r="K788" s="110"/>
    </row>
    <row r="789" spans="1:11" x14ac:dyDescent="0.2">
      <c r="A789" s="2" t="s">
        <v>137</v>
      </c>
      <c r="B789" s="2" t="s">
        <v>134</v>
      </c>
      <c r="C789" s="2" t="s">
        <v>64</v>
      </c>
      <c r="D789" s="108">
        <v>41640</v>
      </c>
      <c r="E789" s="109">
        <f t="shared" si="15"/>
        <v>1</v>
      </c>
      <c r="F789" s="109" t="s">
        <v>19</v>
      </c>
      <c r="G789" s="2" t="s">
        <v>144</v>
      </c>
      <c r="H789" s="2" t="s">
        <v>128</v>
      </c>
      <c r="I789" s="2" t="s">
        <v>33</v>
      </c>
      <c r="J789" s="112">
        <v>1211465.2302915659</v>
      </c>
      <c r="K789" s="110"/>
    </row>
    <row r="790" spans="1:11" x14ac:dyDescent="0.2">
      <c r="A790" s="2" t="s">
        <v>137</v>
      </c>
      <c r="B790" s="2" t="s">
        <v>134</v>
      </c>
      <c r="C790" s="2" t="s">
        <v>64</v>
      </c>
      <c r="D790" s="108">
        <v>41671</v>
      </c>
      <c r="E790" s="109">
        <f t="shared" si="15"/>
        <v>2</v>
      </c>
      <c r="F790" s="109" t="s">
        <v>19</v>
      </c>
      <c r="G790" s="2" t="s">
        <v>144</v>
      </c>
      <c r="H790" s="2" t="s">
        <v>128</v>
      </c>
      <c r="I790" s="2" t="s">
        <v>33</v>
      </c>
      <c r="J790" s="112">
        <v>1521468.8063359074</v>
      </c>
      <c r="K790" s="110"/>
    </row>
    <row r="791" spans="1:11" x14ac:dyDescent="0.2">
      <c r="A791" s="2" t="s">
        <v>137</v>
      </c>
      <c r="B791" s="2" t="s">
        <v>134</v>
      </c>
      <c r="C791" s="2" t="s">
        <v>64</v>
      </c>
      <c r="D791" s="108">
        <v>41699</v>
      </c>
      <c r="E791" s="109">
        <f t="shared" si="15"/>
        <v>3</v>
      </c>
      <c r="F791" s="109" t="s">
        <v>19</v>
      </c>
      <c r="G791" s="2" t="s">
        <v>144</v>
      </c>
      <c r="H791" s="2" t="s">
        <v>128</v>
      </c>
      <c r="I791" s="2" t="s">
        <v>33</v>
      </c>
      <c r="J791" s="112">
        <v>1400184.8970591237</v>
      </c>
      <c r="K791" s="110"/>
    </row>
    <row r="792" spans="1:11" x14ac:dyDescent="0.2">
      <c r="A792" s="2" t="s">
        <v>137</v>
      </c>
      <c r="B792" s="2" t="s">
        <v>134</v>
      </c>
      <c r="C792" s="2" t="s">
        <v>64</v>
      </c>
      <c r="D792" s="108">
        <v>41730</v>
      </c>
      <c r="E792" s="109">
        <f t="shared" si="15"/>
        <v>4</v>
      </c>
      <c r="F792" s="109" t="s">
        <v>19</v>
      </c>
      <c r="G792" s="2" t="s">
        <v>144</v>
      </c>
      <c r="H792" s="2" t="s">
        <v>128</v>
      </c>
      <c r="I792" s="2" t="s">
        <v>33</v>
      </c>
      <c r="J792" s="112">
        <v>1483355.0770554726</v>
      </c>
      <c r="K792" s="110"/>
    </row>
    <row r="793" spans="1:11" x14ac:dyDescent="0.2">
      <c r="A793" s="2" t="s">
        <v>137</v>
      </c>
      <c r="B793" s="2" t="s">
        <v>134</v>
      </c>
      <c r="C793" s="2" t="s">
        <v>64</v>
      </c>
      <c r="D793" s="108">
        <v>41760</v>
      </c>
      <c r="E793" s="109">
        <f t="shared" si="15"/>
        <v>5</v>
      </c>
      <c r="F793" s="109" t="s">
        <v>19</v>
      </c>
      <c r="G793" s="2" t="s">
        <v>144</v>
      </c>
      <c r="H793" s="2" t="s">
        <v>128</v>
      </c>
      <c r="I793" s="2" t="s">
        <v>33</v>
      </c>
      <c r="J793" s="112">
        <v>1790831.8374007489</v>
      </c>
      <c r="K793" s="110"/>
    </row>
    <row r="794" spans="1:11" x14ac:dyDescent="0.2">
      <c r="A794" s="2" t="s">
        <v>137</v>
      </c>
      <c r="B794" s="2" t="s">
        <v>134</v>
      </c>
      <c r="C794" s="2" t="s">
        <v>64</v>
      </c>
      <c r="D794" s="108">
        <v>41791</v>
      </c>
      <c r="E794" s="109">
        <f t="shared" si="15"/>
        <v>6</v>
      </c>
      <c r="F794" s="109" t="s">
        <v>19</v>
      </c>
      <c r="G794" s="2" t="s">
        <v>144</v>
      </c>
      <c r="H794" s="2" t="s">
        <v>128</v>
      </c>
      <c r="I794" s="2" t="s">
        <v>33</v>
      </c>
      <c r="J794" s="112">
        <v>911806.4599299801</v>
      </c>
      <c r="K794" s="110"/>
    </row>
    <row r="795" spans="1:11" x14ac:dyDescent="0.2">
      <c r="A795" s="2" t="s">
        <v>137</v>
      </c>
      <c r="B795" s="2" t="s">
        <v>134</v>
      </c>
      <c r="C795" s="2" t="s">
        <v>64</v>
      </c>
      <c r="D795" s="108">
        <v>41456</v>
      </c>
      <c r="E795" s="109">
        <f t="shared" si="15"/>
        <v>7</v>
      </c>
      <c r="F795" s="109" t="s">
        <v>19</v>
      </c>
      <c r="G795" s="2" t="s">
        <v>144</v>
      </c>
      <c r="H795" s="2" t="s">
        <v>129</v>
      </c>
      <c r="I795" s="2" t="s">
        <v>33</v>
      </c>
      <c r="J795" s="112">
        <v>884023.92783632269</v>
      </c>
      <c r="K795" s="110"/>
    </row>
    <row r="796" spans="1:11" x14ac:dyDescent="0.2">
      <c r="A796" s="2" t="s">
        <v>137</v>
      </c>
      <c r="B796" s="2" t="s">
        <v>134</v>
      </c>
      <c r="C796" s="2" t="s">
        <v>64</v>
      </c>
      <c r="D796" s="108">
        <v>41487</v>
      </c>
      <c r="E796" s="109">
        <f t="shared" si="15"/>
        <v>8</v>
      </c>
      <c r="F796" s="109" t="s">
        <v>19</v>
      </c>
      <c r="G796" s="2" t="s">
        <v>144</v>
      </c>
      <c r="H796" s="2" t="s">
        <v>129</v>
      </c>
      <c r="I796" s="2" t="s">
        <v>33</v>
      </c>
      <c r="J796" s="112">
        <v>1052207.4304358403</v>
      </c>
      <c r="K796" s="110"/>
    </row>
    <row r="797" spans="1:11" x14ac:dyDescent="0.2">
      <c r="A797" s="2" t="s">
        <v>137</v>
      </c>
      <c r="B797" s="2" t="s">
        <v>134</v>
      </c>
      <c r="C797" s="2" t="s">
        <v>64</v>
      </c>
      <c r="D797" s="108">
        <v>41518</v>
      </c>
      <c r="E797" s="109">
        <f t="shared" si="15"/>
        <v>9</v>
      </c>
      <c r="F797" s="109" t="s">
        <v>19</v>
      </c>
      <c r="G797" s="2" t="s">
        <v>144</v>
      </c>
      <c r="H797" s="2" t="s">
        <v>129</v>
      </c>
      <c r="I797" s="2" t="s">
        <v>33</v>
      </c>
      <c r="J797" s="112">
        <v>1016958.2253807157</v>
      </c>
      <c r="K797" s="110"/>
    </row>
    <row r="798" spans="1:11" x14ac:dyDescent="0.2">
      <c r="A798" s="2" t="s">
        <v>137</v>
      </c>
      <c r="B798" s="2" t="s">
        <v>134</v>
      </c>
      <c r="C798" s="2" t="s">
        <v>64</v>
      </c>
      <c r="D798" s="108">
        <v>41548</v>
      </c>
      <c r="E798" s="109">
        <f t="shared" si="15"/>
        <v>10</v>
      </c>
      <c r="F798" s="109" t="s">
        <v>19</v>
      </c>
      <c r="G798" s="2" t="s">
        <v>144</v>
      </c>
      <c r="H798" s="2" t="s">
        <v>129</v>
      </c>
      <c r="I798" s="2" t="s">
        <v>33</v>
      </c>
      <c r="J798" s="112">
        <v>1488480.8550150518</v>
      </c>
      <c r="K798" s="110"/>
    </row>
    <row r="799" spans="1:11" x14ac:dyDescent="0.2">
      <c r="A799" s="2" t="s">
        <v>137</v>
      </c>
      <c r="B799" s="2" t="s">
        <v>134</v>
      </c>
      <c r="C799" s="2" t="s">
        <v>64</v>
      </c>
      <c r="D799" s="108">
        <v>41579</v>
      </c>
      <c r="E799" s="109">
        <f t="shared" si="15"/>
        <v>11</v>
      </c>
      <c r="F799" s="109" t="s">
        <v>19</v>
      </c>
      <c r="G799" s="2" t="s">
        <v>144</v>
      </c>
      <c r="H799" s="2" t="s">
        <v>129</v>
      </c>
      <c r="I799" s="2" t="s">
        <v>33</v>
      </c>
      <c r="J799" s="112">
        <v>1639667.9831029386</v>
      </c>
      <c r="K799" s="110"/>
    </row>
    <row r="800" spans="1:11" x14ac:dyDescent="0.2">
      <c r="A800" s="2" t="s">
        <v>137</v>
      </c>
      <c r="B800" s="2" t="s">
        <v>134</v>
      </c>
      <c r="C800" s="2" t="s">
        <v>64</v>
      </c>
      <c r="D800" s="108">
        <v>41609</v>
      </c>
      <c r="E800" s="109">
        <f t="shared" si="15"/>
        <v>12</v>
      </c>
      <c r="F800" s="109" t="s">
        <v>19</v>
      </c>
      <c r="G800" s="2" t="s">
        <v>144</v>
      </c>
      <c r="H800" s="2" t="s">
        <v>129</v>
      </c>
      <c r="I800" s="2" t="s">
        <v>33</v>
      </c>
      <c r="J800" s="112">
        <v>765598.62357103126</v>
      </c>
      <c r="K800" s="110"/>
    </row>
    <row r="801" spans="1:11" x14ac:dyDescent="0.2">
      <c r="A801" s="2" t="s">
        <v>137</v>
      </c>
      <c r="B801" s="2" t="s">
        <v>134</v>
      </c>
      <c r="C801" s="2" t="s">
        <v>64</v>
      </c>
      <c r="D801" s="108">
        <v>41640</v>
      </c>
      <c r="E801" s="109">
        <f t="shared" si="15"/>
        <v>1</v>
      </c>
      <c r="F801" s="109" t="s">
        <v>19</v>
      </c>
      <c r="G801" s="2" t="s">
        <v>144</v>
      </c>
      <c r="H801" s="2" t="s">
        <v>129</v>
      </c>
      <c r="I801" s="2" t="s">
        <v>33</v>
      </c>
      <c r="J801" s="112">
        <v>742706.65420794766</v>
      </c>
      <c r="K801" s="110"/>
    </row>
    <row r="802" spans="1:11" x14ac:dyDescent="0.2">
      <c r="A802" s="2" t="s">
        <v>137</v>
      </c>
      <c r="B802" s="2" t="s">
        <v>134</v>
      </c>
      <c r="C802" s="2" t="s">
        <v>64</v>
      </c>
      <c r="D802" s="108">
        <v>41671</v>
      </c>
      <c r="E802" s="109">
        <f t="shared" si="15"/>
        <v>2</v>
      </c>
      <c r="F802" s="109" t="s">
        <v>19</v>
      </c>
      <c r="G802" s="2" t="s">
        <v>144</v>
      </c>
      <c r="H802" s="2" t="s">
        <v>129</v>
      </c>
      <c r="I802" s="2" t="s">
        <v>33</v>
      </c>
      <c r="J802" s="112">
        <v>822050.21729515784</v>
      </c>
      <c r="K802" s="110"/>
    </row>
    <row r="803" spans="1:11" x14ac:dyDescent="0.2">
      <c r="A803" s="2" t="s">
        <v>137</v>
      </c>
      <c r="B803" s="2" t="s">
        <v>134</v>
      </c>
      <c r="C803" s="2" t="s">
        <v>64</v>
      </c>
      <c r="D803" s="108">
        <v>41699</v>
      </c>
      <c r="E803" s="109">
        <f t="shared" si="15"/>
        <v>3</v>
      </c>
      <c r="F803" s="109" t="s">
        <v>19</v>
      </c>
      <c r="G803" s="2" t="s">
        <v>144</v>
      </c>
      <c r="H803" s="2" t="s">
        <v>129</v>
      </c>
      <c r="I803" s="2" t="s">
        <v>33</v>
      </c>
      <c r="J803" s="112">
        <v>806728.57071739517</v>
      </c>
      <c r="K803" s="110"/>
    </row>
    <row r="804" spans="1:11" x14ac:dyDescent="0.2">
      <c r="A804" s="2" t="s">
        <v>137</v>
      </c>
      <c r="B804" s="2" t="s">
        <v>134</v>
      </c>
      <c r="C804" s="2" t="s">
        <v>64</v>
      </c>
      <c r="D804" s="108">
        <v>41730</v>
      </c>
      <c r="E804" s="109">
        <f t="shared" si="15"/>
        <v>4</v>
      </c>
      <c r="F804" s="109" t="s">
        <v>19</v>
      </c>
      <c r="G804" s="2" t="s">
        <v>144</v>
      </c>
      <c r="H804" s="2" t="s">
        <v>129</v>
      </c>
      <c r="I804" s="2" t="s">
        <v>33</v>
      </c>
      <c r="J804" s="112">
        <v>866589.56529720977</v>
      </c>
      <c r="K804" s="110"/>
    </row>
    <row r="805" spans="1:11" x14ac:dyDescent="0.2">
      <c r="A805" s="2" t="s">
        <v>137</v>
      </c>
      <c r="B805" s="2" t="s">
        <v>134</v>
      </c>
      <c r="C805" s="2" t="s">
        <v>64</v>
      </c>
      <c r="D805" s="108">
        <v>41760</v>
      </c>
      <c r="E805" s="109">
        <f t="shared" si="15"/>
        <v>5</v>
      </c>
      <c r="F805" s="109" t="s">
        <v>19</v>
      </c>
      <c r="G805" s="2" t="s">
        <v>144</v>
      </c>
      <c r="H805" s="2" t="s">
        <v>129</v>
      </c>
      <c r="I805" s="2" t="s">
        <v>33</v>
      </c>
      <c r="J805" s="112">
        <v>987204.11778920982</v>
      </c>
      <c r="K805" s="110"/>
    </row>
    <row r="806" spans="1:11" x14ac:dyDescent="0.2">
      <c r="A806" s="2" t="s">
        <v>137</v>
      </c>
      <c r="B806" s="2" t="s">
        <v>134</v>
      </c>
      <c r="C806" s="2" t="s">
        <v>64</v>
      </c>
      <c r="D806" s="108">
        <v>41791</v>
      </c>
      <c r="E806" s="109">
        <f t="shared" si="15"/>
        <v>6</v>
      </c>
      <c r="F806" s="109" t="s">
        <v>19</v>
      </c>
      <c r="G806" s="2" t="s">
        <v>144</v>
      </c>
      <c r="H806" s="2" t="s">
        <v>129</v>
      </c>
      <c r="I806" s="2" t="s">
        <v>33</v>
      </c>
      <c r="J806" s="112">
        <v>506308.79330234113</v>
      </c>
      <c r="K806" s="110"/>
    </row>
    <row r="807" spans="1:11" x14ac:dyDescent="0.2">
      <c r="A807" s="2" t="s">
        <v>137</v>
      </c>
      <c r="B807" s="2" t="s">
        <v>134</v>
      </c>
      <c r="C807" s="2" t="s">
        <v>64</v>
      </c>
      <c r="D807" s="108">
        <v>41456</v>
      </c>
      <c r="E807" s="109">
        <f t="shared" si="15"/>
        <v>7</v>
      </c>
      <c r="F807" s="109" t="s">
        <v>19</v>
      </c>
      <c r="G807" s="2" t="s">
        <v>144</v>
      </c>
      <c r="H807" s="2" t="s">
        <v>130</v>
      </c>
      <c r="I807" s="2" t="s">
        <v>33</v>
      </c>
      <c r="J807" s="112">
        <v>904892.03843125247</v>
      </c>
      <c r="K807" s="110"/>
    </row>
    <row r="808" spans="1:11" x14ac:dyDescent="0.2">
      <c r="A808" s="2" t="s">
        <v>137</v>
      </c>
      <c r="B808" s="2" t="s">
        <v>134</v>
      </c>
      <c r="C808" s="2" t="s">
        <v>64</v>
      </c>
      <c r="D808" s="108">
        <v>41487</v>
      </c>
      <c r="E808" s="109">
        <f t="shared" si="15"/>
        <v>8</v>
      </c>
      <c r="F808" s="109" t="s">
        <v>19</v>
      </c>
      <c r="G808" s="2" t="s">
        <v>144</v>
      </c>
      <c r="H808" s="2" t="s">
        <v>130</v>
      </c>
      <c r="I808" s="2" t="s">
        <v>33</v>
      </c>
      <c r="J808" s="112">
        <v>1067052.2598973438</v>
      </c>
      <c r="K808" s="110"/>
    </row>
    <row r="809" spans="1:11" x14ac:dyDescent="0.2">
      <c r="A809" s="2" t="s">
        <v>137</v>
      </c>
      <c r="B809" s="2" t="s">
        <v>134</v>
      </c>
      <c r="C809" s="2" t="s">
        <v>64</v>
      </c>
      <c r="D809" s="108">
        <v>41518</v>
      </c>
      <c r="E809" s="109">
        <f t="shared" si="15"/>
        <v>9</v>
      </c>
      <c r="F809" s="109" t="s">
        <v>19</v>
      </c>
      <c r="G809" s="2" t="s">
        <v>144</v>
      </c>
      <c r="H809" s="2" t="s">
        <v>130</v>
      </c>
      <c r="I809" s="2" t="s">
        <v>33</v>
      </c>
      <c r="J809" s="112">
        <v>1026646.9835398964</v>
      </c>
      <c r="K809" s="110"/>
    </row>
    <row r="810" spans="1:11" x14ac:dyDescent="0.2">
      <c r="A810" s="2" t="s">
        <v>137</v>
      </c>
      <c r="B810" s="2" t="s">
        <v>134</v>
      </c>
      <c r="C810" s="2" t="s">
        <v>64</v>
      </c>
      <c r="D810" s="108">
        <v>41548</v>
      </c>
      <c r="E810" s="109">
        <f t="shared" si="15"/>
        <v>10</v>
      </c>
      <c r="F810" s="109" t="s">
        <v>19</v>
      </c>
      <c r="G810" s="2" t="s">
        <v>144</v>
      </c>
      <c r="H810" s="2" t="s">
        <v>130</v>
      </c>
      <c r="I810" s="2" t="s">
        <v>33</v>
      </c>
      <c r="J810" s="112">
        <v>1557091.8051502465</v>
      </c>
      <c r="K810" s="110"/>
    </row>
    <row r="811" spans="1:11" x14ac:dyDescent="0.2">
      <c r="A811" s="2" t="s">
        <v>137</v>
      </c>
      <c r="B811" s="2" t="s">
        <v>134</v>
      </c>
      <c r="C811" s="2" t="s">
        <v>64</v>
      </c>
      <c r="D811" s="108">
        <v>41579</v>
      </c>
      <c r="E811" s="109">
        <f t="shared" si="15"/>
        <v>11</v>
      </c>
      <c r="F811" s="109" t="s">
        <v>19</v>
      </c>
      <c r="G811" s="2" t="s">
        <v>144</v>
      </c>
      <c r="H811" s="2" t="s">
        <v>130</v>
      </c>
      <c r="I811" s="2" t="s">
        <v>33</v>
      </c>
      <c r="J811" s="112">
        <v>1710092.7084534448</v>
      </c>
      <c r="K811" s="110"/>
    </row>
    <row r="812" spans="1:11" x14ac:dyDescent="0.2">
      <c r="A812" s="2" t="s">
        <v>137</v>
      </c>
      <c r="B812" s="2" t="s">
        <v>134</v>
      </c>
      <c r="C812" s="2" t="s">
        <v>64</v>
      </c>
      <c r="D812" s="108">
        <v>41609</v>
      </c>
      <c r="E812" s="109">
        <f t="shared" si="15"/>
        <v>12</v>
      </c>
      <c r="F812" s="109" t="s">
        <v>19</v>
      </c>
      <c r="G812" s="2" t="s">
        <v>144</v>
      </c>
      <c r="H812" s="2" t="s">
        <v>130</v>
      </c>
      <c r="I812" s="2" t="s">
        <v>33</v>
      </c>
      <c r="J812" s="112">
        <v>799573.69102222088</v>
      </c>
      <c r="K812" s="110"/>
    </row>
    <row r="813" spans="1:11" x14ac:dyDescent="0.2">
      <c r="A813" s="2" t="s">
        <v>137</v>
      </c>
      <c r="B813" s="2" t="s">
        <v>134</v>
      </c>
      <c r="C813" s="2" t="s">
        <v>64</v>
      </c>
      <c r="D813" s="108">
        <v>41640</v>
      </c>
      <c r="E813" s="109">
        <f t="shared" si="15"/>
        <v>1</v>
      </c>
      <c r="F813" s="109" t="s">
        <v>19</v>
      </c>
      <c r="G813" s="2" t="s">
        <v>144</v>
      </c>
      <c r="H813" s="2" t="s">
        <v>130</v>
      </c>
      <c r="I813" s="2" t="s">
        <v>33</v>
      </c>
      <c r="J813" s="112">
        <v>793393.06373042695</v>
      </c>
      <c r="K813" s="110"/>
    </row>
    <row r="814" spans="1:11" x14ac:dyDescent="0.2">
      <c r="A814" s="2" t="s">
        <v>137</v>
      </c>
      <c r="B814" s="2" t="s">
        <v>134</v>
      </c>
      <c r="C814" s="2" t="s">
        <v>64</v>
      </c>
      <c r="D814" s="108">
        <v>41671</v>
      </c>
      <c r="E814" s="109">
        <f t="shared" si="15"/>
        <v>2</v>
      </c>
      <c r="F814" s="109" t="s">
        <v>19</v>
      </c>
      <c r="G814" s="2" t="s">
        <v>144</v>
      </c>
      <c r="H814" s="2" t="s">
        <v>130</v>
      </c>
      <c r="I814" s="2" t="s">
        <v>33</v>
      </c>
      <c r="J814" s="112">
        <v>931740.99835025659</v>
      </c>
      <c r="K814" s="110"/>
    </row>
    <row r="815" spans="1:11" x14ac:dyDescent="0.2">
      <c r="A815" s="2" t="s">
        <v>137</v>
      </c>
      <c r="B815" s="2" t="s">
        <v>134</v>
      </c>
      <c r="C815" s="2" t="s">
        <v>64</v>
      </c>
      <c r="D815" s="108">
        <v>41699</v>
      </c>
      <c r="E815" s="109">
        <f t="shared" si="15"/>
        <v>3</v>
      </c>
      <c r="F815" s="109" t="s">
        <v>19</v>
      </c>
      <c r="G815" s="2" t="s">
        <v>144</v>
      </c>
      <c r="H815" s="2" t="s">
        <v>130</v>
      </c>
      <c r="I815" s="2" t="s">
        <v>33</v>
      </c>
      <c r="J815" s="112">
        <v>827560.38466741249</v>
      </c>
      <c r="K815" s="110"/>
    </row>
    <row r="816" spans="1:11" x14ac:dyDescent="0.2">
      <c r="A816" s="2" t="s">
        <v>137</v>
      </c>
      <c r="B816" s="2" t="s">
        <v>134</v>
      </c>
      <c r="C816" s="2" t="s">
        <v>64</v>
      </c>
      <c r="D816" s="108">
        <v>41730</v>
      </c>
      <c r="E816" s="109">
        <f t="shared" si="15"/>
        <v>4</v>
      </c>
      <c r="F816" s="109" t="s">
        <v>19</v>
      </c>
      <c r="G816" s="2" t="s">
        <v>144</v>
      </c>
      <c r="H816" s="2" t="s">
        <v>130</v>
      </c>
      <c r="I816" s="2" t="s">
        <v>33</v>
      </c>
      <c r="J816" s="112">
        <v>909762.07978018955</v>
      </c>
      <c r="K816" s="110"/>
    </row>
    <row r="817" spans="1:11" x14ac:dyDescent="0.2">
      <c r="A817" s="2" t="s">
        <v>137</v>
      </c>
      <c r="B817" s="2" t="s">
        <v>134</v>
      </c>
      <c r="C817" s="2" t="s">
        <v>64</v>
      </c>
      <c r="D817" s="108">
        <v>41760</v>
      </c>
      <c r="E817" s="109">
        <f t="shared" si="15"/>
        <v>5</v>
      </c>
      <c r="F817" s="109" t="s">
        <v>19</v>
      </c>
      <c r="G817" s="2" t="s">
        <v>144</v>
      </c>
      <c r="H817" s="2" t="s">
        <v>130</v>
      </c>
      <c r="I817" s="2" t="s">
        <v>33</v>
      </c>
      <c r="J817" s="112">
        <v>1108803.4317190656</v>
      </c>
      <c r="K817" s="110"/>
    </row>
    <row r="818" spans="1:11" x14ac:dyDescent="0.2">
      <c r="A818" s="2" t="s">
        <v>137</v>
      </c>
      <c r="B818" s="2" t="s">
        <v>134</v>
      </c>
      <c r="C818" s="2" t="s">
        <v>64</v>
      </c>
      <c r="D818" s="108">
        <v>41791</v>
      </c>
      <c r="E818" s="109">
        <f t="shared" si="15"/>
        <v>6</v>
      </c>
      <c r="F818" s="109" t="s">
        <v>19</v>
      </c>
      <c r="G818" s="2" t="s">
        <v>144</v>
      </c>
      <c r="H818" s="2" t="s">
        <v>130</v>
      </c>
      <c r="I818" s="2" t="s">
        <v>33</v>
      </c>
      <c r="J818" s="112">
        <v>560496.60864916991</v>
      </c>
      <c r="K818" s="110"/>
    </row>
    <row r="819" spans="1:11" x14ac:dyDescent="0.2">
      <c r="A819" s="2" t="s">
        <v>137</v>
      </c>
      <c r="B819" s="2" t="s">
        <v>134</v>
      </c>
      <c r="C819" s="2" t="s">
        <v>64</v>
      </c>
      <c r="D819" s="108">
        <v>41456</v>
      </c>
      <c r="E819" s="109">
        <f t="shared" si="15"/>
        <v>7</v>
      </c>
      <c r="F819" s="109" t="s">
        <v>19</v>
      </c>
      <c r="G819" s="2" t="s">
        <v>144</v>
      </c>
      <c r="H819" s="2" t="s">
        <v>131</v>
      </c>
      <c r="I819" s="2" t="s">
        <v>33</v>
      </c>
      <c r="J819" s="112">
        <v>498631.6818381226</v>
      </c>
      <c r="K819" s="110"/>
    </row>
    <row r="820" spans="1:11" x14ac:dyDescent="0.2">
      <c r="A820" s="2" t="s">
        <v>137</v>
      </c>
      <c r="B820" s="2" t="s">
        <v>134</v>
      </c>
      <c r="C820" s="2" t="s">
        <v>64</v>
      </c>
      <c r="D820" s="108">
        <v>41487</v>
      </c>
      <c r="E820" s="109">
        <f t="shared" si="15"/>
        <v>8</v>
      </c>
      <c r="F820" s="109" t="s">
        <v>19</v>
      </c>
      <c r="G820" s="2" t="s">
        <v>144</v>
      </c>
      <c r="H820" s="2" t="s">
        <v>131</v>
      </c>
      <c r="I820" s="2" t="s">
        <v>33</v>
      </c>
      <c r="J820" s="112">
        <v>616274.64932342409</v>
      </c>
      <c r="K820" s="110"/>
    </row>
    <row r="821" spans="1:11" x14ac:dyDescent="0.2">
      <c r="A821" s="2" t="s">
        <v>137</v>
      </c>
      <c r="B821" s="2" t="s">
        <v>134</v>
      </c>
      <c r="C821" s="2" t="s">
        <v>64</v>
      </c>
      <c r="D821" s="108">
        <v>41518</v>
      </c>
      <c r="E821" s="109">
        <f t="shared" si="15"/>
        <v>9</v>
      </c>
      <c r="F821" s="109" t="s">
        <v>19</v>
      </c>
      <c r="G821" s="2" t="s">
        <v>144</v>
      </c>
      <c r="H821" s="2" t="s">
        <v>131</v>
      </c>
      <c r="I821" s="2" t="s">
        <v>33</v>
      </c>
      <c r="J821" s="112">
        <v>641878.67036756733</v>
      </c>
      <c r="K821" s="110"/>
    </row>
    <row r="822" spans="1:11" x14ac:dyDescent="0.2">
      <c r="A822" s="2" t="s">
        <v>137</v>
      </c>
      <c r="B822" s="2" t="s">
        <v>134</v>
      </c>
      <c r="C822" s="2" t="s">
        <v>64</v>
      </c>
      <c r="D822" s="108">
        <v>41548</v>
      </c>
      <c r="E822" s="109">
        <f t="shared" si="15"/>
        <v>10</v>
      </c>
      <c r="F822" s="109" t="s">
        <v>19</v>
      </c>
      <c r="G822" s="2" t="s">
        <v>144</v>
      </c>
      <c r="H822" s="2" t="s">
        <v>131</v>
      </c>
      <c r="I822" s="2" t="s">
        <v>33</v>
      </c>
      <c r="J822" s="112">
        <v>749185.9629367278</v>
      </c>
      <c r="K822" s="110"/>
    </row>
    <row r="823" spans="1:11" x14ac:dyDescent="0.2">
      <c r="A823" s="2" t="s">
        <v>137</v>
      </c>
      <c r="B823" s="2" t="s">
        <v>134</v>
      </c>
      <c r="C823" s="2" t="s">
        <v>64</v>
      </c>
      <c r="D823" s="108">
        <v>41579</v>
      </c>
      <c r="E823" s="109">
        <f t="shared" si="15"/>
        <v>11</v>
      </c>
      <c r="F823" s="109" t="s">
        <v>19</v>
      </c>
      <c r="G823" s="2" t="s">
        <v>144</v>
      </c>
      <c r="H823" s="2" t="s">
        <v>131</v>
      </c>
      <c r="I823" s="2" t="s">
        <v>33</v>
      </c>
      <c r="J823" s="112">
        <v>892113.54493715987</v>
      </c>
      <c r="K823" s="110"/>
    </row>
    <row r="824" spans="1:11" x14ac:dyDescent="0.2">
      <c r="A824" s="2" t="s">
        <v>137</v>
      </c>
      <c r="B824" s="2" t="s">
        <v>134</v>
      </c>
      <c r="C824" s="2" t="s">
        <v>64</v>
      </c>
      <c r="D824" s="108">
        <v>41609</v>
      </c>
      <c r="E824" s="109">
        <f t="shared" si="15"/>
        <v>12</v>
      </c>
      <c r="F824" s="109" t="s">
        <v>19</v>
      </c>
      <c r="G824" s="2" t="s">
        <v>144</v>
      </c>
      <c r="H824" s="2" t="s">
        <v>131</v>
      </c>
      <c r="I824" s="2" t="s">
        <v>33</v>
      </c>
      <c r="J824" s="112">
        <v>432516.83808086219</v>
      </c>
      <c r="K824" s="110"/>
    </row>
    <row r="825" spans="1:11" x14ac:dyDescent="0.2">
      <c r="A825" s="2" t="s">
        <v>137</v>
      </c>
      <c r="B825" s="2" t="s">
        <v>134</v>
      </c>
      <c r="C825" s="2" t="s">
        <v>64</v>
      </c>
      <c r="D825" s="108">
        <v>41640</v>
      </c>
      <c r="E825" s="109">
        <f t="shared" si="15"/>
        <v>1</v>
      </c>
      <c r="F825" s="109" t="s">
        <v>19</v>
      </c>
      <c r="G825" s="2" t="s">
        <v>144</v>
      </c>
      <c r="H825" s="2" t="s">
        <v>131</v>
      </c>
      <c r="I825" s="2" t="s">
        <v>33</v>
      </c>
      <c r="J825" s="112">
        <v>409538.75919692736</v>
      </c>
      <c r="K825" s="110"/>
    </row>
    <row r="826" spans="1:11" x14ac:dyDescent="0.2">
      <c r="A826" s="2" t="s">
        <v>137</v>
      </c>
      <c r="B826" s="2" t="s">
        <v>134</v>
      </c>
      <c r="C826" s="2" t="s">
        <v>64</v>
      </c>
      <c r="D826" s="108">
        <v>41671</v>
      </c>
      <c r="E826" s="109">
        <f t="shared" si="15"/>
        <v>2</v>
      </c>
      <c r="F826" s="109" t="s">
        <v>19</v>
      </c>
      <c r="G826" s="2" t="s">
        <v>144</v>
      </c>
      <c r="H826" s="2" t="s">
        <v>131</v>
      </c>
      <c r="I826" s="2" t="s">
        <v>33</v>
      </c>
      <c r="J826" s="112">
        <v>489965.80230679538</v>
      </c>
      <c r="K826" s="110"/>
    </row>
    <row r="827" spans="1:11" x14ac:dyDescent="0.2">
      <c r="A827" s="2" t="s">
        <v>137</v>
      </c>
      <c r="B827" s="2" t="s">
        <v>134</v>
      </c>
      <c r="C827" s="2" t="s">
        <v>64</v>
      </c>
      <c r="D827" s="108">
        <v>41699</v>
      </c>
      <c r="E827" s="109">
        <f t="shared" si="15"/>
        <v>3</v>
      </c>
      <c r="F827" s="109" t="s">
        <v>19</v>
      </c>
      <c r="G827" s="2" t="s">
        <v>144</v>
      </c>
      <c r="H827" s="2" t="s">
        <v>131</v>
      </c>
      <c r="I827" s="2" t="s">
        <v>33</v>
      </c>
      <c r="J827" s="112">
        <v>444871.43123762979</v>
      </c>
      <c r="K827" s="110"/>
    </row>
    <row r="828" spans="1:11" x14ac:dyDescent="0.2">
      <c r="A828" s="2" t="s">
        <v>137</v>
      </c>
      <c r="B828" s="2" t="s">
        <v>134</v>
      </c>
      <c r="C828" s="2" t="s">
        <v>64</v>
      </c>
      <c r="D828" s="108">
        <v>41730</v>
      </c>
      <c r="E828" s="109">
        <f t="shared" si="15"/>
        <v>4</v>
      </c>
      <c r="F828" s="109" t="s">
        <v>19</v>
      </c>
      <c r="G828" s="2" t="s">
        <v>144</v>
      </c>
      <c r="H828" s="2" t="s">
        <v>131</v>
      </c>
      <c r="I828" s="2" t="s">
        <v>33</v>
      </c>
      <c r="J828" s="112">
        <v>472382.50156978617</v>
      </c>
      <c r="K828" s="110"/>
    </row>
    <row r="829" spans="1:11" x14ac:dyDescent="0.2">
      <c r="A829" s="2" t="s">
        <v>137</v>
      </c>
      <c r="B829" s="2" t="s">
        <v>134</v>
      </c>
      <c r="C829" s="2" t="s">
        <v>64</v>
      </c>
      <c r="D829" s="108">
        <v>41760</v>
      </c>
      <c r="E829" s="109">
        <f t="shared" si="15"/>
        <v>5</v>
      </c>
      <c r="F829" s="109" t="s">
        <v>19</v>
      </c>
      <c r="G829" s="2" t="s">
        <v>144</v>
      </c>
      <c r="H829" s="2" t="s">
        <v>131</v>
      </c>
      <c r="I829" s="2" t="s">
        <v>33</v>
      </c>
      <c r="J829" s="112">
        <v>608634.95143913291</v>
      </c>
      <c r="K829" s="110"/>
    </row>
    <row r="830" spans="1:11" x14ac:dyDescent="0.2">
      <c r="A830" s="2" t="s">
        <v>137</v>
      </c>
      <c r="B830" s="2" t="s">
        <v>134</v>
      </c>
      <c r="C830" s="2" t="s">
        <v>64</v>
      </c>
      <c r="D830" s="108">
        <v>41791</v>
      </c>
      <c r="E830" s="109">
        <f t="shared" si="15"/>
        <v>6</v>
      </c>
      <c r="F830" s="109" t="s">
        <v>19</v>
      </c>
      <c r="G830" s="2" t="s">
        <v>144</v>
      </c>
      <c r="H830" s="2" t="s">
        <v>131</v>
      </c>
      <c r="I830" s="2" t="s">
        <v>33</v>
      </c>
      <c r="J830" s="112">
        <v>272324.41448756552</v>
      </c>
      <c r="K830" s="110"/>
    </row>
    <row r="831" spans="1:11" x14ac:dyDescent="0.2">
      <c r="A831" s="2" t="s">
        <v>137</v>
      </c>
      <c r="B831" s="2" t="s">
        <v>134</v>
      </c>
      <c r="C831" s="2" t="s">
        <v>64</v>
      </c>
      <c r="D831" s="108">
        <v>41456</v>
      </c>
      <c r="E831" s="109">
        <f t="shared" si="15"/>
        <v>7</v>
      </c>
      <c r="F831" s="109" t="s">
        <v>19</v>
      </c>
      <c r="G831" s="2" t="s">
        <v>132</v>
      </c>
      <c r="H831" s="2" t="s">
        <v>133</v>
      </c>
      <c r="I831" s="2" t="s">
        <v>33</v>
      </c>
      <c r="J831" s="112">
        <v>3105845.72687844</v>
      </c>
      <c r="K831" s="110"/>
    </row>
    <row r="832" spans="1:11" x14ac:dyDescent="0.2">
      <c r="A832" s="2" t="s">
        <v>137</v>
      </c>
      <c r="B832" s="2" t="s">
        <v>134</v>
      </c>
      <c r="C832" s="2" t="s">
        <v>64</v>
      </c>
      <c r="D832" s="108">
        <v>41487</v>
      </c>
      <c r="E832" s="109">
        <f t="shared" si="15"/>
        <v>8</v>
      </c>
      <c r="F832" s="109" t="s">
        <v>19</v>
      </c>
      <c r="G832" s="2" t="s">
        <v>132</v>
      </c>
      <c r="H832" s="2" t="s">
        <v>133</v>
      </c>
      <c r="I832" s="2" t="s">
        <v>33</v>
      </c>
      <c r="J832" s="112">
        <v>4010585.2851120001</v>
      </c>
      <c r="K832" s="110"/>
    </row>
    <row r="833" spans="1:11" x14ac:dyDescent="0.2">
      <c r="A833" s="2" t="s">
        <v>137</v>
      </c>
      <c r="B833" s="2" t="s">
        <v>134</v>
      </c>
      <c r="C833" s="2" t="s">
        <v>64</v>
      </c>
      <c r="D833" s="108">
        <v>41518</v>
      </c>
      <c r="E833" s="109">
        <f t="shared" si="15"/>
        <v>9</v>
      </c>
      <c r="F833" s="109" t="s">
        <v>19</v>
      </c>
      <c r="G833" s="2" t="s">
        <v>132</v>
      </c>
      <c r="H833" s="2" t="s">
        <v>133</v>
      </c>
      <c r="I833" s="2" t="s">
        <v>33</v>
      </c>
      <c r="J833" s="112">
        <v>3923012.4475718406</v>
      </c>
      <c r="K833" s="110"/>
    </row>
    <row r="834" spans="1:11" x14ac:dyDescent="0.2">
      <c r="A834" s="2" t="s">
        <v>137</v>
      </c>
      <c r="B834" s="2" t="s">
        <v>134</v>
      </c>
      <c r="C834" s="2" t="s">
        <v>64</v>
      </c>
      <c r="D834" s="108">
        <v>41548</v>
      </c>
      <c r="E834" s="109">
        <f t="shared" si="15"/>
        <v>10</v>
      </c>
      <c r="F834" s="109" t="s">
        <v>19</v>
      </c>
      <c r="G834" s="2" t="s">
        <v>132</v>
      </c>
      <c r="H834" s="2" t="s">
        <v>133</v>
      </c>
      <c r="I834" s="2" t="s">
        <v>33</v>
      </c>
      <c r="J834" s="112">
        <v>5304755.0634176014</v>
      </c>
      <c r="K834" s="110"/>
    </row>
    <row r="835" spans="1:11" x14ac:dyDescent="0.2">
      <c r="A835" s="2" t="s">
        <v>137</v>
      </c>
      <c r="B835" s="2" t="s">
        <v>134</v>
      </c>
      <c r="C835" s="2" t="s">
        <v>64</v>
      </c>
      <c r="D835" s="108">
        <v>41579</v>
      </c>
      <c r="E835" s="109">
        <f t="shared" si="15"/>
        <v>11</v>
      </c>
      <c r="F835" s="109" t="s">
        <v>19</v>
      </c>
      <c r="G835" s="2" t="s">
        <v>132</v>
      </c>
      <c r="H835" s="2" t="s">
        <v>133</v>
      </c>
      <c r="I835" s="2" t="s">
        <v>33</v>
      </c>
      <c r="J835" s="112">
        <v>5796055.2061697599</v>
      </c>
      <c r="K835" s="110"/>
    </row>
    <row r="836" spans="1:11" x14ac:dyDescent="0.2">
      <c r="A836" s="2" t="s">
        <v>137</v>
      </c>
      <c r="B836" s="2" t="s">
        <v>134</v>
      </c>
      <c r="C836" s="2" t="s">
        <v>64</v>
      </c>
      <c r="D836" s="108">
        <v>41609</v>
      </c>
      <c r="E836" s="109">
        <f t="shared" si="15"/>
        <v>12</v>
      </c>
      <c r="F836" s="109" t="s">
        <v>19</v>
      </c>
      <c r="G836" s="2" t="s">
        <v>132</v>
      </c>
      <c r="H836" s="2" t="s">
        <v>133</v>
      </c>
      <c r="I836" s="2" t="s">
        <v>33</v>
      </c>
      <c r="J836" s="112">
        <v>2778318.7637284808</v>
      </c>
      <c r="K836" s="110"/>
    </row>
    <row r="837" spans="1:11" x14ac:dyDescent="0.2">
      <c r="A837" s="2" t="s">
        <v>137</v>
      </c>
      <c r="B837" s="2" t="s">
        <v>134</v>
      </c>
      <c r="C837" s="2" t="s">
        <v>64</v>
      </c>
      <c r="D837" s="108">
        <v>41640</v>
      </c>
      <c r="E837" s="109">
        <f t="shared" si="15"/>
        <v>1</v>
      </c>
      <c r="F837" s="109" t="s">
        <v>19</v>
      </c>
      <c r="G837" s="2" t="s">
        <v>132</v>
      </c>
      <c r="H837" s="2" t="s">
        <v>133</v>
      </c>
      <c r="I837" s="2" t="s">
        <v>33</v>
      </c>
      <c r="J837" s="112">
        <v>2890095.0972502003</v>
      </c>
      <c r="K837" s="110"/>
    </row>
    <row r="838" spans="1:11" x14ac:dyDescent="0.2">
      <c r="A838" s="2" t="s">
        <v>137</v>
      </c>
      <c r="B838" s="2" t="s">
        <v>134</v>
      </c>
      <c r="C838" s="2" t="s">
        <v>64</v>
      </c>
      <c r="D838" s="108">
        <v>41671</v>
      </c>
      <c r="E838" s="109">
        <f t="shared" si="15"/>
        <v>2</v>
      </c>
      <c r="F838" s="109" t="s">
        <v>19</v>
      </c>
      <c r="G838" s="2" t="s">
        <v>132</v>
      </c>
      <c r="H838" s="2" t="s">
        <v>133</v>
      </c>
      <c r="I838" s="2" t="s">
        <v>33</v>
      </c>
      <c r="J838" s="112">
        <v>3360449.90644272</v>
      </c>
      <c r="K838" s="110"/>
    </row>
    <row r="839" spans="1:11" x14ac:dyDescent="0.2">
      <c r="A839" s="2" t="s">
        <v>137</v>
      </c>
      <c r="B839" s="2" t="s">
        <v>134</v>
      </c>
      <c r="C839" s="2" t="s">
        <v>64</v>
      </c>
      <c r="D839" s="108">
        <v>41699</v>
      </c>
      <c r="E839" s="109">
        <f t="shared" si="15"/>
        <v>3</v>
      </c>
      <c r="F839" s="109" t="s">
        <v>19</v>
      </c>
      <c r="G839" s="2" t="s">
        <v>132</v>
      </c>
      <c r="H839" s="2" t="s">
        <v>133</v>
      </c>
      <c r="I839" s="2" t="s">
        <v>33</v>
      </c>
      <c r="J839" s="112">
        <v>2808562.4972675201</v>
      </c>
      <c r="K839" s="110"/>
    </row>
    <row r="840" spans="1:11" x14ac:dyDescent="0.2">
      <c r="A840" s="2" t="s">
        <v>137</v>
      </c>
      <c r="B840" s="2" t="s">
        <v>134</v>
      </c>
      <c r="C840" s="2" t="s">
        <v>64</v>
      </c>
      <c r="D840" s="108">
        <v>41730</v>
      </c>
      <c r="E840" s="109">
        <f t="shared" si="15"/>
        <v>4</v>
      </c>
      <c r="F840" s="109" t="s">
        <v>19</v>
      </c>
      <c r="G840" s="2" t="s">
        <v>132</v>
      </c>
      <c r="H840" s="2" t="s">
        <v>133</v>
      </c>
      <c r="I840" s="2" t="s">
        <v>33</v>
      </c>
      <c r="J840" s="112">
        <v>3278176.1271341606</v>
      </c>
      <c r="K840" s="110"/>
    </row>
    <row r="841" spans="1:11" x14ac:dyDescent="0.2">
      <c r="A841" s="2" t="s">
        <v>137</v>
      </c>
      <c r="B841" s="2" t="s">
        <v>134</v>
      </c>
      <c r="C841" s="2" t="s">
        <v>64</v>
      </c>
      <c r="D841" s="108">
        <v>41760</v>
      </c>
      <c r="E841" s="109">
        <f t="shared" si="15"/>
        <v>5</v>
      </c>
      <c r="F841" s="109" t="s">
        <v>19</v>
      </c>
      <c r="G841" s="2" t="s">
        <v>132</v>
      </c>
      <c r="H841" s="2" t="s">
        <v>133</v>
      </c>
      <c r="I841" s="2" t="s">
        <v>33</v>
      </c>
      <c r="J841" s="112">
        <v>3653895.7708680006</v>
      </c>
      <c r="K841" s="110"/>
    </row>
    <row r="842" spans="1:11" x14ac:dyDescent="0.2">
      <c r="A842" s="2" t="s">
        <v>137</v>
      </c>
      <c r="B842" s="2" t="s">
        <v>134</v>
      </c>
      <c r="C842" s="2" t="s">
        <v>64</v>
      </c>
      <c r="D842" s="108">
        <v>41791</v>
      </c>
      <c r="E842" s="109">
        <f t="shared" si="15"/>
        <v>6</v>
      </c>
      <c r="F842" s="109" t="s">
        <v>19</v>
      </c>
      <c r="G842" s="2" t="s">
        <v>132</v>
      </c>
      <c r="H842" s="2" t="s">
        <v>133</v>
      </c>
      <c r="I842" s="2" t="s">
        <v>33</v>
      </c>
      <c r="J842" s="112">
        <v>1788228.1705142399</v>
      </c>
      <c r="K842" s="110"/>
    </row>
    <row r="843" spans="1:11" x14ac:dyDescent="0.2">
      <c r="A843" s="2" t="s">
        <v>137</v>
      </c>
      <c r="B843" s="2" t="s">
        <v>134</v>
      </c>
      <c r="C843" s="2" t="s">
        <v>63</v>
      </c>
      <c r="D843" s="108">
        <v>41456</v>
      </c>
      <c r="E843" s="2">
        <v>7</v>
      </c>
      <c r="F843" s="2" t="s">
        <v>19</v>
      </c>
      <c r="G843" s="2" t="s">
        <v>121</v>
      </c>
      <c r="H843" s="2" t="s">
        <v>124</v>
      </c>
      <c r="I843" s="2" t="s">
        <v>33</v>
      </c>
      <c r="J843" s="112">
        <v>2433222.1515178396</v>
      </c>
      <c r="K843" s="110"/>
    </row>
    <row r="844" spans="1:11" x14ac:dyDescent="0.2">
      <c r="A844" s="2" t="s">
        <v>137</v>
      </c>
      <c r="B844" s="2" t="s">
        <v>134</v>
      </c>
      <c r="C844" s="2" t="s">
        <v>63</v>
      </c>
      <c r="D844" s="108">
        <v>41487</v>
      </c>
      <c r="E844" s="2">
        <v>8</v>
      </c>
      <c r="F844" s="2" t="s">
        <v>19</v>
      </c>
      <c r="G844" s="2" t="s">
        <v>121</v>
      </c>
      <c r="H844" s="2" t="s">
        <v>124</v>
      </c>
      <c r="I844" s="2" t="s">
        <v>33</v>
      </c>
      <c r="J844" s="112">
        <v>2086825.2357197695</v>
      </c>
      <c r="K844" s="110"/>
    </row>
    <row r="845" spans="1:11" x14ac:dyDescent="0.2">
      <c r="A845" s="2" t="s">
        <v>137</v>
      </c>
      <c r="B845" s="2" t="s">
        <v>134</v>
      </c>
      <c r="C845" s="2" t="s">
        <v>63</v>
      </c>
      <c r="D845" s="108">
        <v>41518</v>
      </c>
      <c r="E845" s="2">
        <v>9</v>
      </c>
      <c r="F845" s="2" t="s">
        <v>19</v>
      </c>
      <c r="G845" s="2" t="s">
        <v>121</v>
      </c>
      <c r="H845" s="2" t="s">
        <v>124</v>
      </c>
      <c r="I845" s="2" t="s">
        <v>33</v>
      </c>
      <c r="J845" s="112">
        <v>2578988.7463329984</v>
      </c>
      <c r="K845" s="110"/>
    </row>
    <row r="846" spans="1:11" x14ac:dyDescent="0.2">
      <c r="A846" s="2" t="s">
        <v>137</v>
      </c>
      <c r="B846" s="2" t="s">
        <v>134</v>
      </c>
      <c r="C846" s="2" t="s">
        <v>63</v>
      </c>
      <c r="D846" s="108">
        <v>41548</v>
      </c>
      <c r="E846" s="2">
        <v>10</v>
      </c>
      <c r="F846" s="2" t="s">
        <v>19</v>
      </c>
      <c r="G846" s="2" t="s">
        <v>121</v>
      </c>
      <c r="H846" s="2" t="s">
        <v>124</v>
      </c>
      <c r="I846" s="2" t="s">
        <v>33</v>
      </c>
      <c r="J846" s="112">
        <v>2227535.3634992633</v>
      </c>
      <c r="K846" s="110"/>
    </row>
    <row r="847" spans="1:11" x14ac:dyDescent="0.2">
      <c r="A847" s="2" t="s">
        <v>137</v>
      </c>
      <c r="B847" s="2" t="s">
        <v>134</v>
      </c>
      <c r="C847" s="2" t="s">
        <v>63</v>
      </c>
      <c r="D847" s="108">
        <v>41579</v>
      </c>
      <c r="E847" s="2">
        <v>11</v>
      </c>
      <c r="F847" s="2" t="s">
        <v>19</v>
      </c>
      <c r="G847" s="2" t="s">
        <v>121</v>
      </c>
      <c r="H847" s="2" t="s">
        <v>124</v>
      </c>
      <c r="I847" s="2" t="s">
        <v>33</v>
      </c>
      <c r="J847" s="112">
        <v>1957986.2244688198</v>
      </c>
      <c r="K847" s="110"/>
    </row>
    <row r="848" spans="1:11" x14ac:dyDescent="0.2">
      <c r="A848" s="2" t="s">
        <v>137</v>
      </c>
      <c r="B848" s="2" t="s">
        <v>134</v>
      </c>
      <c r="C848" s="2" t="s">
        <v>63</v>
      </c>
      <c r="D848" s="108">
        <v>41609</v>
      </c>
      <c r="E848" s="2">
        <v>12</v>
      </c>
      <c r="F848" s="2" t="s">
        <v>19</v>
      </c>
      <c r="G848" s="2" t="s">
        <v>121</v>
      </c>
      <c r="H848" s="2" t="s">
        <v>124</v>
      </c>
      <c r="I848" s="2" t="s">
        <v>33</v>
      </c>
      <c r="J848" s="112">
        <v>1319140.1133043088</v>
      </c>
      <c r="K848" s="110"/>
    </row>
    <row r="849" spans="1:11" x14ac:dyDescent="0.2">
      <c r="A849" s="2" t="s">
        <v>137</v>
      </c>
      <c r="B849" s="2" t="s">
        <v>134</v>
      </c>
      <c r="C849" s="2" t="s">
        <v>63</v>
      </c>
      <c r="D849" s="108">
        <v>41640</v>
      </c>
      <c r="E849" s="2">
        <v>1</v>
      </c>
      <c r="F849" s="2" t="s">
        <v>19</v>
      </c>
      <c r="G849" s="2" t="s">
        <v>121</v>
      </c>
      <c r="H849" s="2" t="s">
        <v>124</v>
      </c>
      <c r="I849" s="2" t="s">
        <v>33</v>
      </c>
      <c r="J849" s="112">
        <v>1419201.629526681</v>
      </c>
      <c r="K849" s="110"/>
    </row>
    <row r="850" spans="1:11" x14ac:dyDescent="0.2">
      <c r="A850" s="2" t="s">
        <v>137</v>
      </c>
      <c r="B850" s="2" t="s">
        <v>134</v>
      </c>
      <c r="C850" s="2" t="s">
        <v>63</v>
      </c>
      <c r="D850" s="108">
        <v>41671</v>
      </c>
      <c r="E850" s="2">
        <v>2</v>
      </c>
      <c r="F850" s="2" t="s">
        <v>19</v>
      </c>
      <c r="G850" s="2" t="s">
        <v>121</v>
      </c>
      <c r="H850" s="2" t="s">
        <v>124</v>
      </c>
      <c r="I850" s="2" t="s">
        <v>33</v>
      </c>
      <c r="J850" s="112">
        <v>1260368.462282202</v>
      </c>
      <c r="K850" s="110"/>
    </row>
    <row r="851" spans="1:11" x14ac:dyDescent="0.2">
      <c r="A851" s="2" t="s">
        <v>137</v>
      </c>
      <c r="B851" s="2" t="s">
        <v>134</v>
      </c>
      <c r="C851" s="2" t="s">
        <v>63</v>
      </c>
      <c r="D851" s="108">
        <v>41699</v>
      </c>
      <c r="E851" s="2">
        <v>3</v>
      </c>
      <c r="F851" s="2" t="s">
        <v>19</v>
      </c>
      <c r="G851" s="2" t="s">
        <v>121</v>
      </c>
      <c r="H851" s="2" t="s">
        <v>124</v>
      </c>
      <c r="I851" s="2" t="s">
        <v>33</v>
      </c>
      <c r="J851" s="112">
        <v>1788457.9462718377</v>
      </c>
      <c r="K851" s="110"/>
    </row>
    <row r="852" spans="1:11" x14ac:dyDescent="0.2">
      <c r="A852" s="2" t="s">
        <v>137</v>
      </c>
      <c r="B852" s="2" t="s">
        <v>134</v>
      </c>
      <c r="C852" s="2" t="s">
        <v>63</v>
      </c>
      <c r="D852" s="108">
        <v>41730</v>
      </c>
      <c r="E852" s="2">
        <v>4</v>
      </c>
      <c r="F852" s="2" t="s">
        <v>19</v>
      </c>
      <c r="G852" s="2" t="s">
        <v>121</v>
      </c>
      <c r="H852" s="2" t="s">
        <v>124</v>
      </c>
      <c r="I852" s="2" t="s">
        <v>33</v>
      </c>
      <c r="J852" s="112">
        <v>1016783.8012342919</v>
      </c>
      <c r="K852" s="110"/>
    </row>
    <row r="853" spans="1:11" x14ac:dyDescent="0.2">
      <c r="A853" s="2" t="s">
        <v>137</v>
      </c>
      <c r="B853" s="2" t="s">
        <v>134</v>
      </c>
      <c r="C853" s="2" t="s">
        <v>63</v>
      </c>
      <c r="D853" s="108">
        <v>41760</v>
      </c>
      <c r="E853" s="2">
        <v>5</v>
      </c>
      <c r="F853" s="2" t="s">
        <v>19</v>
      </c>
      <c r="G853" s="2" t="s">
        <v>121</v>
      </c>
      <c r="H853" s="2" t="s">
        <v>124</v>
      </c>
      <c r="I853" s="2" t="s">
        <v>33</v>
      </c>
      <c r="J853" s="112">
        <v>1240420.7591332828</v>
      </c>
      <c r="K853" s="110"/>
    </row>
    <row r="854" spans="1:11" x14ac:dyDescent="0.2">
      <c r="A854" s="2" t="s">
        <v>137</v>
      </c>
      <c r="B854" s="2" t="s">
        <v>134</v>
      </c>
      <c r="C854" s="2" t="s">
        <v>63</v>
      </c>
      <c r="D854" s="108">
        <v>41791</v>
      </c>
      <c r="E854" s="2">
        <v>6</v>
      </c>
      <c r="F854" s="2" t="s">
        <v>19</v>
      </c>
      <c r="G854" s="2" t="s">
        <v>121</v>
      </c>
      <c r="H854" s="2" t="s">
        <v>124</v>
      </c>
      <c r="I854" s="2" t="s">
        <v>33</v>
      </c>
      <c r="J854" s="112">
        <v>2103059.7980945962</v>
      </c>
      <c r="K854" s="110"/>
    </row>
    <row r="855" spans="1:11" x14ac:dyDescent="0.2">
      <c r="A855" s="2" t="s">
        <v>137</v>
      </c>
      <c r="B855" s="2" t="s">
        <v>134</v>
      </c>
      <c r="C855" s="2" t="s">
        <v>63</v>
      </c>
      <c r="D855" s="108">
        <v>41456</v>
      </c>
      <c r="E855" s="2">
        <v>7</v>
      </c>
      <c r="F855" s="2" t="s">
        <v>19</v>
      </c>
      <c r="G855" s="2" t="s">
        <v>125</v>
      </c>
      <c r="H855" s="2" t="s">
        <v>126</v>
      </c>
      <c r="I855" s="2" t="s">
        <v>33</v>
      </c>
      <c r="J855" s="112">
        <v>1332883.4370402915</v>
      </c>
      <c r="K855" s="110"/>
    </row>
    <row r="856" spans="1:11" x14ac:dyDescent="0.2">
      <c r="A856" s="2" t="s">
        <v>137</v>
      </c>
      <c r="B856" s="2" t="s">
        <v>134</v>
      </c>
      <c r="C856" s="2" t="s">
        <v>63</v>
      </c>
      <c r="D856" s="108">
        <v>41487</v>
      </c>
      <c r="E856" s="2">
        <v>8</v>
      </c>
      <c r="F856" s="2" t="s">
        <v>19</v>
      </c>
      <c r="G856" s="2" t="s">
        <v>125</v>
      </c>
      <c r="H856" s="2" t="s">
        <v>126</v>
      </c>
      <c r="I856" s="2" t="s">
        <v>33</v>
      </c>
      <c r="J856" s="112">
        <v>1151288.886269808</v>
      </c>
      <c r="K856" s="110"/>
    </row>
    <row r="857" spans="1:11" x14ac:dyDescent="0.2">
      <c r="A857" s="2" t="s">
        <v>137</v>
      </c>
      <c r="B857" s="2" t="s">
        <v>134</v>
      </c>
      <c r="C857" s="2" t="s">
        <v>63</v>
      </c>
      <c r="D857" s="108">
        <v>41518</v>
      </c>
      <c r="E857" s="2">
        <v>9</v>
      </c>
      <c r="F857" s="2" t="s">
        <v>19</v>
      </c>
      <c r="G857" s="2" t="s">
        <v>125</v>
      </c>
      <c r="H857" s="2" t="s">
        <v>126</v>
      </c>
      <c r="I857" s="2" t="s">
        <v>33</v>
      </c>
      <c r="J857" s="112">
        <v>1434960.2579417818</v>
      </c>
      <c r="K857" s="110"/>
    </row>
    <row r="858" spans="1:11" x14ac:dyDescent="0.2">
      <c r="A858" s="2" t="s">
        <v>137</v>
      </c>
      <c r="B858" s="2" t="s">
        <v>134</v>
      </c>
      <c r="C858" s="2" t="s">
        <v>63</v>
      </c>
      <c r="D858" s="108">
        <v>41548</v>
      </c>
      <c r="E858" s="2">
        <v>10</v>
      </c>
      <c r="F858" s="2" t="s">
        <v>19</v>
      </c>
      <c r="G858" s="2" t="s">
        <v>125</v>
      </c>
      <c r="H858" s="2" t="s">
        <v>126</v>
      </c>
      <c r="I858" s="2" t="s">
        <v>33</v>
      </c>
      <c r="J858" s="112">
        <v>1261225.5178525469</v>
      </c>
      <c r="K858" s="110"/>
    </row>
    <row r="859" spans="1:11" x14ac:dyDescent="0.2">
      <c r="A859" s="2" t="s">
        <v>137</v>
      </c>
      <c r="B859" s="2" t="s">
        <v>134</v>
      </c>
      <c r="C859" s="2" t="s">
        <v>63</v>
      </c>
      <c r="D859" s="108">
        <v>41579</v>
      </c>
      <c r="E859" s="2">
        <v>11</v>
      </c>
      <c r="F859" s="2" t="s">
        <v>19</v>
      </c>
      <c r="G859" s="2" t="s">
        <v>125</v>
      </c>
      <c r="H859" s="2" t="s">
        <v>126</v>
      </c>
      <c r="I859" s="2" t="s">
        <v>33</v>
      </c>
      <c r="J859" s="112">
        <v>1020345.9299794802</v>
      </c>
      <c r="K859" s="110"/>
    </row>
    <row r="860" spans="1:11" x14ac:dyDescent="0.2">
      <c r="A860" s="2" t="s">
        <v>137</v>
      </c>
      <c r="B860" s="2" t="s">
        <v>134</v>
      </c>
      <c r="C860" s="2" t="s">
        <v>63</v>
      </c>
      <c r="D860" s="108">
        <v>41609</v>
      </c>
      <c r="E860" s="2">
        <v>12</v>
      </c>
      <c r="F860" s="2" t="s">
        <v>19</v>
      </c>
      <c r="G860" s="2" t="s">
        <v>125</v>
      </c>
      <c r="H860" s="2" t="s">
        <v>126</v>
      </c>
      <c r="I860" s="2" t="s">
        <v>33</v>
      </c>
      <c r="J860" s="112">
        <v>756329.43025765126</v>
      </c>
      <c r="K860" s="110"/>
    </row>
    <row r="861" spans="1:11" x14ac:dyDescent="0.2">
      <c r="A861" s="2" t="s">
        <v>137</v>
      </c>
      <c r="B861" s="2" t="s">
        <v>134</v>
      </c>
      <c r="C861" s="2" t="s">
        <v>63</v>
      </c>
      <c r="D861" s="108">
        <v>41640</v>
      </c>
      <c r="E861" s="2">
        <v>1</v>
      </c>
      <c r="F861" s="2" t="s">
        <v>19</v>
      </c>
      <c r="G861" s="2" t="s">
        <v>125</v>
      </c>
      <c r="H861" s="2" t="s">
        <v>126</v>
      </c>
      <c r="I861" s="2" t="s">
        <v>33</v>
      </c>
      <c r="J861" s="112">
        <v>835307.17053299106</v>
      </c>
      <c r="K861" s="110"/>
    </row>
    <row r="862" spans="1:11" x14ac:dyDescent="0.2">
      <c r="A862" s="2" t="s">
        <v>137</v>
      </c>
      <c r="B862" s="2" t="s">
        <v>134</v>
      </c>
      <c r="C862" s="2" t="s">
        <v>63</v>
      </c>
      <c r="D862" s="108">
        <v>41671</v>
      </c>
      <c r="E862" s="2">
        <v>2</v>
      </c>
      <c r="F862" s="2" t="s">
        <v>19</v>
      </c>
      <c r="G862" s="2" t="s">
        <v>125</v>
      </c>
      <c r="H862" s="2" t="s">
        <v>126</v>
      </c>
      <c r="I862" s="2" t="s">
        <v>33</v>
      </c>
      <c r="J862" s="112">
        <v>708560.45670208498</v>
      </c>
      <c r="K862" s="110"/>
    </row>
    <row r="863" spans="1:11" x14ac:dyDescent="0.2">
      <c r="A863" s="2" t="s">
        <v>137</v>
      </c>
      <c r="B863" s="2" t="s">
        <v>134</v>
      </c>
      <c r="C863" s="2" t="s">
        <v>63</v>
      </c>
      <c r="D863" s="108">
        <v>41699</v>
      </c>
      <c r="E863" s="2">
        <v>3</v>
      </c>
      <c r="F863" s="2" t="s">
        <v>19</v>
      </c>
      <c r="G863" s="2" t="s">
        <v>125</v>
      </c>
      <c r="H863" s="2" t="s">
        <v>126</v>
      </c>
      <c r="I863" s="2" t="s">
        <v>33</v>
      </c>
      <c r="J863" s="112">
        <v>961197.10847725498</v>
      </c>
      <c r="K863" s="110"/>
    </row>
    <row r="864" spans="1:11" x14ac:dyDescent="0.2">
      <c r="A864" s="2" t="s">
        <v>137</v>
      </c>
      <c r="B864" s="2" t="s">
        <v>134</v>
      </c>
      <c r="C864" s="2" t="s">
        <v>63</v>
      </c>
      <c r="D864" s="108">
        <v>41730</v>
      </c>
      <c r="E864" s="2">
        <v>4</v>
      </c>
      <c r="F864" s="2" t="s">
        <v>19</v>
      </c>
      <c r="G864" s="2" t="s">
        <v>125</v>
      </c>
      <c r="H864" s="2" t="s">
        <v>126</v>
      </c>
      <c r="I864" s="2" t="s">
        <v>33</v>
      </c>
      <c r="J864" s="112">
        <v>570279.25121684396</v>
      </c>
      <c r="K864" s="110"/>
    </row>
    <row r="865" spans="1:11" x14ac:dyDescent="0.2">
      <c r="A865" s="2" t="s">
        <v>137</v>
      </c>
      <c r="B865" s="2" t="s">
        <v>134</v>
      </c>
      <c r="C865" s="2" t="s">
        <v>63</v>
      </c>
      <c r="D865" s="108">
        <v>41760</v>
      </c>
      <c r="E865" s="2">
        <v>5</v>
      </c>
      <c r="F865" s="2" t="s">
        <v>19</v>
      </c>
      <c r="G865" s="2" t="s">
        <v>125</v>
      </c>
      <c r="H865" s="2" t="s">
        <v>126</v>
      </c>
      <c r="I865" s="2" t="s">
        <v>33</v>
      </c>
      <c r="J865" s="112">
        <v>712090.36311285582</v>
      </c>
      <c r="K865" s="110"/>
    </row>
    <row r="866" spans="1:11" x14ac:dyDescent="0.2">
      <c r="A866" s="2" t="s">
        <v>137</v>
      </c>
      <c r="B866" s="2" t="s">
        <v>134</v>
      </c>
      <c r="C866" s="2" t="s">
        <v>63</v>
      </c>
      <c r="D866" s="108">
        <v>41791</v>
      </c>
      <c r="E866" s="2">
        <v>6</v>
      </c>
      <c r="F866" s="2" t="s">
        <v>19</v>
      </c>
      <c r="G866" s="2" t="s">
        <v>125</v>
      </c>
      <c r="H866" s="2" t="s">
        <v>126</v>
      </c>
      <c r="I866" s="2" t="s">
        <v>33</v>
      </c>
      <c r="J866" s="112">
        <v>1333561.9610866704</v>
      </c>
      <c r="K866" s="110"/>
    </row>
    <row r="867" spans="1:11" x14ac:dyDescent="0.2">
      <c r="A867" s="2" t="s">
        <v>137</v>
      </c>
      <c r="B867" s="2" t="s">
        <v>134</v>
      </c>
      <c r="C867" s="2" t="s">
        <v>63</v>
      </c>
      <c r="D867" s="108">
        <v>41456</v>
      </c>
      <c r="E867" s="2">
        <v>7</v>
      </c>
      <c r="F867" s="2" t="s">
        <v>19</v>
      </c>
      <c r="G867" s="2" t="s">
        <v>125</v>
      </c>
      <c r="H867" s="2" t="s">
        <v>127</v>
      </c>
      <c r="I867" s="2" t="s">
        <v>33</v>
      </c>
      <c r="J867" s="112">
        <v>1205625.4827113249</v>
      </c>
      <c r="K867" s="110"/>
    </row>
    <row r="868" spans="1:11" x14ac:dyDescent="0.2">
      <c r="A868" s="2" t="s">
        <v>137</v>
      </c>
      <c r="B868" s="2" t="s">
        <v>134</v>
      </c>
      <c r="C868" s="2" t="s">
        <v>63</v>
      </c>
      <c r="D868" s="108">
        <v>41487</v>
      </c>
      <c r="E868" s="2">
        <v>8</v>
      </c>
      <c r="F868" s="2" t="s">
        <v>19</v>
      </c>
      <c r="G868" s="2" t="s">
        <v>125</v>
      </c>
      <c r="H868" s="2" t="s">
        <v>127</v>
      </c>
      <c r="I868" s="2" t="s">
        <v>33</v>
      </c>
      <c r="J868" s="112">
        <v>1061002.5545301</v>
      </c>
      <c r="K868" s="110"/>
    </row>
    <row r="869" spans="1:11" x14ac:dyDescent="0.2">
      <c r="A869" s="2" t="s">
        <v>137</v>
      </c>
      <c r="B869" s="2" t="s">
        <v>134</v>
      </c>
      <c r="C869" s="2" t="s">
        <v>63</v>
      </c>
      <c r="D869" s="108">
        <v>41518</v>
      </c>
      <c r="E869" s="2">
        <v>9</v>
      </c>
      <c r="F869" s="2" t="s">
        <v>19</v>
      </c>
      <c r="G869" s="2" t="s">
        <v>125</v>
      </c>
      <c r="H869" s="2" t="s">
        <v>127</v>
      </c>
      <c r="I869" s="2" t="s">
        <v>33</v>
      </c>
      <c r="J869" s="112">
        <v>1277106.2932592249</v>
      </c>
      <c r="K869" s="110"/>
    </row>
    <row r="870" spans="1:11" x14ac:dyDescent="0.2">
      <c r="A870" s="2" t="s">
        <v>137</v>
      </c>
      <c r="B870" s="2" t="s">
        <v>134</v>
      </c>
      <c r="C870" s="2" t="s">
        <v>63</v>
      </c>
      <c r="D870" s="108">
        <v>41548</v>
      </c>
      <c r="E870" s="2">
        <v>10</v>
      </c>
      <c r="F870" s="2" t="s">
        <v>19</v>
      </c>
      <c r="G870" s="2" t="s">
        <v>125</v>
      </c>
      <c r="H870" s="2" t="s">
        <v>127</v>
      </c>
      <c r="I870" s="2" t="s">
        <v>33</v>
      </c>
      <c r="J870" s="112">
        <v>1116349.389116325</v>
      </c>
      <c r="K870" s="110"/>
    </row>
    <row r="871" spans="1:11" x14ac:dyDescent="0.2">
      <c r="A871" s="2" t="s">
        <v>137</v>
      </c>
      <c r="B871" s="2" t="s">
        <v>134</v>
      </c>
      <c r="C871" s="2" t="s">
        <v>63</v>
      </c>
      <c r="D871" s="108">
        <v>41579</v>
      </c>
      <c r="E871" s="2">
        <v>11</v>
      </c>
      <c r="F871" s="2" t="s">
        <v>19</v>
      </c>
      <c r="G871" s="2" t="s">
        <v>125</v>
      </c>
      <c r="H871" s="2" t="s">
        <v>127</v>
      </c>
      <c r="I871" s="2" t="s">
        <v>33</v>
      </c>
      <c r="J871" s="112">
        <v>932858.39093923138</v>
      </c>
      <c r="K871" s="110"/>
    </row>
    <row r="872" spans="1:11" x14ac:dyDescent="0.2">
      <c r="A872" s="2" t="s">
        <v>137</v>
      </c>
      <c r="B872" s="2" t="s">
        <v>134</v>
      </c>
      <c r="C872" s="2" t="s">
        <v>63</v>
      </c>
      <c r="D872" s="108">
        <v>41609</v>
      </c>
      <c r="E872" s="2">
        <v>12</v>
      </c>
      <c r="F872" s="2" t="s">
        <v>19</v>
      </c>
      <c r="G872" s="2" t="s">
        <v>125</v>
      </c>
      <c r="H872" s="2" t="s">
        <v>127</v>
      </c>
      <c r="I872" s="2" t="s">
        <v>33</v>
      </c>
      <c r="J872" s="112">
        <v>739422.19930556254</v>
      </c>
      <c r="K872" s="110"/>
    </row>
    <row r="873" spans="1:11" x14ac:dyDescent="0.2">
      <c r="A873" s="2" t="s">
        <v>137</v>
      </c>
      <c r="B873" s="2" t="s">
        <v>134</v>
      </c>
      <c r="C873" s="2" t="s">
        <v>63</v>
      </c>
      <c r="D873" s="108">
        <v>41640</v>
      </c>
      <c r="E873" s="2">
        <v>1</v>
      </c>
      <c r="F873" s="2" t="s">
        <v>19</v>
      </c>
      <c r="G873" s="2" t="s">
        <v>125</v>
      </c>
      <c r="H873" s="2" t="s">
        <v>127</v>
      </c>
      <c r="I873" s="2" t="s">
        <v>33</v>
      </c>
      <c r="J873" s="112">
        <v>739944.9965933999</v>
      </c>
      <c r="K873" s="110"/>
    </row>
    <row r="874" spans="1:11" x14ac:dyDescent="0.2">
      <c r="A874" s="2" t="s">
        <v>137</v>
      </c>
      <c r="B874" s="2" t="s">
        <v>134</v>
      </c>
      <c r="C874" s="2" t="s">
        <v>63</v>
      </c>
      <c r="D874" s="108">
        <v>41671</v>
      </c>
      <c r="E874" s="2">
        <v>2</v>
      </c>
      <c r="F874" s="2" t="s">
        <v>19</v>
      </c>
      <c r="G874" s="2" t="s">
        <v>125</v>
      </c>
      <c r="H874" s="2" t="s">
        <v>127</v>
      </c>
      <c r="I874" s="2" t="s">
        <v>33</v>
      </c>
      <c r="J874" s="112">
        <v>666405.86063951231</v>
      </c>
      <c r="K874" s="110"/>
    </row>
    <row r="875" spans="1:11" x14ac:dyDescent="0.2">
      <c r="A875" s="2" t="s">
        <v>137</v>
      </c>
      <c r="B875" s="2" t="s">
        <v>134</v>
      </c>
      <c r="C875" s="2" t="s">
        <v>63</v>
      </c>
      <c r="D875" s="108">
        <v>41699</v>
      </c>
      <c r="E875" s="2">
        <v>3</v>
      </c>
      <c r="F875" s="2" t="s">
        <v>19</v>
      </c>
      <c r="G875" s="2" t="s">
        <v>125</v>
      </c>
      <c r="H875" s="2" t="s">
        <v>127</v>
      </c>
      <c r="I875" s="2" t="s">
        <v>33</v>
      </c>
      <c r="J875" s="112">
        <v>964934.72717118752</v>
      </c>
      <c r="K875" s="110"/>
    </row>
    <row r="876" spans="1:11" x14ac:dyDescent="0.2">
      <c r="A876" s="2" t="s">
        <v>137</v>
      </c>
      <c r="B876" s="2" t="s">
        <v>134</v>
      </c>
      <c r="C876" s="2" t="s">
        <v>63</v>
      </c>
      <c r="D876" s="108">
        <v>41730</v>
      </c>
      <c r="E876" s="2">
        <v>4</v>
      </c>
      <c r="F876" s="2" t="s">
        <v>19</v>
      </c>
      <c r="G876" s="2" t="s">
        <v>125</v>
      </c>
      <c r="H876" s="2" t="s">
        <v>127</v>
      </c>
      <c r="I876" s="2" t="s">
        <v>33</v>
      </c>
      <c r="J876" s="112">
        <v>541033.23140099994</v>
      </c>
      <c r="K876" s="110"/>
    </row>
    <row r="877" spans="1:11" x14ac:dyDescent="0.2">
      <c r="A877" s="2" t="s">
        <v>137</v>
      </c>
      <c r="B877" s="2" t="s">
        <v>134</v>
      </c>
      <c r="C877" s="2" t="s">
        <v>63</v>
      </c>
      <c r="D877" s="108">
        <v>41760</v>
      </c>
      <c r="E877" s="2">
        <v>5</v>
      </c>
      <c r="F877" s="2" t="s">
        <v>19</v>
      </c>
      <c r="G877" s="2" t="s">
        <v>125</v>
      </c>
      <c r="H877" s="2" t="s">
        <v>127</v>
      </c>
      <c r="I877" s="2" t="s">
        <v>33</v>
      </c>
      <c r="J877" s="112">
        <v>654984.60439717479</v>
      </c>
      <c r="K877" s="110"/>
    </row>
    <row r="878" spans="1:11" x14ac:dyDescent="0.2">
      <c r="A878" s="2" t="s">
        <v>137</v>
      </c>
      <c r="B878" s="2" t="s">
        <v>134</v>
      </c>
      <c r="C878" s="2" t="s">
        <v>63</v>
      </c>
      <c r="D878" s="108">
        <v>41791</v>
      </c>
      <c r="E878" s="2">
        <v>6</v>
      </c>
      <c r="F878" s="2" t="s">
        <v>19</v>
      </c>
      <c r="G878" s="2" t="s">
        <v>125</v>
      </c>
      <c r="H878" s="2" t="s">
        <v>127</v>
      </c>
      <c r="I878" s="2" t="s">
        <v>33</v>
      </c>
      <c r="J878" s="112">
        <v>1109316.9805072877</v>
      </c>
      <c r="K878" s="110"/>
    </row>
    <row r="879" spans="1:11" x14ac:dyDescent="0.2">
      <c r="A879" s="2" t="s">
        <v>137</v>
      </c>
      <c r="B879" s="2" t="s">
        <v>134</v>
      </c>
      <c r="C879" s="2" t="s">
        <v>63</v>
      </c>
      <c r="D879" s="108">
        <v>41456</v>
      </c>
      <c r="E879" s="2">
        <v>7</v>
      </c>
      <c r="F879" s="2" t="s">
        <v>19</v>
      </c>
      <c r="G879" s="2" t="s">
        <v>144</v>
      </c>
      <c r="H879" s="2" t="s">
        <v>128</v>
      </c>
      <c r="I879" s="2" t="s">
        <v>33</v>
      </c>
      <c r="J879" s="112">
        <v>1134491.3172698508</v>
      </c>
      <c r="K879" s="110"/>
    </row>
    <row r="880" spans="1:11" x14ac:dyDescent="0.2">
      <c r="A880" s="2" t="s">
        <v>137</v>
      </c>
      <c r="B880" s="2" t="s">
        <v>134</v>
      </c>
      <c r="C880" s="2" t="s">
        <v>63</v>
      </c>
      <c r="D880" s="108">
        <v>41487</v>
      </c>
      <c r="E880" s="2">
        <v>8</v>
      </c>
      <c r="F880" s="2" t="s">
        <v>19</v>
      </c>
      <c r="G880" s="2" t="s">
        <v>144</v>
      </c>
      <c r="H880" s="2" t="s">
        <v>128</v>
      </c>
      <c r="I880" s="2" t="s">
        <v>33</v>
      </c>
      <c r="J880" s="112">
        <v>806940.19684530701</v>
      </c>
      <c r="K880" s="110"/>
    </row>
    <row r="881" spans="1:11" x14ac:dyDescent="0.2">
      <c r="A881" s="2" t="s">
        <v>137</v>
      </c>
      <c r="B881" s="2" t="s">
        <v>134</v>
      </c>
      <c r="C881" s="2" t="s">
        <v>63</v>
      </c>
      <c r="D881" s="108">
        <v>41518</v>
      </c>
      <c r="E881" s="2">
        <v>9</v>
      </c>
      <c r="F881" s="2" t="s">
        <v>19</v>
      </c>
      <c r="G881" s="2" t="s">
        <v>144</v>
      </c>
      <c r="H881" s="2" t="s">
        <v>128</v>
      </c>
      <c r="I881" s="2" t="s">
        <v>33</v>
      </c>
      <c r="J881" s="112">
        <v>1151592.8767951606</v>
      </c>
      <c r="K881" s="110"/>
    </row>
    <row r="882" spans="1:11" x14ac:dyDescent="0.2">
      <c r="A882" s="2" t="s">
        <v>137</v>
      </c>
      <c r="B882" s="2" t="s">
        <v>134</v>
      </c>
      <c r="C882" s="2" t="s">
        <v>63</v>
      </c>
      <c r="D882" s="108">
        <v>41548</v>
      </c>
      <c r="E882" s="2">
        <v>10</v>
      </c>
      <c r="F882" s="2" t="s">
        <v>19</v>
      </c>
      <c r="G882" s="2" t="s">
        <v>144</v>
      </c>
      <c r="H882" s="2" t="s">
        <v>128</v>
      </c>
      <c r="I882" s="2" t="s">
        <v>33</v>
      </c>
      <c r="J882" s="112">
        <v>953018.83364781574</v>
      </c>
      <c r="K882" s="110"/>
    </row>
    <row r="883" spans="1:11" x14ac:dyDescent="0.2">
      <c r="A883" s="2" t="s">
        <v>137</v>
      </c>
      <c r="B883" s="2" t="s">
        <v>134</v>
      </c>
      <c r="C883" s="2" t="s">
        <v>63</v>
      </c>
      <c r="D883" s="108">
        <v>41579</v>
      </c>
      <c r="E883" s="2">
        <v>11</v>
      </c>
      <c r="F883" s="2" t="s">
        <v>19</v>
      </c>
      <c r="G883" s="2" t="s">
        <v>144</v>
      </c>
      <c r="H883" s="2" t="s">
        <v>128</v>
      </c>
      <c r="I883" s="2" t="s">
        <v>33</v>
      </c>
      <c r="J883" s="112">
        <v>850734.32784846472</v>
      </c>
      <c r="K883" s="110"/>
    </row>
    <row r="884" spans="1:11" x14ac:dyDescent="0.2">
      <c r="A884" s="2" t="s">
        <v>137</v>
      </c>
      <c r="B884" s="2" t="s">
        <v>134</v>
      </c>
      <c r="C884" s="2" t="s">
        <v>63</v>
      </c>
      <c r="D884" s="108">
        <v>41609</v>
      </c>
      <c r="E884" s="2">
        <v>12</v>
      </c>
      <c r="F884" s="2" t="s">
        <v>19</v>
      </c>
      <c r="G884" s="2" t="s">
        <v>144</v>
      </c>
      <c r="H884" s="2" t="s">
        <v>128</v>
      </c>
      <c r="I884" s="2" t="s">
        <v>33</v>
      </c>
      <c r="J884" s="112">
        <v>590304.384267507</v>
      </c>
      <c r="K884" s="110"/>
    </row>
    <row r="885" spans="1:11" x14ac:dyDescent="0.2">
      <c r="A885" s="2" t="s">
        <v>137</v>
      </c>
      <c r="B885" s="2" t="s">
        <v>134</v>
      </c>
      <c r="C885" s="2" t="s">
        <v>63</v>
      </c>
      <c r="D885" s="108">
        <v>41640</v>
      </c>
      <c r="E885" s="2">
        <v>1</v>
      </c>
      <c r="F885" s="2" t="s">
        <v>19</v>
      </c>
      <c r="G885" s="2" t="s">
        <v>144</v>
      </c>
      <c r="H885" s="2" t="s">
        <v>128</v>
      </c>
      <c r="I885" s="2" t="s">
        <v>33</v>
      </c>
      <c r="J885" s="112">
        <v>639047.64173065918</v>
      </c>
      <c r="K885" s="110"/>
    </row>
    <row r="886" spans="1:11" x14ac:dyDescent="0.2">
      <c r="A886" s="2" t="s">
        <v>137</v>
      </c>
      <c r="B886" s="2" t="s">
        <v>134</v>
      </c>
      <c r="C886" s="2" t="s">
        <v>63</v>
      </c>
      <c r="D886" s="108">
        <v>41671</v>
      </c>
      <c r="E886" s="2">
        <v>2</v>
      </c>
      <c r="F886" s="2" t="s">
        <v>19</v>
      </c>
      <c r="G886" s="2" t="s">
        <v>144</v>
      </c>
      <c r="H886" s="2" t="s">
        <v>128</v>
      </c>
      <c r="I886" s="2" t="s">
        <v>33</v>
      </c>
      <c r="J886" s="112">
        <v>600791.0408000747</v>
      </c>
      <c r="K886" s="110"/>
    </row>
    <row r="887" spans="1:11" x14ac:dyDescent="0.2">
      <c r="A887" s="2" t="s">
        <v>137</v>
      </c>
      <c r="B887" s="2" t="s">
        <v>134</v>
      </c>
      <c r="C887" s="2" t="s">
        <v>63</v>
      </c>
      <c r="D887" s="108">
        <v>41699</v>
      </c>
      <c r="E887" s="2">
        <v>3</v>
      </c>
      <c r="F887" s="2" t="s">
        <v>19</v>
      </c>
      <c r="G887" s="2" t="s">
        <v>144</v>
      </c>
      <c r="H887" s="2" t="s">
        <v>128</v>
      </c>
      <c r="I887" s="2" t="s">
        <v>33</v>
      </c>
      <c r="J887" s="112">
        <v>765760.35752283596</v>
      </c>
      <c r="K887" s="110"/>
    </row>
    <row r="888" spans="1:11" x14ac:dyDescent="0.2">
      <c r="A888" s="2" t="s">
        <v>137</v>
      </c>
      <c r="B888" s="2" t="s">
        <v>134</v>
      </c>
      <c r="C888" s="2" t="s">
        <v>63</v>
      </c>
      <c r="D888" s="108">
        <v>41730</v>
      </c>
      <c r="E888" s="2">
        <v>4</v>
      </c>
      <c r="F888" s="2" t="s">
        <v>19</v>
      </c>
      <c r="G888" s="2" t="s">
        <v>144</v>
      </c>
      <c r="H888" s="2" t="s">
        <v>128</v>
      </c>
      <c r="I888" s="2" t="s">
        <v>33</v>
      </c>
      <c r="J888" s="112">
        <v>429847.5775628736</v>
      </c>
      <c r="K888" s="110"/>
    </row>
    <row r="889" spans="1:11" x14ac:dyDescent="0.2">
      <c r="A889" s="2" t="s">
        <v>137</v>
      </c>
      <c r="B889" s="2" t="s">
        <v>134</v>
      </c>
      <c r="C889" s="2" t="s">
        <v>63</v>
      </c>
      <c r="D889" s="108">
        <v>41760</v>
      </c>
      <c r="E889" s="2">
        <v>5</v>
      </c>
      <c r="F889" s="2" t="s">
        <v>19</v>
      </c>
      <c r="G889" s="2" t="s">
        <v>144</v>
      </c>
      <c r="H889" s="2" t="s">
        <v>128</v>
      </c>
      <c r="I889" s="2" t="s">
        <v>33</v>
      </c>
      <c r="J889" s="112">
        <v>575910.80906214949</v>
      </c>
      <c r="K889" s="110"/>
    </row>
    <row r="890" spans="1:11" x14ac:dyDescent="0.2">
      <c r="A890" s="2" t="s">
        <v>137</v>
      </c>
      <c r="B890" s="2" t="s">
        <v>134</v>
      </c>
      <c r="C890" s="2" t="s">
        <v>63</v>
      </c>
      <c r="D890" s="108">
        <v>41791</v>
      </c>
      <c r="E890" s="2">
        <v>6</v>
      </c>
      <c r="F890" s="2" t="s">
        <v>19</v>
      </c>
      <c r="G890" s="2" t="s">
        <v>144</v>
      </c>
      <c r="H890" s="2" t="s">
        <v>128</v>
      </c>
      <c r="I890" s="2" t="s">
        <v>33</v>
      </c>
      <c r="J890" s="112">
        <v>978906.42835815961</v>
      </c>
      <c r="K890" s="110"/>
    </row>
    <row r="891" spans="1:11" x14ac:dyDescent="0.2">
      <c r="A891" s="2" t="s">
        <v>137</v>
      </c>
      <c r="B891" s="2" t="s">
        <v>134</v>
      </c>
      <c r="C891" s="2" t="s">
        <v>63</v>
      </c>
      <c r="D891" s="108">
        <v>41456</v>
      </c>
      <c r="E891" s="2">
        <v>7</v>
      </c>
      <c r="F891" s="2" t="s">
        <v>19</v>
      </c>
      <c r="G891" s="2" t="s">
        <v>144</v>
      </c>
      <c r="H891" s="2" t="s">
        <v>129</v>
      </c>
      <c r="I891" s="2" t="s">
        <v>33</v>
      </c>
      <c r="J891" s="112">
        <v>255350.32112459998</v>
      </c>
      <c r="K891" s="110"/>
    </row>
    <row r="892" spans="1:11" x14ac:dyDescent="0.2">
      <c r="A892" s="2" t="s">
        <v>137</v>
      </c>
      <c r="B892" s="2" t="s">
        <v>134</v>
      </c>
      <c r="C892" s="2" t="s">
        <v>63</v>
      </c>
      <c r="D892" s="108">
        <v>41487</v>
      </c>
      <c r="E892" s="2">
        <v>8</v>
      </c>
      <c r="F892" s="2" t="s">
        <v>19</v>
      </c>
      <c r="G892" s="2" t="s">
        <v>144</v>
      </c>
      <c r="H892" s="2" t="s">
        <v>129</v>
      </c>
      <c r="I892" s="2" t="s">
        <v>33</v>
      </c>
      <c r="J892" s="112">
        <v>189875.20710716999</v>
      </c>
      <c r="K892" s="110"/>
    </row>
    <row r="893" spans="1:11" x14ac:dyDescent="0.2">
      <c r="A893" s="2" t="s">
        <v>137</v>
      </c>
      <c r="B893" s="2" t="s">
        <v>134</v>
      </c>
      <c r="C893" s="2" t="s">
        <v>63</v>
      </c>
      <c r="D893" s="108">
        <v>41518</v>
      </c>
      <c r="E893" s="2">
        <v>9</v>
      </c>
      <c r="F893" s="2" t="s">
        <v>19</v>
      </c>
      <c r="G893" s="2" t="s">
        <v>144</v>
      </c>
      <c r="H893" s="2" t="s">
        <v>129</v>
      </c>
      <c r="I893" s="2" t="s">
        <v>33</v>
      </c>
      <c r="J893" s="112">
        <v>252931.19233882497</v>
      </c>
      <c r="K893" s="110"/>
    </row>
    <row r="894" spans="1:11" x14ac:dyDescent="0.2">
      <c r="A894" s="2" t="s">
        <v>137</v>
      </c>
      <c r="B894" s="2" t="s">
        <v>134</v>
      </c>
      <c r="C894" s="2" t="s">
        <v>63</v>
      </c>
      <c r="D894" s="108">
        <v>41548</v>
      </c>
      <c r="E894" s="2">
        <v>10</v>
      </c>
      <c r="F894" s="2" t="s">
        <v>19</v>
      </c>
      <c r="G894" s="2" t="s">
        <v>144</v>
      </c>
      <c r="H894" s="2" t="s">
        <v>129</v>
      </c>
      <c r="I894" s="2" t="s">
        <v>33</v>
      </c>
      <c r="J894" s="112">
        <v>214527.58832758496</v>
      </c>
      <c r="K894" s="110"/>
    </row>
    <row r="895" spans="1:11" x14ac:dyDescent="0.2">
      <c r="A895" s="2" t="s">
        <v>137</v>
      </c>
      <c r="B895" s="2" t="s">
        <v>134</v>
      </c>
      <c r="C895" s="2" t="s">
        <v>63</v>
      </c>
      <c r="D895" s="108">
        <v>41579</v>
      </c>
      <c r="E895" s="2">
        <v>11</v>
      </c>
      <c r="F895" s="2" t="s">
        <v>19</v>
      </c>
      <c r="G895" s="2" t="s">
        <v>144</v>
      </c>
      <c r="H895" s="2" t="s">
        <v>129</v>
      </c>
      <c r="I895" s="2" t="s">
        <v>33</v>
      </c>
      <c r="J895" s="112">
        <v>192844.29660985127</v>
      </c>
      <c r="K895" s="110"/>
    </row>
    <row r="896" spans="1:11" x14ac:dyDescent="0.2">
      <c r="A896" s="2" t="s">
        <v>137</v>
      </c>
      <c r="B896" s="2" t="s">
        <v>134</v>
      </c>
      <c r="C896" s="2" t="s">
        <v>63</v>
      </c>
      <c r="D896" s="108">
        <v>41609</v>
      </c>
      <c r="E896" s="2">
        <v>12</v>
      </c>
      <c r="F896" s="2" t="s">
        <v>19</v>
      </c>
      <c r="G896" s="2" t="s">
        <v>144</v>
      </c>
      <c r="H896" s="2" t="s">
        <v>129</v>
      </c>
      <c r="I896" s="2" t="s">
        <v>33</v>
      </c>
      <c r="J896" s="112">
        <v>142400.85841800002</v>
      </c>
      <c r="K896" s="110"/>
    </row>
    <row r="897" spans="1:11" x14ac:dyDescent="0.2">
      <c r="A897" s="2" t="s">
        <v>137</v>
      </c>
      <c r="B897" s="2" t="s">
        <v>134</v>
      </c>
      <c r="C897" s="2" t="s">
        <v>63</v>
      </c>
      <c r="D897" s="108">
        <v>41640</v>
      </c>
      <c r="E897" s="2">
        <v>1</v>
      </c>
      <c r="F897" s="2" t="s">
        <v>19</v>
      </c>
      <c r="G897" s="2" t="s">
        <v>144</v>
      </c>
      <c r="H897" s="2" t="s">
        <v>129</v>
      </c>
      <c r="I897" s="2" t="s">
        <v>33</v>
      </c>
      <c r="J897" s="112">
        <v>142333.66162723501</v>
      </c>
      <c r="K897" s="110"/>
    </row>
    <row r="898" spans="1:11" x14ac:dyDescent="0.2">
      <c r="A898" s="2" t="s">
        <v>137</v>
      </c>
      <c r="B898" s="2" t="s">
        <v>134</v>
      </c>
      <c r="C898" s="2" t="s">
        <v>63</v>
      </c>
      <c r="D898" s="108">
        <v>41671</v>
      </c>
      <c r="E898" s="2">
        <v>2</v>
      </c>
      <c r="F898" s="2" t="s">
        <v>19</v>
      </c>
      <c r="G898" s="2" t="s">
        <v>144</v>
      </c>
      <c r="H898" s="2" t="s">
        <v>129</v>
      </c>
      <c r="I898" s="2" t="s">
        <v>33</v>
      </c>
      <c r="J898" s="112">
        <v>133057.43558932497</v>
      </c>
      <c r="K898" s="110"/>
    </row>
    <row r="899" spans="1:11" x14ac:dyDescent="0.2">
      <c r="A899" s="2" t="s">
        <v>137</v>
      </c>
      <c r="B899" s="2" t="s">
        <v>134</v>
      </c>
      <c r="C899" s="2" t="s">
        <v>63</v>
      </c>
      <c r="D899" s="108">
        <v>41699</v>
      </c>
      <c r="E899" s="2">
        <v>3</v>
      </c>
      <c r="F899" s="2" t="s">
        <v>19</v>
      </c>
      <c r="G899" s="2" t="s">
        <v>144</v>
      </c>
      <c r="H899" s="2" t="s">
        <v>129</v>
      </c>
      <c r="I899" s="2" t="s">
        <v>33</v>
      </c>
      <c r="J899" s="112">
        <v>182458.70267756627</v>
      </c>
      <c r="K899" s="110"/>
    </row>
    <row r="900" spans="1:11" x14ac:dyDescent="0.2">
      <c r="A900" s="2" t="s">
        <v>137</v>
      </c>
      <c r="B900" s="2" t="s">
        <v>134</v>
      </c>
      <c r="C900" s="2" t="s">
        <v>63</v>
      </c>
      <c r="D900" s="108">
        <v>41730</v>
      </c>
      <c r="E900" s="2">
        <v>4</v>
      </c>
      <c r="F900" s="2" t="s">
        <v>19</v>
      </c>
      <c r="G900" s="2" t="s">
        <v>144</v>
      </c>
      <c r="H900" s="2" t="s">
        <v>129</v>
      </c>
      <c r="I900" s="2" t="s">
        <v>33</v>
      </c>
      <c r="J900" s="112">
        <v>104660.20871123999</v>
      </c>
      <c r="K900" s="110"/>
    </row>
    <row r="901" spans="1:11" x14ac:dyDescent="0.2">
      <c r="A901" s="2" t="s">
        <v>137</v>
      </c>
      <c r="B901" s="2" t="s">
        <v>134</v>
      </c>
      <c r="C901" s="2" t="s">
        <v>63</v>
      </c>
      <c r="D901" s="108">
        <v>41760</v>
      </c>
      <c r="E901" s="2">
        <v>5</v>
      </c>
      <c r="F901" s="2" t="s">
        <v>19</v>
      </c>
      <c r="G901" s="2" t="s">
        <v>144</v>
      </c>
      <c r="H901" s="2" t="s">
        <v>129</v>
      </c>
      <c r="I901" s="2" t="s">
        <v>33</v>
      </c>
      <c r="J901" s="112">
        <v>126430.43769056996</v>
      </c>
      <c r="K901" s="110"/>
    </row>
    <row r="902" spans="1:11" x14ac:dyDescent="0.2">
      <c r="A902" s="2" t="s">
        <v>137</v>
      </c>
      <c r="B902" s="2" t="s">
        <v>134</v>
      </c>
      <c r="C902" s="2" t="s">
        <v>63</v>
      </c>
      <c r="D902" s="108">
        <v>41791</v>
      </c>
      <c r="E902" s="2">
        <v>6</v>
      </c>
      <c r="F902" s="2" t="s">
        <v>19</v>
      </c>
      <c r="G902" s="2" t="s">
        <v>144</v>
      </c>
      <c r="H902" s="2" t="s">
        <v>129</v>
      </c>
      <c r="I902" s="2" t="s">
        <v>33</v>
      </c>
      <c r="J902" s="112">
        <v>230359.10681218505</v>
      </c>
      <c r="K902" s="110"/>
    </row>
    <row r="903" spans="1:11" x14ac:dyDescent="0.2">
      <c r="A903" s="2" t="s">
        <v>137</v>
      </c>
      <c r="B903" s="2" t="s">
        <v>134</v>
      </c>
      <c r="C903" s="2" t="s">
        <v>63</v>
      </c>
      <c r="D903" s="108">
        <v>41456</v>
      </c>
      <c r="E903" s="2">
        <v>7</v>
      </c>
      <c r="F903" s="2" t="s">
        <v>19</v>
      </c>
      <c r="G903" s="2" t="s">
        <v>144</v>
      </c>
      <c r="H903" s="2" t="s">
        <v>130</v>
      </c>
      <c r="I903" s="2" t="s">
        <v>33</v>
      </c>
      <c r="J903" s="112">
        <v>660756.15261022374</v>
      </c>
      <c r="K903" s="110"/>
    </row>
    <row r="904" spans="1:11" x14ac:dyDescent="0.2">
      <c r="A904" s="2" t="s">
        <v>137</v>
      </c>
      <c r="B904" s="2" t="s">
        <v>134</v>
      </c>
      <c r="C904" s="2" t="s">
        <v>63</v>
      </c>
      <c r="D904" s="108">
        <v>41487</v>
      </c>
      <c r="E904" s="2">
        <v>8</v>
      </c>
      <c r="F904" s="2" t="s">
        <v>19</v>
      </c>
      <c r="G904" s="2" t="s">
        <v>144</v>
      </c>
      <c r="H904" s="2" t="s">
        <v>130</v>
      </c>
      <c r="I904" s="2" t="s">
        <v>33</v>
      </c>
      <c r="J904" s="112">
        <v>529683.55044249841</v>
      </c>
      <c r="K904" s="110"/>
    </row>
    <row r="905" spans="1:11" x14ac:dyDescent="0.2">
      <c r="A905" s="2" t="s">
        <v>137</v>
      </c>
      <c r="B905" s="2" t="s">
        <v>134</v>
      </c>
      <c r="C905" s="2" t="s">
        <v>63</v>
      </c>
      <c r="D905" s="108">
        <v>41518</v>
      </c>
      <c r="E905" s="2">
        <v>9</v>
      </c>
      <c r="F905" s="2" t="s">
        <v>19</v>
      </c>
      <c r="G905" s="2" t="s">
        <v>144</v>
      </c>
      <c r="H905" s="2" t="s">
        <v>130</v>
      </c>
      <c r="I905" s="2" t="s">
        <v>33</v>
      </c>
      <c r="J905" s="112">
        <v>672443.49046857841</v>
      </c>
      <c r="K905" s="110"/>
    </row>
    <row r="906" spans="1:11" x14ac:dyDescent="0.2">
      <c r="A906" s="2" t="s">
        <v>137</v>
      </c>
      <c r="B906" s="2" t="s">
        <v>134</v>
      </c>
      <c r="C906" s="2" t="s">
        <v>63</v>
      </c>
      <c r="D906" s="108">
        <v>41548</v>
      </c>
      <c r="E906" s="2">
        <v>10</v>
      </c>
      <c r="F906" s="2" t="s">
        <v>19</v>
      </c>
      <c r="G906" s="2" t="s">
        <v>144</v>
      </c>
      <c r="H906" s="2" t="s">
        <v>130</v>
      </c>
      <c r="I906" s="2" t="s">
        <v>33</v>
      </c>
      <c r="J906" s="112">
        <v>585948.31082732871</v>
      </c>
      <c r="K906" s="110"/>
    </row>
    <row r="907" spans="1:11" x14ac:dyDescent="0.2">
      <c r="A907" s="2" t="s">
        <v>137</v>
      </c>
      <c r="B907" s="2" t="s">
        <v>134</v>
      </c>
      <c r="C907" s="2" t="s">
        <v>63</v>
      </c>
      <c r="D907" s="108">
        <v>41579</v>
      </c>
      <c r="E907" s="2">
        <v>11</v>
      </c>
      <c r="F907" s="2" t="s">
        <v>19</v>
      </c>
      <c r="G907" s="2" t="s">
        <v>144</v>
      </c>
      <c r="H907" s="2" t="s">
        <v>130</v>
      </c>
      <c r="I907" s="2" t="s">
        <v>33</v>
      </c>
      <c r="J907" s="112">
        <v>504468.75421239575</v>
      </c>
      <c r="K907" s="110"/>
    </row>
    <row r="908" spans="1:11" x14ac:dyDescent="0.2">
      <c r="A908" s="2" t="s">
        <v>137</v>
      </c>
      <c r="B908" s="2" t="s">
        <v>134</v>
      </c>
      <c r="C908" s="2" t="s">
        <v>63</v>
      </c>
      <c r="D908" s="108">
        <v>41609</v>
      </c>
      <c r="E908" s="2">
        <v>12</v>
      </c>
      <c r="F908" s="2" t="s">
        <v>19</v>
      </c>
      <c r="G908" s="2" t="s">
        <v>144</v>
      </c>
      <c r="H908" s="2" t="s">
        <v>130</v>
      </c>
      <c r="I908" s="2" t="s">
        <v>33</v>
      </c>
      <c r="J908" s="112">
        <v>378359.08081662602</v>
      </c>
      <c r="K908" s="110"/>
    </row>
    <row r="909" spans="1:11" x14ac:dyDescent="0.2">
      <c r="A909" s="2" t="s">
        <v>137</v>
      </c>
      <c r="B909" s="2" t="s">
        <v>134</v>
      </c>
      <c r="C909" s="2" t="s">
        <v>63</v>
      </c>
      <c r="D909" s="108">
        <v>41640</v>
      </c>
      <c r="E909" s="2">
        <v>1</v>
      </c>
      <c r="F909" s="2" t="s">
        <v>19</v>
      </c>
      <c r="G909" s="2" t="s">
        <v>144</v>
      </c>
      <c r="H909" s="2" t="s">
        <v>130</v>
      </c>
      <c r="I909" s="2" t="s">
        <v>33</v>
      </c>
      <c r="J909" s="112">
        <v>395823.36873278162</v>
      </c>
      <c r="K909" s="110"/>
    </row>
    <row r="910" spans="1:11" x14ac:dyDescent="0.2">
      <c r="A910" s="2" t="s">
        <v>137</v>
      </c>
      <c r="B910" s="2" t="s">
        <v>134</v>
      </c>
      <c r="C910" s="2" t="s">
        <v>63</v>
      </c>
      <c r="D910" s="108">
        <v>41671</v>
      </c>
      <c r="E910" s="2">
        <v>2</v>
      </c>
      <c r="F910" s="2" t="s">
        <v>19</v>
      </c>
      <c r="G910" s="2" t="s">
        <v>144</v>
      </c>
      <c r="H910" s="2" t="s">
        <v>130</v>
      </c>
      <c r="I910" s="2" t="s">
        <v>33</v>
      </c>
      <c r="J910" s="112">
        <v>329884.52262346615</v>
      </c>
      <c r="K910" s="110"/>
    </row>
    <row r="911" spans="1:11" x14ac:dyDescent="0.2">
      <c r="A911" s="2" t="s">
        <v>137</v>
      </c>
      <c r="B911" s="2" t="s">
        <v>134</v>
      </c>
      <c r="C911" s="2" t="s">
        <v>63</v>
      </c>
      <c r="D911" s="108">
        <v>41699</v>
      </c>
      <c r="E911" s="2">
        <v>3</v>
      </c>
      <c r="F911" s="2" t="s">
        <v>19</v>
      </c>
      <c r="G911" s="2" t="s">
        <v>144</v>
      </c>
      <c r="H911" s="2" t="s">
        <v>130</v>
      </c>
      <c r="I911" s="2" t="s">
        <v>33</v>
      </c>
      <c r="J911" s="112">
        <v>446578.08277619159</v>
      </c>
      <c r="K911" s="110"/>
    </row>
    <row r="912" spans="1:11" x14ac:dyDescent="0.2">
      <c r="A912" s="2" t="s">
        <v>137</v>
      </c>
      <c r="B912" s="2" t="s">
        <v>134</v>
      </c>
      <c r="C912" s="2" t="s">
        <v>63</v>
      </c>
      <c r="D912" s="108">
        <v>41730</v>
      </c>
      <c r="E912" s="2">
        <v>4</v>
      </c>
      <c r="F912" s="2" t="s">
        <v>19</v>
      </c>
      <c r="G912" s="2" t="s">
        <v>144</v>
      </c>
      <c r="H912" s="2" t="s">
        <v>130</v>
      </c>
      <c r="I912" s="2" t="s">
        <v>33</v>
      </c>
      <c r="J912" s="112">
        <v>255084.77622429357</v>
      </c>
      <c r="K912" s="110"/>
    </row>
    <row r="913" spans="1:11" x14ac:dyDescent="0.2">
      <c r="A913" s="2" t="s">
        <v>137</v>
      </c>
      <c r="B913" s="2" t="s">
        <v>134</v>
      </c>
      <c r="C913" s="2" t="s">
        <v>63</v>
      </c>
      <c r="D913" s="108">
        <v>41760</v>
      </c>
      <c r="E913" s="2">
        <v>5</v>
      </c>
      <c r="F913" s="2" t="s">
        <v>19</v>
      </c>
      <c r="G913" s="2" t="s">
        <v>144</v>
      </c>
      <c r="H913" s="2" t="s">
        <v>130</v>
      </c>
      <c r="I913" s="2" t="s">
        <v>33</v>
      </c>
      <c r="J913" s="112">
        <v>307417.20946522552</v>
      </c>
      <c r="K913" s="110"/>
    </row>
    <row r="914" spans="1:11" x14ac:dyDescent="0.2">
      <c r="A914" s="2" t="s">
        <v>137</v>
      </c>
      <c r="B914" s="2" t="s">
        <v>134</v>
      </c>
      <c r="C914" s="2" t="s">
        <v>63</v>
      </c>
      <c r="D914" s="108">
        <v>41791</v>
      </c>
      <c r="E914" s="2">
        <v>6</v>
      </c>
      <c r="F914" s="2" t="s">
        <v>19</v>
      </c>
      <c r="G914" s="2" t="s">
        <v>144</v>
      </c>
      <c r="H914" s="2" t="s">
        <v>130</v>
      </c>
      <c r="I914" s="2" t="s">
        <v>33</v>
      </c>
      <c r="J914" s="112">
        <v>612277.97873185331</v>
      </c>
      <c r="K914" s="110"/>
    </row>
    <row r="915" spans="1:11" x14ac:dyDescent="0.2">
      <c r="A915" s="2" t="s">
        <v>137</v>
      </c>
      <c r="B915" s="2" t="s">
        <v>134</v>
      </c>
      <c r="C915" s="2" t="s">
        <v>63</v>
      </c>
      <c r="D915" s="108">
        <v>41456</v>
      </c>
      <c r="E915" s="2">
        <v>7</v>
      </c>
      <c r="F915" s="2" t="s">
        <v>19</v>
      </c>
      <c r="G915" s="2" t="s">
        <v>144</v>
      </c>
      <c r="H915" s="2" t="s">
        <v>131</v>
      </c>
      <c r="I915" s="2" t="s">
        <v>33</v>
      </c>
      <c r="J915" s="112">
        <v>204001.78430538269</v>
      </c>
      <c r="K915" s="110"/>
    </row>
    <row r="916" spans="1:11" x14ac:dyDescent="0.2">
      <c r="A916" s="2" t="s">
        <v>137</v>
      </c>
      <c r="B916" s="2" t="s">
        <v>134</v>
      </c>
      <c r="C916" s="2" t="s">
        <v>63</v>
      </c>
      <c r="D916" s="108">
        <v>41487</v>
      </c>
      <c r="E916" s="2">
        <v>8</v>
      </c>
      <c r="F916" s="2" t="s">
        <v>19</v>
      </c>
      <c r="G916" s="2" t="s">
        <v>144</v>
      </c>
      <c r="H916" s="2" t="s">
        <v>131</v>
      </c>
      <c r="I916" s="2" t="s">
        <v>33</v>
      </c>
      <c r="J916" s="112">
        <v>156736.8476459604</v>
      </c>
      <c r="K916" s="110"/>
    </row>
    <row r="917" spans="1:11" x14ac:dyDescent="0.2">
      <c r="A917" s="2" t="s">
        <v>137</v>
      </c>
      <c r="B917" s="2" t="s">
        <v>134</v>
      </c>
      <c r="C917" s="2" t="s">
        <v>63</v>
      </c>
      <c r="D917" s="108">
        <v>41518</v>
      </c>
      <c r="E917" s="2">
        <v>9</v>
      </c>
      <c r="F917" s="2" t="s">
        <v>19</v>
      </c>
      <c r="G917" s="2" t="s">
        <v>144</v>
      </c>
      <c r="H917" s="2" t="s">
        <v>131</v>
      </c>
      <c r="I917" s="2" t="s">
        <v>33</v>
      </c>
      <c r="J917" s="112">
        <v>244769.18801975637</v>
      </c>
      <c r="K917" s="110"/>
    </row>
    <row r="918" spans="1:11" x14ac:dyDescent="0.2">
      <c r="A918" s="2" t="s">
        <v>137</v>
      </c>
      <c r="B918" s="2" t="s">
        <v>134</v>
      </c>
      <c r="C918" s="2" t="s">
        <v>63</v>
      </c>
      <c r="D918" s="108">
        <v>41548</v>
      </c>
      <c r="E918" s="2">
        <v>10</v>
      </c>
      <c r="F918" s="2" t="s">
        <v>19</v>
      </c>
      <c r="G918" s="2" t="s">
        <v>144</v>
      </c>
      <c r="H918" s="2" t="s">
        <v>131</v>
      </c>
      <c r="I918" s="2" t="s">
        <v>33</v>
      </c>
      <c r="J918" s="112">
        <v>198504.61086128399</v>
      </c>
      <c r="K918" s="110"/>
    </row>
    <row r="919" spans="1:11" x14ac:dyDescent="0.2">
      <c r="A919" s="2" t="s">
        <v>137</v>
      </c>
      <c r="B919" s="2" t="s">
        <v>134</v>
      </c>
      <c r="C919" s="2" t="s">
        <v>63</v>
      </c>
      <c r="D919" s="108">
        <v>41579</v>
      </c>
      <c r="E919" s="2">
        <v>11</v>
      </c>
      <c r="F919" s="2" t="s">
        <v>19</v>
      </c>
      <c r="G919" s="2" t="s">
        <v>144</v>
      </c>
      <c r="H919" s="2" t="s">
        <v>131</v>
      </c>
      <c r="I919" s="2" t="s">
        <v>33</v>
      </c>
      <c r="J919" s="112">
        <v>174673.83751677407</v>
      </c>
      <c r="K919" s="110"/>
    </row>
    <row r="920" spans="1:11" x14ac:dyDescent="0.2">
      <c r="A920" s="2" t="s">
        <v>137</v>
      </c>
      <c r="B920" s="2" t="s">
        <v>134</v>
      </c>
      <c r="C920" s="2" t="s">
        <v>63</v>
      </c>
      <c r="D920" s="108">
        <v>41609</v>
      </c>
      <c r="E920" s="2">
        <v>12</v>
      </c>
      <c r="F920" s="2" t="s">
        <v>19</v>
      </c>
      <c r="G920" s="2" t="s">
        <v>144</v>
      </c>
      <c r="H920" s="2" t="s">
        <v>131</v>
      </c>
      <c r="I920" s="2" t="s">
        <v>33</v>
      </c>
      <c r="J920" s="112">
        <v>117398.02382544601</v>
      </c>
      <c r="K920" s="110"/>
    </row>
    <row r="921" spans="1:11" x14ac:dyDescent="0.2">
      <c r="A921" s="2" t="s">
        <v>137</v>
      </c>
      <c r="B921" s="2" t="s">
        <v>134</v>
      </c>
      <c r="C921" s="2" t="s">
        <v>63</v>
      </c>
      <c r="D921" s="108">
        <v>41640</v>
      </c>
      <c r="E921" s="2">
        <v>1</v>
      </c>
      <c r="F921" s="2" t="s">
        <v>19</v>
      </c>
      <c r="G921" s="2" t="s">
        <v>144</v>
      </c>
      <c r="H921" s="2" t="s">
        <v>131</v>
      </c>
      <c r="I921" s="2" t="s">
        <v>33</v>
      </c>
      <c r="J921" s="112">
        <v>122856.00426868859</v>
      </c>
      <c r="K921" s="110"/>
    </row>
    <row r="922" spans="1:11" x14ac:dyDescent="0.2">
      <c r="A922" s="2" t="s">
        <v>137</v>
      </c>
      <c r="B922" s="2" t="s">
        <v>134</v>
      </c>
      <c r="C922" s="2" t="s">
        <v>63</v>
      </c>
      <c r="D922" s="108">
        <v>41671</v>
      </c>
      <c r="E922" s="2">
        <v>2</v>
      </c>
      <c r="F922" s="2" t="s">
        <v>19</v>
      </c>
      <c r="G922" s="2" t="s">
        <v>144</v>
      </c>
      <c r="H922" s="2" t="s">
        <v>131</v>
      </c>
      <c r="I922" s="2" t="s">
        <v>33</v>
      </c>
      <c r="J922" s="112">
        <v>115969.228431147</v>
      </c>
      <c r="K922" s="110"/>
    </row>
    <row r="923" spans="1:11" x14ac:dyDescent="0.2">
      <c r="A923" s="2" t="s">
        <v>137</v>
      </c>
      <c r="B923" s="2" t="s">
        <v>134</v>
      </c>
      <c r="C923" s="2" t="s">
        <v>63</v>
      </c>
      <c r="D923" s="108">
        <v>41699</v>
      </c>
      <c r="E923" s="2">
        <v>3</v>
      </c>
      <c r="F923" s="2" t="s">
        <v>19</v>
      </c>
      <c r="G923" s="2" t="s">
        <v>144</v>
      </c>
      <c r="H923" s="2" t="s">
        <v>131</v>
      </c>
      <c r="I923" s="2" t="s">
        <v>33</v>
      </c>
      <c r="J923" s="112">
        <v>156435.99509763226</v>
      </c>
      <c r="K923" s="110"/>
    </row>
    <row r="924" spans="1:11" x14ac:dyDescent="0.2">
      <c r="A924" s="2" t="s">
        <v>137</v>
      </c>
      <c r="B924" s="2" t="s">
        <v>134</v>
      </c>
      <c r="C924" s="2" t="s">
        <v>63</v>
      </c>
      <c r="D924" s="108">
        <v>41730</v>
      </c>
      <c r="E924" s="2">
        <v>4</v>
      </c>
      <c r="F924" s="2" t="s">
        <v>19</v>
      </c>
      <c r="G924" s="2" t="s">
        <v>144</v>
      </c>
      <c r="H924" s="2" t="s">
        <v>131</v>
      </c>
      <c r="I924" s="2" t="s">
        <v>33</v>
      </c>
      <c r="J924" s="112">
        <v>85299.480614602799</v>
      </c>
      <c r="K924" s="110"/>
    </row>
    <row r="925" spans="1:11" x14ac:dyDescent="0.2">
      <c r="A925" s="2" t="s">
        <v>137</v>
      </c>
      <c r="B925" s="2" t="s">
        <v>134</v>
      </c>
      <c r="C925" s="2" t="s">
        <v>63</v>
      </c>
      <c r="D925" s="108">
        <v>41760</v>
      </c>
      <c r="E925" s="2">
        <v>5</v>
      </c>
      <c r="F925" s="2" t="s">
        <v>19</v>
      </c>
      <c r="G925" s="2" t="s">
        <v>144</v>
      </c>
      <c r="H925" s="2" t="s">
        <v>131</v>
      </c>
      <c r="I925" s="2" t="s">
        <v>33</v>
      </c>
      <c r="J925" s="112">
        <v>115184.65971776398</v>
      </c>
      <c r="K925" s="110"/>
    </row>
    <row r="926" spans="1:11" x14ac:dyDescent="0.2">
      <c r="A926" s="2" t="s">
        <v>137</v>
      </c>
      <c r="B926" s="2" t="s">
        <v>134</v>
      </c>
      <c r="C926" s="2" t="s">
        <v>63</v>
      </c>
      <c r="D926" s="108">
        <v>41791</v>
      </c>
      <c r="E926" s="2">
        <v>6</v>
      </c>
      <c r="F926" s="2" t="s">
        <v>19</v>
      </c>
      <c r="G926" s="2" t="s">
        <v>144</v>
      </c>
      <c r="H926" s="2" t="s">
        <v>131</v>
      </c>
      <c r="I926" s="2" t="s">
        <v>33</v>
      </c>
      <c r="J926" s="112">
        <v>191142.34907568261</v>
      </c>
      <c r="K926" s="110"/>
    </row>
    <row r="927" spans="1:11" x14ac:dyDescent="0.2">
      <c r="A927" s="2" t="s">
        <v>137</v>
      </c>
      <c r="B927" s="2" t="s">
        <v>134</v>
      </c>
      <c r="C927" s="2" t="s">
        <v>63</v>
      </c>
      <c r="D927" s="108">
        <v>41456</v>
      </c>
      <c r="E927" s="2">
        <v>7</v>
      </c>
      <c r="F927" s="2" t="s">
        <v>19</v>
      </c>
      <c r="G927" s="2" t="s">
        <v>132</v>
      </c>
      <c r="H927" s="2" t="s">
        <v>133</v>
      </c>
      <c r="I927" s="2" t="s">
        <v>33</v>
      </c>
      <c r="J927" s="112">
        <v>3067822.9919048399</v>
      </c>
      <c r="K927" s="110"/>
    </row>
    <row r="928" spans="1:11" x14ac:dyDescent="0.2">
      <c r="A928" s="2" t="s">
        <v>137</v>
      </c>
      <c r="B928" s="2" t="s">
        <v>134</v>
      </c>
      <c r="C928" s="2" t="s">
        <v>63</v>
      </c>
      <c r="D928" s="108">
        <v>41487</v>
      </c>
      <c r="E928" s="2">
        <v>8</v>
      </c>
      <c r="F928" s="2" t="s">
        <v>19</v>
      </c>
      <c r="G928" s="2" t="s">
        <v>132</v>
      </c>
      <c r="H928" s="2" t="s">
        <v>133</v>
      </c>
      <c r="I928" s="2" t="s">
        <v>33</v>
      </c>
      <c r="J928" s="112">
        <v>2455342.9186057192</v>
      </c>
      <c r="K928" s="110"/>
    </row>
    <row r="929" spans="1:11" x14ac:dyDescent="0.2">
      <c r="A929" s="2" t="s">
        <v>137</v>
      </c>
      <c r="B929" s="2" t="s">
        <v>134</v>
      </c>
      <c r="C929" s="2" t="s">
        <v>63</v>
      </c>
      <c r="D929" s="108">
        <v>41518</v>
      </c>
      <c r="E929" s="2">
        <v>9</v>
      </c>
      <c r="F929" s="2" t="s">
        <v>19</v>
      </c>
      <c r="G929" s="2" t="s">
        <v>132</v>
      </c>
      <c r="H929" s="2" t="s">
        <v>133</v>
      </c>
      <c r="I929" s="2" t="s">
        <v>33</v>
      </c>
      <c r="J929" s="112">
        <v>3390820.7358167996</v>
      </c>
      <c r="K929" s="110"/>
    </row>
    <row r="930" spans="1:11" x14ac:dyDescent="0.2">
      <c r="A930" s="2" t="s">
        <v>137</v>
      </c>
      <c r="B930" s="2" t="s">
        <v>134</v>
      </c>
      <c r="C930" s="2" t="s">
        <v>63</v>
      </c>
      <c r="D930" s="108">
        <v>41548</v>
      </c>
      <c r="E930" s="2">
        <v>10</v>
      </c>
      <c r="F930" s="2" t="s">
        <v>19</v>
      </c>
      <c r="G930" s="2" t="s">
        <v>132</v>
      </c>
      <c r="H930" s="2" t="s">
        <v>133</v>
      </c>
      <c r="I930" s="2" t="s">
        <v>33</v>
      </c>
      <c r="J930" s="112">
        <v>2725135.5537314997</v>
      </c>
      <c r="K930" s="110"/>
    </row>
    <row r="931" spans="1:11" x14ac:dyDescent="0.2">
      <c r="A931" s="2" t="s">
        <v>137</v>
      </c>
      <c r="B931" s="2" t="s">
        <v>134</v>
      </c>
      <c r="C931" s="2" t="s">
        <v>63</v>
      </c>
      <c r="D931" s="108">
        <v>41579</v>
      </c>
      <c r="E931" s="2">
        <v>11</v>
      </c>
      <c r="F931" s="2" t="s">
        <v>19</v>
      </c>
      <c r="G931" s="2" t="s">
        <v>132</v>
      </c>
      <c r="H931" s="2" t="s">
        <v>133</v>
      </c>
      <c r="I931" s="2" t="s">
        <v>33</v>
      </c>
      <c r="J931" s="112">
        <v>2517178.5408305251</v>
      </c>
      <c r="K931" s="110"/>
    </row>
    <row r="932" spans="1:11" x14ac:dyDescent="0.2">
      <c r="A932" s="2" t="s">
        <v>137</v>
      </c>
      <c r="B932" s="2" t="s">
        <v>134</v>
      </c>
      <c r="C932" s="2" t="s">
        <v>63</v>
      </c>
      <c r="D932" s="108">
        <v>41609</v>
      </c>
      <c r="E932" s="2">
        <v>12</v>
      </c>
      <c r="F932" s="2" t="s">
        <v>19</v>
      </c>
      <c r="G932" s="2" t="s">
        <v>132</v>
      </c>
      <c r="H932" s="2" t="s">
        <v>133</v>
      </c>
      <c r="I932" s="2" t="s">
        <v>33</v>
      </c>
      <c r="J932" s="112">
        <v>1767206.136907575</v>
      </c>
      <c r="K932" s="110"/>
    </row>
    <row r="933" spans="1:11" x14ac:dyDescent="0.2">
      <c r="A933" s="2" t="s">
        <v>137</v>
      </c>
      <c r="B933" s="2" t="s">
        <v>134</v>
      </c>
      <c r="C933" s="2" t="s">
        <v>63</v>
      </c>
      <c r="D933" s="108">
        <v>41640</v>
      </c>
      <c r="E933" s="2">
        <v>1</v>
      </c>
      <c r="F933" s="2" t="s">
        <v>19</v>
      </c>
      <c r="G933" s="2" t="s">
        <v>132</v>
      </c>
      <c r="H933" s="2" t="s">
        <v>133</v>
      </c>
      <c r="I933" s="2" t="s">
        <v>33</v>
      </c>
      <c r="J933" s="112">
        <v>1961436.6334718997</v>
      </c>
      <c r="K933" s="9"/>
    </row>
    <row r="934" spans="1:11" x14ac:dyDescent="0.2">
      <c r="A934" s="2" t="s">
        <v>137</v>
      </c>
      <c r="B934" s="2" t="s">
        <v>134</v>
      </c>
      <c r="C934" s="2" t="s">
        <v>63</v>
      </c>
      <c r="D934" s="108">
        <v>41671</v>
      </c>
      <c r="E934" s="2">
        <v>2</v>
      </c>
      <c r="F934" s="2" t="s">
        <v>19</v>
      </c>
      <c r="G934" s="2" t="s">
        <v>132</v>
      </c>
      <c r="H934" s="2" t="s">
        <v>133</v>
      </c>
      <c r="I934" s="2" t="s">
        <v>33</v>
      </c>
      <c r="J934" s="112">
        <v>1593530.5935860998</v>
      </c>
      <c r="K934" s="10"/>
    </row>
    <row r="935" spans="1:11" x14ac:dyDescent="0.2">
      <c r="A935" s="2" t="s">
        <v>137</v>
      </c>
      <c r="B935" s="2" t="s">
        <v>134</v>
      </c>
      <c r="C935" s="2" t="s">
        <v>63</v>
      </c>
      <c r="D935" s="108">
        <v>41699</v>
      </c>
      <c r="E935" s="2">
        <v>3</v>
      </c>
      <c r="F935" s="2" t="s">
        <v>19</v>
      </c>
      <c r="G935" s="2" t="s">
        <v>132</v>
      </c>
      <c r="H935" s="2" t="s">
        <v>133</v>
      </c>
      <c r="I935" s="2" t="s">
        <v>33</v>
      </c>
      <c r="J935" s="112">
        <v>2258113.7891461495</v>
      </c>
      <c r="K935" s="10"/>
    </row>
    <row r="936" spans="1:11" x14ac:dyDescent="0.2">
      <c r="A936" s="2" t="s">
        <v>137</v>
      </c>
      <c r="B936" s="2" t="s">
        <v>134</v>
      </c>
      <c r="C936" s="2" t="s">
        <v>63</v>
      </c>
      <c r="D936" s="108">
        <v>41730</v>
      </c>
      <c r="E936" s="2">
        <v>4</v>
      </c>
      <c r="F936" s="2" t="s">
        <v>19</v>
      </c>
      <c r="G936" s="2" t="s">
        <v>132</v>
      </c>
      <c r="H936" s="2" t="s">
        <v>133</v>
      </c>
      <c r="I936" s="2" t="s">
        <v>33</v>
      </c>
      <c r="J936" s="112">
        <v>1190031.30652068</v>
      </c>
      <c r="K936" s="10"/>
    </row>
    <row r="937" spans="1:11" x14ac:dyDescent="0.2">
      <c r="A937" s="2" t="s">
        <v>137</v>
      </c>
      <c r="B937" s="2" t="s">
        <v>134</v>
      </c>
      <c r="C937" s="2" t="s">
        <v>63</v>
      </c>
      <c r="D937" s="108">
        <v>41760</v>
      </c>
      <c r="E937" s="2">
        <v>5</v>
      </c>
      <c r="F937" s="2" t="s">
        <v>19</v>
      </c>
      <c r="G937" s="2" t="s">
        <v>132</v>
      </c>
      <c r="H937" s="2" t="s">
        <v>133</v>
      </c>
      <c r="I937" s="2" t="s">
        <v>33</v>
      </c>
      <c r="J937" s="112">
        <v>1572119.1696365993</v>
      </c>
      <c r="K937" s="10"/>
    </row>
    <row r="938" spans="1:11" x14ac:dyDescent="0.2">
      <c r="A938" s="2" t="s">
        <v>137</v>
      </c>
      <c r="B938" s="2" t="s">
        <v>134</v>
      </c>
      <c r="C938" s="2" t="s">
        <v>63</v>
      </c>
      <c r="D938" s="108">
        <v>41791</v>
      </c>
      <c r="E938" s="2">
        <v>6</v>
      </c>
      <c r="F938" s="2" t="s">
        <v>19</v>
      </c>
      <c r="G938" s="2" t="s">
        <v>132</v>
      </c>
      <c r="H938" s="2" t="s">
        <v>133</v>
      </c>
      <c r="I938" s="2" t="s">
        <v>33</v>
      </c>
      <c r="J938" s="112">
        <v>2829210.9406183348</v>
      </c>
      <c r="K938" s="10"/>
    </row>
    <row r="939" spans="1:11" x14ac:dyDescent="0.2">
      <c r="A939" s="2" t="s">
        <v>138</v>
      </c>
      <c r="B939" s="2" t="s">
        <v>139</v>
      </c>
      <c r="C939" s="2" t="s">
        <v>51</v>
      </c>
      <c r="D939" s="108">
        <v>41456</v>
      </c>
      <c r="E939" s="2">
        <v>6</v>
      </c>
      <c r="F939" s="2" t="s">
        <v>139</v>
      </c>
      <c r="G939" s="2" t="s">
        <v>139</v>
      </c>
      <c r="H939" s="2" t="s">
        <v>139</v>
      </c>
      <c r="I939" s="2" t="s">
        <v>142</v>
      </c>
      <c r="J939" s="9">
        <v>181.933291</v>
      </c>
      <c r="K939" s="10"/>
    </row>
    <row r="940" spans="1:11" x14ac:dyDescent="0.2">
      <c r="A940" s="2" t="s">
        <v>138</v>
      </c>
      <c r="B940" s="2" t="s">
        <v>139</v>
      </c>
      <c r="C940" s="2" t="s">
        <v>51</v>
      </c>
      <c r="D940" s="108">
        <v>41487</v>
      </c>
      <c r="E940" s="2">
        <v>6</v>
      </c>
      <c r="F940" s="2" t="s">
        <v>139</v>
      </c>
      <c r="G940" s="2" t="s">
        <v>139</v>
      </c>
      <c r="H940" s="2" t="s">
        <v>139</v>
      </c>
      <c r="I940" s="2" t="s">
        <v>142</v>
      </c>
      <c r="J940" s="10">
        <v>187.44394299999999</v>
      </c>
      <c r="K940" s="10"/>
    </row>
    <row r="941" spans="1:11" x14ac:dyDescent="0.2">
      <c r="A941" s="2" t="s">
        <v>138</v>
      </c>
      <c r="B941" s="2" t="s">
        <v>139</v>
      </c>
      <c r="C941" s="2" t="s">
        <v>51</v>
      </c>
      <c r="D941" s="108">
        <v>41518</v>
      </c>
      <c r="E941" s="2">
        <v>6</v>
      </c>
      <c r="F941" s="2" t="s">
        <v>139</v>
      </c>
      <c r="G941" s="2" t="s">
        <v>139</v>
      </c>
      <c r="H941" s="2" t="s">
        <v>139</v>
      </c>
      <c r="I941" s="2" t="s">
        <v>142</v>
      </c>
      <c r="J941" s="10">
        <v>184.77365699999999</v>
      </c>
      <c r="K941" s="10"/>
    </row>
    <row r="942" spans="1:11" x14ac:dyDescent="0.2">
      <c r="A942" s="2" t="s">
        <v>138</v>
      </c>
      <c r="B942" s="2" t="s">
        <v>139</v>
      </c>
      <c r="C942" s="2" t="s">
        <v>51</v>
      </c>
      <c r="D942" s="108">
        <v>41548</v>
      </c>
      <c r="E942" s="2">
        <v>6</v>
      </c>
      <c r="F942" s="2" t="s">
        <v>139</v>
      </c>
      <c r="G942" s="2" t="s">
        <v>139</v>
      </c>
      <c r="H942" s="2" t="s">
        <v>139</v>
      </c>
      <c r="I942" s="2" t="s">
        <v>142</v>
      </c>
      <c r="J942" s="10">
        <v>191.54109299999999</v>
      </c>
      <c r="K942" s="10"/>
    </row>
    <row r="943" spans="1:11" x14ac:dyDescent="0.2">
      <c r="A943" s="2" t="s">
        <v>138</v>
      </c>
      <c r="B943" s="2" t="s">
        <v>139</v>
      </c>
      <c r="C943" s="2" t="s">
        <v>51</v>
      </c>
      <c r="D943" s="108">
        <v>41579</v>
      </c>
      <c r="E943" s="2">
        <v>6</v>
      </c>
      <c r="F943" s="2" t="s">
        <v>139</v>
      </c>
      <c r="G943" s="2" t="s">
        <v>139</v>
      </c>
      <c r="H943" s="2" t="s">
        <v>139</v>
      </c>
      <c r="I943" s="2" t="s">
        <v>142</v>
      </c>
      <c r="J943" s="10">
        <v>98.096062000000003</v>
      </c>
      <c r="K943" s="10"/>
    </row>
    <row r="944" spans="1:11" x14ac:dyDescent="0.2">
      <c r="A944" s="2" t="s">
        <v>138</v>
      </c>
      <c r="B944" s="2" t="s">
        <v>139</v>
      </c>
      <c r="C944" s="2" t="s">
        <v>51</v>
      </c>
      <c r="D944" s="108">
        <v>41609</v>
      </c>
      <c r="E944" s="2">
        <v>6</v>
      </c>
      <c r="F944" s="2" t="s">
        <v>139</v>
      </c>
      <c r="G944" s="2" t="s">
        <v>139</v>
      </c>
      <c r="H944" s="2" t="s">
        <v>139</v>
      </c>
      <c r="I944" s="2" t="s">
        <v>142</v>
      </c>
      <c r="J944" s="10">
        <v>185.30685299999999</v>
      </c>
      <c r="K944" s="10"/>
    </row>
    <row r="945" spans="1:11" x14ac:dyDescent="0.2">
      <c r="A945" s="2" t="s">
        <v>138</v>
      </c>
      <c r="B945" s="2" t="s">
        <v>139</v>
      </c>
      <c r="C945" s="2" t="s">
        <v>51</v>
      </c>
      <c r="D945" s="108">
        <v>41640</v>
      </c>
      <c r="E945" s="2">
        <v>6</v>
      </c>
      <c r="F945" s="2" t="s">
        <v>139</v>
      </c>
      <c r="G945" s="2" t="s">
        <v>139</v>
      </c>
      <c r="H945" s="2" t="s">
        <v>139</v>
      </c>
      <c r="I945" s="2" t="s">
        <v>142</v>
      </c>
      <c r="J945" s="10">
        <v>186.90143900000001</v>
      </c>
      <c r="K945" s="9"/>
    </row>
    <row r="946" spans="1:11" x14ac:dyDescent="0.2">
      <c r="A946" s="2" t="s">
        <v>138</v>
      </c>
      <c r="B946" s="2" t="s">
        <v>139</v>
      </c>
      <c r="C946" s="2" t="s">
        <v>51</v>
      </c>
      <c r="D946" s="108">
        <v>41671</v>
      </c>
      <c r="E946" s="2">
        <v>6</v>
      </c>
      <c r="F946" s="2" t="s">
        <v>139</v>
      </c>
      <c r="G946" s="2" t="s">
        <v>139</v>
      </c>
      <c r="H946" s="2" t="s">
        <v>139</v>
      </c>
      <c r="I946" s="2" t="s">
        <v>142</v>
      </c>
      <c r="J946" s="10">
        <v>158.58676500000001</v>
      </c>
      <c r="K946" s="9"/>
    </row>
    <row r="947" spans="1:11" x14ac:dyDescent="0.2">
      <c r="A947" s="2" t="s">
        <v>138</v>
      </c>
      <c r="B947" s="2" t="s">
        <v>139</v>
      </c>
      <c r="C947" s="2" t="s">
        <v>51</v>
      </c>
      <c r="D947" s="108">
        <v>41699</v>
      </c>
      <c r="E947" s="2">
        <v>6</v>
      </c>
      <c r="F947" s="2" t="s">
        <v>139</v>
      </c>
      <c r="G947" s="2" t="s">
        <v>139</v>
      </c>
      <c r="H947" s="2" t="s">
        <v>139</v>
      </c>
      <c r="I947" s="2" t="s">
        <v>142</v>
      </c>
      <c r="J947" s="10">
        <v>191.40367599999999</v>
      </c>
      <c r="K947" s="9"/>
    </row>
    <row r="948" spans="1:11" x14ac:dyDescent="0.2">
      <c r="A948" s="2" t="s">
        <v>138</v>
      </c>
      <c r="B948" s="2" t="s">
        <v>139</v>
      </c>
      <c r="C948" s="2" t="s">
        <v>51</v>
      </c>
      <c r="D948" s="108">
        <v>41730</v>
      </c>
      <c r="E948" s="2">
        <v>6</v>
      </c>
      <c r="F948" s="2" t="s">
        <v>139</v>
      </c>
      <c r="G948" s="2" t="s">
        <v>139</v>
      </c>
      <c r="H948" s="2" t="s">
        <v>139</v>
      </c>
      <c r="I948" s="2" t="s">
        <v>142</v>
      </c>
      <c r="J948" s="10">
        <v>171.057864</v>
      </c>
      <c r="K948" s="9"/>
    </row>
    <row r="949" spans="1:11" x14ac:dyDescent="0.2">
      <c r="A949" s="2" t="s">
        <v>138</v>
      </c>
      <c r="B949" s="2" t="s">
        <v>139</v>
      </c>
      <c r="C949" s="2" t="s">
        <v>51</v>
      </c>
      <c r="D949" s="108">
        <v>41760</v>
      </c>
      <c r="E949" s="2">
        <v>6</v>
      </c>
      <c r="F949" s="2" t="s">
        <v>139</v>
      </c>
      <c r="G949" s="2" t="s">
        <v>139</v>
      </c>
      <c r="H949" s="2" t="s">
        <v>139</v>
      </c>
      <c r="I949" s="2" t="s">
        <v>142</v>
      </c>
      <c r="J949" s="10">
        <v>169.28699900000001</v>
      </c>
      <c r="K949" s="9"/>
    </row>
    <row r="950" spans="1:11" x14ac:dyDescent="0.2">
      <c r="A950" s="2" t="s">
        <v>138</v>
      </c>
      <c r="B950" s="2" t="s">
        <v>139</v>
      </c>
      <c r="C950" s="2" t="s">
        <v>51</v>
      </c>
      <c r="D950" s="108">
        <v>41791</v>
      </c>
      <c r="E950" s="2">
        <v>6</v>
      </c>
      <c r="F950" s="2" t="s">
        <v>139</v>
      </c>
      <c r="G950" s="2" t="s">
        <v>139</v>
      </c>
      <c r="H950" s="2" t="s">
        <v>139</v>
      </c>
      <c r="I950" s="2" t="s">
        <v>142</v>
      </c>
      <c r="J950" s="10">
        <v>142.50871699999999</v>
      </c>
      <c r="K950" s="9"/>
    </row>
    <row r="951" spans="1:11" x14ac:dyDescent="0.2">
      <c r="A951" s="2" t="s">
        <v>138</v>
      </c>
      <c r="B951" s="2" t="s">
        <v>139</v>
      </c>
      <c r="C951" s="2" t="s">
        <v>64</v>
      </c>
      <c r="D951" s="108">
        <v>41456</v>
      </c>
      <c r="E951" s="2">
        <v>6</v>
      </c>
      <c r="F951" s="2" t="s">
        <v>139</v>
      </c>
      <c r="G951" s="2" t="s">
        <v>139</v>
      </c>
      <c r="H951" s="2" t="s">
        <v>139</v>
      </c>
      <c r="I951" s="2" t="s">
        <v>142</v>
      </c>
      <c r="J951" s="9">
        <v>214.968999</v>
      </c>
      <c r="K951" s="9"/>
    </row>
    <row r="952" spans="1:11" x14ac:dyDescent="0.2">
      <c r="A952" s="2" t="s">
        <v>138</v>
      </c>
      <c r="B952" s="2" t="s">
        <v>139</v>
      </c>
      <c r="C952" s="2" t="s">
        <v>64</v>
      </c>
      <c r="D952" s="108">
        <v>41487</v>
      </c>
      <c r="E952" s="2">
        <v>6</v>
      </c>
      <c r="F952" s="2" t="s">
        <v>139</v>
      </c>
      <c r="G952" s="2" t="s">
        <v>139</v>
      </c>
      <c r="H952" s="2" t="s">
        <v>139</v>
      </c>
      <c r="I952" s="2" t="s">
        <v>142</v>
      </c>
      <c r="J952" s="9">
        <v>228.199051</v>
      </c>
      <c r="K952" s="9"/>
    </row>
    <row r="953" spans="1:11" x14ac:dyDescent="0.2">
      <c r="A953" s="2" t="s">
        <v>138</v>
      </c>
      <c r="B953" s="2" t="s">
        <v>139</v>
      </c>
      <c r="C953" s="2" t="s">
        <v>64</v>
      </c>
      <c r="D953" s="108">
        <v>41518</v>
      </c>
      <c r="E953" s="2">
        <v>6</v>
      </c>
      <c r="F953" s="2" t="s">
        <v>139</v>
      </c>
      <c r="G953" s="2" t="s">
        <v>139</v>
      </c>
      <c r="H953" s="2" t="s">
        <v>139</v>
      </c>
      <c r="I953" s="2" t="s">
        <v>142</v>
      </c>
      <c r="J953" s="9">
        <v>216.53646700000002</v>
      </c>
      <c r="K953" s="9"/>
    </row>
    <row r="954" spans="1:11" x14ac:dyDescent="0.2">
      <c r="A954" s="2" t="s">
        <v>138</v>
      </c>
      <c r="B954" s="2" t="s">
        <v>139</v>
      </c>
      <c r="C954" s="2" t="s">
        <v>64</v>
      </c>
      <c r="D954" s="108">
        <v>41548</v>
      </c>
      <c r="E954" s="2">
        <v>6</v>
      </c>
      <c r="F954" s="2" t="s">
        <v>139</v>
      </c>
      <c r="G954" s="2" t="s">
        <v>139</v>
      </c>
      <c r="H954" s="2" t="s">
        <v>139</v>
      </c>
      <c r="I954" s="2" t="s">
        <v>142</v>
      </c>
      <c r="J954" s="9">
        <v>236.760276</v>
      </c>
      <c r="K954" s="9"/>
    </row>
    <row r="955" spans="1:11" x14ac:dyDescent="0.2">
      <c r="A955" s="2" t="s">
        <v>138</v>
      </c>
      <c r="B955" s="2" t="s">
        <v>139</v>
      </c>
      <c r="C955" s="2" t="s">
        <v>64</v>
      </c>
      <c r="D955" s="108">
        <v>41579</v>
      </c>
      <c r="E955" s="2">
        <v>6</v>
      </c>
      <c r="F955" s="2" t="s">
        <v>139</v>
      </c>
      <c r="G955" s="2" t="s">
        <v>139</v>
      </c>
      <c r="H955" s="2" t="s">
        <v>139</v>
      </c>
      <c r="I955" s="2" t="s">
        <v>142</v>
      </c>
      <c r="J955" s="9">
        <v>232.052864</v>
      </c>
      <c r="K955" s="9"/>
    </row>
    <row r="956" spans="1:11" x14ac:dyDescent="0.2">
      <c r="A956" s="2" t="s">
        <v>138</v>
      </c>
      <c r="B956" s="2" t="s">
        <v>139</v>
      </c>
      <c r="C956" s="2" t="s">
        <v>64</v>
      </c>
      <c r="D956" s="108">
        <v>41609</v>
      </c>
      <c r="E956" s="2">
        <v>6</v>
      </c>
      <c r="F956" s="2" t="s">
        <v>139</v>
      </c>
      <c r="G956" s="2" t="s">
        <v>139</v>
      </c>
      <c r="H956" s="2" t="s">
        <v>139</v>
      </c>
      <c r="I956" s="2" t="s">
        <v>142</v>
      </c>
      <c r="J956" s="9">
        <v>240.21016</v>
      </c>
      <c r="K956" s="9"/>
    </row>
    <row r="957" spans="1:11" x14ac:dyDescent="0.2">
      <c r="A957" s="2" t="s">
        <v>138</v>
      </c>
      <c r="B957" s="2" t="s">
        <v>139</v>
      </c>
      <c r="C957" s="2" t="s">
        <v>64</v>
      </c>
      <c r="D957" s="108">
        <v>41640</v>
      </c>
      <c r="E957" s="2">
        <v>6</v>
      </c>
      <c r="F957" s="2" t="s">
        <v>139</v>
      </c>
      <c r="G957" s="2" t="s">
        <v>139</v>
      </c>
      <c r="H957" s="2" t="s">
        <v>139</v>
      </c>
      <c r="I957" s="2" t="s">
        <v>142</v>
      </c>
      <c r="J957" s="9">
        <v>288.160549</v>
      </c>
      <c r="K957" s="11"/>
    </row>
    <row r="958" spans="1:11" x14ac:dyDescent="0.2">
      <c r="A958" s="2" t="s">
        <v>138</v>
      </c>
      <c r="B958" s="2" t="s">
        <v>139</v>
      </c>
      <c r="C958" s="2" t="s">
        <v>64</v>
      </c>
      <c r="D958" s="108">
        <v>41671</v>
      </c>
      <c r="E958" s="2">
        <v>6</v>
      </c>
      <c r="F958" s="2" t="s">
        <v>139</v>
      </c>
      <c r="G958" s="2" t="s">
        <v>139</v>
      </c>
      <c r="H958" s="2" t="s">
        <v>139</v>
      </c>
      <c r="I958" s="2" t="s">
        <v>142</v>
      </c>
      <c r="J958" s="9">
        <v>306.884524</v>
      </c>
      <c r="K958" s="12"/>
    </row>
    <row r="959" spans="1:11" x14ac:dyDescent="0.2">
      <c r="A959" s="2" t="s">
        <v>138</v>
      </c>
      <c r="B959" s="2" t="s">
        <v>139</v>
      </c>
      <c r="C959" s="2" t="s">
        <v>64</v>
      </c>
      <c r="D959" s="108">
        <v>41699</v>
      </c>
      <c r="E959" s="2">
        <v>6</v>
      </c>
      <c r="F959" s="2" t="s">
        <v>139</v>
      </c>
      <c r="G959" s="2" t="s">
        <v>139</v>
      </c>
      <c r="H959" s="2" t="s">
        <v>139</v>
      </c>
      <c r="I959" s="2" t="s">
        <v>142</v>
      </c>
      <c r="J959" s="9">
        <v>367.65100600000005</v>
      </c>
      <c r="K959" s="12"/>
    </row>
    <row r="960" spans="1:11" x14ac:dyDescent="0.2">
      <c r="A960" s="2" t="s">
        <v>138</v>
      </c>
      <c r="B960" s="2" t="s">
        <v>139</v>
      </c>
      <c r="C960" s="2" t="s">
        <v>64</v>
      </c>
      <c r="D960" s="108">
        <v>41730</v>
      </c>
      <c r="E960" s="2">
        <v>6</v>
      </c>
      <c r="F960" s="2" t="s">
        <v>139</v>
      </c>
      <c r="G960" s="2" t="s">
        <v>139</v>
      </c>
      <c r="H960" s="2" t="s">
        <v>139</v>
      </c>
      <c r="I960" s="2" t="s">
        <v>142</v>
      </c>
      <c r="J960" s="9">
        <v>351.99016599999999</v>
      </c>
      <c r="K960" s="12"/>
    </row>
    <row r="961" spans="1:11" x14ac:dyDescent="0.2">
      <c r="A961" s="2" t="s">
        <v>138</v>
      </c>
      <c r="B961" s="2" t="s">
        <v>139</v>
      </c>
      <c r="C961" s="2" t="s">
        <v>64</v>
      </c>
      <c r="D961" s="108">
        <v>41760</v>
      </c>
      <c r="E961" s="2">
        <v>6</v>
      </c>
      <c r="F961" s="2" t="s">
        <v>139</v>
      </c>
      <c r="G961" s="2" t="s">
        <v>139</v>
      </c>
      <c r="H961" s="2" t="s">
        <v>139</v>
      </c>
      <c r="I961" s="2" t="s">
        <v>142</v>
      </c>
      <c r="J961" s="9">
        <v>362.822</v>
      </c>
      <c r="K961" s="12"/>
    </row>
    <row r="962" spans="1:11" x14ac:dyDescent="0.2">
      <c r="A962" s="2" t="s">
        <v>138</v>
      </c>
      <c r="B962" s="2" t="s">
        <v>139</v>
      </c>
      <c r="C962" s="2" t="s">
        <v>64</v>
      </c>
      <c r="D962" s="108">
        <v>41791</v>
      </c>
      <c r="E962" s="2">
        <v>6</v>
      </c>
      <c r="F962" s="2" t="s">
        <v>139</v>
      </c>
      <c r="G962" s="2" t="s">
        <v>139</v>
      </c>
      <c r="H962" s="2" t="s">
        <v>139</v>
      </c>
      <c r="I962" s="2" t="s">
        <v>142</v>
      </c>
      <c r="J962" s="9">
        <v>260.31229999999999</v>
      </c>
      <c r="K962" s="12"/>
    </row>
    <row r="963" spans="1:11" x14ac:dyDescent="0.2">
      <c r="A963" s="2" t="s">
        <v>138</v>
      </c>
      <c r="B963" s="2" t="s">
        <v>139</v>
      </c>
      <c r="C963" s="2" t="s">
        <v>63</v>
      </c>
      <c r="D963" s="108">
        <v>41456</v>
      </c>
      <c r="E963" s="2">
        <v>6</v>
      </c>
      <c r="F963" s="2" t="s">
        <v>139</v>
      </c>
      <c r="G963" s="2" t="s">
        <v>139</v>
      </c>
      <c r="H963" s="2" t="s">
        <v>139</v>
      </c>
      <c r="I963" s="2" t="s">
        <v>142</v>
      </c>
      <c r="J963" s="11">
        <v>250.24199099999998</v>
      </c>
      <c r="K963" s="12"/>
    </row>
    <row r="964" spans="1:11" x14ac:dyDescent="0.2">
      <c r="A964" s="2" t="s">
        <v>138</v>
      </c>
      <c r="B964" s="2" t="s">
        <v>139</v>
      </c>
      <c r="C964" s="2" t="s">
        <v>63</v>
      </c>
      <c r="D964" s="108">
        <v>41487</v>
      </c>
      <c r="E964" s="2">
        <v>6</v>
      </c>
      <c r="F964" s="2" t="s">
        <v>139</v>
      </c>
      <c r="G964" s="2" t="s">
        <v>139</v>
      </c>
      <c r="H964" s="2" t="s">
        <v>139</v>
      </c>
      <c r="I964" s="2" t="s">
        <v>142</v>
      </c>
      <c r="J964" s="12">
        <v>206.740703</v>
      </c>
      <c r="K964" s="12"/>
    </row>
    <row r="965" spans="1:11" x14ac:dyDescent="0.2">
      <c r="A965" s="2" t="s">
        <v>138</v>
      </c>
      <c r="B965" s="2" t="s">
        <v>139</v>
      </c>
      <c r="C965" s="2" t="s">
        <v>63</v>
      </c>
      <c r="D965" s="108">
        <v>41518</v>
      </c>
      <c r="E965" s="2">
        <v>6</v>
      </c>
      <c r="F965" s="2" t="s">
        <v>139</v>
      </c>
      <c r="G965" s="2" t="s">
        <v>139</v>
      </c>
      <c r="H965" s="2" t="s">
        <v>139</v>
      </c>
      <c r="I965" s="2" t="s">
        <v>142</v>
      </c>
      <c r="J965" s="12">
        <v>201.23546099999996</v>
      </c>
      <c r="K965" s="12"/>
    </row>
    <row r="966" spans="1:11" x14ac:dyDescent="0.2">
      <c r="A966" s="2" t="s">
        <v>138</v>
      </c>
      <c r="B966" s="2" t="s">
        <v>139</v>
      </c>
      <c r="C966" s="2" t="s">
        <v>63</v>
      </c>
      <c r="D966" s="108">
        <v>41548</v>
      </c>
      <c r="E966" s="2">
        <v>6</v>
      </c>
      <c r="F966" s="2" t="s">
        <v>139</v>
      </c>
      <c r="G966" s="2" t="s">
        <v>139</v>
      </c>
      <c r="H966" s="2" t="s">
        <v>139</v>
      </c>
      <c r="I966" s="2" t="s">
        <v>142</v>
      </c>
      <c r="J966" s="12">
        <v>174.36956599999999</v>
      </c>
      <c r="K966" s="12"/>
    </row>
    <row r="967" spans="1:11" x14ac:dyDescent="0.2">
      <c r="A967" s="2" t="s">
        <v>138</v>
      </c>
      <c r="B967" s="2" t="s">
        <v>139</v>
      </c>
      <c r="C967" s="2" t="s">
        <v>63</v>
      </c>
      <c r="D967" s="108">
        <v>41579</v>
      </c>
      <c r="E967" s="2">
        <v>6</v>
      </c>
      <c r="F967" s="2" t="s">
        <v>139</v>
      </c>
      <c r="G967" s="2" t="s">
        <v>139</v>
      </c>
      <c r="H967" s="2" t="s">
        <v>139</v>
      </c>
      <c r="I967" s="2" t="s">
        <v>142</v>
      </c>
      <c r="J967" s="12">
        <v>204.09105</v>
      </c>
      <c r="K967" s="12"/>
    </row>
    <row r="968" spans="1:11" x14ac:dyDescent="0.2">
      <c r="A968" s="2" t="s">
        <v>138</v>
      </c>
      <c r="B968" s="2" t="s">
        <v>139</v>
      </c>
      <c r="C968" s="2" t="s">
        <v>63</v>
      </c>
      <c r="D968" s="108">
        <v>41609</v>
      </c>
      <c r="E968" s="2">
        <v>6</v>
      </c>
      <c r="F968" s="2" t="s">
        <v>139</v>
      </c>
      <c r="G968" s="2" t="s">
        <v>139</v>
      </c>
      <c r="H968" s="2" t="s">
        <v>139</v>
      </c>
      <c r="I968" s="2" t="s">
        <v>142</v>
      </c>
      <c r="J968" s="12">
        <v>146.35666599999999</v>
      </c>
      <c r="K968" s="12"/>
    </row>
    <row r="969" spans="1:11" x14ac:dyDescent="0.2">
      <c r="A969" s="2" t="s">
        <v>138</v>
      </c>
      <c r="B969" s="2" t="s">
        <v>139</v>
      </c>
      <c r="C969" s="2" t="s">
        <v>63</v>
      </c>
      <c r="D969" s="108">
        <v>41640</v>
      </c>
      <c r="E969" s="2">
        <v>6</v>
      </c>
      <c r="F969" s="2" t="s">
        <v>139</v>
      </c>
      <c r="G969" s="2" t="s">
        <v>139</v>
      </c>
      <c r="H969" s="2" t="s">
        <v>139</v>
      </c>
      <c r="I969" s="2" t="s">
        <v>142</v>
      </c>
      <c r="J969" s="12">
        <v>204.20249700000002</v>
      </c>
    </row>
    <row r="970" spans="1:11" x14ac:dyDescent="0.2">
      <c r="A970" s="2" t="s">
        <v>138</v>
      </c>
      <c r="B970" s="2" t="s">
        <v>139</v>
      </c>
      <c r="C970" s="2" t="s">
        <v>63</v>
      </c>
      <c r="D970" s="108">
        <v>41671</v>
      </c>
      <c r="E970" s="2">
        <v>6</v>
      </c>
      <c r="F970" s="2" t="s">
        <v>139</v>
      </c>
      <c r="G970" s="2" t="s">
        <v>139</v>
      </c>
      <c r="H970" s="2" t="s">
        <v>139</v>
      </c>
      <c r="I970" s="2" t="s">
        <v>142</v>
      </c>
      <c r="J970" s="12">
        <v>217.43019900000002</v>
      </c>
    </row>
    <row r="971" spans="1:11" x14ac:dyDescent="0.2">
      <c r="A971" s="2" t="s">
        <v>138</v>
      </c>
      <c r="B971" s="2" t="s">
        <v>139</v>
      </c>
      <c r="C971" s="2" t="s">
        <v>63</v>
      </c>
      <c r="D971" s="108">
        <v>41699</v>
      </c>
      <c r="E971" s="2">
        <v>6</v>
      </c>
      <c r="F971" s="2" t="s">
        <v>139</v>
      </c>
      <c r="G971" s="2" t="s">
        <v>139</v>
      </c>
      <c r="H971" s="2" t="s">
        <v>139</v>
      </c>
      <c r="I971" s="2" t="s">
        <v>142</v>
      </c>
      <c r="J971" s="12">
        <v>230.98220000000001</v>
      </c>
    </row>
    <row r="972" spans="1:11" x14ac:dyDescent="0.2">
      <c r="A972" s="2" t="s">
        <v>138</v>
      </c>
      <c r="B972" s="2" t="s">
        <v>139</v>
      </c>
      <c r="C972" s="2" t="s">
        <v>63</v>
      </c>
      <c r="D972" s="108">
        <v>41730</v>
      </c>
      <c r="E972" s="2">
        <v>6</v>
      </c>
      <c r="F972" s="2" t="s">
        <v>139</v>
      </c>
      <c r="G972" s="2" t="s">
        <v>139</v>
      </c>
      <c r="H972" s="2" t="s">
        <v>139</v>
      </c>
      <c r="I972" s="2" t="s">
        <v>142</v>
      </c>
      <c r="J972" s="12">
        <v>236.441136</v>
      </c>
    </row>
    <row r="973" spans="1:11" x14ac:dyDescent="0.2">
      <c r="A973" s="2" t="s">
        <v>138</v>
      </c>
      <c r="B973" s="2" t="s">
        <v>139</v>
      </c>
      <c r="C973" s="2" t="s">
        <v>63</v>
      </c>
      <c r="D973" s="108">
        <v>41760</v>
      </c>
      <c r="E973" s="2">
        <v>6</v>
      </c>
      <c r="F973" s="2" t="s">
        <v>139</v>
      </c>
      <c r="G973" s="2" t="s">
        <v>139</v>
      </c>
      <c r="H973" s="2" t="s">
        <v>139</v>
      </c>
      <c r="I973" s="2" t="s">
        <v>142</v>
      </c>
      <c r="J973" s="12">
        <v>241.40736899999999</v>
      </c>
    </row>
    <row r="974" spans="1:11" x14ac:dyDescent="0.2">
      <c r="A974" s="2" t="s">
        <v>138</v>
      </c>
      <c r="B974" s="2" t="s">
        <v>139</v>
      </c>
      <c r="C974" s="2" t="s">
        <v>63</v>
      </c>
      <c r="D974" s="108">
        <v>41791</v>
      </c>
      <c r="E974" s="2">
        <v>6</v>
      </c>
      <c r="F974" s="2" t="s">
        <v>139</v>
      </c>
      <c r="G974" s="2" t="s">
        <v>139</v>
      </c>
      <c r="H974" s="2" t="s">
        <v>139</v>
      </c>
      <c r="I974" s="2" t="s">
        <v>142</v>
      </c>
      <c r="J974" s="12">
        <v>220.380334</v>
      </c>
    </row>
    <row r="975" spans="1:11" x14ac:dyDescent="0.2">
      <c r="A975" t="s">
        <v>141</v>
      </c>
      <c r="B975" t="s">
        <v>139</v>
      </c>
      <c r="C975" t="s">
        <v>51</v>
      </c>
      <c r="D975" s="114">
        <v>41456</v>
      </c>
      <c r="E975">
        <v>6</v>
      </c>
      <c r="F975" t="s">
        <v>139</v>
      </c>
      <c r="G975" t="s">
        <v>139</v>
      </c>
      <c r="H975" t="s">
        <v>139</v>
      </c>
      <c r="I975" s="2" t="s">
        <v>142</v>
      </c>
      <c r="J975" s="9">
        <v>171.933291</v>
      </c>
    </row>
    <row r="976" spans="1:11" x14ac:dyDescent="0.2">
      <c r="A976" t="s">
        <v>141</v>
      </c>
      <c r="B976" t="s">
        <v>139</v>
      </c>
      <c r="C976" t="s">
        <v>51</v>
      </c>
      <c r="D976" s="114">
        <v>41487</v>
      </c>
      <c r="E976">
        <v>6</v>
      </c>
      <c r="F976" t="s">
        <v>139</v>
      </c>
      <c r="G976" t="s">
        <v>139</v>
      </c>
      <c r="H976" t="s">
        <v>139</v>
      </c>
      <c r="I976" s="2" t="s">
        <v>142</v>
      </c>
      <c r="J976" s="10">
        <v>185.44394299999999</v>
      </c>
    </row>
    <row r="977" spans="1:10" x14ac:dyDescent="0.2">
      <c r="A977" t="s">
        <v>141</v>
      </c>
      <c r="B977" t="s">
        <v>139</v>
      </c>
      <c r="C977" t="s">
        <v>51</v>
      </c>
      <c r="D977" s="114">
        <v>41518</v>
      </c>
      <c r="E977">
        <v>6</v>
      </c>
      <c r="F977" t="s">
        <v>139</v>
      </c>
      <c r="G977" t="s">
        <v>139</v>
      </c>
      <c r="H977" t="s">
        <v>139</v>
      </c>
      <c r="I977" s="2" t="s">
        <v>142</v>
      </c>
      <c r="J977" s="10">
        <v>186.77365699999999</v>
      </c>
    </row>
    <row r="978" spans="1:10" x14ac:dyDescent="0.2">
      <c r="A978" t="s">
        <v>141</v>
      </c>
      <c r="B978" t="s">
        <v>139</v>
      </c>
      <c r="C978" t="s">
        <v>51</v>
      </c>
      <c r="D978" s="114">
        <v>41548</v>
      </c>
      <c r="E978">
        <v>6</v>
      </c>
      <c r="F978" t="s">
        <v>139</v>
      </c>
      <c r="G978" t="s">
        <v>139</v>
      </c>
      <c r="H978" t="s">
        <v>139</v>
      </c>
      <c r="I978" s="2" t="s">
        <v>142</v>
      </c>
      <c r="J978" s="10">
        <v>190.54109299999999</v>
      </c>
    </row>
    <row r="979" spans="1:10" x14ac:dyDescent="0.2">
      <c r="A979" t="s">
        <v>141</v>
      </c>
      <c r="B979" t="s">
        <v>139</v>
      </c>
      <c r="C979" t="s">
        <v>51</v>
      </c>
      <c r="D979" s="114">
        <v>41579</v>
      </c>
      <c r="E979">
        <v>6</v>
      </c>
      <c r="F979" t="s">
        <v>139</v>
      </c>
      <c r="G979" t="s">
        <v>139</v>
      </c>
      <c r="H979" t="s">
        <v>139</v>
      </c>
      <c r="I979" s="2" t="s">
        <v>142</v>
      </c>
      <c r="J979" s="10">
        <v>95.096062000000003</v>
      </c>
    </row>
    <row r="980" spans="1:10" x14ac:dyDescent="0.2">
      <c r="A980" t="s">
        <v>141</v>
      </c>
      <c r="B980" t="s">
        <v>139</v>
      </c>
      <c r="C980" t="s">
        <v>51</v>
      </c>
      <c r="D980" s="114">
        <v>41609</v>
      </c>
      <c r="E980">
        <v>6</v>
      </c>
      <c r="F980" t="s">
        <v>139</v>
      </c>
      <c r="G980" t="s">
        <v>139</v>
      </c>
      <c r="H980" t="s">
        <v>139</v>
      </c>
      <c r="I980" s="2" t="s">
        <v>142</v>
      </c>
      <c r="J980" s="10">
        <v>184.30685299999999</v>
      </c>
    </row>
    <row r="981" spans="1:10" x14ac:dyDescent="0.2">
      <c r="A981" t="s">
        <v>141</v>
      </c>
      <c r="B981" t="s">
        <v>139</v>
      </c>
      <c r="C981" t="s">
        <v>51</v>
      </c>
      <c r="D981" s="114">
        <v>41640</v>
      </c>
      <c r="E981">
        <v>6</v>
      </c>
      <c r="F981" t="s">
        <v>139</v>
      </c>
      <c r="G981" t="s">
        <v>139</v>
      </c>
      <c r="H981" t="s">
        <v>139</v>
      </c>
      <c r="I981" s="2" t="s">
        <v>142</v>
      </c>
      <c r="J981" s="10">
        <v>181.90143900000001</v>
      </c>
    </row>
    <row r="982" spans="1:10" x14ac:dyDescent="0.2">
      <c r="A982" t="s">
        <v>141</v>
      </c>
      <c r="B982" t="s">
        <v>139</v>
      </c>
      <c r="C982" t="s">
        <v>51</v>
      </c>
      <c r="D982" s="114">
        <v>41671</v>
      </c>
      <c r="E982">
        <v>6</v>
      </c>
      <c r="F982" t="s">
        <v>139</v>
      </c>
      <c r="G982" t="s">
        <v>139</v>
      </c>
      <c r="H982" t="s">
        <v>139</v>
      </c>
      <c r="I982" s="2" t="s">
        <v>142</v>
      </c>
      <c r="J982" s="10">
        <v>149.58676500000001</v>
      </c>
    </row>
    <row r="983" spans="1:10" x14ac:dyDescent="0.2">
      <c r="A983" t="s">
        <v>141</v>
      </c>
      <c r="B983" t="s">
        <v>139</v>
      </c>
      <c r="C983" t="s">
        <v>51</v>
      </c>
      <c r="D983" s="114">
        <v>41699</v>
      </c>
      <c r="E983">
        <v>6</v>
      </c>
      <c r="F983" t="s">
        <v>139</v>
      </c>
      <c r="G983" t="s">
        <v>139</v>
      </c>
      <c r="H983" t="s">
        <v>139</v>
      </c>
      <c r="I983" s="2" t="s">
        <v>142</v>
      </c>
      <c r="J983" s="10">
        <v>181.40367599999999</v>
      </c>
    </row>
    <row r="984" spans="1:10" x14ac:dyDescent="0.2">
      <c r="A984" t="s">
        <v>141</v>
      </c>
      <c r="B984" t="s">
        <v>139</v>
      </c>
      <c r="C984" t="s">
        <v>51</v>
      </c>
      <c r="D984" s="114">
        <v>41730</v>
      </c>
      <c r="E984">
        <v>6</v>
      </c>
      <c r="F984" t="s">
        <v>139</v>
      </c>
      <c r="G984" t="s">
        <v>139</v>
      </c>
      <c r="H984" t="s">
        <v>139</v>
      </c>
      <c r="I984" s="2" t="s">
        <v>142</v>
      </c>
      <c r="J984" s="10">
        <v>171.057864</v>
      </c>
    </row>
    <row r="985" spans="1:10" x14ac:dyDescent="0.2">
      <c r="A985" t="s">
        <v>141</v>
      </c>
      <c r="B985" t="s">
        <v>139</v>
      </c>
      <c r="C985" t="s">
        <v>51</v>
      </c>
      <c r="D985" s="114">
        <v>41760</v>
      </c>
      <c r="E985">
        <v>6</v>
      </c>
      <c r="F985" t="s">
        <v>139</v>
      </c>
      <c r="G985" t="s">
        <v>139</v>
      </c>
      <c r="H985" t="s">
        <v>139</v>
      </c>
      <c r="I985" s="2" t="s">
        <v>142</v>
      </c>
      <c r="J985" s="10">
        <v>165.28699900000001</v>
      </c>
    </row>
    <row r="986" spans="1:10" x14ac:dyDescent="0.2">
      <c r="A986" t="s">
        <v>141</v>
      </c>
      <c r="B986" t="s">
        <v>139</v>
      </c>
      <c r="C986" t="s">
        <v>51</v>
      </c>
      <c r="D986" s="114">
        <v>41791</v>
      </c>
      <c r="E986">
        <v>6</v>
      </c>
      <c r="F986" t="s">
        <v>139</v>
      </c>
      <c r="G986" t="s">
        <v>139</v>
      </c>
      <c r="H986" t="s">
        <v>139</v>
      </c>
      <c r="I986" s="2" t="s">
        <v>142</v>
      </c>
      <c r="J986" s="10">
        <v>149.50871699999999</v>
      </c>
    </row>
    <row r="987" spans="1:10" x14ac:dyDescent="0.2">
      <c r="A987" t="s">
        <v>141</v>
      </c>
      <c r="B987" t="s">
        <v>139</v>
      </c>
      <c r="C987" t="s">
        <v>64</v>
      </c>
      <c r="D987" s="114">
        <v>41456</v>
      </c>
      <c r="E987">
        <v>6</v>
      </c>
      <c r="F987" t="s">
        <v>139</v>
      </c>
      <c r="G987" t="s">
        <v>139</v>
      </c>
      <c r="H987" t="s">
        <v>139</v>
      </c>
      <c r="I987" s="2" t="s">
        <v>142</v>
      </c>
      <c r="J987" s="9">
        <v>211.968999</v>
      </c>
    </row>
    <row r="988" spans="1:10" x14ac:dyDescent="0.2">
      <c r="A988" t="s">
        <v>141</v>
      </c>
      <c r="B988" t="s">
        <v>139</v>
      </c>
      <c r="C988" t="s">
        <v>64</v>
      </c>
      <c r="D988" s="114">
        <v>41487</v>
      </c>
      <c r="E988">
        <v>6</v>
      </c>
      <c r="F988" t="s">
        <v>139</v>
      </c>
      <c r="G988" t="s">
        <v>139</v>
      </c>
      <c r="H988" t="s">
        <v>139</v>
      </c>
      <c r="I988" s="2" t="s">
        <v>142</v>
      </c>
      <c r="J988" s="9">
        <v>224.199051</v>
      </c>
    </row>
    <row r="989" spans="1:10" x14ac:dyDescent="0.2">
      <c r="A989" t="s">
        <v>141</v>
      </c>
      <c r="B989" t="s">
        <v>139</v>
      </c>
      <c r="C989" t="s">
        <v>64</v>
      </c>
      <c r="D989" s="114">
        <v>41518</v>
      </c>
      <c r="E989">
        <v>6</v>
      </c>
      <c r="F989" t="s">
        <v>139</v>
      </c>
      <c r="G989" t="s">
        <v>139</v>
      </c>
      <c r="H989" t="s">
        <v>139</v>
      </c>
      <c r="I989" s="2" t="s">
        <v>142</v>
      </c>
      <c r="J989" s="9">
        <v>220.53646699999999</v>
      </c>
    </row>
    <row r="990" spans="1:10" x14ac:dyDescent="0.2">
      <c r="A990" t="s">
        <v>141</v>
      </c>
      <c r="B990" t="s">
        <v>139</v>
      </c>
      <c r="C990" t="s">
        <v>64</v>
      </c>
      <c r="D990" s="114">
        <v>41548</v>
      </c>
      <c r="E990">
        <v>6</v>
      </c>
      <c r="F990" t="s">
        <v>139</v>
      </c>
      <c r="G990" t="s">
        <v>139</v>
      </c>
      <c r="H990" t="s">
        <v>139</v>
      </c>
      <c r="I990" s="2" t="s">
        <v>142</v>
      </c>
      <c r="J990" s="9">
        <v>306.76027599999998</v>
      </c>
    </row>
    <row r="991" spans="1:10" x14ac:dyDescent="0.2">
      <c r="A991" t="s">
        <v>141</v>
      </c>
      <c r="B991" t="s">
        <v>139</v>
      </c>
      <c r="C991" t="s">
        <v>64</v>
      </c>
      <c r="D991" s="114">
        <v>41579</v>
      </c>
      <c r="E991">
        <v>6</v>
      </c>
      <c r="F991" t="s">
        <v>139</v>
      </c>
      <c r="G991" t="s">
        <v>139</v>
      </c>
      <c r="H991" t="s">
        <v>139</v>
      </c>
      <c r="I991" s="2" t="s">
        <v>142</v>
      </c>
      <c r="J991" s="9">
        <v>260.052864</v>
      </c>
    </row>
    <row r="992" spans="1:10" x14ac:dyDescent="0.2">
      <c r="A992" t="s">
        <v>141</v>
      </c>
      <c r="B992" t="s">
        <v>139</v>
      </c>
      <c r="C992" t="s">
        <v>64</v>
      </c>
      <c r="D992" s="114">
        <v>41609</v>
      </c>
      <c r="E992">
        <v>6</v>
      </c>
      <c r="F992" t="s">
        <v>139</v>
      </c>
      <c r="G992" t="s">
        <v>139</v>
      </c>
      <c r="H992" t="s">
        <v>139</v>
      </c>
      <c r="I992" s="2" t="s">
        <v>142</v>
      </c>
      <c r="J992" s="9">
        <v>240.21016</v>
      </c>
    </row>
    <row r="993" spans="1:10" x14ac:dyDescent="0.2">
      <c r="A993" t="s">
        <v>141</v>
      </c>
      <c r="B993" t="s">
        <v>139</v>
      </c>
      <c r="C993" t="s">
        <v>64</v>
      </c>
      <c r="D993" s="114">
        <v>41640</v>
      </c>
      <c r="E993">
        <v>6</v>
      </c>
      <c r="F993" t="s">
        <v>139</v>
      </c>
      <c r="G993" t="s">
        <v>139</v>
      </c>
      <c r="H993" t="s">
        <v>139</v>
      </c>
      <c r="I993" s="2" t="s">
        <v>142</v>
      </c>
      <c r="J993" s="9">
        <v>258.160549</v>
      </c>
    </row>
    <row r="994" spans="1:10" x14ac:dyDescent="0.2">
      <c r="A994" t="s">
        <v>141</v>
      </c>
      <c r="B994" t="s">
        <v>139</v>
      </c>
      <c r="C994" t="s">
        <v>64</v>
      </c>
      <c r="D994" s="114">
        <v>41671</v>
      </c>
      <c r="E994">
        <v>6</v>
      </c>
      <c r="F994" t="s">
        <v>139</v>
      </c>
      <c r="G994" t="s">
        <v>139</v>
      </c>
      <c r="H994" t="s">
        <v>139</v>
      </c>
      <c r="I994" s="2" t="s">
        <v>142</v>
      </c>
      <c r="J994" s="9">
        <v>310.884524</v>
      </c>
    </row>
    <row r="995" spans="1:10" x14ac:dyDescent="0.2">
      <c r="A995" t="s">
        <v>141</v>
      </c>
      <c r="B995" t="s">
        <v>139</v>
      </c>
      <c r="C995" t="s">
        <v>64</v>
      </c>
      <c r="D995" s="114">
        <v>41699</v>
      </c>
      <c r="E995">
        <v>6</v>
      </c>
      <c r="F995" t="s">
        <v>139</v>
      </c>
      <c r="G995" t="s">
        <v>139</v>
      </c>
      <c r="H995" t="s">
        <v>139</v>
      </c>
      <c r="I995" s="2" t="s">
        <v>142</v>
      </c>
      <c r="J995" s="9">
        <v>347.651006</v>
      </c>
    </row>
    <row r="996" spans="1:10" x14ac:dyDescent="0.2">
      <c r="A996" t="s">
        <v>141</v>
      </c>
      <c r="B996" t="s">
        <v>139</v>
      </c>
      <c r="C996" t="s">
        <v>64</v>
      </c>
      <c r="D996" s="114">
        <v>41730</v>
      </c>
      <c r="E996">
        <v>6</v>
      </c>
      <c r="F996" t="s">
        <v>139</v>
      </c>
      <c r="G996" t="s">
        <v>139</v>
      </c>
      <c r="H996" t="s">
        <v>139</v>
      </c>
      <c r="I996" s="2" t="s">
        <v>142</v>
      </c>
      <c r="J996" s="9">
        <v>341.99016599999999</v>
      </c>
    </row>
    <row r="997" spans="1:10" x14ac:dyDescent="0.2">
      <c r="A997" t="s">
        <v>141</v>
      </c>
      <c r="B997" t="s">
        <v>139</v>
      </c>
      <c r="C997" t="s">
        <v>64</v>
      </c>
      <c r="D997" s="114">
        <v>41760</v>
      </c>
      <c r="E997">
        <v>6</v>
      </c>
      <c r="F997" t="s">
        <v>139</v>
      </c>
      <c r="G997" t="s">
        <v>139</v>
      </c>
      <c r="H997" t="s">
        <v>139</v>
      </c>
      <c r="I997" s="2" t="s">
        <v>142</v>
      </c>
      <c r="J997" s="9">
        <v>301.18512999999996</v>
      </c>
    </row>
    <row r="998" spans="1:10" x14ac:dyDescent="0.2">
      <c r="A998" t="s">
        <v>141</v>
      </c>
      <c r="B998" t="s">
        <v>139</v>
      </c>
      <c r="C998" t="s">
        <v>64</v>
      </c>
      <c r="D998" s="114">
        <v>41791</v>
      </c>
      <c r="E998">
        <v>6</v>
      </c>
      <c r="F998" t="s">
        <v>139</v>
      </c>
      <c r="G998" t="s">
        <v>139</v>
      </c>
      <c r="H998" t="s">
        <v>139</v>
      </c>
      <c r="I998" s="2" t="s">
        <v>142</v>
      </c>
      <c r="J998" s="9">
        <v>260.92</v>
      </c>
    </row>
    <row r="999" spans="1:10" x14ac:dyDescent="0.2">
      <c r="A999" t="s">
        <v>141</v>
      </c>
      <c r="B999" t="s">
        <v>139</v>
      </c>
      <c r="C999" t="s">
        <v>63</v>
      </c>
      <c r="D999" s="114">
        <v>41456</v>
      </c>
      <c r="E999">
        <v>6</v>
      </c>
      <c r="F999" t="s">
        <v>139</v>
      </c>
      <c r="G999" t="s">
        <v>139</v>
      </c>
      <c r="H999" t="s">
        <v>139</v>
      </c>
      <c r="I999" s="2" t="s">
        <v>142</v>
      </c>
      <c r="J999" s="11">
        <v>234.24199100000001</v>
      </c>
    </row>
    <row r="1000" spans="1:10" x14ac:dyDescent="0.2">
      <c r="A1000" t="s">
        <v>141</v>
      </c>
      <c r="B1000" t="s">
        <v>139</v>
      </c>
      <c r="C1000" t="s">
        <v>63</v>
      </c>
      <c r="D1000" s="114">
        <v>41487</v>
      </c>
      <c r="E1000">
        <v>6</v>
      </c>
      <c r="F1000" t="s">
        <v>139</v>
      </c>
      <c r="G1000" t="s">
        <v>139</v>
      </c>
      <c r="H1000" t="s">
        <v>139</v>
      </c>
      <c r="I1000" s="2" t="s">
        <v>142</v>
      </c>
      <c r="J1000" s="12">
        <v>203.740703</v>
      </c>
    </row>
    <row r="1001" spans="1:10" x14ac:dyDescent="0.2">
      <c r="A1001" t="s">
        <v>141</v>
      </c>
      <c r="B1001" t="s">
        <v>139</v>
      </c>
      <c r="C1001" t="s">
        <v>63</v>
      </c>
      <c r="D1001" s="114">
        <v>41518</v>
      </c>
      <c r="E1001">
        <v>6</v>
      </c>
      <c r="F1001" t="s">
        <v>139</v>
      </c>
      <c r="G1001" t="s">
        <v>139</v>
      </c>
      <c r="H1001" t="s">
        <v>139</v>
      </c>
      <c r="I1001" s="2" t="s">
        <v>142</v>
      </c>
      <c r="J1001" s="12">
        <v>192.23546099999999</v>
      </c>
    </row>
    <row r="1002" spans="1:10" x14ac:dyDescent="0.2">
      <c r="A1002" t="s">
        <v>141</v>
      </c>
      <c r="B1002" t="s">
        <v>139</v>
      </c>
      <c r="C1002" t="s">
        <v>63</v>
      </c>
      <c r="D1002" s="114">
        <v>41548</v>
      </c>
      <c r="E1002">
        <v>6</v>
      </c>
      <c r="F1002" t="s">
        <v>139</v>
      </c>
      <c r="G1002" t="s">
        <v>139</v>
      </c>
      <c r="H1002" t="s">
        <v>139</v>
      </c>
      <c r="I1002" s="2" t="s">
        <v>142</v>
      </c>
      <c r="J1002" s="12">
        <v>176.36956599999999</v>
      </c>
    </row>
    <row r="1003" spans="1:10" x14ac:dyDescent="0.2">
      <c r="A1003" t="s">
        <v>141</v>
      </c>
      <c r="B1003" t="s">
        <v>139</v>
      </c>
      <c r="C1003" t="s">
        <v>63</v>
      </c>
      <c r="D1003" s="114">
        <v>41579</v>
      </c>
      <c r="E1003">
        <v>6</v>
      </c>
      <c r="F1003" t="s">
        <v>139</v>
      </c>
      <c r="G1003" t="s">
        <v>139</v>
      </c>
      <c r="H1003" t="s">
        <v>139</v>
      </c>
      <c r="I1003" s="2" t="s">
        <v>142</v>
      </c>
      <c r="J1003" s="12">
        <v>206.09105</v>
      </c>
    </row>
    <row r="1004" spans="1:10" x14ac:dyDescent="0.2">
      <c r="A1004" t="s">
        <v>141</v>
      </c>
      <c r="B1004" t="s">
        <v>139</v>
      </c>
      <c r="C1004" t="s">
        <v>63</v>
      </c>
      <c r="D1004" s="114">
        <v>41609</v>
      </c>
      <c r="E1004">
        <v>6</v>
      </c>
      <c r="F1004" t="s">
        <v>139</v>
      </c>
      <c r="G1004" t="s">
        <v>139</v>
      </c>
      <c r="H1004" t="s">
        <v>139</v>
      </c>
      <c r="I1004" s="2" t="s">
        <v>142</v>
      </c>
      <c r="J1004" s="12">
        <v>141.32156660000001</v>
      </c>
    </row>
    <row r="1005" spans="1:10" x14ac:dyDescent="0.2">
      <c r="A1005" t="s">
        <v>141</v>
      </c>
      <c r="B1005" t="s">
        <v>139</v>
      </c>
      <c r="C1005" t="s">
        <v>63</v>
      </c>
      <c r="D1005" s="114">
        <v>41640</v>
      </c>
      <c r="E1005">
        <v>6</v>
      </c>
      <c r="F1005" t="s">
        <v>139</v>
      </c>
      <c r="G1005" t="s">
        <v>139</v>
      </c>
      <c r="H1005" t="s">
        <v>139</v>
      </c>
      <c r="I1005" s="2" t="s">
        <v>142</v>
      </c>
      <c r="J1005" s="12">
        <v>214.20249699999999</v>
      </c>
    </row>
    <row r="1006" spans="1:10" x14ac:dyDescent="0.2">
      <c r="A1006" t="s">
        <v>141</v>
      </c>
      <c r="B1006" t="s">
        <v>139</v>
      </c>
      <c r="C1006" t="s">
        <v>63</v>
      </c>
      <c r="D1006" s="114">
        <v>41671</v>
      </c>
      <c r="E1006">
        <v>6</v>
      </c>
      <c r="F1006" t="s">
        <v>139</v>
      </c>
      <c r="G1006" t="s">
        <v>139</v>
      </c>
      <c r="H1006" t="s">
        <v>139</v>
      </c>
      <c r="I1006" s="2" t="s">
        <v>142</v>
      </c>
      <c r="J1006" s="12">
        <v>211.43019899999999</v>
      </c>
    </row>
    <row r="1007" spans="1:10" x14ac:dyDescent="0.2">
      <c r="A1007" t="s">
        <v>141</v>
      </c>
      <c r="B1007" t="s">
        <v>139</v>
      </c>
      <c r="C1007" t="s">
        <v>63</v>
      </c>
      <c r="D1007" s="114">
        <v>41699</v>
      </c>
      <c r="E1007">
        <v>6</v>
      </c>
      <c r="F1007" t="s">
        <v>139</v>
      </c>
      <c r="G1007" t="s">
        <v>139</v>
      </c>
      <c r="H1007" t="s">
        <v>139</v>
      </c>
      <c r="I1007" s="2" t="s">
        <v>142</v>
      </c>
      <c r="J1007" s="12">
        <v>141.81421700000001</v>
      </c>
    </row>
    <row r="1008" spans="1:10" x14ac:dyDescent="0.2">
      <c r="A1008" t="s">
        <v>141</v>
      </c>
      <c r="B1008" t="s">
        <v>139</v>
      </c>
      <c r="C1008" t="s">
        <v>63</v>
      </c>
      <c r="D1008" s="114">
        <v>41730</v>
      </c>
      <c r="E1008">
        <v>6</v>
      </c>
      <c r="F1008" t="s">
        <v>139</v>
      </c>
      <c r="G1008" t="s">
        <v>139</v>
      </c>
      <c r="H1008" t="s">
        <v>139</v>
      </c>
      <c r="I1008" s="2" t="s">
        <v>142</v>
      </c>
      <c r="J1008" s="12">
        <v>118.441136</v>
      </c>
    </row>
    <row r="1009" spans="1:10" x14ac:dyDescent="0.2">
      <c r="A1009" t="s">
        <v>141</v>
      </c>
      <c r="B1009" t="s">
        <v>139</v>
      </c>
      <c r="C1009" t="s">
        <v>63</v>
      </c>
      <c r="D1009" s="114">
        <v>41760</v>
      </c>
      <c r="E1009">
        <v>6</v>
      </c>
      <c r="F1009" t="s">
        <v>139</v>
      </c>
      <c r="G1009" t="s">
        <v>139</v>
      </c>
      <c r="H1009" t="s">
        <v>139</v>
      </c>
      <c r="I1009" s="2" t="s">
        <v>142</v>
      </c>
      <c r="J1009" s="12">
        <v>116.407369</v>
      </c>
    </row>
    <row r="1010" spans="1:10" x14ac:dyDescent="0.2">
      <c r="A1010" t="s">
        <v>141</v>
      </c>
      <c r="B1010" t="s">
        <v>139</v>
      </c>
      <c r="C1010" t="s">
        <v>63</v>
      </c>
      <c r="D1010" s="114">
        <v>41791</v>
      </c>
      <c r="E1010">
        <v>6</v>
      </c>
      <c r="F1010" t="s">
        <v>139</v>
      </c>
      <c r="G1010" t="s">
        <v>139</v>
      </c>
      <c r="H1010" t="s">
        <v>139</v>
      </c>
      <c r="I1010" s="2" t="s">
        <v>142</v>
      </c>
      <c r="J1010" s="12">
        <v>140.38033399999998</v>
      </c>
    </row>
  </sheetData>
  <phoneticPr fontId="2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5"/>
  <sheetViews>
    <sheetView showGridLines="0" topLeftCell="A33" zoomScale="110" zoomScaleNormal="70" workbookViewId="0">
      <selection activeCell="A44" sqref="A44"/>
    </sheetView>
  </sheetViews>
  <sheetFormatPr baseColWidth="10" defaultColWidth="8.6640625" defaultRowHeight="28" customHeight="1" x14ac:dyDescent="0.15"/>
  <cols>
    <col min="1" max="1" width="15.5" style="79" customWidth="1"/>
    <col min="2" max="2" width="32.33203125" style="79" customWidth="1"/>
    <col min="3" max="3" width="25.33203125" style="79" bestFit="1" customWidth="1"/>
    <col min="4" max="4" width="22.1640625" style="79" customWidth="1"/>
    <col min="5" max="5" width="16.5" style="79" bestFit="1" customWidth="1"/>
    <col min="6" max="10" width="14.5" style="79" bestFit="1" customWidth="1"/>
    <col min="11" max="11" width="15.33203125" style="79" bestFit="1" customWidth="1"/>
    <col min="12" max="12" width="14.5" style="79" bestFit="1" customWidth="1"/>
    <col min="13" max="13" width="15.33203125" style="79" bestFit="1" customWidth="1"/>
    <col min="14" max="16" width="14.5" style="79" bestFit="1" customWidth="1"/>
    <col min="17" max="17" width="18.33203125" style="79" customWidth="1"/>
    <col min="18" max="16384" width="8.6640625" style="79"/>
  </cols>
  <sheetData>
    <row r="1" spans="1:22" s="82" customFormat="1" ht="28" customHeight="1" x14ac:dyDescent="0.2">
      <c r="A1" s="81" t="s">
        <v>99</v>
      </c>
    </row>
    <row r="2" spans="1:22" s="2" customFormat="1" ht="28" customHeight="1" x14ac:dyDescent="0.15">
      <c r="A2" s="2" t="s">
        <v>92</v>
      </c>
    </row>
    <row r="3" spans="1:22" s="2" customFormat="1" ht="28" customHeight="1" x14ac:dyDescent="0.15">
      <c r="A3" s="2" t="s">
        <v>93</v>
      </c>
    </row>
    <row r="4" spans="1:22" s="2" customFormat="1" ht="28" customHeight="1" x14ac:dyDescent="0.15">
      <c r="A4" s="2" t="s">
        <v>94</v>
      </c>
    </row>
    <row r="5" spans="1:22" s="2" customFormat="1" ht="28" customHeight="1" x14ac:dyDescent="0.15">
      <c r="A5" s="1" t="s">
        <v>97</v>
      </c>
    </row>
    <row r="6" spans="1:22" s="2" customFormat="1" ht="28" customHeight="1" x14ac:dyDescent="0.15">
      <c r="A6" s="2" t="s">
        <v>95</v>
      </c>
    </row>
    <row r="7" spans="1:22" s="2" customFormat="1" ht="28" customHeight="1" x14ac:dyDescent="0.15">
      <c r="A7" s="2" t="s">
        <v>96</v>
      </c>
    </row>
    <row r="8" spans="1:22" s="83" customFormat="1" ht="40" customHeight="1" x14ac:dyDescent="0.2">
      <c r="A8" s="148" t="s">
        <v>188</v>
      </c>
      <c r="B8" s="149"/>
      <c r="C8" s="149"/>
      <c r="D8" s="149"/>
      <c r="E8" s="149"/>
      <c r="F8" s="149"/>
      <c r="G8" s="149"/>
      <c r="H8" s="149"/>
      <c r="I8" s="149"/>
      <c r="J8" s="149"/>
      <c r="K8" s="149"/>
      <c r="L8" s="149"/>
      <c r="M8" s="149"/>
      <c r="N8" s="149"/>
      <c r="O8" s="149"/>
      <c r="P8" s="149"/>
      <c r="Q8" s="149"/>
      <c r="R8" s="149"/>
      <c r="S8" s="149"/>
      <c r="T8" s="149"/>
      <c r="U8" s="149"/>
    </row>
    <row r="9" spans="1:22" s="83" customFormat="1" ht="47" customHeight="1" x14ac:dyDescent="0.2">
      <c r="A9" s="148" t="s">
        <v>182</v>
      </c>
      <c r="B9" s="145"/>
      <c r="C9" s="145"/>
      <c r="D9" s="145"/>
      <c r="E9" s="145"/>
      <c r="F9" s="145"/>
      <c r="G9" s="145"/>
      <c r="H9" s="145"/>
      <c r="I9" s="145"/>
      <c r="J9" s="145"/>
      <c r="K9" s="145"/>
      <c r="L9" s="145"/>
      <c r="M9" s="145"/>
      <c r="N9" s="145"/>
      <c r="O9" s="145"/>
      <c r="P9" s="145"/>
      <c r="Q9" s="145"/>
      <c r="R9" s="145"/>
      <c r="S9" s="145"/>
      <c r="T9" s="145"/>
      <c r="U9" s="145"/>
      <c r="V9" s="145"/>
    </row>
    <row r="10" spans="1:22" s="87" customFormat="1" ht="28" customHeight="1" x14ac:dyDescent="0.15">
      <c r="A10" s="85" t="s">
        <v>46</v>
      </c>
      <c r="B10" s="85" t="s">
        <v>98</v>
      </c>
      <c r="C10" s="85" t="s">
        <v>110</v>
      </c>
      <c r="D10" s="85" t="s">
        <v>111</v>
      </c>
      <c r="E10" s="86">
        <v>41456</v>
      </c>
      <c r="F10" s="86">
        <v>41487</v>
      </c>
      <c r="G10" s="86">
        <v>41518</v>
      </c>
      <c r="H10" s="86">
        <v>41548</v>
      </c>
      <c r="I10" s="86">
        <v>41579</v>
      </c>
      <c r="J10" s="86">
        <v>41609</v>
      </c>
      <c r="K10" s="86">
        <v>41640</v>
      </c>
      <c r="L10" s="86">
        <v>41671</v>
      </c>
      <c r="M10" s="86">
        <v>41699</v>
      </c>
      <c r="N10" s="86">
        <v>41730</v>
      </c>
      <c r="O10" s="86">
        <v>41760</v>
      </c>
      <c r="P10" s="86">
        <v>41791</v>
      </c>
    </row>
    <row r="11" spans="1:22" s="87" customFormat="1" ht="28" customHeight="1" x14ac:dyDescent="0.15">
      <c r="A11" s="85"/>
      <c r="B11" s="85"/>
      <c r="C11" s="85"/>
      <c r="D11" s="85"/>
      <c r="E11" s="89"/>
      <c r="F11" s="89"/>
      <c r="G11" s="89"/>
      <c r="H11" s="89"/>
      <c r="I11" s="89"/>
      <c r="J11" s="89"/>
      <c r="K11" s="89"/>
      <c r="L11" s="89"/>
      <c r="M11" s="89"/>
      <c r="N11" s="89"/>
      <c r="O11" s="89"/>
      <c r="P11" s="89"/>
      <c r="Q11" s="85" t="s">
        <v>21</v>
      </c>
    </row>
    <row r="12" spans="1:22" ht="28" customHeight="1" x14ac:dyDescent="0.15">
      <c r="A12" s="80" t="s">
        <v>51</v>
      </c>
      <c r="B12" s="80" t="s">
        <v>22</v>
      </c>
      <c r="C12" s="80" t="s">
        <v>101</v>
      </c>
      <c r="D12" s="80" t="s">
        <v>104</v>
      </c>
      <c r="E12" s="88">
        <f>SUMIFS('Data Repository Table'!$J:$J,
'Data Repository Table'!$C:$C,'Revenue Analysis'!$A12,
'Data Repository Table'!$B:$B,'Revenue Analysis'!$B12&amp;"*",
'Data Repository Table'!$G:$G,'Revenue Analysis'!$C12,
'Data Repository Table'!$H:$H,'Revenue Analysis'!$D12,
'Data Repository Table'!$D:$D,'Revenue Analysis'!E$10,'Data Repository Table'!$A:$A,'Data Repository Table'!$A$3)</f>
        <v>1473589.0469999998</v>
      </c>
      <c r="F12" s="88">
        <f>SUMIFS('Data Repository Table'!$J:$J,
'Data Repository Table'!$C:$C,'Revenue Analysis'!$A12,
'Data Repository Table'!$B:$B,'Revenue Analysis'!$B12&amp;"*",
'Data Repository Table'!$G:$G,'Revenue Analysis'!$C12,
'Data Repository Table'!$H:$H,'Revenue Analysis'!$D12,
'Data Repository Table'!$D:$D,'Revenue Analysis'!F$10,'Data Repository Table'!$A:$A,'Data Repository Table'!$A$3)</f>
        <v>1419296.1002499999</v>
      </c>
      <c r="G12" s="88">
        <f>SUMIFS('Data Repository Table'!$J:$J,
'Data Repository Table'!$C:$C,'Revenue Analysis'!$A12,
'Data Repository Table'!$B:$B,'Revenue Analysis'!$B12&amp;"*",
'Data Repository Table'!$G:$G,'Revenue Analysis'!$C12,
'Data Repository Table'!$H:$H,'Revenue Analysis'!$D12,
'Data Repository Table'!$D:$D,'Revenue Analysis'!G$10,'Data Repository Table'!$A:$A,'Data Repository Table'!$A$3)</f>
        <v>1310673.21</v>
      </c>
      <c r="H12" s="88">
        <f>SUMIFS('Data Repository Table'!$J:$J,
'Data Repository Table'!$C:$C,'Revenue Analysis'!$A12,
'Data Repository Table'!$B:$B,'Revenue Analysis'!$B12&amp;"*",
'Data Repository Table'!$G:$G,'Revenue Analysis'!$C12,
'Data Repository Table'!$H:$H,'Revenue Analysis'!$D12,
'Data Repository Table'!$D:$D,'Revenue Analysis'!H$10,'Data Repository Table'!$A:$A,'Data Repository Table'!$A$3)</f>
        <v>1301024.7319999998</v>
      </c>
      <c r="I12" s="88">
        <f>SUMIFS('Data Repository Table'!$J:$J,
'Data Repository Table'!$C:$C,'Revenue Analysis'!$A12,
'Data Repository Table'!$B:$B,'Revenue Analysis'!$B12&amp;"*",
'Data Repository Table'!$G:$G,'Revenue Analysis'!$C12,
'Data Repository Table'!$H:$H,'Revenue Analysis'!$D12,
'Data Repository Table'!$D:$D,'Revenue Analysis'!I$10,'Data Repository Table'!$A:$A,'Data Repository Table'!$A$3)</f>
        <v>1373822.8629999999</v>
      </c>
      <c r="J12" s="88">
        <f>SUMIFS('Data Repository Table'!$J:$J,
'Data Repository Table'!$C:$C,'Revenue Analysis'!$A12,
'Data Repository Table'!$B:$B,'Revenue Analysis'!$B12&amp;"*",
'Data Repository Table'!$G:$G,'Revenue Analysis'!$C12,
'Data Repository Table'!$H:$H,'Revenue Analysis'!$D12,
'Data Repository Table'!$D:$D,'Revenue Analysis'!J$10,'Data Repository Table'!$A:$A,'Data Repository Table'!$A$3)</f>
        <v>1340623.0372500001</v>
      </c>
      <c r="K12" s="88">
        <f>SUMIFS('Data Repository Table'!$J:$J,
'Data Repository Table'!$C:$C,'Revenue Analysis'!$A12,
'Data Repository Table'!$B:$B,'Revenue Analysis'!$B12&amp;"*",
'Data Repository Table'!$G:$G,'Revenue Analysis'!$C12,
'Data Repository Table'!$H:$H,'Revenue Analysis'!$D12,
'Data Repository Table'!$D:$D,'Revenue Analysis'!K$10,'Data Repository Table'!$A:$A,'Data Repository Table'!$A$3)</f>
        <v>1948962.5522499997</v>
      </c>
      <c r="L12" s="88">
        <f>SUMIFS('Data Repository Table'!$J:$J,
'Data Repository Table'!$C:$C,'Revenue Analysis'!$A12,
'Data Repository Table'!$B:$B,'Revenue Analysis'!$B12&amp;"*",
'Data Repository Table'!$G:$G,'Revenue Analysis'!$C12,
'Data Repository Table'!$H:$H,'Revenue Analysis'!$D12,
'Data Repository Table'!$D:$D,'Revenue Analysis'!L$10,'Data Repository Table'!$A:$A,'Data Repository Table'!$A$3)</f>
        <v>1725161.6969999999</v>
      </c>
      <c r="M12" s="88">
        <f>SUMIFS('Data Repository Table'!$J:$J,
'Data Repository Table'!$C:$C,'Revenue Analysis'!$A12,
'Data Repository Table'!$B:$B,'Revenue Analysis'!$B12&amp;"*",
'Data Repository Table'!$G:$G,'Revenue Analysis'!$C12,
'Data Repository Table'!$H:$H,'Revenue Analysis'!$D12,
'Data Repository Table'!$D:$D,'Revenue Analysis'!M$10,'Data Repository Table'!$A:$A,'Data Repository Table'!$A$3)</f>
        <v>1818208.6194999998</v>
      </c>
      <c r="N12" s="88">
        <f>SUMIFS('Data Repository Table'!$J:$J,
'Data Repository Table'!$C:$C,'Revenue Analysis'!$A12,
'Data Repository Table'!$B:$B,'Revenue Analysis'!$B12&amp;"*",
'Data Repository Table'!$G:$G,'Revenue Analysis'!$C12,
'Data Repository Table'!$H:$H,'Revenue Analysis'!$D12,
'Data Repository Table'!$D:$D,'Revenue Analysis'!N$10,'Data Repository Table'!$A:$A,'Data Repository Table'!$A$3)</f>
        <v>1328501.68325</v>
      </c>
      <c r="O12" s="88">
        <f>SUMIFS('Data Repository Table'!$J:$J,
'Data Repository Table'!$C:$C,'Revenue Analysis'!$A12,
'Data Repository Table'!$B:$B,'Revenue Analysis'!$B12&amp;"*",
'Data Repository Table'!$G:$G,'Revenue Analysis'!$C12,
'Data Repository Table'!$H:$H,'Revenue Analysis'!$D12,
'Data Repository Table'!$D:$D,'Revenue Analysis'!O$10,'Data Repository Table'!$A:$A,'Data Repository Table'!$A$3)</f>
        <v>1344117.2814999998</v>
      </c>
      <c r="P12" s="88">
        <f>SUMIFS('Data Repository Table'!$J:$J,
'Data Repository Table'!$C:$C,'Revenue Analysis'!$A12,
'Data Repository Table'!$B:$B,'Revenue Analysis'!$B12&amp;"*",
'Data Repository Table'!$G:$G,'Revenue Analysis'!$C12,
'Data Repository Table'!$H:$H,'Revenue Analysis'!$D12,
'Data Repository Table'!$D:$D,'Revenue Analysis'!P$10,'Data Repository Table'!$A:$A,'Data Repository Table'!$A$3)</f>
        <v>1291609.1335</v>
      </c>
      <c r="Q12" s="88">
        <f>SUM(E12:P12)</f>
        <v>17675589.956500001</v>
      </c>
    </row>
    <row r="13" spans="1:22" ht="28" customHeight="1" x14ac:dyDescent="0.15">
      <c r="A13" s="80" t="s">
        <v>51</v>
      </c>
      <c r="B13" s="80" t="s">
        <v>22</v>
      </c>
      <c r="C13" s="80" t="s">
        <v>101</v>
      </c>
      <c r="D13" s="80" t="s">
        <v>103</v>
      </c>
      <c r="E13" s="88">
        <f>SUMIFS('Data Repository Table'!$J:$J,
'Data Repository Table'!$C:$C,'Revenue Analysis'!$A13,
'Data Repository Table'!$B:$B,'Revenue Analysis'!$B13&amp;"*",
'Data Repository Table'!$G:$G,'Revenue Analysis'!$C13,
'Data Repository Table'!$H:$H,'Revenue Analysis'!$D13,
'Data Repository Table'!$D:$D,'Revenue Analysis'!E$10,'Data Repository Table'!$A:$A,'Data Repository Table'!$A$3)</f>
        <v>1620947.9516999999</v>
      </c>
      <c r="F13" s="88">
        <f>SUMIFS('Data Repository Table'!$J:$J,
'Data Repository Table'!$C:$C,'Revenue Analysis'!$A13,
'Data Repository Table'!$B:$B,'Revenue Analysis'!$B13&amp;"*",
'Data Repository Table'!$G:$G,'Revenue Analysis'!$C13,
'Data Repository Table'!$H:$H,'Revenue Analysis'!$D13,
'Data Repository Table'!$D:$D,'Revenue Analysis'!F$10,'Data Repository Table'!$A:$A,'Data Repository Table'!$A$3)</f>
        <v>1561225.710275</v>
      </c>
      <c r="G13" s="88">
        <f>SUMIFS('Data Repository Table'!$J:$J,
'Data Repository Table'!$C:$C,'Revenue Analysis'!$A13,
'Data Repository Table'!$B:$B,'Revenue Analysis'!$B13&amp;"*",
'Data Repository Table'!$G:$G,'Revenue Analysis'!$C13,
'Data Repository Table'!$H:$H,'Revenue Analysis'!$D13,
'Data Repository Table'!$D:$D,'Revenue Analysis'!G$10,'Data Repository Table'!$A:$A,'Data Repository Table'!$A$3)</f>
        <v>1441740.531</v>
      </c>
      <c r="H13" s="88">
        <f>SUMIFS('Data Repository Table'!$J:$J,
'Data Repository Table'!$C:$C,'Revenue Analysis'!$A13,
'Data Repository Table'!$B:$B,'Revenue Analysis'!$B13&amp;"*",
'Data Repository Table'!$G:$G,'Revenue Analysis'!$C13,
'Data Repository Table'!$H:$H,'Revenue Analysis'!$D13,
'Data Repository Table'!$D:$D,'Revenue Analysis'!H$10,'Data Repository Table'!$A:$A,'Data Repository Table'!$A$3)</f>
        <v>1431127.2052</v>
      </c>
      <c r="I13" s="88">
        <f>SUMIFS('Data Repository Table'!$J:$J,
'Data Repository Table'!$C:$C,'Revenue Analysis'!$A13,
'Data Repository Table'!$B:$B,'Revenue Analysis'!$B13&amp;"*",
'Data Repository Table'!$G:$G,'Revenue Analysis'!$C13,
'Data Repository Table'!$H:$H,'Revenue Analysis'!$D13,
'Data Repository Table'!$D:$D,'Revenue Analysis'!I$10,'Data Repository Table'!$A:$A,'Data Repository Table'!$A$3)</f>
        <v>1511205.1492999999</v>
      </c>
      <c r="J13" s="88">
        <f>SUMIFS('Data Repository Table'!$J:$J,
'Data Repository Table'!$C:$C,'Revenue Analysis'!$A13,
'Data Repository Table'!$B:$B,'Revenue Analysis'!$B13&amp;"*",
'Data Repository Table'!$G:$G,'Revenue Analysis'!$C13,
'Data Repository Table'!$H:$H,'Revenue Analysis'!$D13,
'Data Repository Table'!$D:$D,'Revenue Analysis'!J$10,'Data Repository Table'!$A:$A,'Data Repository Table'!$A$3)</f>
        <v>1474685.3409750003</v>
      </c>
      <c r="K13" s="88">
        <f>SUMIFS('Data Repository Table'!$J:$J,
'Data Repository Table'!$C:$C,'Revenue Analysis'!$A13,
'Data Repository Table'!$B:$B,'Revenue Analysis'!$B13&amp;"*",
'Data Repository Table'!$G:$G,'Revenue Analysis'!$C13,
'Data Repository Table'!$H:$H,'Revenue Analysis'!$D13,
'Data Repository Table'!$D:$D,'Revenue Analysis'!K$10,'Data Repository Table'!$A:$A,'Data Repository Table'!$A$3)</f>
        <v>2143858.8074749997</v>
      </c>
      <c r="L13" s="88">
        <f>SUMIFS('Data Repository Table'!$J:$J,
'Data Repository Table'!$C:$C,'Revenue Analysis'!$A13,
'Data Repository Table'!$B:$B,'Revenue Analysis'!$B13&amp;"*",
'Data Repository Table'!$G:$G,'Revenue Analysis'!$C13,
'Data Repository Table'!$H:$H,'Revenue Analysis'!$D13,
'Data Repository Table'!$D:$D,'Revenue Analysis'!L$10,'Data Repository Table'!$A:$A,'Data Repository Table'!$A$3)</f>
        <v>1897677.8667000001</v>
      </c>
      <c r="M13" s="88">
        <f>SUMIFS('Data Repository Table'!$J:$J,
'Data Repository Table'!$C:$C,'Revenue Analysis'!$A13,
'Data Repository Table'!$B:$B,'Revenue Analysis'!$B13&amp;"*",
'Data Repository Table'!$G:$G,'Revenue Analysis'!$C13,
'Data Repository Table'!$H:$H,'Revenue Analysis'!$D13,
'Data Repository Table'!$D:$D,'Revenue Analysis'!M$10,'Data Repository Table'!$A:$A,'Data Repository Table'!$A$3)</f>
        <v>2000029.4814499998</v>
      </c>
      <c r="N13" s="88">
        <f>SUMIFS('Data Repository Table'!$J:$J,
'Data Repository Table'!$C:$C,'Revenue Analysis'!$A13,
'Data Repository Table'!$B:$B,'Revenue Analysis'!$B13&amp;"*",
'Data Repository Table'!$G:$G,'Revenue Analysis'!$C13,
'Data Repository Table'!$H:$H,'Revenue Analysis'!$D13,
'Data Repository Table'!$D:$D,'Revenue Analysis'!N$10,'Data Repository Table'!$A:$A,'Data Repository Table'!$A$3)</f>
        <v>1461351.8515750002</v>
      </c>
      <c r="O13" s="88">
        <f>SUMIFS('Data Repository Table'!$J:$J,
'Data Repository Table'!$C:$C,'Revenue Analysis'!$A13,
'Data Repository Table'!$B:$B,'Revenue Analysis'!$B13&amp;"*",
'Data Repository Table'!$G:$G,'Revenue Analysis'!$C13,
'Data Repository Table'!$H:$H,'Revenue Analysis'!$D13,
'Data Repository Table'!$D:$D,'Revenue Analysis'!O$10,'Data Repository Table'!$A:$A,'Data Repository Table'!$A$3)</f>
        <v>1478529.0096499999</v>
      </c>
      <c r="P13" s="88">
        <f>SUMIFS('Data Repository Table'!$J:$J,
'Data Repository Table'!$C:$C,'Revenue Analysis'!$A13,
'Data Repository Table'!$B:$B,'Revenue Analysis'!$B13&amp;"*",
'Data Repository Table'!$G:$G,'Revenue Analysis'!$C13,
'Data Repository Table'!$H:$H,'Revenue Analysis'!$D13,
'Data Repository Table'!$D:$D,'Revenue Analysis'!P$10,'Data Repository Table'!$A:$A,'Data Repository Table'!$A$3)</f>
        <v>1420770.04685</v>
      </c>
      <c r="Q13" s="88">
        <f t="shared" ref="Q13:Q16" si="0">SUM(E13:P13)</f>
        <v>19443148.952149998</v>
      </c>
    </row>
    <row r="14" spans="1:22" ht="28" customHeight="1" x14ac:dyDescent="0.15">
      <c r="A14" s="80" t="s">
        <v>51</v>
      </c>
      <c r="B14" s="80" t="s">
        <v>22</v>
      </c>
      <c r="C14" s="80" t="s">
        <v>100</v>
      </c>
      <c r="D14" s="80" t="s">
        <v>104</v>
      </c>
      <c r="E14" s="88">
        <f>SUMIFS('Data Repository Table'!$J:$J,
'Data Repository Table'!$C:$C,'Revenue Analysis'!$A14,
'Data Repository Table'!$B:$B,'Revenue Analysis'!$B14&amp;"*",
'Data Repository Table'!$G:$G,'Revenue Analysis'!$C14,
'Data Repository Table'!$H:$H,'Revenue Analysis'!$D14,
'Data Repository Table'!$D:$D,'Revenue Analysis'!E$10,'Data Repository Table'!$A:$A,'Data Repository Table'!$A$3)</f>
        <v>567331.78309499996</v>
      </c>
      <c r="F14" s="88">
        <f>SUMIFS('Data Repository Table'!$J:$J,
'Data Repository Table'!$C:$C,'Revenue Analysis'!$A14,
'Data Repository Table'!$B:$B,'Revenue Analysis'!$B14&amp;"*",
'Data Repository Table'!$G:$G,'Revenue Analysis'!$C14,
'Data Repository Table'!$H:$H,'Revenue Analysis'!$D14,
'Data Repository Table'!$D:$D,'Revenue Analysis'!F$10,'Data Repository Table'!$A:$A,'Data Repository Table'!$A$3)</f>
        <v>546428.99859624996</v>
      </c>
      <c r="G14" s="88">
        <f>SUMIFS('Data Repository Table'!$J:$J,
'Data Repository Table'!$C:$C,'Revenue Analysis'!$A14,
'Data Repository Table'!$B:$B,'Revenue Analysis'!$B14&amp;"*",
'Data Repository Table'!$G:$G,'Revenue Analysis'!$C14,
'Data Repository Table'!$H:$H,'Revenue Analysis'!$D14,
'Data Repository Table'!$D:$D,'Revenue Analysis'!G$10,'Data Repository Table'!$A:$A,'Data Repository Table'!$A$3)</f>
        <v>504609.18584999995</v>
      </c>
      <c r="H14" s="88">
        <f>SUMIFS('Data Repository Table'!$J:$J,
'Data Repository Table'!$C:$C,'Revenue Analysis'!$A14,
'Data Repository Table'!$B:$B,'Revenue Analysis'!$B14&amp;"*",
'Data Repository Table'!$G:$G,'Revenue Analysis'!$C14,
'Data Repository Table'!$H:$H,'Revenue Analysis'!$D14,
'Data Repository Table'!$D:$D,'Revenue Analysis'!H$10,'Data Repository Table'!$A:$A,'Data Repository Table'!$A$3)</f>
        <v>500894.52181999997</v>
      </c>
      <c r="I14" s="88">
        <f>SUMIFS('Data Repository Table'!$J:$J,
'Data Repository Table'!$C:$C,'Revenue Analysis'!$A14,
'Data Repository Table'!$B:$B,'Revenue Analysis'!$B14&amp;"*",
'Data Repository Table'!$G:$G,'Revenue Analysis'!$C14,
'Data Repository Table'!$H:$H,'Revenue Analysis'!$D14,
'Data Repository Table'!$D:$D,'Revenue Analysis'!I$10,'Data Repository Table'!$A:$A,'Data Repository Table'!$A$3)</f>
        <v>528921.80225499999</v>
      </c>
      <c r="J14" s="88">
        <f>SUMIFS('Data Repository Table'!$J:$J,
'Data Repository Table'!$C:$C,'Revenue Analysis'!$A14,
'Data Repository Table'!$B:$B,'Revenue Analysis'!$B14&amp;"*",
'Data Repository Table'!$G:$G,'Revenue Analysis'!$C14,
'Data Repository Table'!$H:$H,'Revenue Analysis'!$D14,
'Data Repository Table'!$D:$D,'Revenue Analysis'!J$10,'Data Repository Table'!$A:$A,'Data Repository Table'!$A$3)</f>
        <v>516139.86934125004</v>
      </c>
      <c r="K14" s="88">
        <f>SUMIFS('Data Repository Table'!$J:$J,
'Data Repository Table'!$C:$C,'Revenue Analysis'!$A14,
'Data Repository Table'!$B:$B,'Revenue Analysis'!$B14&amp;"*",
'Data Repository Table'!$G:$G,'Revenue Analysis'!$C14,
'Data Repository Table'!$H:$H,'Revenue Analysis'!$D14,
'Data Repository Table'!$D:$D,'Revenue Analysis'!K$10,'Data Repository Table'!$A:$A,'Data Repository Table'!$A$3)</f>
        <v>750350.5826162498</v>
      </c>
      <c r="L14" s="88">
        <f>SUMIFS('Data Repository Table'!$J:$J,
'Data Repository Table'!$C:$C,'Revenue Analysis'!$A14,
'Data Repository Table'!$B:$B,'Revenue Analysis'!$B14&amp;"*",
'Data Repository Table'!$G:$G,'Revenue Analysis'!$C14,
'Data Repository Table'!$H:$H,'Revenue Analysis'!$D14,
'Data Repository Table'!$D:$D,'Revenue Analysis'!L$10,'Data Repository Table'!$A:$A,'Data Repository Table'!$A$3)</f>
        <v>664187.25334499998</v>
      </c>
      <c r="M14" s="88">
        <f>SUMIFS('Data Repository Table'!$J:$J,
'Data Repository Table'!$C:$C,'Revenue Analysis'!$A14,
'Data Repository Table'!$B:$B,'Revenue Analysis'!$B14&amp;"*",
'Data Repository Table'!$G:$G,'Revenue Analysis'!$C14,
'Data Repository Table'!$H:$H,'Revenue Analysis'!$D14,
'Data Repository Table'!$D:$D,'Revenue Analysis'!M$10,'Data Repository Table'!$A:$A,'Data Repository Table'!$A$3)</f>
        <v>700010.31850749988</v>
      </c>
      <c r="N14" s="88">
        <f>SUMIFS('Data Repository Table'!$J:$J,
'Data Repository Table'!$C:$C,'Revenue Analysis'!$A14,
'Data Repository Table'!$B:$B,'Revenue Analysis'!$B14&amp;"*",
'Data Repository Table'!$G:$G,'Revenue Analysis'!$C14,
'Data Repository Table'!$H:$H,'Revenue Analysis'!$D14,
'Data Repository Table'!$D:$D,'Revenue Analysis'!N$10,'Data Repository Table'!$A:$A,'Data Repository Table'!$A$3)</f>
        <v>511473.14805125003</v>
      </c>
      <c r="O14" s="88">
        <f>SUMIFS('Data Repository Table'!$J:$J,
'Data Repository Table'!$C:$C,'Revenue Analysis'!$A14,
'Data Repository Table'!$B:$B,'Revenue Analysis'!$B14&amp;"*",
'Data Repository Table'!$G:$G,'Revenue Analysis'!$C14,
'Data Repository Table'!$H:$H,'Revenue Analysis'!$D14,
'Data Repository Table'!$D:$D,'Revenue Analysis'!O$10,'Data Repository Table'!$A:$A,'Data Repository Table'!$A$3)</f>
        <v>517485.15337749996</v>
      </c>
      <c r="P14" s="88">
        <f>SUMIFS('Data Repository Table'!$J:$J,
'Data Repository Table'!$C:$C,'Revenue Analysis'!$A14,
'Data Repository Table'!$B:$B,'Revenue Analysis'!$B14&amp;"*",
'Data Repository Table'!$G:$G,'Revenue Analysis'!$C14,
'Data Repository Table'!$H:$H,'Revenue Analysis'!$D14,
'Data Repository Table'!$D:$D,'Revenue Analysis'!P$10,'Data Repository Table'!$A:$A,'Data Repository Table'!$A$3)</f>
        <v>497269.5163975</v>
      </c>
      <c r="Q14" s="88">
        <f t="shared" si="0"/>
        <v>6805102.1332524996</v>
      </c>
    </row>
    <row r="15" spans="1:22" ht="28" customHeight="1" x14ac:dyDescent="0.15">
      <c r="A15" s="80" t="s">
        <v>51</v>
      </c>
      <c r="B15" s="80" t="s">
        <v>22</v>
      </c>
      <c r="C15" s="80" t="s">
        <v>100</v>
      </c>
      <c r="D15" s="80" t="s">
        <v>103</v>
      </c>
      <c r="E15" s="88">
        <f>SUMIFS('Data Repository Table'!$J:$J,
'Data Repository Table'!$C:$C,'Revenue Analysis'!$A15,
'Data Repository Table'!$B:$B,'Revenue Analysis'!$B15&amp;"*",
'Data Repository Table'!$G:$G,'Revenue Analysis'!$C15,
'Data Repository Table'!$H:$H,'Revenue Analysis'!$D15,
'Data Repository Table'!$D:$D,'Revenue Analysis'!E$10,'Data Repository Table'!$A:$A,'Data Repository Table'!$A$3)</f>
        <v>955954.05451507494</v>
      </c>
      <c r="F15" s="88">
        <f>SUMIFS('Data Repository Table'!$J:$J,
'Data Repository Table'!$C:$C,'Revenue Analysis'!$A15,
'Data Repository Table'!$B:$B,'Revenue Analysis'!$B15&amp;"*",
'Data Repository Table'!$G:$G,'Revenue Analysis'!$C15,
'Data Repository Table'!$H:$H,'Revenue Analysis'!$D15,
'Data Repository Table'!$D:$D,'Revenue Analysis'!F$10,'Data Repository Table'!$A:$A,'Data Repository Table'!$A$3)</f>
        <v>920732.86263468117</v>
      </c>
      <c r="G15" s="88">
        <f>SUMIFS('Data Repository Table'!$J:$J,
'Data Repository Table'!$C:$C,'Revenue Analysis'!$A15,
'Data Repository Table'!$B:$B,'Revenue Analysis'!$B15&amp;"*",
'Data Repository Table'!$G:$G,'Revenue Analysis'!$C15,
'Data Repository Table'!$H:$H,'Revenue Analysis'!$D15,
'Data Repository Table'!$D:$D,'Revenue Analysis'!G$10,'Data Repository Table'!$A:$A,'Data Repository Table'!$A$3)</f>
        <v>850266.47815724998</v>
      </c>
      <c r="H15" s="88">
        <f>SUMIFS('Data Repository Table'!$J:$J,
'Data Repository Table'!$C:$C,'Revenue Analysis'!$A15,
'Data Repository Table'!$B:$B,'Revenue Analysis'!$B15&amp;"*",
'Data Repository Table'!$G:$G,'Revenue Analysis'!$C15,
'Data Repository Table'!$H:$H,'Revenue Analysis'!$D15,
'Data Repository Table'!$D:$D,'Revenue Analysis'!H$10,'Data Repository Table'!$A:$A,'Data Repository Table'!$A$3)</f>
        <v>844007.26926670002</v>
      </c>
      <c r="I15" s="88">
        <f>SUMIFS('Data Repository Table'!$J:$J,
'Data Repository Table'!$C:$C,'Revenue Analysis'!$A15,
'Data Repository Table'!$B:$B,'Revenue Analysis'!$B15&amp;"*",
'Data Repository Table'!$G:$G,'Revenue Analysis'!$C15,
'Data Repository Table'!$H:$H,'Revenue Analysis'!$D15,
'Data Repository Table'!$D:$D,'Revenue Analysis'!I$10,'Data Repository Table'!$A:$A,'Data Repository Table'!$A$3)</f>
        <v>891233.23679967504</v>
      </c>
      <c r="J15" s="88">
        <f>SUMIFS('Data Repository Table'!$J:$J,
'Data Repository Table'!$C:$C,'Revenue Analysis'!$A15,
'Data Repository Table'!$B:$B,'Revenue Analysis'!$B15&amp;"*",
'Data Repository Table'!$G:$G,'Revenue Analysis'!$C15,
'Data Repository Table'!$H:$H,'Revenue Analysis'!$D15,
'Data Repository Table'!$D:$D,'Revenue Analysis'!J$10,'Data Repository Table'!$A:$A,'Data Repository Table'!$A$3)</f>
        <v>869695.6798400064</v>
      </c>
      <c r="K15" s="88">
        <f>SUMIFS('Data Repository Table'!$J:$J,
'Data Repository Table'!$C:$C,'Revenue Analysis'!$A15,
'Data Repository Table'!$B:$B,'Revenue Analysis'!$B15&amp;"*",
'Data Repository Table'!$G:$G,'Revenue Analysis'!$C15,
'Data Repository Table'!$H:$H,'Revenue Analysis'!$D15,
'Data Repository Table'!$D:$D,'Revenue Analysis'!K$10,'Data Repository Table'!$A:$A,'Data Repository Table'!$A$3)</f>
        <v>1264340.7317083809</v>
      </c>
      <c r="L15" s="88">
        <f>SUMIFS('Data Repository Table'!$J:$J,
'Data Repository Table'!$C:$C,'Revenue Analysis'!$A15,
'Data Repository Table'!$B:$B,'Revenue Analysis'!$B15&amp;"*",
'Data Repository Table'!$G:$G,'Revenue Analysis'!$C15,
'Data Repository Table'!$H:$H,'Revenue Analysis'!$D15,
'Data Repository Table'!$D:$D,'Revenue Analysis'!L$10,'Data Repository Table'!$A:$A,'Data Repository Table'!$A$3)</f>
        <v>1119155.521886325</v>
      </c>
      <c r="M15" s="88">
        <f>SUMIFS('Data Repository Table'!$J:$J,
'Data Repository Table'!$C:$C,'Revenue Analysis'!$A15,
'Data Repository Table'!$B:$B,'Revenue Analysis'!$B15&amp;"*",
'Data Repository Table'!$G:$G,'Revenue Analysis'!$C15,
'Data Repository Table'!$H:$H,'Revenue Analysis'!$D15,
'Data Repository Table'!$D:$D,'Revenue Analysis'!M$10,'Data Repository Table'!$A:$A,'Data Repository Table'!$A$3)</f>
        <v>1179517.3866851374</v>
      </c>
      <c r="N15" s="88">
        <f>SUMIFS('Data Repository Table'!$J:$J,
'Data Repository Table'!$C:$C,'Revenue Analysis'!$A15,
'Data Repository Table'!$B:$B,'Revenue Analysis'!$B15&amp;"*",
'Data Repository Table'!$G:$G,'Revenue Analysis'!$C15,
'Data Repository Table'!$H:$H,'Revenue Analysis'!$D15,
'Data Repository Table'!$D:$D,'Revenue Analysis'!N$10,'Data Repository Table'!$A:$A,'Data Repository Table'!$A$3)</f>
        <v>861832.25446635636</v>
      </c>
      <c r="O15" s="88">
        <f>SUMIFS('Data Repository Table'!$J:$J,
'Data Repository Table'!$C:$C,'Revenue Analysis'!$A15,
'Data Repository Table'!$B:$B,'Revenue Analysis'!$B15&amp;"*",
'Data Repository Table'!$G:$G,'Revenue Analysis'!$C15,
'Data Repository Table'!$H:$H,'Revenue Analysis'!$D15,
'Data Repository Table'!$D:$D,'Revenue Analysis'!O$10,'Data Repository Table'!$A:$A,'Data Repository Table'!$A$3)</f>
        <v>871962.48344108742</v>
      </c>
      <c r="P15" s="88">
        <f>SUMIFS('Data Repository Table'!$J:$J,
'Data Repository Table'!$C:$C,'Revenue Analysis'!$A15,
'Data Repository Table'!$B:$B,'Revenue Analysis'!$B15&amp;"*",
'Data Repository Table'!$G:$G,'Revenue Analysis'!$C15,
'Data Repository Table'!$H:$H,'Revenue Analysis'!$D15,
'Data Repository Table'!$D:$D,'Revenue Analysis'!P$10,'Data Repository Table'!$A:$A,'Data Repository Table'!$A$3)</f>
        <v>837899.13512978749</v>
      </c>
      <c r="Q15" s="88">
        <f t="shared" si="0"/>
        <v>11466597.094530459</v>
      </c>
    </row>
    <row r="16" spans="1:22" ht="28" customHeight="1" x14ac:dyDescent="0.15">
      <c r="A16" s="80" t="s">
        <v>51</v>
      </c>
      <c r="B16" s="80" t="s">
        <v>22</v>
      </c>
      <c r="C16" s="80" t="s">
        <v>102</v>
      </c>
      <c r="D16" s="80" t="s">
        <v>104</v>
      </c>
      <c r="E16" s="88">
        <f>SUMIFS('Data Repository Table'!$J:$J,
'Data Repository Table'!$C:$C,'Revenue Analysis'!$A16,
'Data Repository Table'!$B:$B,'Revenue Analysis'!$B16&amp;"*",
'Data Repository Table'!$G:$G,'Revenue Analysis'!$C16,
'Data Repository Table'!$H:$H,'Revenue Analysis'!$D16,
'Data Repository Table'!$D:$D,'Revenue Analysis'!E$10,'Data Repository Table'!$A:$A,'Data Repository Table'!$A$3)</f>
        <v>1296758.36136</v>
      </c>
      <c r="F16" s="88">
        <f>SUMIFS('Data Repository Table'!$J:$J,
'Data Repository Table'!$C:$C,'Revenue Analysis'!$A16,
'Data Repository Table'!$B:$B,'Revenue Analysis'!$B16&amp;"*",
'Data Repository Table'!$G:$G,'Revenue Analysis'!$C16,
'Data Repository Table'!$H:$H,'Revenue Analysis'!$D16,
'Data Repository Table'!$D:$D,'Revenue Analysis'!F$10,'Data Repository Table'!$A:$A,'Data Repository Table'!$A$3)</f>
        <v>1248980.56822</v>
      </c>
      <c r="G16" s="88">
        <f>SUMIFS('Data Repository Table'!$J:$J,
'Data Repository Table'!$C:$C,'Revenue Analysis'!$A16,
'Data Repository Table'!$B:$B,'Revenue Analysis'!$B16&amp;"*",
'Data Repository Table'!$G:$G,'Revenue Analysis'!$C16,
'Data Repository Table'!$H:$H,'Revenue Analysis'!$D16,
'Data Repository Table'!$D:$D,'Revenue Analysis'!G$10,'Data Repository Table'!$A:$A,'Data Repository Table'!$A$3)</f>
        <v>1153392.4247999999</v>
      </c>
      <c r="H16" s="88">
        <f>SUMIFS('Data Repository Table'!$J:$J,
'Data Repository Table'!$C:$C,'Revenue Analysis'!$A16,
'Data Repository Table'!$B:$B,'Revenue Analysis'!$B16&amp;"*",
'Data Repository Table'!$G:$G,'Revenue Analysis'!$C16,
'Data Repository Table'!$H:$H,'Revenue Analysis'!$D16,
'Data Repository Table'!$D:$D,'Revenue Analysis'!H$10,'Data Repository Table'!$A:$A,'Data Repository Table'!$A$3)</f>
        <v>1144901.76416</v>
      </c>
      <c r="I16" s="88">
        <f>SUMIFS('Data Repository Table'!$J:$J,
'Data Repository Table'!$C:$C,'Revenue Analysis'!$A16,
'Data Repository Table'!$B:$B,'Revenue Analysis'!$B16&amp;"*",
'Data Repository Table'!$G:$G,'Revenue Analysis'!$C16,
'Data Repository Table'!$H:$H,'Revenue Analysis'!$D16,
'Data Repository Table'!$D:$D,'Revenue Analysis'!I$10,'Data Repository Table'!$A:$A,'Data Repository Table'!$A$3)</f>
        <v>1208964.11944</v>
      </c>
      <c r="J16" s="88">
        <f>SUMIFS('Data Repository Table'!$J:$J,
'Data Repository Table'!$C:$C,'Revenue Analysis'!$A16,
'Data Repository Table'!$B:$B,'Revenue Analysis'!$B16&amp;"*",
'Data Repository Table'!$G:$G,'Revenue Analysis'!$C16,
'Data Repository Table'!$H:$H,'Revenue Analysis'!$D16,
'Data Repository Table'!$D:$D,'Revenue Analysis'!J$10,'Data Repository Table'!$A:$A,'Data Repository Table'!$A$3)</f>
        <v>1179748.2727800002</v>
      </c>
      <c r="K16" s="88">
        <f>SUMIFS('Data Repository Table'!$J:$J,
'Data Repository Table'!$C:$C,'Revenue Analysis'!$A16,
'Data Repository Table'!$B:$B,'Revenue Analysis'!$B16&amp;"*",
'Data Repository Table'!$G:$G,'Revenue Analysis'!$C16,
'Data Repository Table'!$H:$H,'Revenue Analysis'!$D16,
'Data Repository Table'!$D:$D,'Revenue Analysis'!K$10,'Data Repository Table'!$A:$A,'Data Repository Table'!$A$3)</f>
        <v>1715087.0459799999</v>
      </c>
      <c r="L16" s="88">
        <f>SUMIFS('Data Repository Table'!$J:$J,
'Data Repository Table'!$C:$C,'Revenue Analysis'!$A16,
'Data Repository Table'!$B:$B,'Revenue Analysis'!$B16&amp;"*",
'Data Repository Table'!$G:$G,'Revenue Analysis'!$C16,
'Data Repository Table'!$H:$H,'Revenue Analysis'!$D16,
'Data Repository Table'!$D:$D,'Revenue Analysis'!L$10,'Data Repository Table'!$A:$A,'Data Repository Table'!$A$3)</f>
        <v>1518142.2933600002</v>
      </c>
      <c r="M16" s="88">
        <f>SUMIFS('Data Repository Table'!$J:$J,
'Data Repository Table'!$C:$C,'Revenue Analysis'!$A16,
'Data Repository Table'!$B:$B,'Revenue Analysis'!$B16&amp;"*",
'Data Repository Table'!$G:$G,'Revenue Analysis'!$C16,
'Data Repository Table'!$H:$H,'Revenue Analysis'!$D16,
'Data Repository Table'!$D:$D,'Revenue Analysis'!M$10,'Data Repository Table'!$A:$A,'Data Repository Table'!$A$3)</f>
        <v>1600023.58516</v>
      </c>
      <c r="N16" s="88">
        <f>SUMIFS('Data Repository Table'!$J:$J,
'Data Repository Table'!$C:$C,'Revenue Analysis'!$A16,
'Data Repository Table'!$B:$B,'Revenue Analysis'!$B16&amp;"*",
'Data Repository Table'!$G:$G,'Revenue Analysis'!$C16,
'Data Repository Table'!$H:$H,'Revenue Analysis'!$D16,
'Data Repository Table'!$D:$D,'Revenue Analysis'!N$10,'Data Repository Table'!$A:$A,'Data Repository Table'!$A$3)</f>
        <v>1169081.4812600003</v>
      </c>
      <c r="O16" s="88">
        <f>SUMIFS('Data Repository Table'!$J:$J,
'Data Repository Table'!$C:$C,'Revenue Analysis'!$A16,
'Data Repository Table'!$B:$B,'Revenue Analysis'!$B16&amp;"*",
'Data Repository Table'!$G:$G,'Revenue Analysis'!$C16,
'Data Repository Table'!$H:$H,'Revenue Analysis'!$D16,
'Data Repository Table'!$D:$D,'Revenue Analysis'!O$10,'Data Repository Table'!$A:$A,'Data Repository Table'!$A$3)</f>
        <v>1182823.2077200001</v>
      </c>
      <c r="P16" s="88">
        <f>SUMIFS('Data Repository Table'!$J:$J,
'Data Repository Table'!$C:$C,'Revenue Analysis'!$A16,
'Data Repository Table'!$B:$B,'Revenue Analysis'!$B16&amp;"*",
'Data Repository Table'!$G:$G,'Revenue Analysis'!$C16,
'Data Repository Table'!$H:$H,'Revenue Analysis'!$D16,
'Data Repository Table'!$D:$D,'Revenue Analysis'!P$10,'Data Repository Table'!$A:$A,'Data Repository Table'!$A$3)</f>
        <v>1136616.0374800002</v>
      </c>
      <c r="Q16" s="88">
        <f t="shared" si="0"/>
        <v>15554519.161720002</v>
      </c>
    </row>
    <row r="17" spans="1:22" s="84" customFormat="1" ht="28" customHeight="1" x14ac:dyDescent="0.15">
      <c r="A17" s="87"/>
      <c r="B17" s="87"/>
      <c r="C17" s="87"/>
      <c r="D17" s="87"/>
      <c r="E17" s="88">
        <f>SUMIFS('Data Repository Table'!$J:$J,
'Data Repository Table'!$C:$C,'Revenue Analysis'!$A17,
'Data Repository Table'!$B:$B,'Revenue Analysis'!$B17&amp;"*",
'Data Repository Table'!$G:$G,'Revenue Analysis'!$C17,
'Data Repository Table'!$H:$H,'Revenue Analysis'!$D17,
'Data Repository Table'!$D:$D,'Revenue Analysis'!E$10,'Data Repository Table'!$A:$A,'Data Repository Table'!$A$3)</f>
        <v>0</v>
      </c>
      <c r="F17" s="88">
        <f>SUMIFS('Data Repository Table'!$J:$J,
'Data Repository Table'!$C:$C,'Revenue Analysis'!$A17,
'Data Repository Table'!$B:$B,'Revenue Analysis'!$B17&amp;"*",
'Data Repository Table'!$G:$G,'Revenue Analysis'!$C17,
'Data Repository Table'!$H:$H,'Revenue Analysis'!$D17,
'Data Repository Table'!$D:$D,'Revenue Analysis'!F$10,'Data Repository Table'!$A:$A,'Data Repository Table'!$A$3)</f>
        <v>0</v>
      </c>
      <c r="G17" s="88">
        <f>SUMIFS('Data Repository Table'!$J:$J,
'Data Repository Table'!$C:$C,'Revenue Analysis'!$A17,
'Data Repository Table'!$B:$B,'Revenue Analysis'!$B17&amp;"*",
'Data Repository Table'!$G:$G,'Revenue Analysis'!$C17,
'Data Repository Table'!$H:$H,'Revenue Analysis'!$D17,
'Data Repository Table'!$D:$D,'Revenue Analysis'!G$10,'Data Repository Table'!$A:$A,'Data Repository Table'!$A$3)</f>
        <v>0</v>
      </c>
      <c r="H17" s="88">
        <f>SUMIFS('Data Repository Table'!$J:$J,
'Data Repository Table'!$C:$C,'Revenue Analysis'!$A17,
'Data Repository Table'!$B:$B,'Revenue Analysis'!$B17&amp;"*",
'Data Repository Table'!$G:$G,'Revenue Analysis'!$C17,
'Data Repository Table'!$H:$H,'Revenue Analysis'!$D17,
'Data Repository Table'!$D:$D,'Revenue Analysis'!H$10,'Data Repository Table'!$A:$A,'Data Repository Table'!$A$3)</f>
        <v>0</v>
      </c>
      <c r="I17" s="88">
        <f>SUMIFS('Data Repository Table'!$J:$J,
'Data Repository Table'!$C:$C,'Revenue Analysis'!$A17,
'Data Repository Table'!$B:$B,'Revenue Analysis'!$B17&amp;"*",
'Data Repository Table'!$G:$G,'Revenue Analysis'!$C17,
'Data Repository Table'!$H:$H,'Revenue Analysis'!$D17,
'Data Repository Table'!$D:$D,'Revenue Analysis'!I$10,'Data Repository Table'!$A:$A,'Data Repository Table'!$A$3)</f>
        <v>0</v>
      </c>
      <c r="J17" s="88">
        <f>SUMIFS('Data Repository Table'!$J:$J,
'Data Repository Table'!$C:$C,'Revenue Analysis'!$A17,
'Data Repository Table'!$B:$B,'Revenue Analysis'!$B17&amp;"*",
'Data Repository Table'!$G:$G,'Revenue Analysis'!$C17,
'Data Repository Table'!$H:$H,'Revenue Analysis'!$D17,
'Data Repository Table'!$D:$D,'Revenue Analysis'!J$10,'Data Repository Table'!$A:$A,'Data Repository Table'!$A$3)</f>
        <v>0</v>
      </c>
      <c r="K17" s="88">
        <f>SUMIFS('Data Repository Table'!$J:$J,
'Data Repository Table'!$C:$C,'Revenue Analysis'!$A17,
'Data Repository Table'!$B:$B,'Revenue Analysis'!$B17&amp;"*",
'Data Repository Table'!$G:$G,'Revenue Analysis'!$C17,
'Data Repository Table'!$H:$H,'Revenue Analysis'!$D17,
'Data Repository Table'!$D:$D,'Revenue Analysis'!K$10,'Data Repository Table'!$A:$A,'Data Repository Table'!$A$3)</f>
        <v>0</v>
      </c>
      <c r="L17" s="88">
        <f>SUMIFS('Data Repository Table'!$J:$J,
'Data Repository Table'!$C:$C,'Revenue Analysis'!$A17,
'Data Repository Table'!$B:$B,'Revenue Analysis'!$B17&amp;"*",
'Data Repository Table'!$G:$G,'Revenue Analysis'!$C17,
'Data Repository Table'!$H:$H,'Revenue Analysis'!$D17,
'Data Repository Table'!$D:$D,'Revenue Analysis'!L$10,'Data Repository Table'!$A:$A,'Data Repository Table'!$A$3)</f>
        <v>0</v>
      </c>
      <c r="M17" s="88">
        <f>SUMIFS('Data Repository Table'!$J:$J,
'Data Repository Table'!$C:$C,'Revenue Analysis'!$A17,
'Data Repository Table'!$B:$B,'Revenue Analysis'!$B17&amp;"*",
'Data Repository Table'!$G:$G,'Revenue Analysis'!$C17,
'Data Repository Table'!$H:$H,'Revenue Analysis'!$D17,
'Data Repository Table'!$D:$D,'Revenue Analysis'!M$10,'Data Repository Table'!$A:$A,'Data Repository Table'!$A$3)</f>
        <v>0</v>
      </c>
      <c r="N17" s="88">
        <f>SUMIFS('Data Repository Table'!$J:$J,
'Data Repository Table'!$C:$C,'Revenue Analysis'!$A17,
'Data Repository Table'!$B:$B,'Revenue Analysis'!$B17&amp;"*",
'Data Repository Table'!$G:$G,'Revenue Analysis'!$C17,
'Data Repository Table'!$H:$H,'Revenue Analysis'!$D17,
'Data Repository Table'!$D:$D,'Revenue Analysis'!N$10,'Data Repository Table'!$A:$A,'Data Repository Table'!$A$3)</f>
        <v>0</v>
      </c>
      <c r="O17" s="88">
        <f>SUMIFS('Data Repository Table'!$J:$J,
'Data Repository Table'!$C:$C,'Revenue Analysis'!$A17,
'Data Repository Table'!$B:$B,'Revenue Analysis'!$B17&amp;"*",
'Data Repository Table'!$G:$G,'Revenue Analysis'!$C17,
'Data Repository Table'!$H:$H,'Revenue Analysis'!$D17,
'Data Repository Table'!$D:$D,'Revenue Analysis'!O$10,'Data Repository Table'!$A:$A,'Data Repository Table'!$A$3)</f>
        <v>0</v>
      </c>
      <c r="P17" s="88">
        <f>SUMIFS('Data Repository Table'!$J:$J,
'Data Repository Table'!$C:$C,'Revenue Analysis'!$A17,
'Data Repository Table'!$B:$B,'Revenue Analysis'!$B17&amp;"*",
'Data Repository Table'!$G:$G,'Revenue Analysis'!$C17,
'Data Repository Table'!$H:$H,'Revenue Analysis'!$D17,
'Data Repository Table'!$D:$D,'Revenue Analysis'!P$10,'Data Repository Table'!$A:$A,'Data Repository Table'!$A$3)</f>
        <v>0</v>
      </c>
      <c r="Q17" s="141">
        <f>SUM(Q12:Q16)</f>
        <v>70944957.298152968</v>
      </c>
    </row>
    <row r="18" spans="1:22" ht="28" customHeight="1" x14ac:dyDescent="0.15">
      <c r="A18" s="80" t="s">
        <v>64</v>
      </c>
      <c r="B18" s="80" t="s">
        <v>22</v>
      </c>
      <c r="C18" s="80" t="s">
        <v>101</v>
      </c>
      <c r="D18" s="80" t="s">
        <v>104</v>
      </c>
      <c r="E18" s="88">
        <f>SUMIFS('Data Repository Table'!$J:$J,
'Data Repository Table'!$C:$C,'Revenue Analysis'!$A18,
'Data Repository Table'!$B:$B,'Revenue Analysis'!$B18&amp;"*",
'Data Repository Table'!$G:$G,'Revenue Analysis'!$C18,
'Data Repository Table'!$H:$H,'Revenue Analysis'!$D18,
'Data Repository Table'!$D:$D,'Revenue Analysis'!E$10,'Data Repository Table'!$A:$A,'Data Repository Table'!$A$3)</f>
        <v>2406673.7462499999</v>
      </c>
      <c r="F18" s="88">
        <f>SUMIFS('Data Repository Table'!$J:$J,
'Data Repository Table'!$C:$C,'Revenue Analysis'!$A18,
'Data Repository Table'!$B:$B,'Revenue Analysis'!$B18&amp;"*",
'Data Repository Table'!$G:$G,'Revenue Analysis'!$C18,
'Data Repository Table'!$H:$H,'Revenue Analysis'!$D18,
'Data Repository Table'!$D:$D,'Revenue Analysis'!F$10,'Data Repository Table'!$A:$A,'Data Repository Table'!$A$3)</f>
        <v>2028377.0049999999</v>
      </c>
      <c r="G18" s="88">
        <f>SUMIFS('Data Repository Table'!$J:$J,
'Data Repository Table'!$C:$C,'Revenue Analysis'!$A18,
'Data Repository Table'!$B:$B,'Revenue Analysis'!$B18&amp;"*",
'Data Repository Table'!$G:$G,'Revenue Analysis'!$C18,
'Data Repository Table'!$H:$H,'Revenue Analysis'!$D18,
'Data Repository Table'!$D:$D,'Revenue Analysis'!G$10,'Data Repository Table'!$A:$A,'Data Repository Table'!$A$3)</f>
        <v>2241097.23875</v>
      </c>
      <c r="H18" s="88">
        <f>SUMIFS('Data Repository Table'!$J:$J,
'Data Repository Table'!$C:$C,'Revenue Analysis'!$A18,
'Data Repository Table'!$B:$B,'Revenue Analysis'!$B18&amp;"*",
'Data Repository Table'!$G:$G,'Revenue Analysis'!$C18,
'Data Repository Table'!$H:$H,'Revenue Analysis'!$D18,
'Data Repository Table'!$D:$D,'Revenue Analysis'!H$10,'Data Repository Table'!$A:$A,'Data Repository Table'!$A$3)</f>
        <v>2104393.5099999998</v>
      </c>
      <c r="I18" s="88">
        <f>SUMIFS('Data Repository Table'!$J:$J,
'Data Repository Table'!$C:$C,'Revenue Analysis'!$A18,
'Data Repository Table'!$B:$B,'Revenue Analysis'!$B18&amp;"*",
'Data Repository Table'!$G:$G,'Revenue Analysis'!$C18,
'Data Repository Table'!$H:$H,'Revenue Analysis'!$D18,
'Data Repository Table'!$D:$D,'Revenue Analysis'!I$10,'Data Repository Table'!$A:$A,'Data Repository Table'!$A$3)</f>
        <v>1921236.2224999999</v>
      </c>
      <c r="J18" s="88">
        <f>SUMIFS('Data Repository Table'!$J:$J,
'Data Repository Table'!$C:$C,'Revenue Analysis'!$A18,
'Data Repository Table'!$B:$B,'Revenue Analysis'!$B18&amp;"*",
'Data Repository Table'!$G:$G,'Revenue Analysis'!$C18,
'Data Repository Table'!$H:$H,'Revenue Analysis'!$D18,
'Data Repository Table'!$D:$D,'Revenue Analysis'!J$10,'Data Repository Table'!$A:$A,'Data Repository Table'!$A$3)</f>
        <v>2161522.17</v>
      </c>
      <c r="K18" s="88">
        <f>SUMIFS('Data Repository Table'!$J:$J,
'Data Repository Table'!$C:$C,'Revenue Analysis'!$A18,
'Data Repository Table'!$B:$B,'Revenue Analysis'!$B18&amp;"*",
'Data Repository Table'!$G:$G,'Revenue Analysis'!$C18,
'Data Repository Table'!$H:$H,'Revenue Analysis'!$D18,
'Data Repository Table'!$D:$D,'Revenue Analysis'!K$10,'Data Repository Table'!$A:$A,'Data Repository Table'!$A$3)</f>
        <v>3104730.2250000001</v>
      </c>
      <c r="L18" s="88">
        <f>SUMIFS('Data Repository Table'!$J:$J,
'Data Repository Table'!$C:$C,'Revenue Analysis'!$A18,
'Data Repository Table'!$B:$B,'Revenue Analysis'!$B18&amp;"*",
'Data Repository Table'!$G:$G,'Revenue Analysis'!$C18,
'Data Repository Table'!$H:$H,'Revenue Analysis'!$D18,
'Data Repository Table'!$D:$D,'Revenue Analysis'!L$10,'Data Repository Table'!$A:$A,'Data Repository Table'!$A$3)</f>
        <v>2116798.7124999999</v>
      </c>
      <c r="M18" s="88">
        <f>SUMIFS('Data Repository Table'!$J:$J,
'Data Repository Table'!$C:$C,'Revenue Analysis'!$A18,
'Data Repository Table'!$B:$B,'Revenue Analysis'!$B18&amp;"*",
'Data Repository Table'!$G:$G,'Revenue Analysis'!$C18,
'Data Repository Table'!$H:$H,'Revenue Analysis'!$D18,
'Data Repository Table'!$D:$D,'Revenue Analysis'!M$10,'Data Repository Table'!$A:$A,'Data Repository Table'!$A$3)</f>
        <v>2728427.88625</v>
      </c>
      <c r="N18" s="88">
        <f>SUMIFS('Data Repository Table'!$J:$J,
'Data Repository Table'!$C:$C,'Revenue Analysis'!$A18,
'Data Repository Table'!$B:$B,'Revenue Analysis'!$B18&amp;"*",
'Data Repository Table'!$G:$G,'Revenue Analysis'!$C18,
'Data Repository Table'!$H:$H,'Revenue Analysis'!$D18,
'Data Repository Table'!$D:$D,'Revenue Analysis'!N$10,'Data Repository Table'!$A:$A,'Data Repository Table'!$A$3)</f>
        <v>2259504.8675000002</v>
      </c>
      <c r="O18" s="88">
        <f>SUMIFS('Data Repository Table'!$J:$J,
'Data Repository Table'!$C:$C,'Revenue Analysis'!$A18,
'Data Repository Table'!$B:$B,'Revenue Analysis'!$B18&amp;"*",
'Data Repository Table'!$G:$G,'Revenue Analysis'!$C18,
'Data Repository Table'!$H:$H,'Revenue Analysis'!$D18,
'Data Repository Table'!$D:$D,'Revenue Analysis'!O$10,'Data Repository Table'!$A:$A,'Data Repository Table'!$A$3)</f>
        <v>2031569.2350000001</v>
      </c>
      <c r="P18" s="88">
        <f>SUMIFS('Data Repository Table'!$J:$J,
'Data Repository Table'!$C:$C,'Revenue Analysis'!$A18,
'Data Repository Table'!$B:$B,'Revenue Analysis'!$B18&amp;"*",
'Data Repository Table'!$G:$G,'Revenue Analysis'!$C18,
'Data Repository Table'!$H:$H,'Revenue Analysis'!$D18,
'Data Repository Table'!$D:$D,'Revenue Analysis'!P$10,'Data Repository Table'!$A:$A,'Data Repository Table'!$A$3)</f>
        <v>2245023.2324999999</v>
      </c>
      <c r="Q18" s="88">
        <f>SUM(E18:P18)</f>
        <v>27349354.051249996</v>
      </c>
    </row>
    <row r="19" spans="1:22" ht="28" customHeight="1" x14ac:dyDescent="0.15">
      <c r="A19" s="80" t="s">
        <v>64</v>
      </c>
      <c r="B19" s="80" t="s">
        <v>22</v>
      </c>
      <c r="C19" s="80" t="s">
        <v>101</v>
      </c>
      <c r="D19" s="80" t="s">
        <v>103</v>
      </c>
      <c r="E19" s="88">
        <f>SUMIFS('Data Repository Table'!$J:$J,
'Data Repository Table'!$C:$C,'Revenue Analysis'!$A19,
'Data Repository Table'!$B:$B,'Revenue Analysis'!$B19&amp;"*",
'Data Repository Table'!$G:$G,'Revenue Analysis'!$C19,
'Data Repository Table'!$H:$H,'Revenue Analysis'!$D19,
'Data Repository Table'!$D:$D,'Revenue Analysis'!E$10,'Data Repository Table'!$A:$A,'Data Repository Table'!$A$3)</f>
        <v>4813347.4924999997</v>
      </c>
      <c r="F19" s="88">
        <f>SUMIFS('Data Repository Table'!$J:$J,
'Data Repository Table'!$C:$C,'Revenue Analysis'!$A19,
'Data Repository Table'!$B:$B,'Revenue Analysis'!$B19&amp;"*",
'Data Repository Table'!$G:$G,'Revenue Analysis'!$C19,
'Data Repository Table'!$H:$H,'Revenue Analysis'!$D19,
'Data Repository Table'!$D:$D,'Revenue Analysis'!F$10,'Data Repository Table'!$A:$A,'Data Repository Table'!$A$3)</f>
        <v>4056754.01</v>
      </c>
      <c r="G19" s="88">
        <f>SUMIFS('Data Repository Table'!$J:$J,
'Data Repository Table'!$C:$C,'Revenue Analysis'!$A19,
'Data Repository Table'!$B:$B,'Revenue Analysis'!$B19&amp;"*",
'Data Repository Table'!$G:$G,'Revenue Analysis'!$C19,
'Data Repository Table'!$H:$H,'Revenue Analysis'!$D19,
'Data Repository Table'!$D:$D,'Revenue Analysis'!G$10,'Data Repository Table'!$A:$A,'Data Repository Table'!$A$3)</f>
        <v>4482194.4775</v>
      </c>
      <c r="H19" s="88">
        <f>SUMIFS('Data Repository Table'!$J:$J,
'Data Repository Table'!$C:$C,'Revenue Analysis'!$A19,
'Data Repository Table'!$B:$B,'Revenue Analysis'!$B19&amp;"*",
'Data Repository Table'!$G:$G,'Revenue Analysis'!$C19,
'Data Repository Table'!$H:$H,'Revenue Analysis'!$D19,
'Data Repository Table'!$D:$D,'Revenue Analysis'!H$10,'Data Repository Table'!$A:$A,'Data Repository Table'!$A$3)</f>
        <v>4208787.0199999996</v>
      </c>
      <c r="I19" s="88">
        <f>SUMIFS('Data Repository Table'!$J:$J,
'Data Repository Table'!$C:$C,'Revenue Analysis'!$A19,
'Data Repository Table'!$B:$B,'Revenue Analysis'!$B19&amp;"*",
'Data Repository Table'!$G:$G,'Revenue Analysis'!$C19,
'Data Repository Table'!$H:$H,'Revenue Analysis'!$D19,
'Data Repository Table'!$D:$D,'Revenue Analysis'!I$10,'Data Repository Table'!$A:$A,'Data Repository Table'!$A$3)</f>
        <v>3842472.4449999998</v>
      </c>
      <c r="J19" s="88">
        <f>SUMIFS('Data Repository Table'!$J:$J,
'Data Repository Table'!$C:$C,'Revenue Analysis'!$A19,
'Data Repository Table'!$B:$B,'Revenue Analysis'!$B19&amp;"*",
'Data Repository Table'!$G:$G,'Revenue Analysis'!$C19,
'Data Repository Table'!$H:$H,'Revenue Analysis'!$D19,
'Data Repository Table'!$D:$D,'Revenue Analysis'!J$10,'Data Repository Table'!$A:$A,'Data Repository Table'!$A$3)</f>
        <v>4323044.34</v>
      </c>
      <c r="K19" s="88">
        <f>SUMIFS('Data Repository Table'!$J:$J,
'Data Repository Table'!$C:$C,'Revenue Analysis'!$A19,
'Data Repository Table'!$B:$B,'Revenue Analysis'!$B19&amp;"*",
'Data Repository Table'!$G:$G,'Revenue Analysis'!$C19,
'Data Repository Table'!$H:$H,'Revenue Analysis'!$D19,
'Data Repository Table'!$D:$D,'Revenue Analysis'!K$10,'Data Repository Table'!$A:$A,'Data Repository Table'!$A$3)</f>
        <v>6209460.4500000002</v>
      </c>
      <c r="L19" s="88">
        <f>SUMIFS('Data Repository Table'!$J:$J,
'Data Repository Table'!$C:$C,'Revenue Analysis'!$A19,
'Data Repository Table'!$B:$B,'Revenue Analysis'!$B19&amp;"*",
'Data Repository Table'!$G:$G,'Revenue Analysis'!$C19,
'Data Repository Table'!$H:$H,'Revenue Analysis'!$D19,
'Data Repository Table'!$D:$D,'Revenue Analysis'!L$10,'Data Repository Table'!$A:$A,'Data Repository Table'!$A$3)</f>
        <v>4633597.4249999998</v>
      </c>
      <c r="M19" s="88">
        <f>SUMIFS('Data Repository Table'!$J:$J,
'Data Repository Table'!$C:$C,'Revenue Analysis'!$A19,
'Data Repository Table'!$B:$B,'Revenue Analysis'!$B19&amp;"*",
'Data Repository Table'!$G:$G,'Revenue Analysis'!$C19,
'Data Repository Table'!$H:$H,'Revenue Analysis'!$D19,
'Data Repository Table'!$D:$D,'Revenue Analysis'!M$10,'Data Repository Table'!$A:$A,'Data Repository Table'!$A$3)</f>
        <v>5456855.7725</v>
      </c>
      <c r="N19" s="88">
        <f>SUMIFS('Data Repository Table'!$J:$J,
'Data Repository Table'!$C:$C,'Revenue Analysis'!$A19,
'Data Repository Table'!$B:$B,'Revenue Analysis'!$B19&amp;"*",
'Data Repository Table'!$G:$G,'Revenue Analysis'!$C19,
'Data Repository Table'!$H:$H,'Revenue Analysis'!$D19,
'Data Repository Table'!$D:$D,'Revenue Analysis'!N$10,'Data Repository Table'!$A:$A,'Data Repository Table'!$A$3)</f>
        <v>4519009.7350000003</v>
      </c>
      <c r="O19" s="88">
        <f>SUMIFS('Data Repository Table'!$J:$J,
'Data Repository Table'!$C:$C,'Revenue Analysis'!$A19,
'Data Repository Table'!$B:$B,'Revenue Analysis'!$B19&amp;"*",
'Data Repository Table'!$G:$G,'Revenue Analysis'!$C19,
'Data Repository Table'!$H:$H,'Revenue Analysis'!$D19,
'Data Repository Table'!$D:$D,'Revenue Analysis'!O$10,'Data Repository Table'!$A:$A,'Data Repository Table'!$A$3)</f>
        <v>4063138.47</v>
      </c>
      <c r="P19" s="88">
        <f>SUMIFS('Data Repository Table'!$J:$J,
'Data Repository Table'!$C:$C,'Revenue Analysis'!$A19,
'Data Repository Table'!$B:$B,'Revenue Analysis'!$B19&amp;"*",
'Data Repository Table'!$G:$G,'Revenue Analysis'!$C19,
'Data Repository Table'!$H:$H,'Revenue Analysis'!$D19,
'Data Repository Table'!$D:$D,'Revenue Analysis'!P$10,'Data Repository Table'!$A:$A,'Data Repository Table'!$A$3)</f>
        <v>4490046.4649999999</v>
      </c>
      <c r="Q19" s="88">
        <f t="shared" ref="Q19:Q22" si="1">SUM(E19:P19)</f>
        <v>55098708.102499992</v>
      </c>
    </row>
    <row r="20" spans="1:22" ht="28" customHeight="1" x14ac:dyDescent="0.15">
      <c r="A20" s="80" t="s">
        <v>64</v>
      </c>
      <c r="B20" s="80" t="s">
        <v>22</v>
      </c>
      <c r="C20" s="80" t="s">
        <v>100</v>
      </c>
      <c r="D20" s="80" t="s">
        <v>104</v>
      </c>
      <c r="E20" s="88">
        <f>SUMIFS('Data Repository Table'!$J:$J,
'Data Repository Table'!$C:$C,'Revenue Analysis'!$A20,
'Data Repository Table'!$B:$B,'Revenue Analysis'!$B20&amp;"*",
'Data Repository Table'!$G:$G,'Revenue Analysis'!$C20,
'Data Repository Table'!$H:$H,'Revenue Analysis'!$D20,
'Data Repository Table'!$D:$D,'Revenue Analysis'!E$10,'Data Repository Table'!$A:$A,'Data Repository Table'!$A$3)</f>
        <v>2117872.8966999999</v>
      </c>
      <c r="F20" s="88">
        <f>SUMIFS('Data Repository Table'!$J:$J,
'Data Repository Table'!$C:$C,'Revenue Analysis'!$A20,
'Data Repository Table'!$B:$B,'Revenue Analysis'!$B20&amp;"*",
'Data Repository Table'!$G:$G,'Revenue Analysis'!$C20,
'Data Repository Table'!$H:$H,'Revenue Analysis'!$D20,
'Data Repository Table'!$D:$D,'Revenue Analysis'!F$10,'Data Repository Table'!$A:$A,'Data Repository Table'!$A$3)</f>
        <v>1784971.7644</v>
      </c>
      <c r="G20" s="88">
        <f>SUMIFS('Data Repository Table'!$J:$J,
'Data Repository Table'!$C:$C,'Revenue Analysis'!$A20,
'Data Repository Table'!$B:$B,'Revenue Analysis'!$B20&amp;"*",
'Data Repository Table'!$G:$G,'Revenue Analysis'!$C20,
'Data Repository Table'!$H:$H,'Revenue Analysis'!$D20,
'Data Repository Table'!$D:$D,'Revenue Analysis'!G$10,'Data Repository Table'!$A:$A,'Data Repository Table'!$A$3)</f>
        <v>1972165.5701000001</v>
      </c>
      <c r="H20" s="88">
        <f>SUMIFS('Data Repository Table'!$J:$J,
'Data Repository Table'!$C:$C,'Revenue Analysis'!$A20,
'Data Repository Table'!$B:$B,'Revenue Analysis'!$B20&amp;"*",
'Data Repository Table'!$G:$G,'Revenue Analysis'!$C20,
'Data Repository Table'!$H:$H,'Revenue Analysis'!$D20,
'Data Repository Table'!$D:$D,'Revenue Analysis'!H$10,'Data Repository Table'!$A:$A,'Data Repository Table'!$A$3)</f>
        <v>1851866.2887999997</v>
      </c>
      <c r="I20" s="88">
        <f>SUMIFS('Data Repository Table'!$J:$J,
'Data Repository Table'!$C:$C,'Revenue Analysis'!$A20,
'Data Repository Table'!$B:$B,'Revenue Analysis'!$B20&amp;"*",
'Data Repository Table'!$G:$G,'Revenue Analysis'!$C20,
'Data Repository Table'!$H:$H,'Revenue Analysis'!$D20,
'Data Repository Table'!$D:$D,'Revenue Analysis'!I$10,'Data Repository Table'!$A:$A,'Data Repository Table'!$A$3)</f>
        <v>1690687.8758</v>
      </c>
      <c r="J20" s="88">
        <f>SUMIFS('Data Repository Table'!$J:$J,
'Data Repository Table'!$C:$C,'Revenue Analysis'!$A20,
'Data Repository Table'!$B:$B,'Revenue Analysis'!$B20&amp;"*",
'Data Repository Table'!$G:$G,'Revenue Analysis'!$C20,
'Data Repository Table'!$H:$H,'Revenue Analysis'!$D20,
'Data Repository Table'!$D:$D,'Revenue Analysis'!J$10,'Data Repository Table'!$A:$A,'Data Repository Table'!$A$3)</f>
        <v>1902139.5096</v>
      </c>
      <c r="K20" s="88">
        <f>SUMIFS('Data Repository Table'!$J:$J,
'Data Repository Table'!$C:$C,'Revenue Analysis'!$A20,
'Data Repository Table'!$B:$B,'Revenue Analysis'!$B20&amp;"*",
'Data Repository Table'!$G:$G,'Revenue Analysis'!$C20,
'Data Repository Table'!$H:$H,'Revenue Analysis'!$D20,
'Data Repository Table'!$D:$D,'Revenue Analysis'!K$10,'Data Repository Table'!$A:$A,'Data Repository Table'!$A$3)</f>
        <v>2732162.5980000002</v>
      </c>
      <c r="L20" s="88">
        <f>SUMIFS('Data Repository Table'!$J:$J,
'Data Repository Table'!$C:$C,'Revenue Analysis'!$A20,
'Data Repository Table'!$B:$B,'Revenue Analysis'!$B20&amp;"*",
'Data Repository Table'!$G:$G,'Revenue Analysis'!$C20,
'Data Repository Table'!$H:$H,'Revenue Analysis'!$D20,
'Data Repository Table'!$D:$D,'Revenue Analysis'!L$10,'Data Repository Table'!$A:$A,'Data Repository Table'!$A$3)</f>
        <v>2478782.8670000001</v>
      </c>
      <c r="M20" s="88">
        <f>SUMIFS('Data Repository Table'!$J:$J,
'Data Repository Table'!$C:$C,'Revenue Analysis'!$A20,
'Data Repository Table'!$B:$B,'Revenue Analysis'!$B20&amp;"*",
'Data Repository Table'!$G:$G,'Revenue Analysis'!$C20,
'Data Repository Table'!$H:$H,'Revenue Analysis'!$D20,
'Data Repository Table'!$D:$D,'Revenue Analysis'!M$10,'Data Repository Table'!$A:$A,'Data Repository Table'!$A$3)</f>
        <v>2401016.5399000002</v>
      </c>
      <c r="N20" s="88">
        <f>SUMIFS('Data Repository Table'!$J:$J,
'Data Repository Table'!$C:$C,'Revenue Analysis'!$A20,
'Data Repository Table'!$B:$B,'Revenue Analysis'!$B20&amp;"*",
'Data Repository Table'!$G:$G,'Revenue Analysis'!$C20,
'Data Repository Table'!$H:$H,'Revenue Analysis'!$D20,
'Data Repository Table'!$D:$D,'Revenue Analysis'!N$10,'Data Repository Table'!$A:$A,'Data Repository Table'!$A$3)</f>
        <v>1988364.2834000001</v>
      </c>
      <c r="O20" s="88">
        <f>SUMIFS('Data Repository Table'!$J:$J,
'Data Repository Table'!$C:$C,'Revenue Analysis'!$A20,
'Data Repository Table'!$B:$B,'Revenue Analysis'!$B20&amp;"*",
'Data Repository Table'!$G:$G,'Revenue Analysis'!$C20,
'Data Repository Table'!$H:$H,'Revenue Analysis'!$D20,
'Data Repository Table'!$D:$D,'Revenue Analysis'!O$10,'Data Repository Table'!$A:$A,'Data Repository Table'!$A$3)</f>
        <v>1787780.9268</v>
      </c>
      <c r="P20" s="88">
        <f>SUMIFS('Data Repository Table'!$J:$J,
'Data Repository Table'!$C:$C,'Revenue Analysis'!$A20,
'Data Repository Table'!$B:$B,'Revenue Analysis'!$B20&amp;"*",
'Data Repository Table'!$G:$G,'Revenue Analysis'!$C20,
'Data Repository Table'!$H:$H,'Revenue Analysis'!$D20,
'Data Repository Table'!$D:$D,'Revenue Analysis'!P$10,'Data Repository Table'!$A:$A,'Data Repository Table'!$A$3)</f>
        <v>1975620.4446</v>
      </c>
      <c r="Q20" s="88">
        <f t="shared" si="1"/>
        <v>24683431.565100003</v>
      </c>
    </row>
    <row r="21" spans="1:22" ht="28" customHeight="1" x14ac:dyDescent="0.15">
      <c r="A21" s="80" t="s">
        <v>64</v>
      </c>
      <c r="B21" s="80" t="s">
        <v>22</v>
      </c>
      <c r="C21" s="80" t="s">
        <v>100</v>
      </c>
      <c r="D21" s="80" t="s">
        <v>103</v>
      </c>
      <c r="E21" s="88">
        <f>SUMIFS('Data Repository Table'!$J:$J,
'Data Repository Table'!$C:$C,'Revenue Analysis'!$A21,
'Data Repository Table'!$B:$B,'Revenue Analysis'!$B21&amp;"*",
'Data Repository Table'!$G:$G,'Revenue Analysis'!$C21,
'Data Repository Table'!$H:$H,'Revenue Analysis'!$D21,
'Data Repository Table'!$D:$D,'Revenue Analysis'!E$10,'Data Repository Table'!$A:$A,'Data Repository Table'!$A$3)</f>
        <v>3850677.9939999999</v>
      </c>
      <c r="F21" s="88">
        <f>SUMIFS('Data Repository Table'!$J:$J,
'Data Repository Table'!$C:$C,'Revenue Analysis'!$A21,
'Data Repository Table'!$B:$B,'Revenue Analysis'!$B21&amp;"*",
'Data Repository Table'!$G:$G,'Revenue Analysis'!$C21,
'Data Repository Table'!$H:$H,'Revenue Analysis'!$D21,
'Data Repository Table'!$D:$D,'Revenue Analysis'!F$10,'Data Repository Table'!$A:$A,'Data Repository Table'!$A$3)</f>
        <v>3245403.2080000001</v>
      </c>
      <c r="G21" s="88">
        <f>SUMIFS('Data Repository Table'!$J:$J,
'Data Repository Table'!$C:$C,'Revenue Analysis'!$A21,
'Data Repository Table'!$B:$B,'Revenue Analysis'!$B21&amp;"*",
'Data Repository Table'!$G:$G,'Revenue Analysis'!$C21,
'Data Repository Table'!$H:$H,'Revenue Analysis'!$D21,
'Data Repository Table'!$D:$D,'Revenue Analysis'!G$10,'Data Repository Table'!$A:$A,'Data Repository Table'!$A$3)</f>
        <v>3585755.5820000004</v>
      </c>
      <c r="H21" s="88">
        <f>SUMIFS('Data Repository Table'!$J:$J,
'Data Repository Table'!$C:$C,'Revenue Analysis'!$A21,
'Data Repository Table'!$B:$B,'Revenue Analysis'!$B21&amp;"*",
'Data Repository Table'!$G:$G,'Revenue Analysis'!$C21,
'Data Repository Table'!$H:$H,'Revenue Analysis'!$D21,
'Data Repository Table'!$D:$D,'Revenue Analysis'!H$10,'Data Repository Table'!$A:$A,'Data Repository Table'!$A$3)</f>
        <v>3367029.6159999999</v>
      </c>
      <c r="I21" s="88">
        <f>SUMIFS('Data Repository Table'!$J:$J,
'Data Repository Table'!$C:$C,'Revenue Analysis'!$A21,
'Data Repository Table'!$B:$B,'Revenue Analysis'!$B21&amp;"*",
'Data Repository Table'!$G:$G,'Revenue Analysis'!$C21,
'Data Repository Table'!$H:$H,'Revenue Analysis'!$D21,
'Data Repository Table'!$D:$D,'Revenue Analysis'!I$10,'Data Repository Table'!$A:$A,'Data Repository Table'!$A$3)</f>
        <v>3073977.9560000002</v>
      </c>
      <c r="J21" s="88">
        <f>SUMIFS('Data Repository Table'!$J:$J,
'Data Repository Table'!$C:$C,'Revenue Analysis'!$A21,
'Data Repository Table'!$B:$B,'Revenue Analysis'!$B21&amp;"*",
'Data Repository Table'!$G:$G,'Revenue Analysis'!$C21,
'Data Repository Table'!$H:$H,'Revenue Analysis'!$D21,
'Data Repository Table'!$D:$D,'Revenue Analysis'!J$10,'Data Repository Table'!$A:$A,'Data Repository Table'!$A$3)</f>
        <v>3458435.4720000001</v>
      </c>
      <c r="K21" s="88">
        <f>SUMIFS('Data Repository Table'!$J:$J,
'Data Repository Table'!$C:$C,'Revenue Analysis'!$A21,
'Data Repository Table'!$B:$B,'Revenue Analysis'!$B21&amp;"*",
'Data Repository Table'!$G:$G,'Revenue Analysis'!$C21,
'Data Repository Table'!$H:$H,'Revenue Analysis'!$D21,
'Data Repository Table'!$D:$D,'Revenue Analysis'!K$10,'Data Repository Table'!$A:$A,'Data Repository Table'!$A$3)</f>
        <v>4967568.3600000003</v>
      </c>
      <c r="L21" s="88">
        <f>SUMIFS('Data Repository Table'!$J:$J,
'Data Repository Table'!$C:$C,'Revenue Analysis'!$A21,
'Data Repository Table'!$B:$B,'Revenue Analysis'!$B21&amp;"*",
'Data Repository Table'!$G:$G,'Revenue Analysis'!$C21,
'Data Repository Table'!$H:$H,'Revenue Analysis'!$D21,
'Data Repository Table'!$D:$D,'Revenue Analysis'!L$10,'Data Repository Table'!$A:$A,'Data Repository Table'!$A$3)</f>
        <v>4506877.9400000004</v>
      </c>
      <c r="M21" s="88">
        <f>SUMIFS('Data Repository Table'!$J:$J,
'Data Repository Table'!$C:$C,'Revenue Analysis'!$A21,
'Data Repository Table'!$B:$B,'Revenue Analysis'!$B21&amp;"*",
'Data Repository Table'!$G:$G,'Revenue Analysis'!$C21,
'Data Repository Table'!$H:$H,'Revenue Analysis'!$D21,
'Data Repository Table'!$D:$D,'Revenue Analysis'!M$10,'Data Repository Table'!$A:$A,'Data Repository Table'!$A$3)</f>
        <v>4365484.6179999998</v>
      </c>
      <c r="N21" s="88">
        <f>SUMIFS('Data Repository Table'!$J:$J,
'Data Repository Table'!$C:$C,'Revenue Analysis'!$A21,
'Data Repository Table'!$B:$B,'Revenue Analysis'!$B21&amp;"*",
'Data Repository Table'!$G:$G,'Revenue Analysis'!$C21,
'Data Repository Table'!$H:$H,'Revenue Analysis'!$D21,
'Data Repository Table'!$D:$D,'Revenue Analysis'!N$10,'Data Repository Table'!$A:$A,'Data Repository Table'!$A$3)</f>
        <v>4615207.7879999997</v>
      </c>
      <c r="O21" s="88">
        <f>SUMIFS('Data Repository Table'!$J:$J,
'Data Repository Table'!$C:$C,'Revenue Analysis'!$A21,
'Data Repository Table'!$B:$B,'Revenue Analysis'!$B21&amp;"*",
'Data Repository Table'!$G:$G,'Revenue Analysis'!$C21,
'Data Repository Table'!$H:$H,'Revenue Analysis'!$D21,
'Data Repository Table'!$D:$D,'Revenue Analysis'!O$10,'Data Repository Table'!$A:$A,'Data Repository Table'!$A$3)</f>
        <v>3250510.7760000005</v>
      </c>
      <c r="P21" s="88">
        <f>SUMIFS('Data Repository Table'!$J:$J,
'Data Repository Table'!$C:$C,'Revenue Analysis'!$A21,
'Data Repository Table'!$B:$B,'Revenue Analysis'!$B21&amp;"*",
'Data Repository Table'!$G:$G,'Revenue Analysis'!$C21,
'Data Repository Table'!$H:$H,'Revenue Analysis'!$D21,
'Data Repository Table'!$D:$D,'Revenue Analysis'!P$10,'Data Repository Table'!$A:$A,'Data Repository Table'!$A$3)</f>
        <v>3592037.1720000003</v>
      </c>
      <c r="Q21" s="88">
        <f t="shared" si="1"/>
        <v>45878966.482000001</v>
      </c>
    </row>
    <row r="22" spans="1:22" ht="28" customHeight="1" x14ac:dyDescent="0.15">
      <c r="A22" s="80" t="s">
        <v>64</v>
      </c>
      <c r="B22" s="80" t="s">
        <v>22</v>
      </c>
      <c r="C22" s="80" t="s">
        <v>102</v>
      </c>
      <c r="D22" s="80" t="s">
        <v>104</v>
      </c>
      <c r="E22" s="88">
        <f>SUMIFS('Data Repository Table'!$J:$J,
'Data Repository Table'!$C:$C,'Revenue Analysis'!$A22,
'Data Repository Table'!$B:$B,'Revenue Analysis'!$B22&amp;"*",
'Data Repository Table'!$G:$G,'Revenue Analysis'!$C22,
'Data Repository Table'!$H:$H,'Revenue Analysis'!$D22,
'Data Repository Table'!$D:$D,'Revenue Analysis'!E$10,'Data Repository Table'!$A:$A,'Data Repository Table'!$A$3)</f>
        <v>4139478.8435499985</v>
      </c>
      <c r="F22" s="88">
        <f>SUMIFS('Data Repository Table'!$J:$J,
'Data Repository Table'!$C:$C,'Revenue Analysis'!$A22,
'Data Repository Table'!$B:$B,'Revenue Analysis'!$B22&amp;"*",
'Data Repository Table'!$G:$G,'Revenue Analysis'!$C22,
'Data Repository Table'!$H:$H,'Revenue Analysis'!$D22,
'Data Repository Table'!$D:$D,'Revenue Analysis'!F$10,'Data Repository Table'!$A:$A,'Data Repository Table'!$A$3)</f>
        <v>3488808.4485999988</v>
      </c>
      <c r="G22" s="88">
        <f>SUMIFS('Data Repository Table'!$J:$J,
'Data Repository Table'!$C:$C,'Revenue Analysis'!$A22,
'Data Repository Table'!$B:$B,'Revenue Analysis'!$B22&amp;"*",
'Data Repository Table'!$G:$G,'Revenue Analysis'!$C22,
'Data Repository Table'!$H:$H,'Revenue Analysis'!$D22,
'Data Repository Table'!$D:$D,'Revenue Analysis'!G$10,'Data Repository Table'!$A:$A,'Data Repository Table'!$A$3)</f>
        <v>3854687.2506499989</v>
      </c>
      <c r="H22" s="88">
        <f>SUMIFS('Data Repository Table'!$J:$J,
'Data Repository Table'!$C:$C,'Revenue Analysis'!$A22,
'Data Repository Table'!$B:$B,'Revenue Analysis'!$B22&amp;"*",
'Data Repository Table'!$G:$G,'Revenue Analysis'!$C22,
'Data Repository Table'!$H:$H,'Revenue Analysis'!$D22,
'Data Repository Table'!$D:$D,'Revenue Analysis'!H$10,'Data Repository Table'!$A:$A,'Data Repository Table'!$A$3)</f>
        <v>3619556.8371999986</v>
      </c>
      <c r="I22" s="88">
        <f>SUMIFS('Data Repository Table'!$J:$J,
'Data Repository Table'!$C:$C,'Revenue Analysis'!$A22,
'Data Repository Table'!$B:$B,'Revenue Analysis'!$B22&amp;"*",
'Data Repository Table'!$G:$G,'Revenue Analysis'!$C22,
'Data Repository Table'!$H:$H,'Revenue Analysis'!$D22,
'Data Repository Table'!$D:$D,'Revenue Analysis'!I$10,'Data Repository Table'!$A:$A,'Data Repository Table'!$A$3)</f>
        <v>3304526.302699999</v>
      </c>
      <c r="J22" s="88">
        <f>SUMIFS('Data Repository Table'!$J:$J,
'Data Repository Table'!$C:$C,'Revenue Analysis'!$A22,
'Data Repository Table'!$B:$B,'Revenue Analysis'!$B22&amp;"*",
'Data Repository Table'!$G:$G,'Revenue Analysis'!$C22,
'Data Repository Table'!$H:$H,'Revenue Analysis'!$D22,
'Data Repository Table'!$D:$D,'Revenue Analysis'!J$10,'Data Repository Table'!$A:$A,'Data Repository Table'!$A$3)</f>
        <v>3717818.1323999991</v>
      </c>
      <c r="K22" s="88">
        <f>SUMIFS('Data Repository Table'!$J:$J,
'Data Repository Table'!$C:$C,'Revenue Analysis'!$A22,
'Data Repository Table'!$B:$B,'Revenue Analysis'!$B22&amp;"*",
'Data Repository Table'!$G:$G,'Revenue Analysis'!$C22,
'Data Repository Table'!$H:$H,'Revenue Analysis'!$D22,
'Data Repository Table'!$D:$D,'Revenue Analysis'!K$10,'Data Repository Table'!$A:$A,'Data Repository Table'!$A$3)</f>
        <v>5340135.9869999988</v>
      </c>
      <c r="L22" s="88">
        <f>SUMIFS('Data Repository Table'!$J:$J,
'Data Repository Table'!$C:$C,'Revenue Analysis'!$A22,
'Data Repository Table'!$B:$B,'Revenue Analysis'!$B22&amp;"*",
'Data Repository Table'!$G:$G,'Revenue Analysis'!$C22,
'Data Repository Table'!$H:$H,'Revenue Analysis'!$D22,
'Data Repository Table'!$D:$D,'Revenue Analysis'!L$10,'Data Repository Table'!$A:$A,'Data Repository Table'!$A$3)</f>
        <v>4844893.7854999984</v>
      </c>
      <c r="M22" s="88">
        <f>SUMIFS('Data Repository Table'!$J:$J,
'Data Repository Table'!$C:$C,'Revenue Analysis'!$A22,
'Data Repository Table'!$B:$B,'Revenue Analysis'!$B22&amp;"*",
'Data Repository Table'!$G:$G,'Revenue Analysis'!$C22,
'Data Repository Table'!$H:$H,'Revenue Analysis'!$D22,
'Data Repository Table'!$D:$D,'Revenue Analysis'!M$10,'Data Repository Table'!$A:$A,'Data Repository Table'!$A$3)</f>
        <v>4692895.9643499991</v>
      </c>
      <c r="N22" s="88">
        <f>SUMIFS('Data Repository Table'!$J:$J,
'Data Repository Table'!$C:$C,'Revenue Analysis'!$A22,
'Data Repository Table'!$B:$B,'Revenue Analysis'!$B22&amp;"*",
'Data Repository Table'!$G:$G,'Revenue Analysis'!$C22,
'Data Repository Table'!$H:$H,'Revenue Analysis'!$D22,
'Data Repository Table'!$D:$D,'Revenue Analysis'!N$10,'Data Repository Table'!$A:$A,'Data Repository Table'!$A$3)</f>
        <v>4886348.3721000003</v>
      </c>
      <c r="O22" s="88">
        <f>SUMIFS('Data Repository Table'!$J:$J,
'Data Repository Table'!$C:$C,'Revenue Analysis'!$A22,
'Data Repository Table'!$B:$B,'Revenue Analysis'!$B22&amp;"*",
'Data Repository Table'!$G:$G,'Revenue Analysis'!$C22,
'Data Repository Table'!$H:$H,'Revenue Analysis'!$D22,
'Data Repository Table'!$D:$D,'Revenue Analysis'!O$10,'Data Repository Table'!$A:$A,'Data Repository Table'!$A$3)</f>
        <v>3494299.084199999</v>
      </c>
      <c r="P22" s="88">
        <f>SUMIFS('Data Repository Table'!$J:$J,
'Data Repository Table'!$C:$C,'Revenue Analysis'!$A22,
'Data Repository Table'!$B:$B,'Revenue Analysis'!$B22&amp;"*",
'Data Repository Table'!$G:$G,'Revenue Analysis'!$C22,
'Data Repository Table'!$H:$H,'Revenue Analysis'!$D22,
'Data Repository Table'!$D:$D,'Revenue Analysis'!P$10,'Data Repository Table'!$A:$A,'Data Repository Table'!$A$3)</f>
        <v>3861439.9598999987</v>
      </c>
      <c r="Q22" s="88">
        <f t="shared" si="1"/>
        <v>49244888.96814999</v>
      </c>
    </row>
    <row r="23" spans="1:22" s="84" customFormat="1" ht="28" customHeight="1" x14ac:dyDescent="0.15">
      <c r="A23" s="87"/>
      <c r="B23" s="87"/>
      <c r="C23" s="87"/>
      <c r="D23" s="87"/>
      <c r="E23" s="88">
        <f>SUMIFS('Data Repository Table'!$J:$J,
'Data Repository Table'!$C:$C,'Revenue Analysis'!$A23,
'Data Repository Table'!$B:$B,'Revenue Analysis'!$B23&amp;"*",
'Data Repository Table'!$G:$G,'Revenue Analysis'!$C23,
'Data Repository Table'!$H:$H,'Revenue Analysis'!$D23,
'Data Repository Table'!$D:$D,'Revenue Analysis'!E$10,'Data Repository Table'!$A:$A,'Data Repository Table'!$A$3)</f>
        <v>0</v>
      </c>
      <c r="F23" s="88">
        <f>SUMIFS('Data Repository Table'!$J:$J,
'Data Repository Table'!$C:$C,'Revenue Analysis'!$A23,
'Data Repository Table'!$B:$B,'Revenue Analysis'!$B23&amp;"*",
'Data Repository Table'!$G:$G,'Revenue Analysis'!$C23,
'Data Repository Table'!$H:$H,'Revenue Analysis'!$D23,
'Data Repository Table'!$D:$D,'Revenue Analysis'!F$10,'Data Repository Table'!$A:$A,'Data Repository Table'!$A$3)</f>
        <v>0</v>
      </c>
      <c r="G23" s="88">
        <f>SUMIFS('Data Repository Table'!$J:$J,
'Data Repository Table'!$C:$C,'Revenue Analysis'!$A23,
'Data Repository Table'!$B:$B,'Revenue Analysis'!$B23&amp;"*",
'Data Repository Table'!$G:$G,'Revenue Analysis'!$C23,
'Data Repository Table'!$H:$H,'Revenue Analysis'!$D23,
'Data Repository Table'!$D:$D,'Revenue Analysis'!G$10,'Data Repository Table'!$A:$A,'Data Repository Table'!$A$3)</f>
        <v>0</v>
      </c>
      <c r="H23" s="88">
        <f>SUMIFS('Data Repository Table'!$J:$J,
'Data Repository Table'!$C:$C,'Revenue Analysis'!$A23,
'Data Repository Table'!$B:$B,'Revenue Analysis'!$B23&amp;"*",
'Data Repository Table'!$G:$G,'Revenue Analysis'!$C23,
'Data Repository Table'!$H:$H,'Revenue Analysis'!$D23,
'Data Repository Table'!$D:$D,'Revenue Analysis'!H$10,'Data Repository Table'!$A:$A,'Data Repository Table'!$A$3)</f>
        <v>0</v>
      </c>
      <c r="I23" s="88">
        <f>SUMIFS('Data Repository Table'!$J:$J,
'Data Repository Table'!$C:$C,'Revenue Analysis'!$A23,
'Data Repository Table'!$B:$B,'Revenue Analysis'!$B23&amp;"*",
'Data Repository Table'!$G:$G,'Revenue Analysis'!$C23,
'Data Repository Table'!$H:$H,'Revenue Analysis'!$D23,
'Data Repository Table'!$D:$D,'Revenue Analysis'!I$10,'Data Repository Table'!$A:$A,'Data Repository Table'!$A$3)</f>
        <v>0</v>
      </c>
      <c r="J23" s="88">
        <f>SUMIFS('Data Repository Table'!$J:$J,
'Data Repository Table'!$C:$C,'Revenue Analysis'!$A23,
'Data Repository Table'!$B:$B,'Revenue Analysis'!$B23&amp;"*",
'Data Repository Table'!$G:$G,'Revenue Analysis'!$C23,
'Data Repository Table'!$H:$H,'Revenue Analysis'!$D23,
'Data Repository Table'!$D:$D,'Revenue Analysis'!J$10,'Data Repository Table'!$A:$A,'Data Repository Table'!$A$3)</f>
        <v>0</v>
      </c>
      <c r="K23" s="88">
        <f>SUMIFS('Data Repository Table'!$J:$J,
'Data Repository Table'!$C:$C,'Revenue Analysis'!$A23,
'Data Repository Table'!$B:$B,'Revenue Analysis'!$B23&amp;"*",
'Data Repository Table'!$G:$G,'Revenue Analysis'!$C23,
'Data Repository Table'!$H:$H,'Revenue Analysis'!$D23,
'Data Repository Table'!$D:$D,'Revenue Analysis'!K$10,'Data Repository Table'!$A:$A,'Data Repository Table'!$A$3)</f>
        <v>0</v>
      </c>
      <c r="L23" s="88">
        <f>SUMIFS('Data Repository Table'!$J:$J,
'Data Repository Table'!$C:$C,'Revenue Analysis'!$A23,
'Data Repository Table'!$B:$B,'Revenue Analysis'!$B23&amp;"*",
'Data Repository Table'!$G:$G,'Revenue Analysis'!$C23,
'Data Repository Table'!$H:$H,'Revenue Analysis'!$D23,
'Data Repository Table'!$D:$D,'Revenue Analysis'!L$10,'Data Repository Table'!$A:$A,'Data Repository Table'!$A$3)</f>
        <v>0</v>
      </c>
      <c r="M23" s="88">
        <f>SUMIFS('Data Repository Table'!$J:$J,
'Data Repository Table'!$C:$C,'Revenue Analysis'!$A23,
'Data Repository Table'!$B:$B,'Revenue Analysis'!$B23&amp;"*",
'Data Repository Table'!$G:$G,'Revenue Analysis'!$C23,
'Data Repository Table'!$H:$H,'Revenue Analysis'!$D23,
'Data Repository Table'!$D:$D,'Revenue Analysis'!M$10,'Data Repository Table'!$A:$A,'Data Repository Table'!$A$3)</f>
        <v>0</v>
      </c>
      <c r="N23" s="88">
        <f>SUMIFS('Data Repository Table'!$J:$J,
'Data Repository Table'!$C:$C,'Revenue Analysis'!$A23,
'Data Repository Table'!$B:$B,'Revenue Analysis'!$B23&amp;"*",
'Data Repository Table'!$G:$G,'Revenue Analysis'!$C23,
'Data Repository Table'!$H:$H,'Revenue Analysis'!$D23,
'Data Repository Table'!$D:$D,'Revenue Analysis'!N$10,'Data Repository Table'!$A:$A,'Data Repository Table'!$A$3)</f>
        <v>0</v>
      </c>
      <c r="O23" s="88">
        <f>SUMIFS('Data Repository Table'!$J:$J,
'Data Repository Table'!$C:$C,'Revenue Analysis'!$A23,
'Data Repository Table'!$B:$B,'Revenue Analysis'!$B23&amp;"*",
'Data Repository Table'!$G:$G,'Revenue Analysis'!$C23,
'Data Repository Table'!$H:$H,'Revenue Analysis'!$D23,
'Data Repository Table'!$D:$D,'Revenue Analysis'!O$10,'Data Repository Table'!$A:$A,'Data Repository Table'!$A$3)</f>
        <v>0</v>
      </c>
      <c r="P23" s="88">
        <f>SUMIFS('Data Repository Table'!$J:$J,
'Data Repository Table'!$C:$C,'Revenue Analysis'!$A23,
'Data Repository Table'!$B:$B,'Revenue Analysis'!$B23&amp;"*",
'Data Repository Table'!$G:$G,'Revenue Analysis'!$C23,
'Data Repository Table'!$H:$H,'Revenue Analysis'!$D23,
'Data Repository Table'!$D:$D,'Revenue Analysis'!P$10,'Data Repository Table'!$A:$A,'Data Repository Table'!$A$3)</f>
        <v>0</v>
      </c>
      <c r="Q23" s="141">
        <f>SUM(Q18:Q22)</f>
        <v>202255349.16899997</v>
      </c>
    </row>
    <row r="24" spans="1:22" ht="28" customHeight="1" x14ac:dyDescent="0.15">
      <c r="A24" s="80" t="s">
        <v>63</v>
      </c>
      <c r="B24" s="80" t="s">
        <v>22</v>
      </c>
      <c r="C24" s="80" t="s">
        <v>101</v>
      </c>
      <c r="D24" s="80" t="s">
        <v>104</v>
      </c>
      <c r="E24" s="88">
        <f>SUMIFS('Data Repository Table'!$J:$J,
'Data Repository Table'!$C:$C,'Revenue Analysis'!$A24,
'Data Repository Table'!$B:$B,'Revenue Analysis'!$B24&amp;"*",
'Data Repository Table'!$G:$G,'Revenue Analysis'!$C24,
'Data Repository Table'!$H:$H,'Revenue Analysis'!$D24,
'Data Repository Table'!$D:$D,'Revenue Analysis'!E$10,'Data Repository Table'!$A:$A,'Data Repository Table'!$A$3)</f>
        <v>1766228.7212499999</v>
      </c>
      <c r="F24" s="88">
        <f>SUMIFS('Data Repository Table'!$J:$J,
'Data Repository Table'!$C:$C,'Revenue Analysis'!$A24,
'Data Repository Table'!$B:$B,'Revenue Analysis'!$B24&amp;"*",
'Data Repository Table'!$G:$G,'Revenue Analysis'!$C24,
'Data Repository Table'!$H:$H,'Revenue Analysis'!$D24,
'Data Repository Table'!$D:$D,'Revenue Analysis'!F$10,'Data Repository Table'!$A:$A,'Data Repository Table'!$A$3)</f>
        <v>1951422.76125</v>
      </c>
      <c r="G24" s="88">
        <f>SUMIFS('Data Repository Table'!$J:$J,
'Data Repository Table'!$C:$C,'Revenue Analysis'!$A24,
'Data Repository Table'!$B:$B,'Revenue Analysis'!$B24&amp;"*",
'Data Repository Table'!$G:$G,'Revenue Analysis'!$C24,
'Data Repository Table'!$H:$H,'Revenue Analysis'!$D24,
'Data Repository Table'!$D:$D,'Revenue Analysis'!G$10,'Data Repository Table'!$A:$A,'Data Repository Table'!$A$3)</f>
        <v>1699371.23875</v>
      </c>
      <c r="H24" s="88">
        <f>SUMIFS('Data Repository Table'!$J:$J,
'Data Repository Table'!$C:$C,'Revenue Analysis'!$A24,
'Data Repository Table'!$B:$B,'Revenue Analysis'!$B24&amp;"*",
'Data Repository Table'!$G:$G,'Revenue Analysis'!$C24,
'Data Repository Table'!$H:$H,'Revenue Analysis'!$D24,
'Data Repository Table'!$D:$D,'Revenue Analysis'!H$10,'Data Repository Table'!$A:$A,'Data Repository Table'!$A$3)</f>
        <v>1502189.2037500001</v>
      </c>
      <c r="I24" s="88">
        <f>SUMIFS('Data Repository Table'!$J:$J,
'Data Repository Table'!$C:$C,'Revenue Analysis'!$A24,
'Data Repository Table'!$B:$B,'Revenue Analysis'!$B24&amp;"*",
'Data Repository Table'!$G:$G,'Revenue Analysis'!$C24,
'Data Repository Table'!$H:$H,'Revenue Analysis'!$D24,
'Data Repository Table'!$D:$D,'Revenue Analysis'!I$10,'Data Repository Table'!$A:$A,'Data Repository Table'!$A$3)</f>
        <v>1650239.5062500001</v>
      </c>
      <c r="J24" s="88">
        <f>SUMIFS('Data Repository Table'!$J:$J,
'Data Repository Table'!$C:$C,'Revenue Analysis'!$A24,
'Data Repository Table'!$B:$B,'Revenue Analysis'!$B24&amp;"*",
'Data Repository Table'!$G:$G,'Revenue Analysis'!$C24,
'Data Repository Table'!$H:$H,'Revenue Analysis'!$D24,
'Data Repository Table'!$D:$D,'Revenue Analysis'!J$10,'Data Repository Table'!$A:$A,'Data Repository Table'!$A$3)</f>
        <v>1406546.085</v>
      </c>
      <c r="K24" s="88">
        <f>SUMIFS('Data Repository Table'!$J:$J,
'Data Repository Table'!$C:$C,'Revenue Analysis'!$A24,
'Data Repository Table'!$B:$B,'Revenue Analysis'!$B24&amp;"*",
'Data Repository Table'!$G:$G,'Revenue Analysis'!$C24,
'Data Repository Table'!$H:$H,'Revenue Analysis'!$D24,
'Data Repository Table'!$D:$D,'Revenue Analysis'!K$10,'Data Repository Table'!$A:$A,'Data Repository Table'!$A$3)</f>
        <v>2151540.1949999998</v>
      </c>
      <c r="L24" s="88">
        <f>SUMIFS('Data Repository Table'!$J:$J,
'Data Repository Table'!$C:$C,'Revenue Analysis'!$A24,
'Data Repository Table'!$B:$B,'Revenue Analysis'!$B24&amp;"*",
'Data Repository Table'!$G:$G,'Revenue Analysis'!$C24,
'Data Repository Table'!$H:$H,'Revenue Analysis'!$D24,
'Data Repository Table'!$D:$D,'Revenue Analysis'!L$10,'Data Repository Table'!$A:$A,'Data Repository Table'!$A$3)</f>
        <v>2191228.2262499998</v>
      </c>
      <c r="M24" s="88">
        <f>SUMIFS('Data Repository Table'!$J:$J,
'Data Repository Table'!$C:$C,'Revenue Analysis'!$A24,
'Data Repository Table'!$B:$B,'Revenue Analysis'!$B24&amp;"*",
'Data Repository Table'!$G:$G,'Revenue Analysis'!$C24,
'Data Repository Table'!$H:$H,'Revenue Analysis'!$D24,
'Data Repository Table'!$D:$D,'Revenue Analysis'!M$10,'Data Repository Table'!$A:$A,'Data Repository Table'!$A$3)</f>
        <v>1965526.61625</v>
      </c>
      <c r="N24" s="88">
        <f>SUMIFS('Data Repository Table'!$J:$J,
'Data Repository Table'!$C:$C,'Revenue Analysis'!$A24,
'Data Repository Table'!$B:$B,'Revenue Analysis'!$B24&amp;"*",
'Data Repository Table'!$G:$G,'Revenue Analysis'!$C24,
'Data Repository Table'!$H:$H,'Revenue Analysis'!$D24,
'Data Repository Table'!$D:$D,'Revenue Analysis'!N$10,'Data Repository Table'!$A:$A,'Data Repository Table'!$A$3)</f>
        <v>2084911.36</v>
      </c>
      <c r="O24" s="88">
        <f>SUMIFS('Data Repository Table'!$J:$J,
'Data Repository Table'!$C:$C,'Revenue Analysis'!$A24,
'Data Repository Table'!$B:$B,'Revenue Analysis'!$B24&amp;"*",
'Data Repository Table'!$G:$G,'Revenue Analysis'!$C24,
'Data Repository Table'!$H:$H,'Revenue Analysis'!$D24,
'Data Repository Table'!$D:$D,'Revenue Analysis'!O$10,'Data Repository Table'!$A:$A,'Data Repository Table'!$A$3)</f>
        <v>2053699.35375</v>
      </c>
      <c r="P24" s="88">
        <f>SUMIFS('Data Repository Table'!$J:$J,
'Data Repository Table'!$C:$C,'Revenue Analysis'!$A24,
'Data Repository Table'!$B:$B,'Revenue Analysis'!$B24&amp;"*",
'Data Repository Table'!$G:$G,'Revenue Analysis'!$C24,
'Data Repository Table'!$H:$H,'Revenue Analysis'!$D24,
'Data Repository Table'!$D:$D,'Revenue Analysis'!P$10,'Data Repository Table'!$A:$A,'Data Repository Table'!$A$3)</f>
        <v>2197266.9237500001</v>
      </c>
      <c r="Q24" s="88">
        <f>SUM(E24:P24)</f>
        <v>22620170.191250004</v>
      </c>
    </row>
    <row r="25" spans="1:22" ht="28" customHeight="1" x14ac:dyDescent="0.15">
      <c r="A25" s="80" t="s">
        <v>63</v>
      </c>
      <c r="B25" s="80" t="s">
        <v>22</v>
      </c>
      <c r="C25" s="80" t="s">
        <v>101</v>
      </c>
      <c r="D25" s="80" t="s">
        <v>103</v>
      </c>
      <c r="E25" s="88">
        <f>SUMIFS('Data Repository Table'!$J:$J,
'Data Repository Table'!$C:$C,'Revenue Analysis'!$A25,
'Data Repository Table'!$B:$B,'Revenue Analysis'!$B25&amp;"*",
'Data Repository Table'!$G:$G,'Revenue Analysis'!$C25,
'Data Repository Table'!$H:$H,'Revenue Analysis'!$D25,
'Data Repository Table'!$D:$D,'Revenue Analysis'!E$10,'Data Repository Table'!$A:$A,'Data Repository Table'!$A$3)</f>
        <v>3532457.4424999999</v>
      </c>
      <c r="F25" s="88">
        <f>SUMIFS('Data Repository Table'!$J:$J,
'Data Repository Table'!$C:$C,'Revenue Analysis'!$A25,
'Data Repository Table'!$B:$B,'Revenue Analysis'!$B25&amp;"*",
'Data Repository Table'!$G:$G,'Revenue Analysis'!$C25,
'Data Repository Table'!$H:$H,'Revenue Analysis'!$D25,
'Data Repository Table'!$D:$D,'Revenue Analysis'!F$10,'Data Repository Table'!$A:$A,'Data Repository Table'!$A$3)</f>
        <v>3902845.5225</v>
      </c>
      <c r="G25" s="88">
        <f>SUMIFS('Data Repository Table'!$J:$J,
'Data Repository Table'!$C:$C,'Revenue Analysis'!$A25,
'Data Repository Table'!$B:$B,'Revenue Analysis'!$B25&amp;"*",
'Data Repository Table'!$G:$G,'Revenue Analysis'!$C25,
'Data Repository Table'!$H:$H,'Revenue Analysis'!$D25,
'Data Repository Table'!$D:$D,'Revenue Analysis'!G$10,'Data Repository Table'!$A:$A,'Data Repository Table'!$A$3)</f>
        <v>3398742.4775</v>
      </c>
      <c r="H25" s="88">
        <f>SUMIFS('Data Repository Table'!$J:$J,
'Data Repository Table'!$C:$C,'Revenue Analysis'!$A25,
'Data Repository Table'!$B:$B,'Revenue Analysis'!$B25&amp;"*",
'Data Repository Table'!$G:$G,'Revenue Analysis'!$C25,
'Data Repository Table'!$H:$H,'Revenue Analysis'!$D25,
'Data Repository Table'!$D:$D,'Revenue Analysis'!H$10,'Data Repository Table'!$A:$A,'Data Repository Table'!$A$3)</f>
        <v>3004378.4075000002</v>
      </c>
      <c r="I25" s="88">
        <f>SUMIFS('Data Repository Table'!$J:$J,
'Data Repository Table'!$C:$C,'Revenue Analysis'!$A25,
'Data Repository Table'!$B:$B,'Revenue Analysis'!$B25&amp;"*",
'Data Repository Table'!$G:$G,'Revenue Analysis'!$C25,
'Data Repository Table'!$H:$H,'Revenue Analysis'!$D25,
'Data Repository Table'!$D:$D,'Revenue Analysis'!I$10,'Data Repository Table'!$A:$A,'Data Repository Table'!$A$3)</f>
        <v>3300479.0125000002</v>
      </c>
      <c r="J25" s="88">
        <f>SUMIFS('Data Repository Table'!$J:$J,
'Data Repository Table'!$C:$C,'Revenue Analysis'!$A25,
'Data Repository Table'!$B:$B,'Revenue Analysis'!$B25&amp;"*",
'Data Repository Table'!$G:$G,'Revenue Analysis'!$C25,
'Data Repository Table'!$H:$H,'Revenue Analysis'!$D25,
'Data Repository Table'!$D:$D,'Revenue Analysis'!J$10,'Data Repository Table'!$A:$A,'Data Repository Table'!$A$3)</f>
        <v>2813092.17</v>
      </c>
      <c r="K25" s="88">
        <f>SUMIFS('Data Repository Table'!$J:$J,
'Data Repository Table'!$C:$C,'Revenue Analysis'!$A25,
'Data Repository Table'!$B:$B,'Revenue Analysis'!$B25&amp;"*",
'Data Repository Table'!$G:$G,'Revenue Analysis'!$C25,
'Data Repository Table'!$H:$H,'Revenue Analysis'!$D25,
'Data Repository Table'!$D:$D,'Revenue Analysis'!K$10,'Data Repository Table'!$A:$A,'Data Repository Table'!$A$3)</f>
        <v>4303080.3899999997</v>
      </c>
      <c r="L25" s="88">
        <f>SUMIFS('Data Repository Table'!$J:$J,
'Data Repository Table'!$C:$C,'Revenue Analysis'!$A25,
'Data Repository Table'!$B:$B,'Revenue Analysis'!$B25&amp;"*",
'Data Repository Table'!$G:$G,'Revenue Analysis'!$C25,
'Data Repository Table'!$H:$H,'Revenue Analysis'!$D25,
'Data Repository Table'!$D:$D,'Revenue Analysis'!L$10,'Data Repository Table'!$A:$A,'Data Repository Table'!$A$3)</f>
        <v>4382456.4524999997</v>
      </c>
      <c r="M25" s="88">
        <f>SUMIFS('Data Repository Table'!$J:$J,
'Data Repository Table'!$C:$C,'Revenue Analysis'!$A25,
'Data Repository Table'!$B:$B,'Revenue Analysis'!$B25&amp;"*",
'Data Repository Table'!$G:$G,'Revenue Analysis'!$C25,
'Data Repository Table'!$H:$H,'Revenue Analysis'!$D25,
'Data Repository Table'!$D:$D,'Revenue Analysis'!M$10,'Data Repository Table'!$A:$A,'Data Repository Table'!$A$3)</f>
        <v>3931053.2324999999</v>
      </c>
      <c r="N25" s="88">
        <f>SUMIFS('Data Repository Table'!$J:$J,
'Data Repository Table'!$C:$C,'Revenue Analysis'!$A25,
'Data Repository Table'!$B:$B,'Revenue Analysis'!$B25&amp;"*",
'Data Repository Table'!$G:$G,'Revenue Analysis'!$C25,
'Data Repository Table'!$H:$H,'Revenue Analysis'!$D25,
'Data Repository Table'!$D:$D,'Revenue Analysis'!N$10,'Data Repository Table'!$A:$A,'Data Repository Table'!$A$3)</f>
        <v>4169822.72</v>
      </c>
      <c r="O25" s="88">
        <f>SUMIFS('Data Repository Table'!$J:$J,
'Data Repository Table'!$C:$C,'Revenue Analysis'!$A25,
'Data Repository Table'!$B:$B,'Revenue Analysis'!$B25&amp;"*",
'Data Repository Table'!$G:$G,'Revenue Analysis'!$C25,
'Data Repository Table'!$H:$H,'Revenue Analysis'!$D25,
'Data Repository Table'!$D:$D,'Revenue Analysis'!O$10,'Data Repository Table'!$A:$A,'Data Repository Table'!$A$3)</f>
        <v>4107398.7075</v>
      </c>
      <c r="P25" s="88">
        <f>SUMIFS('Data Repository Table'!$J:$J,
'Data Repository Table'!$C:$C,'Revenue Analysis'!$A25,
'Data Repository Table'!$B:$B,'Revenue Analysis'!$B25&amp;"*",
'Data Repository Table'!$G:$G,'Revenue Analysis'!$C25,
'Data Repository Table'!$H:$H,'Revenue Analysis'!$D25,
'Data Repository Table'!$D:$D,'Revenue Analysis'!P$10,'Data Repository Table'!$A:$A,'Data Repository Table'!$A$3)</f>
        <v>4394533.8475000001</v>
      </c>
      <c r="Q25" s="88">
        <f t="shared" ref="Q25:Q28" si="2">SUM(E25:P25)</f>
        <v>45240340.382500008</v>
      </c>
    </row>
    <row r="26" spans="1:22" ht="28" customHeight="1" x14ac:dyDescent="0.15">
      <c r="A26" s="80" t="s">
        <v>63</v>
      </c>
      <c r="B26" s="80" t="s">
        <v>22</v>
      </c>
      <c r="C26" s="80" t="s">
        <v>100</v>
      </c>
      <c r="D26" s="80" t="s">
        <v>104</v>
      </c>
      <c r="E26" s="88">
        <f>SUMIFS('Data Repository Table'!$J:$J,
'Data Repository Table'!$C:$C,'Revenue Analysis'!$A26,
'Data Repository Table'!$B:$B,'Revenue Analysis'!$B26&amp;"*",
'Data Repository Table'!$G:$G,'Revenue Analysis'!$C26,
'Data Repository Table'!$H:$H,'Revenue Analysis'!$D26,
'Data Repository Table'!$D:$D,'Revenue Analysis'!E$10,'Data Repository Table'!$A:$A,'Data Repository Table'!$A$3)</f>
        <v>1554281.2747</v>
      </c>
      <c r="F26" s="88">
        <f>SUMIFS('Data Repository Table'!$J:$J,
'Data Repository Table'!$C:$C,'Revenue Analysis'!$A26,
'Data Repository Table'!$B:$B,'Revenue Analysis'!$B26&amp;"*",
'Data Repository Table'!$G:$G,'Revenue Analysis'!$C26,
'Data Repository Table'!$H:$H,'Revenue Analysis'!$D26,
'Data Repository Table'!$D:$D,'Revenue Analysis'!F$10,'Data Repository Table'!$A:$A,'Data Repository Table'!$A$3)</f>
        <v>1717252.0299</v>
      </c>
      <c r="G26" s="88">
        <f>SUMIFS('Data Repository Table'!$J:$J,
'Data Repository Table'!$C:$C,'Revenue Analysis'!$A26,
'Data Repository Table'!$B:$B,'Revenue Analysis'!$B26&amp;"*",
'Data Repository Table'!$G:$G,'Revenue Analysis'!$C26,
'Data Repository Table'!$H:$H,'Revenue Analysis'!$D26,
'Data Repository Table'!$D:$D,'Revenue Analysis'!G$10,'Data Repository Table'!$A:$A,'Data Repository Table'!$A$3)</f>
        <v>1495446.6901</v>
      </c>
      <c r="H26" s="88">
        <f>SUMIFS('Data Repository Table'!$J:$J,
'Data Repository Table'!$C:$C,'Revenue Analysis'!$A26,
'Data Repository Table'!$B:$B,'Revenue Analysis'!$B26&amp;"*",
'Data Repository Table'!$G:$G,'Revenue Analysis'!$C26,
'Data Repository Table'!$H:$H,'Revenue Analysis'!$D26,
'Data Repository Table'!$D:$D,'Revenue Analysis'!H$10,'Data Repository Table'!$A:$A,'Data Repository Table'!$A$3)</f>
        <v>1321926.4993</v>
      </c>
      <c r="I26" s="88">
        <f>SUMIFS('Data Repository Table'!$J:$J,
'Data Repository Table'!$C:$C,'Revenue Analysis'!$A26,
'Data Repository Table'!$B:$B,'Revenue Analysis'!$B26&amp;"*",
'Data Repository Table'!$G:$G,'Revenue Analysis'!$C26,
'Data Repository Table'!$H:$H,'Revenue Analysis'!$D26,
'Data Repository Table'!$D:$D,'Revenue Analysis'!I$10,'Data Repository Table'!$A:$A,'Data Repository Table'!$A$3)</f>
        <v>1452210.7655</v>
      </c>
      <c r="J26" s="88">
        <f>SUMIFS('Data Repository Table'!$J:$J,
'Data Repository Table'!$C:$C,'Revenue Analysis'!$A26,
'Data Repository Table'!$B:$B,'Revenue Analysis'!$B26&amp;"*",
'Data Repository Table'!$G:$G,'Revenue Analysis'!$C26,
'Data Repository Table'!$H:$H,'Revenue Analysis'!$D26,
'Data Repository Table'!$D:$D,'Revenue Analysis'!J$10,'Data Repository Table'!$A:$A,'Data Repository Table'!$A$3)</f>
        <v>1237760.5548</v>
      </c>
      <c r="K26" s="88">
        <f>SUMIFS('Data Repository Table'!$J:$J,
'Data Repository Table'!$C:$C,'Revenue Analysis'!$A26,
'Data Repository Table'!$B:$B,'Revenue Analysis'!$B26&amp;"*",
'Data Repository Table'!$G:$G,'Revenue Analysis'!$C26,
'Data Repository Table'!$H:$H,'Revenue Analysis'!$D26,
'Data Repository Table'!$D:$D,'Revenue Analysis'!K$10,'Data Repository Table'!$A:$A,'Data Repository Table'!$A$3)</f>
        <v>1893355.3716</v>
      </c>
      <c r="L26" s="88">
        <f>SUMIFS('Data Repository Table'!$J:$J,
'Data Repository Table'!$C:$C,'Revenue Analysis'!$A26,
'Data Repository Table'!$B:$B,'Revenue Analysis'!$B26&amp;"*",
'Data Repository Table'!$G:$G,'Revenue Analysis'!$C26,
'Data Repository Table'!$H:$H,'Revenue Analysis'!$D26,
'Data Repository Table'!$D:$D,'Revenue Analysis'!L$10,'Data Repository Table'!$A:$A,'Data Repository Table'!$A$3)</f>
        <v>1928280.8390999998</v>
      </c>
      <c r="M26" s="88">
        <f>SUMIFS('Data Repository Table'!$J:$J,
'Data Repository Table'!$C:$C,'Revenue Analysis'!$A26,
'Data Repository Table'!$B:$B,'Revenue Analysis'!$B26&amp;"*",
'Data Repository Table'!$G:$G,'Revenue Analysis'!$C26,
'Data Repository Table'!$H:$H,'Revenue Analysis'!$D26,
'Data Repository Table'!$D:$D,'Revenue Analysis'!M$10,'Data Repository Table'!$A:$A,'Data Repository Table'!$A$3)</f>
        <v>1729663.4223</v>
      </c>
      <c r="N26" s="88">
        <f>SUMIFS('Data Repository Table'!$J:$J,
'Data Repository Table'!$C:$C,'Revenue Analysis'!$A26,
'Data Repository Table'!$B:$B,'Revenue Analysis'!$B26&amp;"*",
'Data Repository Table'!$G:$G,'Revenue Analysis'!$C26,
'Data Repository Table'!$H:$H,'Revenue Analysis'!$D26,
'Data Repository Table'!$D:$D,'Revenue Analysis'!N$10,'Data Repository Table'!$A:$A,'Data Repository Table'!$A$3)</f>
        <v>1834721.9968000001</v>
      </c>
      <c r="O26" s="88">
        <f>SUMIFS('Data Repository Table'!$J:$J,
'Data Repository Table'!$C:$C,'Revenue Analysis'!$A26,
'Data Repository Table'!$B:$B,'Revenue Analysis'!$B26&amp;"*",
'Data Repository Table'!$G:$G,'Revenue Analysis'!$C26,
'Data Repository Table'!$H:$H,'Revenue Analysis'!$D26,
'Data Repository Table'!$D:$D,'Revenue Analysis'!O$10,'Data Repository Table'!$A:$A,'Data Repository Table'!$A$3)</f>
        <v>1807255.4313000001</v>
      </c>
      <c r="P26" s="88">
        <f>SUMIFS('Data Repository Table'!$J:$J,
'Data Repository Table'!$C:$C,'Revenue Analysis'!$A26,
'Data Repository Table'!$B:$B,'Revenue Analysis'!$B26&amp;"*",
'Data Repository Table'!$G:$G,'Revenue Analysis'!$C26,
'Data Repository Table'!$H:$H,'Revenue Analysis'!$D26,
'Data Repository Table'!$D:$D,'Revenue Analysis'!P$10,'Data Repository Table'!$A:$A,'Data Repository Table'!$A$3)</f>
        <v>1933594.8929000001</v>
      </c>
      <c r="Q26" s="88">
        <f t="shared" si="2"/>
        <v>19905749.768300001</v>
      </c>
    </row>
    <row r="27" spans="1:22" ht="28" customHeight="1" x14ac:dyDescent="0.15">
      <c r="A27" s="80" t="s">
        <v>63</v>
      </c>
      <c r="B27" s="80" t="s">
        <v>22</v>
      </c>
      <c r="C27" s="80" t="s">
        <v>100</v>
      </c>
      <c r="D27" s="80" t="s">
        <v>103</v>
      </c>
      <c r="E27" s="88">
        <f>SUMIFS('Data Repository Table'!$J:$J,
'Data Repository Table'!$C:$C,'Revenue Analysis'!$A27,
'Data Repository Table'!$B:$B,'Revenue Analysis'!$B27&amp;"*",
'Data Repository Table'!$G:$G,'Revenue Analysis'!$C27,
'Data Repository Table'!$H:$H,'Revenue Analysis'!$D27,
'Data Repository Table'!$D:$D,'Revenue Analysis'!E$10,'Data Repository Table'!$A:$A,'Data Repository Table'!$A$3)</f>
        <v>2825965.9539999999</v>
      </c>
      <c r="F27" s="88">
        <f>SUMIFS('Data Repository Table'!$J:$J,
'Data Repository Table'!$C:$C,'Revenue Analysis'!$A27,
'Data Repository Table'!$B:$B,'Revenue Analysis'!$B27&amp;"*",
'Data Repository Table'!$G:$G,'Revenue Analysis'!$C27,
'Data Repository Table'!$H:$H,'Revenue Analysis'!$D27,
'Data Repository Table'!$D:$D,'Revenue Analysis'!F$10,'Data Repository Table'!$A:$A,'Data Repository Table'!$A$3)</f>
        <v>2122276.4180000001</v>
      </c>
      <c r="G27" s="88">
        <f>SUMIFS('Data Repository Table'!$J:$J,
'Data Repository Table'!$C:$C,'Revenue Analysis'!$A27,
'Data Repository Table'!$B:$B,'Revenue Analysis'!$B27&amp;"*",
'Data Repository Table'!$G:$G,'Revenue Analysis'!$C27,
'Data Repository Table'!$H:$H,'Revenue Analysis'!$D27,
'Data Repository Table'!$D:$D,'Revenue Analysis'!G$10,'Data Repository Table'!$A:$A,'Data Repository Table'!$A$3)</f>
        <v>3718993.9819999998</v>
      </c>
      <c r="H27" s="88">
        <f>SUMIFS('Data Repository Table'!$J:$J,
'Data Repository Table'!$C:$C,'Revenue Analysis'!$A27,
'Data Repository Table'!$B:$B,'Revenue Analysis'!$B27&amp;"*",
'Data Repository Table'!$G:$G,'Revenue Analysis'!$C27,
'Data Repository Table'!$H:$H,'Revenue Analysis'!$D27,
'Data Repository Table'!$D:$D,'Revenue Analysis'!H$10,'Data Repository Table'!$A:$A,'Data Repository Table'!$A$3)</f>
        <v>3403502.7259999998</v>
      </c>
      <c r="I27" s="88">
        <f>SUMIFS('Data Repository Table'!$J:$J,
'Data Repository Table'!$C:$C,'Revenue Analysis'!$A27,
'Data Repository Table'!$B:$B,'Revenue Analysis'!$B27&amp;"*",
'Data Repository Table'!$G:$G,'Revenue Analysis'!$C27,
'Data Repository Table'!$H:$H,'Revenue Analysis'!$D27,
'Data Repository Table'!$D:$D,'Revenue Analysis'!I$10,'Data Repository Table'!$A:$A,'Data Repository Table'!$A$3)</f>
        <v>2640383.2100000004</v>
      </c>
      <c r="J27" s="88">
        <f>SUMIFS('Data Repository Table'!$J:$J,
'Data Repository Table'!$C:$C,'Revenue Analysis'!$A27,
'Data Repository Table'!$B:$B,'Revenue Analysis'!$B27&amp;"*",
'Data Repository Table'!$G:$G,'Revenue Analysis'!$C27,
'Data Repository Table'!$H:$H,'Revenue Analysis'!$D27,
'Data Repository Table'!$D:$D,'Revenue Analysis'!J$10,'Data Repository Table'!$A:$A,'Data Repository Table'!$A$3)</f>
        <v>3250473.736</v>
      </c>
      <c r="K27" s="88">
        <f>SUMIFS('Data Repository Table'!$J:$J,
'Data Repository Table'!$C:$C,'Revenue Analysis'!$A27,
'Data Repository Table'!$B:$B,'Revenue Analysis'!$B27&amp;"*",
'Data Repository Table'!$G:$G,'Revenue Analysis'!$C27,
'Data Repository Table'!$H:$H,'Revenue Analysis'!$D27,
'Data Repository Table'!$D:$D,'Revenue Analysis'!K$10,'Data Repository Table'!$A:$A,'Data Repository Table'!$A$3)</f>
        <v>3442464.3119999999</v>
      </c>
      <c r="L27" s="88">
        <f>SUMIFS('Data Repository Table'!$J:$J,
'Data Repository Table'!$C:$C,'Revenue Analysis'!$A27,
'Data Repository Table'!$B:$B,'Revenue Analysis'!$B27&amp;"*",
'Data Repository Table'!$G:$G,'Revenue Analysis'!$C27,
'Data Repository Table'!$H:$H,'Revenue Analysis'!$D27,
'Data Repository Table'!$D:$D,'Revenue Analysis'!L$10,'Data Repository Table'!$A:$A,'Data Repository Table'!$A$3)</f>
        <v>3505965.162</v>
      </c>
      <c r="M27" s="88">
        <f>SUMIFS('Data Repository Table'!$J:$J,
'Data Repository Table'!$C:$C,'Revenue Analysis'!$A27,
'Data Repository Table'!$B:$B,'Revenue Analysis'!$B27&amp;"*",
'Data Repository Table'!$G:$G,'Revenue Analysis'!$C27,
'Data Repository Table'!$H:$H,'Revenue Analysis'!$D27,
'Data Repository Table'!$D:$D,'Revenue Analysis'!M$10,'Data Repository Table'!$A:$A,'Data Repository Table'!$A$3)</f>
        <v>3144842.5860000001</v>
      </c>
      <c r="N27" s="88">
        <f>SUMIFS('Data Repository Table'!$J:$J,
'Data Repository Table'!$C:$C,'Revenue Analysis'!$A27,
'Data Repository Table'!$B:$B,'Revenue Analysis'!$B27&amp;"*",
'Data Repository Table'!$G:$G,'Revenue Analysis'!$C27,
'Data Repository Table'!$H:$H,'Revenue Analysis'!$D27,
'Data Repository Table'!$D:$D,'Revenue Analysis'!N$10,'Data Repository Table'!$A:$A,'Data Repository Table'!$A$3)</f>
        <v>3335858.1760000004</v>
      </c>
      <c r="O27" s="88">
        <f>SUMIFS('Data Repository Table'!$J:$J,
'Data Repository Table'!$C:$C,'Revenue Analysis'!$A27,
'Data Repository Table'!$B:$B,'Revenue Analysis'!$B27&amp;"*",
'Data Repository Table'!$G:$G,'Revenue Analysis'!$C27,
'Data Repository Table'!$H:$H,'Revenue Analysis'!$D27,
'Data Repository Table'!$D:$D,'Revenue Analysis'!O$10,'Data Repository Table'!$A:$A,'Data Repository Table'!$A$3)</f>
        <v>3285918.966</v>
      </c>
      <c r="P27" s="88">
        <f>SUMIFS('Data Repository Table'!$J:$J,
'Data Repository Table'!$C:$C,'Revenue Analysis'!$A27,
'Data Repository Table'!$B:$B,'Revenue Analysis'!$B27&amp;"*",
'Data Repository Table'!$G:$G,'Revenue Analysis'!$C27,
'Data Repository Table'!$H:$H,'Revenue Analysis'!$D27,
'Data Repository Table'!$D:$D,'Revenue Analysis'!P$10,'Data Repository Table'!$A:$A,'Data Repository Table'!$A$3)</f>
        <v>3515627.0780000002</v>
      </c>
      <c r="Q27" s="88">
        <f t="shared" si="2"/>
        <v>38192272.306000002</v>
      </c>
    </row>
    <row r="28" spans="1:22" ht="28" customHeight="1" x14ac:dyDescent="0.15">
      <c r="A28" s="80" t="s">
        <v>63</v>
      </c>
      <c r="B28" s="80" t="s">
        <v>22</v>
      </c>
      <c r="C28" s="80" t="s">
        <v>102</v>
      </c>
      <c r="D28" s="80" t="s">
        <v>104</v>
      </c>
      <c r="E28" s="88">
        <f>SUMIFS('Data Repository Table'!$J:$J,
'Data Repository Table'!$C:$C,'Revenue Analysis'!$A28,
'Data Repository Table'!$B:$B,'Revenue Analysis'!$B28&amp;"*",
'Data Repository Table'!$G:$G,'Revenue Analysis'!$C28,
'Data Repository Table'!$H:$H,'Revenue Analysis'!$D28,
'Data Repository Table'!$D:$D,'Revenue Analysis'!E$10,'Data Repository Table'!$A:$A,'Data Repository Table'!$A$3)</f>
        <v>3037913.400549999</v>
      </c>
      <c r="F28" s="88">
        <f>SUMIFS('Data Repository Table'!$J:$J,
'Data Repository Table'!$C:$C,'Revenue Analysis'!$A28,
'Data Repository Table'!$B:$B,'Revenue Analysis'!$B28&amp;"*",
'Data Repository Table'!$G:$G,'Revenue Analysis'!$C28,
'Data Repository Table'!$H:$H,'Revenue Analysis'!$D28,
'Data Repository Table'!$D:$D,'Revenue Analysis'!F$10,'Data Repository Table'!$A:$A,'Data Repository Table'!$A$3)</f>
        <v>3356447.1493499991</v>
      </c>
      <c r="G28" s="88">
        <f>SUMIFS('Data Repository Table'!$J:$J,
'Data Repository Table'!$C:$C,'Revenue Analysis'!$A28,
'Data Repository Table'!$B:$B,'Revenue Analysis'!$B28&amp;"*",
'Data Repository Table'!$G:$G,'Revenue Analysis'!$C28,
'Data Repository Table'!$H:$H,'Revenue Analysis'!$D28,
'Data Repository Table'!$D:$D,'Revenue Analysis'!G$10,'Data Repository Table'!$A:$A,'Data Repository Table'!$A$3)</f>
        <v>2922918.5306499992</v>
      </c>
      <c r="H28" s="88">
        <f>SUMIFS('Data Repository Table'!$J:$J,
'Data Repository Table'!$C:$C,'Revenue Analysis'!$A28,
'Data Repository Table'!$B:$B,'Revenue Analysis'!$B28&amp;"*",
'Data Repository Table'!$G:$G,'Revenue Analysis'!$C28,
'Data Repository Table'!$H:$H,'Revenue Analysis'!$D28,
'Data Repository Table'!$D:$D,'Revenue Analysis'!H$10,'Data Repository Table'!$A:$A,'Data Repository Table'!$A$3)</f>
        <v>2583765.4304499994</v>
      </c>
      <c r="I28" s="88">
        <f>SUMIFS('Data Repository Table'!$J:$J,
'Data Repository Table'!$C:$C,'Revenue Analysis'!$A28,
'Data Repository Table'!$B:$B,'Revenue Analysis'!$B28&amp;"*",
'Data Repository Table'!$G:$G,'Revenue Analysis'!$C28,
'Data Repository Table'!$H:$H,'Revenue Analysis'!$D28,
'Data Repository Table'!$D:$D,'Revenue Analysis'!I$10,'Data Repository Table'!$A:$A,'Data Repository Table'!$A$3)</f>
        <v>2838411.9507499994</v>
      </c>
      <c r="J28" s="88">
        <f>SUMIFS('Data Repository Table'!$J:$J,
'Data Repository Table'!$C:$C,'Revenue Analysis'!$A28,
'Data Repository Table'!$B:$B,'Revenue Analysis'!$B28&amp;"*",
'Data Repository Table'!$G:$G,'Revenue Analysis'!$C28,
'Data Repository Table'!$H:$H,'Revenue Analysis'!$D28,
'Data Repository Table'!$D:$D,'Revenue Analysis'!J$10,'Data Repository Table'!$A:$A,'Data Repository Table'!$A$3)</f>
        <v>2419259.2661999995</v>
      </c>
      <c r="K28" s="88">
        <f>SUMIFS('Data Repository Table'!$J:$J,
'Data Repository Table'!$C:$C,'Revenue Analysis'!$A28,
'Data Repository Table'!$B:$B,'Revenue Analysis'!$B28&amp;"*",
'Data Repository Table'!$G:$G,'Revenue Analysis'!$C28,
'Data Repository Table'!$H:$H,'Revenue Analysis'!$D28,
'Data Repository Table'!$D:$D,'Revenue Analysis'!K$10,'Data Repository Table'!$A:$A,'Data Repository Table'!$A$3)</f>
        <v>3700649.1353999986</v>
      </c>
      <c r="L28" s="88">
        <f>SUMIFS('Data Repository Table'!$J:$J,
'Data Repository Table'!$C:$C,'Revenue Analysis'!$A28,
'Data Repository Table'!$B:$B,'Revenue Analysis'!$B28&amp;"*",
'Data Repository Table'!$G:$G,'Revenue Analysis'!$C28,
'Data Repository Table'!$H:$H,'Revenue Analysis'!$D28,
'Data Repository Table'!$D:$D,'Revenue Analysis'!L$10,'Data Repository Table'!$A:$A,'Data Repository Table'!$A$3)</f>
        <v>3768912.5491499985</v>
      </c>
      <c r="M28" s="88">
        <f>SUMIFS('Data Repository Table'!$J:$J,
'Data Repository Table'!$C:$C,'Revenue Analysis'!$A28,
'Data Repository Table'!$B:$B,'Revenue Analysis'!$B28&amp;"*",
'Data Repository Table'!$G:$G,'Revenue Analysis'!$C28,
'Data Repository Table'!$H:$H,'Revenue Analysis'!$D28,
'Data Repository Table'!$D:$D,'Revenue Analysis'!M$10,'Data Repository Table'!$A:$A,'Data Repository Table'!$A$3)</f>
        <v>3380705.7799499989</v>
      </c>
      <c r="N28" s="88">
        <f>SUMIFS('Data Repository Table'!$J:$J,
'Data Repository Table'!$C:$C,'Revenue Analysis'!$A28,
'Data Repository Table'!$B:$B,'Revenue Analysis'!$B28&amp;"*",
'Data Repository Table'!$G:$G,'Revenue Analysis'!$C28,
'Data Repository Table'!$H:$H,'Revenue Analysis'!$D28,
'Data Repository Table'!$D:$D,'Revenue Analysis'!N$10,'Data Repository Table'!$A:$A,'Data Repository Table'!$A$3)</f>
        <v>3586047.5391999991</v>
      </c>
      <c r="O28" s="88">
        <f>SUMIFS('Data Repository Table'!$J:$J,
'Data Repository Table'!$C:$C,'Revenue Analysis'!$A28,
'Data Repository Table'!$B:$B,'Revenue Analysis'!$B28&amp;"*",
'Data Repository Table'!$G:$G,'Revenue Analysis'!$C28,
'Data Repository Table'!$H:$H,'Revenue Analysis'!$D28,
'Data Repository Table'!$D:$D,'Revenue Analysis'!O$10,'Data Repository Table'!$A:$A,'Data Repository Table'!$A$3)</f>
        <v>3032362.88845</v>
      </c>
      <c r="P28" s="88">
        <f>SUMIFS('Data Repository Table'!$J:$J,
'Data Repository Table'!$C:$C,'Revenue Analysis'!$A28,
'Data Repository Table'!$B:$B,'Revenue Analysis'!$B28&amp;"*",
'Data Repository Table'!$G:$G,'Revenue Analysis'!$C28,
'Data Repository Table'!$H:$H,'Revenue Analysis'!$D28,
'Data Repository Table'!$D:$D,'Revenue Analysis'!P$10,'Data Repository Table'!$A:$A,'Data Repository Table'!$A$3)</f>
        <v>3079299.10885</v>
      </c>
      <c r="Q28" s="88">
        <f t="shared" si="2"/>
        <v>37706692.728949994</v>
      </c>
    </row>
    <row r="29" spans="1:22" ht="28" customHeight="1" x14ac:dyDescent="0.15">
      <c r="E29" s="88">
        <f>SUMIFS('Data Repository Table'!$J:$J,
'Data Repository Table'!$C:$C,'Revenue Analysis'!$A29,
'Data Repository Table'!$B:$B,'Revenue Analysis'!$B29&amp;"*",
'Data Repository Table'!$G:$G,'Revenue Analysis'!$C29,
'Data Repository Table'!$H:$H,'Revenue Analysis'!$D29,
'Data Repository Table'!$D:$D,'Revenue Analysis'!E$10,'Data Repository Table'!$A:$A,'Data Repository Table'!$A$3)</f>
        <v>0</v>
      </c>
      <c r="F29" s="88">
        <f>SUMIFS('Data Repository Table'!$J:$J,
'Data Repository Table'!$C:$C,'Revenue Analysis'!$A29,
'Data Repository Table'!$B:$B,'Revenue Analysis'!$B29&amp;"*",
'Data Repository Table'!$G:$G,'Revenue Analysis'!$C29,
'Data Repository Table'!$H:$H,'Revenue Analysis'!$D29,
'Data Repository Table'!$D:$D,'Revenue Analysis'!F$10,'Data Repository Table'!$A:$A,'Data Repository Table'!$A$3)</f>
        <v>0</v>
      </c>
      <c r="G29" s="88">
        <f>SUMIFS('Data Repository Table'!$J:$J,
'Data Repository Table'!$C:$C,'Revenue Analysis'!$A29,
'Data Repository Table'!$B:$B,'Revenue Analysis'!$B29&amp;"*",
'Data Repository Table'!$G:$G,'Revenue Analysis'!$C29,
'Data Repository Table'!$H:$H,'Revenue Analysis'!$D29,
'Data Repository Table'!$D:$D,'Revenue Analysis'!G$10,'Data Repository Table'!$A:$A,'Data Repository Table'!$A$3)</f>
        <v>0</v>
      </c>
      <c r="H29" s="88">
        <f>SUMIFS('Data Repository Table'!$J:$J,
'Data Repository Table'!$C:$C,'Revenue Analysis'!$A29,
'Data Repository Table'!$B:$B,'Revenue Analysis'!$B29&amp;"*",
'Data Repository Table'!$G:$G,'Revenue Analysis'!$C29,
'Data Repository Table'!$H:$H,'Revenue Analysis'!$D29,
'Data Repository Table'!$D:$D,'Revenue Analysis'!H$10,'Data Repository Table'!$A:$A,'Data Repository Table'!$A$3)</f>
        <v>0</v>
      </c>
      <c r="I29" s="88">
        <f>SUMIFS('Data Repository Table'!$J:$J,
'Data Repository Table'!$C:$C,'Revenue Analysis'!$A29,
'Data Repository Table'!$B:$B,'Revenue Analysis'!$B29&amp;"*",
'Data Repository Table'!$G:$G,'Revenue Analysis'!$C29,
'Data Repository Table'!$H:$H,'Revenue Analysis'!$D29,
'Data Repository Table'!$D:$D,'Revenue Analysis'!I$10,'Data Repository Table'!$A:$A,'Data Repository Table'!$A$3)</f>
        <v>0</v>
      </c>
      <c r="J29" s="88">
        <f>SUMIFS('Data Repository Table'!$J:$J,
'Data Repository Table'!$C:$C,'Revenue Analysis'!$A29,
'Data Repository Table'!$B:$B,'Revenue Analysis'!$B29&amp;"*",
'Data Repository Table'!$G:$G,'Revenue Analysis'!$C29,
'Data Repository Table'!$H:$H,'Revenue Analysis'!$D29,
'Data Repository Table'!$D:$D,'Revenue Analysis'!J$10,'Data Repository Table'!$A:$A,'Data Repository Table'!$A$3)</f>
        <v>0</v>
      </c>
      <c r="K29" s="88">
        <f>SUMIFS('Data Repository Table'!$J:$J,
'Data Repository Table'!$C:$C,'Revenue Analysis'!$A29,
'Data Repository Table'!$B:$B,'Revenue Analysis'!$B29&amp;"*",
'Data Repository Table'!$G:$G,'Revenue Analysis'!$C29,
'Data Repository Table'!$H:$H,'Revenue Analysis'!$D29,
'Data Repository Table'!$D:$D,'Revenue Analysis'!K$10,'Data Repository Table'!$A:$A,'Data Repository Table'!$A$3)</f>
        <v>0</v>
      </c>
      <c r="L29" s="88">
        <f>SUMIFS('Data Repository Table'!$J:$J,
'Data Repository Table'!$C:$C,'Revenue Analysis'!$A29,
'Data Repository Table'!$B:$B,'Revenue Analysis'!$B29&amp;"*",
'Data Repository Table'!$G:$G,'Revenue Analysis'!$C29,
'Data Repository Table'!$H:$H,'Revenue Analysis'!$D29,
'Data Repository Table'!$D:$D,'Revenue Analysis'!L$10,'Data Repository Table'!$A:$A,'Data Repository Table'!$A$3)</f>
        <v>0</v>
      </c>
      <c r="M29" s="88">
        <f>SUMIFS('Data Repository Table'!$J:$J,
'Data Repository Table'!$C:$C,'Revenue Analysis'!$A29,
'Data Repository Table'!$B:$B,'Revenue Analysis'!$B29&amp;"*",
'Data Repository Table'!$G:$G,'Revenue Analysis'!$C29,
'Data Repository Table'!$H:$H,'Revenue Analysis'!$D29,
'Data Repository Table'!$D:$D,'Revenue Analysis'!M$10,'Data Repository Table'!$A:$A,'Data Repository Table'!$A$3)</f>
        <v>0</v>
      </c>
      <c r="N29" s="88">
        <f>SUMIFS('Data Repository Table'!$J:$J,
'Data Repository Table'!$C:$C,'Revenue Analysis'!$A29,
'Data Repository Table'!$B:$B,'Revenue Analysis'!$B29&amp;"*",
'Data Repository Table'!$G:$G,'Revenue Analysis'!$C29,
'Data Repository Table'!$H:$H,'Revenue Analysis'!$D29,
'Data Repository Table'!$D:$D,'Revenue Analysis'!N$10,'Data Repository Table'!$A:$A,'Data Repository Table'!$A$3)</f>
        <v>0</v>
      </c>
      <c r="O29" s="88">
        <f>SUMIFS('Data Repository Table'!$J:$J,
'Data Repository Table'!$C:$C,'Revenue Analysis'!$A29,
'Data Repository Table'!$B:$B,'Revenue Analysis'!$B29&amp;"*",
'Data Repository Table'!$G:$G,'Revenue Analysis'!$C29,
'Data Repository Table'!$H:$H,'Revenue Analysis'!$D29,
'Data Repository Table'!$D:$D,'Revenue Analysis'!O$10,'Data Repository Table'!$A:$A,'Data Repository Table'!$A$3)</f>
        <v>0</v>
      </c>
      <c r="P29" s="88">
        <f>SUMIFS('Data Repository Table'!$J:$J,
'Data Repository Table'!$C:$C,'Revenue Analysis'!$A29,
'Data Repository Table'!$B:$B,'Revenue Analysis'!$B29&amp;"*",
'Data Repository Table'!$G:$G,'Revenue Analysis'!$C29,
'Data Repository Table'!$H:$H,'Revenue Analysis'!$D29,
'Data Repository Table'!$D:$D,'Revenue Analysis'!P$10,'Data Repository Table'!$A:$A,'Data Repository Table'!$A$3)</f>
        <v>0</v>
      </c>
      <c r="Q29" s="88">
        <f>SUM(Q24:Q28)</f>
        <v>163665225.377</v>
      </c>
    </row>
    <row r="30" spans="1:22" s="92" customFormat="1" ht="40.5" customHeight="1" x14ac:dyDescent="0.2">
      <c r="A30" s="148" t="s">
        <v>108</v>
      </c>
      <c r="B30" s="149"/>
      <c r="C30" s="149"/>
      <c r="D30" s="149"/>
      <c r="E30" s="149"/>
      <c r="F30" s="149"/>
      <c r="G30" s="149"/>
      <c r="H30" s="149"/>
      <c r="I30" s="149"/>
      <c r="J30" s="149"/>
      <c r="K30" s="149"/>
      <c r="L30" s="149"/>
      <c r="M30" s="149"/>
      <c r="N30" s="149"/>
      <c r="O30" s="149"/>
      <c r="P30" s="149"/>
      <c r="Q30" s="149"/>
      <c r="R30" s="149"/>
      <c r="S30" s="149"/>
      <c r="T30" s="149"/>
      <c r="U30" s="149"/>
      <c r="V30" s="83"/>
    </row>
    <row r="31" spans="1:22" s="92" customFormat="1" ht="83" customHeight="1" x14ac:dyDescent="0.2">
      <c r="A31" s="148" t="s">
        <v>189</v>
      </c>
      <c r="B31" s="150"/>
      <c r="C31" s="150"/>
      <c r="D31" s="150"/>
      <c r="E31" s="150"/>
      <c r="F31" s="150"/>
      <c r="G31" s="150"/>
      <c r="H31" s="150"/>
      <c r="I31" s="150"/>
      <c r="J31" s="150"/>
      <c r="K31" s="150"/>
      <c r="L31" s="150"/>
      <c r="M31" s="150"/>
      <c r="N31" s="150"/>
      <c r="O31" s="150"/>
      <c r="P31" s="150"/>
      <c r="Q31" s="150"/>
      <c r="R31" s="150"/>
      <c r="S31" s="150"/>
      <c r="T31" s="150"/>
      <c r="U31" s="150"/>
      <c r="V31" s="150"/>
    </row>
    <row r="32" spans="1:22" s="84" customFormat="1" ht="28" customHeight="1" x14ac:dyDescent="0.15">
      <c r="A32" s="85" t="s">
        <v>46</v>
      </c>
      <c r="B32" s="85" t="s">
        <v>98</v>
      </c>
      <c r="C32" s="85" t="s">
        <v>110</v>
      </c>
      <c r="E32" s="86">
        <v>41456</v>
      </c>
      <c r="F32" s="86">
        <v>41487</v>
      </c>
      <c r="G32" s="86">
        <v>41518</v>
      </c>
      <c r="H32" s="86">
        <v>41548</v>
      </c>
      <c r="I32" s="86">
        <v>41579</v>
      </c>
      <c r="J32" s="86">
        <v>41609</v>
      </c>
      <c r="K32" s="86">
        <v>41640</v>
      </c>
      <c r="L32" s="86">
        <v>41671</v>
      </c>
      <c r="M32" s="86">
        <v>41699</v>
      </c>
      <c r="N32" s="86">
        <v>41730</v>
      </c>
      <c r="O32" s="86">
        <v>41760</v>
      </c>
      <c r="P32" s="86">
        <v>41791</v>
      </c>
    </row>
    <row r="33" spans="1:17" s="84" customFormat="1" ht="28" customHeight="1" x14ac:dyDescent="0.15">
      <c r="A33" s="85"/>
      <c r="B33" s="85"/>
      <c r="C33" s="85"/>
      <c r="Q33" s="94" t="s">
        <v>21</v>
      </c>
    </row>
    <row r="34" spans="1:17" ht="28" customHeight="1" x14ac:dyDescent="0.15">
      <c r="A34" s="80" t="s">
        <v>51</v>
      </c>
      <c r="B34" s="80" t="s">
        <v>22</v>
      </c>
      <c r="C34" s="80" t="s">
        <v>101</v>
      </c>
      <c r="E34" s="137">
        <f>SUMIFS('Data Repository Table'!$J:$J,
'Data Repository Table'!$C:$C,'Revenue Analysis'!$A34,
'Data Repository Table'!$B:$B,'Revenue Analysis'!$B34&amp;"*",
'Data Repository Table'!$G:$G,'Revenue Analysis'!$C34,
'Data Repository Table'!$D:$D,'Revenue Analysis'!E$32,'Data Repository Table'!$A:$A,'Data Repository Table'!$A$3)</f>
        <v>3094536.9986999994</v>
      </c>
      <c r="F34" s="137">
        <f>SUMIFS('Data Repository Table'!$J:$J,
'Data Repository Table'!$C:$C,'Revenue Analysis'!$A34,
'Data Repository Table'!$B:$B,'Revenue Analysis'!$B34&amp;"*",
'Data Repository Table'!$G:$G,'Revenue Analysis'!$C34,
'Data Repository Table'!$D:$D,'Revenue Analysis'!F$32,'Data Repository Table'!$A:$A,'Data Repository Table'!$A$3)</f>
        <v>2980521.8105250001</v>
      </c>
      <c r="G34" s="137">
        <f>SUMIFS('Data Repository Table'!$J:$J,
'Data Repository Table'!$C:$C,'Revenue Analysis'!$A34,
'Data Repository Table'!$B:$B,'Revenue Analysis'!$B34&amp;"*",
'Data Repository Table'!$G:$G,'Revenue Analysis'!$C34,
'Data Repository Table'!$D:$D,'Revenue Analysis'!G$32,'Data Repository Table'!$A:$A,'Data Repository Table'!$A$3)</f>
        <v>2752413.7409999999</v>
      </c>
      <c r="H34" s="137">
        <f>SUMIFS('Data Repository Table'!$J:$J,
'Data Repository Table'!$C:$C,'Revenue Analysis'!$A34,
'Data Repository Table'!$B:$B,'Revenue Analysis'!$B34&amp;"*",
'Data Repository Table'!$G:$G,'Revenue Analysis'!$C34,
'Data Repository Table'!$D:$D,'Revenue Analysis'!H$32,'Data Repository Table'!$A:$A,'Data Repository Table'!$A$3)</f>
        <v>2732151.9371999996</v>
      </c>
      <c r="I34" s="137">
        <f>SUMIFS('Data Repository Table'!$J:$J,
'Data Repository Table'!$C:$C,'Revenue Analysis'!$A34,
'Data Repository Table'!$B:$B,'Revenue Analysis'!$B34&amp;"*",
'Data Repository Table'!$G:$G,'Revenue Analysis'!$C34,
'Data Repository Table'!$D:$D,'Revenue Analysis'!I$32,'Data Repository Table'!$A:$A,'Data Repository Table'!$A$3)</f>
        <v>2885028.0122999996</v>
      </c>
      <c r="J34" s="137">
        <f>SUMIFS('Data Repository Table'!$J:$J,
'Data Repository Table'!$C:$C,'Revenue Analysis'!$A34,
'Data Repository Table'!$B:$B,'Revenue Analysis'!$B34&amp;"*",
'Data Repository Table'!$G:$G,'Revenue Analysis'!$C34,
'Data Repository Table'!$D:$D,'Revenue Analysis'!J$32,'Data Repository Table'!$A:$A,'Data Repository Table'!$A$3)</f>
        <v>2815308.3782250006</v>
      </c>
      <c r="K34" s="137">
        <f>SUMIFS('Data Repository Table'!$J:$J,
'Data Repository Table'!$C:$C,'Revenue Analysis'!$A34,
'Data Repository Table'!$B:$B,'Revenue Analysis'!$B34&amp;"*",
'Data Repository Table'!$G:$G,'Revenue Analysis'!$C34,
'Data Repository Table'!$D:$D,'Revenue Analysis'!K$32,'Data Repository Table'!$A:$A,'Data Repository Table'!$A$3)</f>
        <v>4092821.3597249994</v>
      </c>
      <c r="L34" s="137">
        <f>SUMIFS('Data Repository Table'!$J:$J,
'Data Repository Table'!$C:$C,'Revenue Analysis'!$A34,
'Data Repository Table'!$B:$B,'Revenue Analysis'!$B34&amp;"*",
'Data Repository Table'!$G:$G,'Revenue Analysis'!$C34,
'Data Repository Table'!$D:$D,'Revenue Analysis'!L$32,'Data Repository Table'!$A:$A,'Data Repository Table'!$A$3)</f>
        <v>3622839.5636999998</v>
      </c>
      <c r="M34" s="137">
        <f>SUMIFS('Data Repository Table'!$J:$J,
'Data Repository Table'!$C:$C,'Revenue Analysis'!$A34,
'Data Repository Table'!$B:$B,'Revenue Analysis'!$B34&amp;"*",
'Data Repository Table'!$G:$G,'Revenue Analysis'!$C34,
'Data Repository Table'!$D:$D,'Revenue Analysis'!M$32,'Data Repository Table'!$A:$A,'Data Repository Table'!$A$3)</f>
        <v>3818238.1009499999</v>
      </c>
      <c r="N34" s="137">
        <f>SUMIFS('Data Repository Table'!$J:$J,
'Data Repository Table'!$C:$C,'Revenue Analysis'!$A34,
'Data Repository Table'!$B:$B,'Revenue Analysis'!$B34&amp;"*",
'Data Repository Table'!$G:$G,'Revenue Analysis'!$C34,
'Data Repository Table'!$D:$D,'Revenue Analysis'!N$32,'Data Repository Table'!$A:$A,'Data Repository Table'!$A$3)</f>
        <v>2789853.534825</v>
      </c>
      <c r="O34" s="137">
        <f>SUMIFS('Data Repository Table'!$J:$J,
'Data Repository Table'!$C:$C,'Revenue Analysis'!$A34,
'Data Repository Table'!$B:$B,'Revenue Analysis'!$B34&amp;"*",
'Data Repository Table'!$G:$G,'Revenue Analysis'!$C34,
'Data Repository Table'!$D:$D,'Revenue Analysis'!O$32,'Data Repository Table'!$A:$A,'Data Repository Table'!$A$3)</f>
        <v>2822646.2911499999</v>
      </c>
      <c r="P34" s="137">
        <f>SUMIFS('Data Repository Table'!$J:$J,
'Data Repository Table'!$C:$C,'Revenue Analysis'!$A34,
'Data Repository Table'!$B:$B,'Revenue Analysis'!$B34&amp;"*",
'Data Repository Table'!$G:$G,'Revenue Analysis'!$C34,
'Data Repository Table'!$D:$D,'Revenue Analysis'!P$32,'Data Repository Table'!$A:$A,'Data Repository Table'!$A$3)</f>
        <v>2712379.18035</v>
      </c>
      <c r="Q34" s="88">
        <f>SUM(E34:P34)</f>
        <v>37118738.908649988</v>
      </c>
    </row>
    <row r="35" spans="1:17" ht="28" customHeight="1" x14ac:dyDescent="0.15">
      <c r="A35" s="80" t="s">
        <v>51</v>
      </c>
      <c r="B35" s="80" t="s">
        <v>22</v>
      </c>
      <c r="C35" s="80" t="s">
        <v>100</v>
      </c>
      <c r="E35" s="137">
        <f>SUMIFS('Data Repository Table'!$J:$J,
'Data Repository Table'!$C:$C,'Revenue Analysis'!$A35,
'Data Repository Table'!$B:$B,'Revenue Analysis'!$B35&amp;"*",
'Data Repository Table'!$G:$G,'Revenue Analysis'!$C35,
'Data Repository Table'!$D:$D,'Revenue Analysis'!E$32,'Data Repository Table'!$A:$A,'Data Repository Table'!$A$3)</f>
        <v>1523285.8376100748</v>
      </c>
      <c r="F35" s="137">
        <f>SUMIFS('Data Repository Table'!$J:$J,
'Data Repository Table'!$C:$C,'Revenue Analysis'!$A35,
'Data Repository Table'!$B:$B,'Revenue Analysis'!$B35&amp;"*",
'Data Repository Table'!$G:$G,'Revenue Analysis'!$C35,
'Data Repository Table'!$D:$D,'Revenue Analysis'!F$32,'Data Repository Table'!$A:$A,'Data Repository Table'!$A$3)</f>
        <v>1467161.8612309312</v>
      </c>
      <c r="G35" s="137">
        <f>SUMIFS('Data Repository Table'!$J:$J,
'Data Repository Table'!$C:$C,'Revenue Analysis'!$A35,
'Data Repository Table'!$B:$B,'Revenue Analysis'!$B35&amp;"*",
'Data Repository Table'!$G:$G,'Revenue Analysis'!$C35,
'Data Repository Table'!$D:$D,'Revenue Analysis'!G$32,'Data Repository Table'!$A:$A,'Data Repository Table'!$A$3)</f>
        <v>1354875.66400725</v>
      </c>
      <c r="H35" s="137">
        <f>SUMIFS('Data Repository Table'!$J:$J,
'Data Repository Table'!$C:$C,'Revenue Analysis'!$A35,
'Data Repository Table'!$B:$B,'Revenue Analysis'!$B35&amp;"*",
'Data Repository Table'!$G:$G,'Revenue Analysis'!$C35,
'Data Repository Table'!$D:$D,'Revenue Analysis'!H$32,'Data Repository Table'!$A:$A,'Data Repository Table'!$A$3)</f>
        <v>1344901.7910867</v>
      </c>
      <c r="I35" s="137">
        <f>SUMIFS('Data Repository Table'!$J:$J,
'Data Repository Table'!$C:$C,'Revenue Analysis'!$A35,
'Data Repository Table'!$B:$B,'Revenue Analysis'!$B35&amp;"*",
'Data Repository Table'!$G:$G,'Revenue Analysis'!$C35,
'Data Repository Table'!$D:$D,'Revenue Analysis'!I$32,'Data Repository Table'!$A:$A,'Data Repository Table'!$A$3)</f>
        <v>1420155.039054675</v>
      </c>
      <c r="J35" s="137">
        <f>SUMIFS('Data Repository Table'!$J:$J,
'Data Repository Table'!$C:$C,'Revenue Analysis'!$A35,
'Data Repository Table'!$B:$B,'Revenue Analysis'!$B35&amp;"*",
'Data Repository Table'!$G:$G,'Revenue Analysis'!$C35,
'Data Repository Table'!$D:$D,'Revenue Analysis'!J$32,'Data Repository Table'!$A:$A,'Data Repository Table'!$A$3)</f>
        <v>1385835.5491812564</v>
      </c>
      <c r="K35" s="137">
        <f>SUMIFS('Data Repository Table'!$J:$J,
'Data Repository Table'!$C:$C,'Revenue Analysis'!$A35,
'Data Repository Table'!$B:$B,'Revenue Analysis'!$B35&amp;"*",
'Data Repository Table'!$G:$G,'Revenue Analysis'!$C35,
'Data Repository Table'!$D:$D,'Revenue Analysis'!K$32,'Data Repository Table'!$A:$A,'Data Repository Table'!$A$3)</f>
        <v>2014691.3143246307</v>
      </c>
      <c r="L35" s="137">
        <f>SUMIFS('Data Repository Table'!$J:$J,
'Data Repository Table'!$C:$C,'Revenue Analysis'!$A35,
'Data Repository Table'!$B:$B,'Revenue Analysis'!$B35&amp;"*",
'Data Repository Table'!$G:$G,'Revenue Analysis'!$C35,
'Data Repository Table'!$D:$D,'Revenue Analysis'!L$32,'Data Repository Table'!$A:$A,'Data Repository Table'!$A$3)</f>
        <v>1783342.7752313251</v>
      </c>
      <c r="M35" s="137">
        <f>SUMIFS('Data Repository Table'!$J:$J,
'Data Repository Table'!$C:$C,'Revenue Analysis'!$A35,
'Data Repository Table'!$B:$B,'Revenue Analysis'!$B35&amp;"*",
'Data Repository Table'!$G:$G,'Revenue Analysis'!$C35,
'Data Repository Table'!$D:$D,'Revenue Analysis'!M$32,'Data Repository Table'!$A:$A,'Data Repository Table'!$A$3)</f>
        <v>1879527.7051926372</v>
      </c>
      <c r="N35" s="137">
        <f>SUMIFS('Data Repository Table'!$J:$J,
'Data Repository Table'!$C:$C,'Revenue Analysis'!$A35,
'Data Repository Table'!$B:$B,'Revenue Analysis'!$B35&amp;"*",
'Data Repository Table'!$G:$G,'Revenue Analysis'!$C35,
'Data Repository Table'!$D:$D,'Revenue Analysis'!N$32,'Data Repository Table'!$A:$A,'Data Repository Table'!$A$3)</f>
        <v>1373305.4025176065</v>
      </c>
      <c r="O35" s="137">
        <f>SUMIFS('Data Repository Table'!$J:$J,
'Data Repository Table'!$C:$C,'Revenue Analysis'!$A35,
'Data Repository Table'!$B:$B,'Revenue Analysis'!$B35&amp;"*",
'Data Repository Table'!$G:$G,'Revenue Analysis'!$C35,
'Data Repository Table'!$D:$D,'Revenue Analysis'!O$32,'Data Repository Table'!$A:$A,'Data Repository Table'!$A$3)</f>
        <v>1389447.6368185873</v>
      </c>
      <c r="P35" s="137">
        <f>SUMIFS('Data Repository Table'!$J:$J,
'Data Repository Table'!$C:$C,'Revenue Analysis'!$A35,
'Data Repository Table'!$B:$B,'Revenue Analysis'!$B35&amp;"*",
'Data Repository Table'!$G:$G,'Revenue Analysis'!$C35,
'Data Repository Table'!$D:$D,'Revenue Analysis'!P$32,'Data Repository Table'!$A:$A,'Data Repository Table'!$A$3)</f>
        <v>1335168.6515272874</v>
      </c>
      <c r="Q35" s="88">
        <f t="shared" ref="Q35:Q42" si="3">SUM(E35:P35)</f>
        <v>18271699.227782957</v>
      </c>
    </row>
    <row r="36" spans="1:17" ht="28" customHeight="1" x14ac:dyDescent="0.15">
      <c r="A36" s="80" t="s">
        <v>51</v>
      </c>
      <c r="B36" s="80" t="s">
        <v>22</v>
      </c>
      <c r="C36" s="80" t="s">
        <v>102</v>
      </c>
      <c r="E36" s="137">
        <f>SUMIFS('Data Repository Table'!$J:$J,
'Data Repository Table'!$C:$C,'Revenue Analysis'!$A36,
'Data Repository Table'!$B:$B,'Revenue Analysis'!$B36&amp;"*",
'Data Repository Table'!$G:$G,'Revenue Analysis'!$C36,
'Data Repository Table'!$D:$D,'Revenue Analysis'!E$32,'Data Repository Table'!$A:$A,'Data Repository Table'!$A$3)</f>
        <v>1296758.36136</v>
      </c>
      <c r="F36" s="137">
        <f>SUMIFS('Data Repository Table'!$J:$J,
'Data Repository Table'!$C:$C,'Revenue Analysis'!$A36,
'Data Repository Table'!$B:$B,'Revenue Analysis'!$B36&amp;"*",
'Data Repository Table'!$G:$G,'Revenue Analysis'!$C36,
'Data Repository Table'!$D:$D,'Revenue Analysis'!F$32,'Data Repository Table'!$A:$A,'Data Repository Table'!$A$3)</f>
        <v>1248980.56822</v>
      </c>
      <c r="G36" s="137">
        <f>SUMIFS('Data Repository Table'!$J:$J,
'Data Repository Table'!$C:$C,'Revenue Analysis'!$A36,
'Data Repository Table'!$B:$B,'Revenue Analysis'!$B36&amp;"*",
'Data Repository Table'!$G:$G,'Revenue Analysis'!$C36,
'Data Repository Table'!$D:$D,'Revenue Analysis'!G$32,'Data Repository Table'!$A:$A,'Data Repository Table'!$A$3)</f>
        <v>1153392.4247999999</v>
      </c>
      <c r="H36" s="137">
        <f>SUMIFS('Data Repository Table'!$J:$J,
'Data Repository Table'!$C:$C,'Revenue Analysis'!$A36,
'Data Repository Table'!$B:$B,'Revenue Analysis'!$B36&amp;"*",
'Data Repository Table'!$G:$G,'Revenue Analysis'!$C36,
'Data Repository Table'!$D:$D,'Revenue Analysis'!H$32,'Data Repository Table'!$A:$A,'Data Repository Table'!$A$3)</f>
        <v>1144901.76416</v>
      </c>
      <c r="I36" s="137">
        <f>SUMIFS('Data Repository Table'!$J:$J,
'Data Repository Table'!$C:$C,'Revenue Analysis'!$A36,
'Data Repository Table'!$B:$B,'Revenue Analysis'!$B36&amp;"*",
'Data Repository Table'!$G:$G,'Revenue Analysis'!$C36,
'Data Repository Table'!$D:$D,'Revenue Analysis'!I$32,'Data Repository Table'!$A:$A,'Data Repository Table'!$A$3)</f>
        <v>1208964.11944</v>
      </c>
      <c r="J36" s="137">
        <f>SUMIFS('Data Repository Table'!$J:$J,
'Data Repository Table'!$C:$C,'Revenue Analysis'!$A36,
'Data Repository Table'!$B:$B,'Revenue Analysis'!$B36&amp;"*",
'Data Repository Table'!$G:$G,'Revenue Analysis'!$C36,
'Data Repository Table'!$D:$D,'Revenue Analysis'!J$32,'Data Repository Table'!$A:$A,'Data Repository Table'!$A$3)</f>
        <v>1179748.2727800002</v>
      </c>
      <c r="K36" s="137">
        <f>SUMIFS('Data Repository Table'!$J:$J,
'Data Repository Table'!$C:$C,'Revenue Analysis'!$A36,
'Data Repository Table'!$B:$B,'Revenue Analysis'!$B36&amp;"*",
'Data Repository Table'!$G:$G,'Revenue Analysis'!$C36,
'Data Repository Table'!$D:$D,'Revenue Analysis'!K$32,'Data Repository Table'!$A:$A,'Data Repository Table'!$A$3)</f>
        <v>1715087.0459799999</v>
      </c>
      <c r="L36" s="137">
        <f>SUMIFS('Data Repository Table'!$J:$J,
'Data Repository Table'!$C:$C,'Revenue Analysis'!$A36,
'Data Repository Table'!$B:$B,'Revenue Analysis'!$B36&amp;"*",
'Data Repository Table'!$G:$G,'Revenue Analysis'!$C36,
'Data Repository Table'!$D:$D,'Revenue Analysis'!L$32,'Data Repository Table'!$A:$A,'Data Repository Table'!$A$3)</f>
        <v>1518142.2933600002</v>
      </c>
      <c r="M36" s="137">
        <f>SUMIFS('Data Repository Table'!$J:$J,
'Data Repository Table'!$C:$C,'Revenue Analysis'!$A36,
'Data Repository Table'!$B:$B,'Revenue Analysis'!$B36&amp;"*",
'Data Repository Table'!$G:$G,'Revenue Analysis'!$C36,
'Data Repository Table'!$D:$D,'Revenue Analysis'!M$32,'Data Repository Table'!$A:$A,'Data Repository Table'!$A$3)</f>
        <v>1600023.58516</v>
      </c>
      <c r="N36" s="137">
        <f>SUMIFS('Data Repository Table'!$J:$J,
'Data Repository Table'!$C:$C,'Revenue Analysis'!$A36,
'Data Repository Table'!$B:$B,'Revenue Analysis'!$B36&amp;"*",
'Data Repository Table'!$G:$G,'Revenue Analysis'!$C36,
'Data Repository Table'!$D:$D,'Revenue Analysis'!N$32,'Data Repository Table'!$A:$A,'Data Repository Table'!$A$3)</f>
        <v>1169081.4812600003</v>
      </c>
      <c r="O36" s="137">
        <f>SUMIFS('Data Repository Table'!$J:$J,
'Data Repository Table'!$C:$C,'Revenue Analysis'!$A36,
'Data Repository Table'!$B:$B,'Revenue Analysis'!$B36&amp;"*",
'Data Repository Table'!$G:$G,'Revenue Analysis'!$C36,
'Data Repository Table'!$D:$D,'Revenue Analysis'!O$32,'Data Repository Table'!$A:$A,'Data Repository Table'!$A$3)</f>
        <v>1182823.2077200001</v>
      </c>
      <c r="P36" s="137">
        <f>SUMIFS('Data Repository Table'!$J:$J,
'Data Repository Table'!$C:$C,'Revenue Analysis'!$A36,
'Data Repository Table'!$B:$B,'Revenue Analysis'!$B36&amp;"*",
'Data Repository Table'!$G:$G,'Revenue Analysis'!$C36,
'Data Repository Table'!$D:$D,'Revenue Analysis'!P$32,'Data Repository Table'!$A:$A,'Data Repository Table'!$A$3)</f>
        <v>1136616.0374800002</v>
      </c>
      <c r="Q36" s="88">
        <f t="shared" si="3"/>
        <v>15554519.161720002</v>
      </c>
    </row>
    <row r="37" spans="1:17" ht="28" customHeight="1" x14ac:dyDescent="0.15">
      <c r="A37" s="80" t="s">
        <v>64</v>
      </c>
      <c r="B37" s="80" t="s">
        <v>22</v>
      </c>
      <c r="C37" s="80" t="s">
        <v>101</v>
      </c>
      <c r="E37" s="137">
        <f>SUMIFS('Data Repository Table'!$J:$J,
'Data Repository Table'!$C:$C,'Revenue Analysis'!$A37,
'Data Repository Table'!$B:$B,'Revenue Analysis'!$B37&amp;"*",
'Data Repository Table'!$G:$G,'Revenue Analysis'!$C37,
'Data Repository Table'!$D:$D,'Revenue Analysis'!E$32,'Data Repository Table'!$A:$A,'Data Repository Table'!$A$3)</f>
        <v>7220021.2387499996</v>
      </c>
      <c r="F37" s="137">
        <f>SUMIFS('Data Repository Table'!$J:$J,
'Data Repository Table'!$C:$C,'Revenue Analysis'!$A37,
'Data Repository Table'!$B:$B,'Revenue Analysis'!$B37&amp;"*",
'Data Repository Table'!$G:$G,'Revenue Analysis'!$C37,
'Data Repository Table'!$D:$D,'Revenue Analysis'!F$32,'Data Repository Table'!$A:$A,'Data Repository Table'!$A$3)</f>
        <v>6085131.0149999997</v>
      </c>
      <c r="G37" s="137">
        <f>SUMIFS('Data Repository Table'!$J:$J,
'Data Repository Table'!$C:$C,'Revenue Analysis'!$A37,
'Data Repository Table'!$B:$B,'Revenue Analysis'!$B37&amp;"*",
'Data Repository Table'!$G:$G,'Revenue Analysis'!$C37,
'Data Repository Table'!$D:$D,'Revenue Analysis'!G$32,'Data Repository Table'!$A:$A,'Data Repository Table'!$A$3)</f>
        <v>6723291.7162500005</v>
      </c>
      <c r="H37" s="137">
        <f>SUMIFS('Data Repository Table'!$J:$J,
'Data Repository Table'!$C:$C,'Revenue Analysis'!$A37,
'Data Repository Table'!$B:$B,'Revenue Analysis'!$B37&amp;"*",
'Data Repository Table'!$G:$G,'Revenue Analysis'!$C37,
'Data Repository Table'!$D:$D,'Revenue Analysis'!H$32,'Data Repository Table'!$A:$A,'Data Repository Table'!$A$3)</f>
        <v>6313180.5299999993</v>
      </c>
      <c r="I37" s="137">
        <f>SUMIFS('Data Repository Table'!$J:$J,
'Data Repository Table'!$C:$C,'Revenue Analysis'!$A37,
'Data Repository Table'!$B:$B,'Revenue Analysis'!$B37&amp;"*",
'Data Repository Table'!$G:$G,'Revenue Analysis'!$C37,
'Data Repository Table'!$D:$D,'Revenue Analysis'!I$32,'Data Repository Table'!$A:$A,'Data Repository Table'!$A$3)</f>
        <v>5763708.6674999995</v>
      </c>
      <c r="J37" s="137">
        <f>SUMIFS('Data Repository Table'!$J:$J,
'Data Repository Table'!$C:$C,'Revenue Analysis'!$A37,
'Data Repository Table'!$B:$B,'Revenue Analysis'!$B37&amp;"*",
'Data Repository Table'!$G:$G,'Revenue Analysis'!$C37,
'Data Repository Table'!$D:$D,'Revenue Analysis'!J$32,'Data Repository Table'!$A:$A,'Data Repository Table'!$A$3)</f>
        <v>6484566.5099999998</v>
      </c>
      <c r="K37" s="137">
        <f>SUMIFS('Data Repository Table'!$J:$J,
'Data Repository Table'!$C:$C,'Revenue Analysis'!$A37,
'Data Repository Table'!$B:$B,'Revenue Analysis'!$B37&amp;"*",
'Data Repository Table'!$G:$G,'Revenue Analysis'!$C37,
'Data Repository Table'!$D:$D,'Revenue Analysis'!K$32,'Data Repository Table'!$A:$A,'Data Repository Table'!$A$3)</f>
        <v>9314190.6750000007</v>
      </c>
      <c r="L37" s="137">
        <f>SUMIFS('Data Repository Table'!$J:$J,
'Data Repository Table'!$C:$C,'Revenue Analysis'!$A37,
'Data Repository Table'!$B:$B,'Revenue Analysis'!$B37&amp;"*",
'Data Repository Table'!$G:$G,'Revenue Analysis'!$C37,
'Data Repository Table'!$D:$D,'Revenue Analysis'!L$32,'Data Repository Table'!$A:$A,'Data Repository Table'!$A$3)</f>
        <v>6750396.1374999993</v>
      </c>
      <c r="M37" s="137">
        <f>SUMIFS('Data Repository Table'!$J:$J,
'Data Repository Table'!$C:$C,'Revenue Analysis'!$A37,
'Data Repository Table'!$B:$B,'Revenue Analysis'!$B37&amp;"*",
'Data Repository Table'!$G:$G,'Revenue Analysis'!$C37,
'Data Repository Table'!$D:$D,'Revenue Analysis'!M$32,'Data Repository Table'!$A:$A,'Data Repository Table'!$A$3)</f>
        <v>8185283.6587499995</v>
      </c>
      <c r="N37" s="137">
        <f>SUMIFS('Data Repository Table'!$J:$J,
'Data Repository Table'!$C:$C,'Revenue Analysis'!$A37,
'Data Repository Table'!$B:$B,'Revenue Analysis'!$B37&amp;"*",
'Data Repository Table'!$G:$G,'Revenue Analysis'!$C37,
'Data Repository Table'!$D:$D,'Revenue Analysis'!N$32,'Data Repository Table'!$A:$A,'Data Repository Table'!$A$3)</f>
        <v>6778514.602500001</v>
      </c>
      <c r="O37" s="137">
        <f>SUMIFS('Data Repository Table'!$J:$J,
'Data Repository Table'!$C:$C,'Revenue Analysis'!$A37,
'Data Repository Table'!$B:$B,'Revenue Analysis'!$B37&amp;"*",
'Data Repository Table'!$G:$G,'Revenue Analysis'!$C37,
'Data Repository Table'!$D:$D,'Revenue Analysis'!O$32,'Data Repository Table'!$A:$A,'Data Repository Table'!$A$3)</f>
        <v>6094707.7050000001</v>
      </c>
      <c r="P37" s="137">
        <f>SUMIFS('Data Repository Table'!$J:$J,
'Data Repository Table'!$C:$C,'Revenue Analysis'!$A37,
'Data Repository Table'!$B:$B,'Revenue Analysis'!$B37&amp;"*",
'Data Repository Table'!$G:$G,'Revenue Analysis'!$C37,
'Data Repository Table'!$D:$D,'Revenue Analysis'!P$32,'Data Repository Table'!$A:$A,'Data Repository Table'!$A$3)</f>
        <v>6735069.6974999998</v>
      </c>
      <c r="Q37" s="88">
        <f t="shared" si="3"/>
        <v>82448062.153750017</v>
      </c>
    </row>
    <row r="38" spans="1:17" ht="28" customHeight="1" x14ac:dyDescent="0.15">
      <c r="A38" s="80" t="s">
        <v>64</v>
      </c>
      <c r="B38" s="80" t="s">
        <v>22</v>
      </c>
      <c r="C38" s="80" t="s">
        <v>100</v>
      </c>
      <c r="E38" s="137">
        <f>SUMIFS('Data Repository Table'!$J:$J,
'Data Repository Table'!$C:$C,'Revenue Analysis'!$A38,
'Data Repository Table'!$B:$B,'Revenue Analysis'!$B38&amp;"*",
'Data Repository Table'!$G:$G,'Revenue Analysis'!$C38,
'Data Repository Table'!$D:$D,'Revenue Analysis'!E$32,'Data Repository Table'!$A:$A,'Data Repository Table'!$A$3)</f>
        <v>5968550.8906999994</v>
      </c>
      <c r="F38" s="137">
        <f>SUMIFS('Data Repository Table'!$J:$J,
'Data Repository Table'!$C:$C,'Revenue Analysis'!$A38,
'Data Repository Table'!$B:$B,'Revenue Analysis'!$B38&amp;"*",
'Data Repository Table'!$G:$G,'Revenue Analysis'!$C38,
'Data Repository Table'!$D:$D,'Revenue Analysis'!F$32,'Data Repository Table'!$A:$A,'Data Repository Table'!$A$3)</f>
        <v>5030374.9724000003</v>
      </c>
      <c r="G38" s="137">
        <f>SUMIFS('Data Repository Table'!$J:$J,
'Data Repository Table'!$C:$C,'Revenue Analysis'!$A38,
'Data Repository Table'!$B:$B,'Revenue Analysis'!$B38&amp;"*",
'Data Repository Table'!$G:$G,'Revenue Analysis'!$C38,
'Data Repository Table'!$D:$D,'Revenue Analysis'!G$32,'Data Repository Table'!$A:$A,'Data Repository Table'!$A$3)</f>
        <v>5557921.1521000005</v>
      </c>
      <c r="H38" s="137">
        <f>SUMIFS('Data Repository Table'!$J:$J,
'Data Repository Table'!$C:$C,'Revenue Analysis'!$A38,
'Data Repository Table'!$B:$B,'Revenue Analysis'!$B38&amp;"*",
'Data Repository Table'!$G:$G,'Revenue Analysis'!$C38,
'Data Repository Table'!$D:$D,'Revenue Analysis'!H$32,'Data Repository Table'!$A:$A,'Data Repository Table'!$A$3)</f>
        <v>5218895.9047999997</v>
      </c>
      <c r="I38" s="137">
        <f>SUMIFS('Data Repository Table'!$J:$J,
'Data Repository Table'!$C:$C,'Revenue Analysis'!$A38,
'Data Repository Table'!$B:$B,'Revenue Analysis'!$B38&amp;"*",
'Data Repository Table'!$G:$G,'Revenue Analysis'!$C38,
'Data Repository Table'!$D:$D,'Revenue Analysis'!I$32,'Data Repository Table'!$A:$A,'Data Repository Table'!$A$3)</f>
        <v>4764665.8318000007</v>
      </c>
      <c r="J38" s="137">
        <f>SUMIFS('Data Repository Table'!$J:$J,
'Data Repository Table'!$C:$C,'Revenue Analysis'!$A38,
'Data Repository Table'!$B:$B,'Revenue Analysis'!$B38&amp;"*",
'Data Repository Table'!$G:$G,'Revenue Analysis'!$C38,
'Data Repository Table'!$D:$D,'Revenue Analysis'!J$32,'Data Repository Table'!$A:$A,'Data Repository Table'!$A$3)</f>
        <v>5360574.9815999996</v>
      </c>
      <c r="K38" s="137">
        <f>SUMIFS('Data Repository Table'!$J:$J,
'Data Repository Table'!$C:$C,'Revenue Analysis'!$A38,
'Data Repository Table'!$B:$B,'Revenue Analysis'!$B38&amp;"*",
'Data Repository Table'!$G:$G,'Revenue Analysis'!$C38,
'Data Repository Table'!$D:$D,'Revenue Analysis'!K$32,'Data Repository Table'!$A:$A,'Data Repository Table'!$A$3)</f>
        <v>7699730.9580000006</v>
      </c>
      <c r="L38" s="137">
        <f>SUMIFS('Data Repository Table'!$J:$J,
'Data Repository Table'!$C:$C,'Revenue Analysis'!$A38,
'Data Repository Table'!$B:$B,'Revenue Analysis'!$B38&amp;"*",
'Data Repository Table'!$G:$G,'Revenue Analysis'!$C38,
'Data Repository Table'!$D:$D,'Revenue Analysis'!L$32,'Data Repository Table'!$A:$A,'Data Repository Table'!$A$3)</f>
        <v>6985660.807</v>
      </c>
      <c r="M38" s="137">
        <f>SUMIFS('Data Repository Table'!$J:$J,
'Data Repository Table'!$C:$C,'Revenue Analysis'!$A38,
'Data Repository Table'!$B:$B,'Revenue Analysis'!$B38&amp;"*",
'Data Repository Table'!$G:$G,'Revenue Analysis'!$C38,
'Data Repository Table'!$D:$D,'Revenue Analysis'!M$32,'Data Repository Table'!$A:$A,'Data Repository Table'!$A$3)</f>
        <v>6766501.1579</v>
      </c>
      <c r="N38" s="137">
        <f>SUMIFS('Data Repository Table'!$J:$J,
'Data Repository Table'!$C:$C,'Revenue Analysis'!$A38,
'Data Repository Table'!$B:$B,'Revenue Analysis'!$B38&amp;"*",
'Data Repository Table'!$G:$G,'Revenue Analysis'!$C38,
'Data Repository Table'!$D:$D,'Revenue Analysis'!N$32,'Data Repository Table'!$A:$A,'Data Repository Table'!$A$3)</f>
        <v>6603572.0713999998</v>
      </c>
      <c r="O38" s="137">
        <f>SUMIFS('Data Repository Table'!$J:$J,
'Data Repository Table'!$C:$C,'Revenue Analysis'!$A38,
'Data Repository Table'!$B:$B,'Revenue Analysis'!$B38&amp;"*",
'Data Repository Table'!$G:$G,'Revenue Analysis'!$C38,
'Data Repository Table'!$D:$D,'Revenue Analysis'!O$32,'Data Repository Table'!$A:$A,'Data Repository Table'!$A$3)</f>
        <v>5038291.7028000001</v>
      </c>
      <c r="P38" s="137">
        <f>SUMIFS('Data Repository Table'!$J:$J,
'Data Repository Table'!$C:$C,'Revenue Analysis'!$A38,
'Data Repository Table'!$B:$B,'Revenue Analysis'!$B38&amp;"*",
'Data Repository Table'!$G:$G,'Revenue Analysis'!$C38,
'Data Repository Table'!$D:$D,'Revenue Analysis'!P$32,'Data Repository Table'!$A:$A,'Data Repository Table'!$A$3)</f>
        <v>5567657.6166000003</v>
      </c>
      <c r="Q38" s="88">
        <f t="shared" si="3"/>
        <v>70562398.047100008</v>
      </c>
    </row>
    <row r="39" spans="1:17" ht="28" customHeight="1" x14ac:dyDescent="0.15">
      <c r="A39" s="80" t="s">
        <v>64</v>
      </c>
      <c r="B39" s="80" t="s">
        <v>22</v>
      </c>
      <c r="C39" s="80" t="s">
        <v>102</v>
      </c>
      <c r="E39" s="137">
        <f>SUMIFS('Data Repository Table'!$J:$J,
'Data Repository Table'!$C:$C,'Revenue Analysis'!$A39,
'Data Repository Table'!$B:$B,'Revenue Analysis'!$B39&amp;"*",
'Data Repository Table'!$G:$G,'Revenue Analysis'!$C39,
'Data Repository Table'!$D:$D,'Revenue Analysis'!E$32,'Data Repository Table'!$A:$A,'Data Repository Table'!$A$3)</f>
        <v>4139478.8435499985</v>
      </c>
      <c r="F39" s="137">
        <f>SUMIFS('Data Repository Table'!$J:$J,
'Data Repository Table'!$C:$C,'Revenue Analysis'!$A39,
'Data Repository Table'!$B:$B,'Revenue Analysis'!$B39&amp;"*",
'Data Repository Table'!$G:$G,'Revenue Analysis'!$C39,
'Data Repository Table'!$D:$D,'Revenue Analysis'!F$32,'Data Repository Table'!$A:$A,'Data Repository Table'!$A$3)</f>
        <v>3488808.4485999988</v>
      </c>
      <c r="G39" s="137">
        <f>SUMIFS('Data Repository Table'!$J:$J,
'Data Repository Table'!$C:$C,'Revenue Analysis'!$A39,
'Data Repository Table'!$B:$B,'Revenue Analysis'!$B39&amp;"*",
'Data Repository Table'!$G:$G,'Revenue Analysis'!$C39,
'Data Repository Table'!$D:$D,'Revenue Analysis'!G$32,'Data Repository Table'!$A:$A,'Data Repository Table'!$A$3)</f>
        <v>3854687.2506499989</v>
      </c>
      <c r="H39" s="137">
        <f>SUMIFS('Data Repository Table'!$J:$J,
'Data Repository Table'!$C:$C,'Revenue Analysis'!$A39,
'Data Repository Table'!$B:$B,'Revenue Analysis'!$B39&amp;"*",
'Data Repository Table'!$G:$G,'Revenue Analysis'!$C39,
'Data Repository Table'!$D:$D,'Revenue Analysis'!H$32,'Data Repository Table'!$A:$A,'Data Repository Table'!$A$3)</f>
        <v>3619556.8371999986</v>
      </c>
      <c r="I39" s="137">
        <f>SUMIFS('Data Repository Table'!$J:$J,
'Data Repository Table'!$C:$C,'Revenue Analysis'!$A39,
'Data Repository Table'!$B:$B,'Revenue Analysis'!$B39&amp;"*",
'Data Repository Table'!$G:$G,'Revenue Analysis'!$C39,
'Data Repository Table'!$D:$D,'Revenue Analysis'!I$32,'Data Repository Table'!$A:$A,'Data Repository Table'!$A$3)</f>
        <v>3304526.302699999</v>
      </c>
      <c r="J39" s="137">
        <f>SUMIFS('Data Repository Table'!$J:$J,
'Data Repository Table'!$C:$C,'Revenue Analysis'!$A39,
'Data Repository Table'!$B:$B,'Revenue Analysis'!$B39&amp;"*",
'Data Repository Table'!$G:$G,'Revenue Analysis'!$C39,
'Data Repository Table'!$D:$D,'Revenue Analysis'!J$32,'Data Repository Table'!$A:$A,'Data Repository Table'!$A$3)</f>
        <v>3717818.1323999991</v>
      </c>
      <c r="K39" s="137">
        <f>SUMIFS('Data Repository Table'!$J:$J,
'Data Repository Table'!$C:$C,'Revenue Analysis'!$A39,
'Data Repository Table'!$B:$B,'Revenue Analysis'!$B39&amp;"*",
'Data Repository Table'!$G:$G,'Revenue Analysis'!$C39,
'Data Repository Table'!$D:$D,'Revenue Analysis'!K$32,'Data Repository Table'!$A:$A,'Data Repository Table'!$A$3)</f>
        <v>5340135.9869999988</v>
      </c>
      <c r="L39" s="137">
        <f>SUMIFS('Data Repository Table'!$J:$J,
'Data Repository Table'!$C:$C,'Revenue Analysis'!$A39,
'Data Repository Table'!$B:$B,'Revenue Analysis'!$B39&amp;"*",
'Data Repository Table'!$G:$G,'Revenue Analysis'!$C39,
'Data Repository Table'!$D:$D,'Revenue Analysis'!L$32,'Data Repository Table'!$A:$A,'Data Repository Table'!$A$3)</f>
        <v>4844893.7854999984</v>
      </c>
      <c r="M39" s="137">
        <f>SUMIFS('Data Repository Table'!$J:$J,
'Data Repository Table'!$C:$C,'Revenue Analysis'!$A39,
'Data Repository Table'!$B:$B,'Revenue Analysis'!$B39&amp;"*",
'Data Repository Table'!$G:$G,'Revenue Analysis'!$C39,
'Data Repository Table'!$D:$D,'Revenue Analysis'!M$32,'Data Repository Table'!$A:$A,'Data Repository Table'!$A$3)</f>
        <v>4692895.9643499991</v>
      </c>
      <c r="N39" s="137">
        <f>SUMIFS('Data Repository Table'!$J:$J,
'Data Repository Table'!$C:$C,'Revenue Analysis'!$A39,
'Data Repository Table'!$B:$B,'Revenue Analysis'!$B39&amp;"*",
'Data Repository Table'!$G:$G,'Revenue Analysis'!$C39,
'Data Repository Table'!$D:$D,'Revenue Analysis'!N$32,'Data Repository Table'!$A:$A,'Data Repository Table'!$A$3)</f>
        <v>4886348.3721000003</v>
      </c>
      <c r="O39" s="137">
        <f>SUMIFS('Data Repository Table'!$J:$J,
'Data Repository Table'!$C:$C,'Revenue Analysis'!$A39,
'Data Repository Table'!$B:$B,'Revenue Analysis'!$B39&amp;"*",
'Data Repository Table'!$G:$G,'Revenue Analysis'!$C39,
'Data Repository Table'!$D:$D,'Revenue Analysis'!O$32,'Data Repository Table'!$A:$A,'Data Repository Table'!$A$3)</f>
        <v>3494299.084199999</v>
      </c>
      <c r="P39" s="137">
        <f>SUMIFS('Data Repository Table'!$J:$J,
'Data Repository Table'!$C:$C,'Revenue Analysis'!$A39,
'Data Repository Table'!$B:$B,'Revenue Analysis'!$B39&amp;"*",
'Data Repository Table'!$G:$G,'Revenue Analysis'!$C39,
'Data Repository Table'!$D:$D,'Revenue Analysis'!P$32,'Data Repository Table'!$A:$A,'Data Repository Table'!$A$3)</f>
        <v>3861439.9598999987</v>
      </c>
      <c r="Q39" s="88">
        <f t="shared" si="3"/>
        <v>49244888.96814999</v>
      </c>
    </row>
    <row r="40" spans="1:17" ht="28" customHeight="1" x14ac:dyDescent="0.15">
      <c r="A40" s="80" t="s">
        <v>63</v>
      </c>
      <c r="B40" s="80" t="s">
        <v>22</v>
      </c>
      <c r="C40" s="80" t="s">
        <v>101</v>
      </c>
      <c r="E40" s="137">
        <f>SUMIFS('Data Repository Table'!$J:$J,
'Data Repository Table'!$C:$C,'Revenue Analysis'!$A40,
'Data Repository Table'!$B:$B,'Revenue Analysis'!$B40&amp;"*",
'Data Repository Table'!$G:$G,'Revenue Analysis'!$C40,
'Data Repository Table'!$D:$D,'Revenue Analysis'!E$32,'Data Repository Table'!$A:$A,'Data Repository Table'!$A$3)</f>
        <v>5298686.1637500003</v>
      </c>
      <c r="F40" s="137">
        <f>SUMIFS('Data Repository Table'!$J:$J,
'Data Repository Table'!$C:$C,'Revenue Analysis'!$A40,
'Data Repository Table'!$B:$B,'Revenue Analysis'!$B40&amp;"*",
'Data Repository Table'!$G:$G,'Revenue Analysis'!$C40,
'Data Repository Table'!$D:$D,'Revenue Analysis'!F$32,'Data Repository Table'!$A:$A,'Data Repository Table'!$A$3)</f>
        <v>5854268.2837499995</v>
      </c>
      <c r="G40" s="137">
        <f>SUMIFS('Data Repository Table'!$J:$J,
'Data Repository Table'!$C:$C,'Revenue Analysis'!$A40,
'Data Repository Table'!$B:$B,'Revenue Analysis'!$B40&amp;"*",
'Data Repository Table'!$G:$G,'Revenue Analysis'!$C40,
'Data Repository Table'!$D:$D,'Revenue Analysis'!G$32,'Data Repository Table'!$A:$A,'Data Repository Table'!$A$3)</f>
        <v>5098113.7162500005</v>
      </c>
      <c r="H40" s="137">
        <f>SUMIFS('Data Repository Table'!$J:$J,
'Data Repository Table'!$C:$C,'Revenue Analysis'!$A40,
'Data Repository Table'!$B:$B,'Revenue Analysis'!$B40&amp;"*",
'Data Repository Table'!$G:$G,'Revenue Analysis'!$C40,
'Data Repository Table'!$D:$D,'Revenue Analysis'!H$32,'Data Repository Table'!$A:$A,'Data Repository Table'!$A$3)</f>
        <v>4506567.6112500001</v>
      </c>
      <c r="I40" s="137">
        <f>SUMIFS('Data Repository Table'!$J:$J,
'Data Repository Table'!$C:$C,'Revenue Analysis'!$A40,
'Data Repository Table'!$B:$B,'Revenue Analysis'!$B40&amp;"*",
'Data Repository Table'!$G:$G,'Revenue Analysis'!$C40,
'Data Repository Table'!$D:$D,'Revenue Analysis'!I$32,'Data Repository Table'!$A:$A,'Data Repository Table'!$A$3)</f>
        <v>4950718.5187500007</v>
      </c>
      <c r="J40" s="137">
        <f>SUMIFS('Data Repository Table'!$J:$J,
'Data Repository Table'!$C:$C,'Revenue Analysis'!$A40,
'Data Repository Table'!$B:$B,'Revenue Analysis'!$B40&amp;"*",
'Data Repository Table'!$G:$G,'Revenue Analysis'!$C40,
'Data Repository Table'!$D:$D,'Revenue Analysis'!J$32,'Data Repository Table'!$A:$A,'Data Repository Table'!$A$3)</f>
        <v>4219638.2549999999</v>
      </c>
      <c r="K40" s="137">
        <f>SUMIFS('Data Repository Table'!$J:$J,
'Data Repository Table'!$C:$C,'Revenue Analysis'!$A40,
'Data Repository Table'!$B:$B,'Revenue Analysis'!$B40&amp;"*",
'Data Repository Table'!$G:$G,'Revenue Analysis'!$C40,
'Data Repository Table'!$D:$D,'Revenue Analysis'!K$32,'Data Repository Table'!$A:$A,'Data Repository Table'!$A$3)</f>
        <v>6454620.584999999</v>
      </c>
      <c r="L40" s="137">
        <f>SUMIFS('Data Repository Table'!$J:$J,
'Data Repository Table'!$C:$C,'Revenue Analysis'!$A40,
'Data Repository Table'!$B:$B,'Revenue Analysis'!$B40&amp;"*",
'Data Repository Table'!$G:$G,'Revenue Analysis'!$C40,
'Data Repository Table'!$D:$D,'Revenue Analysis'!L$32,'Data Repository Table'!$A:$A,'Data Repository Table'!$A$3)</f>
        <v>6573684.678749999</v>
      </c>
      <c r="M40" s="137">
        <f>SUMIFS('Data Repository Table'!$J:$J,
'Data Repository Table'!$C:$C,'Revenue Analysis'!$A40,
'Data Repository Table'!$B:$B,'Revenue Analysis'!$B40&amp;"*",
'Data Repository Table'!$G:$G,'Revenue Analysis'!$C40,
'Data Repository Table'!$D:$D,'Revenue Analysis'!M$32,'Data Repository Table'!$A:$A,'Data Repository Table'!$A$3)</f>
        <v>5896579.8487499999</v>
      </c>
      <c r="N40" s="137">
        <f>SUMIFS('Data Repository Table'!$J:$J,
'Data Repository Table'!$C:$C,'Revenue Analysis'!$A40,
'Data Repository Table'!$B:$B,'Revenue Analysis'!$B40&amp;"*",
'Data Repository Table'!$G:$G,'Revenue Analysis'!$C40,
'Data Repository Table'!$D:$D,'Revenue Analysis'!N$32,'Data Repository Table'!$A:$A,'Data Repository Table'!$A$3)</f>
        <v>6254734.0800000001</v>
      </c>
      <c r="O40" s="137">
        <f>SUMIFS('Data Repository Table'!$J:$J,
'Data Repository Table'!$C:$C,'Revenue Analysis'!$A40,
'Data Repository Table'!$B:$B,'Revenue Analysis'!$B40&amp;"*",
'Data Repository Table'!$G:$G,'Revenue Analysis'!$C40,
'Data Repository Table'!$D:$D,'Revenue Analysis'!O$32,'Data Repository Table'!$A:$A,'Data Repository Table'!$A$3)</f>
        <v>6161098.0612500003</v>
      </c>
      <c r="P40" s="137">
        <f>SUMIFS('Data Repository Table'!$J:$J,
'Data Repository Table'!$C:$C,'Revenue Analysis'!$A40,
'Data Repository Table'!$B:$B,'Revenue Analysis'!$B40&amp;"*",
'Data Repository Table'!$G:$G,'Revenue Analysis'!$C40,
'Data Repository Table'!$D:$D,'Revenue Analysis'!P$32,'Data Repository Table'!$A:$A,'Data Repository Table'!$A$3)</f>
        <v>6591800.7712500002</v>
      </c>
      <c r="Q40" s="88">
        <f t="shared" si="3"/>
        <v>67860510.573750004</v>
      </c>
    </row>
    <row r="41" spans="1:17" ht="28" customHeight="1" x14ac:dyDescent="0.15">
      <c r="A41" s="80" t="s">
        <v>63</v>
      </c>
      <c r="B41" s="80" t="s">
        <v>22</v>
      </c>
      <c r="C41" s="80" t="s">
        <v>100</v>
      </c>
      <c r="E41" s="137">
        <f>SUMIFS('Data Repository Table'!$J:$J,
'Data Repository Table'!$C:$C,'Revenue Analysis'!$A41,
'Data Repository Table'!$B:$B,'Revenue Analysis'!$B41&amp;"*",
'Data Repository Table'!$G:$G,'Revenue Analysis'!$C41,
'Data Repository Table'!$D:$D,'Revenue Analysis'!E$32,'Data Repository Table'!$A:$A,'Data Repository Table'!$A$3)</f>
        <v>4380247.2286999999</v>
      </c>
      <c r="F41" s="137">
        <f>SUMIFS('Data Repository Table'!$J:$J,
'Data Repository Table'!$C:$C,'Revenue Analysis'!$A41,
'Data Repository Table'!$B:$B,'Revenue Analysis'!$B41&amp;"*",
'Data Repository Table'!$G:$G,'Revenue Analysis'!$C41,
'Data Repository Table'!$D:$D,'Revenue Analysis'!F$32,'Data Repository Table'!$A:$A,'Data Repository Table'!$A$3)</f>
        <v>3839528.4479</v>
      </c>
      <c r="G41" s="137">
        <f>SUMIFS('Data Repository Table'!$J:$J,
'Data Repository Table'!$C:$C,'Revenue Analysis'!$A41,
'Data Repository Table'!$B:$B,'Revenue Analysis'!$B41&amp;"*",
'Data Repository Table'!$G:$G,'Revenue Analysis'!$C41,
'Data Repository Table'!$D:$D,'Revenue Analysis'!G$32,'Data Repository Table'!$A:$A,'Data Repository Table'!$A$3)</f>
        <v>5214440.6721000001</v>
      </c>
      <c r="H41" s="137">
        <f>SUMIFS('Data Repository Table'!$J:$J,
'Data Repository Table'!$C:$C,'Revenue Analysis'!$A41,
'Data Repository Table'!$B:$B,'Revenue Analysis'!$B41&amp;"*",
'Data Repository Table'!$G:$G,'Revenue Analysis'!$C41,
'Data Repository Table'!$D:$D,'Revenue Analysis'!H$32,'Data Repository Table'!$A:$A,'Data Repository Table'!$A$3)</f>
        <v>4725429.2253</v>
      </c>
      <c r="I41" s="137">
        <f>SUMIFS('Data Repository Table'!$J:$J,
'Data Repository Table'!$C:$C,'Revenue Analysis'!$A41,
'Data Repository Table'!$B:$B,'Revenue Analysis'!$B41&amp;"*",
'Data Repository Table'!$G:$G,'Revenue Analysis'!$C41,
'Data Repository Table'!$D:$D,'Revenue Analysis'!I$32,'Data Repository Table'!$A:$A,'Data Repository Table'!$A$3)</f>
        <v>4092593.9755000006</v>
      </c>
      <c r="J41" s="137">
        <f>SUMIFS('Data Repository Table'!$J:$J,
'Data Repository Table'!$C:$C,'Revenue Analysis'!$A41,
'Data Repository Table'!$B:$B,'Revenue Analysis'!$B41&amp;"*",
'Data Repository Table'!$G:$G,'Revenue Analysis'!$C41,
'Data Repository Table'!$D:$D,'Revenue Analysis'!J$32,'Data Repository Table'!$A:$A,'Data Repository Table'!$A$3)</f>
        <v>4488234.2907999996</v>
      </c>
      <c r="K41" s="137">
        <f>SUMIFS('Data Repository Table'!$J:$J,
'Data Repository Table'!$C:$C,'Revenue Analysis'!$A41,
'Data Repository Table'!$B:$B,'Revenue Analysis'!$B41&amp;"*",
'Data Repository Table'!$G:$G,'Revenue Analysis'!$C41,
'Data Repository Table'!$D:$D,'Revenue Analysis'!K$32,'Data Repository Table'!$A:$A,'Data Repository Table'!$A$3)</f>
        <v>5335819.6836000001</v>
      </c>
      <c r="L41" s="137">
        <f>SUMIFS('Data Repository Table'!$J:$J,
'Data Repository Table'!$C:$C,'Revenue Analysis'!$A41,
'Data Repository Table'!$B:$B,'Revenue Analysis'!$B41&amp;"*",
'Data Repository Table'!$G:$G,'Revenue Analysis'!$C41,
'Data Repository Table'!$D:$D,'Revenue Analysis'!L$32,'Data Repository Table'!$A:$A,'Data Repository Table'!$A$3)</f>
        <v>5434246.0011</v>
      </c>
      <c r="M41" s="137">
        <f>SUMIFS('Data Repository Table'!$J:$J,
'Data Repository Table'!$C:$C,'Revenue Analysis'!$A41,
'Data Repository Table'!$B:$B,'Revenue Analysis'!$B41&amp;"*",
'Data Repository Table'!$G:$G,'Revenue Analysis'!$C41,
'Data Repository Table'!$D:$D,'Revenue Analysis'!M$32,'Data Repository Table'!$A:$A,'Data Repository Table'!$A$3)</f>
        <v>4874506.0082999999</v>
      </c>
      <c r="N41" s="137">
        <f>SUMIFS('Data Repository Table'!$J:$J,
'Data Repository Table'!$C:$C,'Revenue Analysis'!$A41,
'Data Repository Table'!$B:$B,'Revenue Analysis'!$B41&amp;"*",
'Data Repository Table'!$G:$G,'Revenue Analysis'!$C41,
'Data Repository Table'!$D:$D,'Revenue Analysis'!N$32,'Data Repository Table'!$A:$A,'Data Repository Table'!$A$3)</f>
        <v>5170580.1728000008</v>
      </c>
      <c r="O41" s="137">
        <f>SUMIFS('Data Repository Table'!$J:$J,
'Data Repository Table'!$C:$C,'Revenue Analysis'!$A41,
'Data Repository Table'!$B:$B,'Revenue Analysis'!$B41&amp;"*",
'Data Repository Table'!$G:$G,'Revenue Analysis'!$C41,
'Data Repository Table'!$D:$D,'Revenue Analysis'!O$32,'Data Repository Table'!$A:$A,'Data Repository Table'!$A$3)</f>
        <v>5093174.3973000003</v>
      </c>
      <c r="P41" s="137">
        <f>SUMIFS('Data Repository Table'!$J:$J,
'Data Repository Table'!$C:$C,'Revenue Analysis'!$A41,
'Data Repository Table'!$B:$B,'Revenue Analysis'!$B41&amp;"*",
'Data Repository Table'!$G:$G,'Revenue Analysis'!$C41,
'Data Repository Table'!$D:$D,'Revenue Analysis'!P$32,'Data Repository Table'!$A:$A,'Data Repository Table'!$A$3)</f>
        <v>5449221.9709000001</v>
      </c>
      <c r="Q41" s="88">
        <f t="shared" si="3"/>
        <v>58098022.074299999</v>
      </c>
    </row>
    <row r="42" spans="1:17" ht="28" customHeight="1" x14ac:dyDescent="0.15">
      <c r="A42" s="80" t="s">
        <v>63</v>
      </c>
      <c r="B42" s="80" t="s">
        <v>22</v>
      </c>
      <c r="C42" s="80" t="s">
        <v>102</v>
      </c>
      <c r="E42" s="137">
        <f>SUMIFS('Data Repository Table'!$J:$J,
'Data Repository Table'!$C:$C,'Revenue Analysis'!$A42,
'Data Repository Table'!$B:$B,'Revenue Analysis'!$B42&amp;"*",
'Data Repository Table'!$G:$G,'Revenue Analysis'!$C42,
'Data Repository Table'!$D:$D,'Revenue Analysis'!E$32,'Data Repository Table'!$A:$A,'Data Repository Table'!$A$3)</f>
        <v>3037913.400549999</v>
      </c>
      <c r="F42" s="137">
        <f>SUMIFS('Data Repository Table'!$J:$J,
'Data Repository Table'!$C:$C,'Revenue Analysis'!$A42,
'Data Repository Table'!$B:$B,'Revenue Analysis'!$B42&amp;"*",
'Data Repository Table'!$G:$G,'Revenue Analysis'!$C42,
'Data Repository Table'!$D:$D,'Revenue Analysis'!F$32,'Data Repository Table'!$A:$A,'Data Repository Table'!$A$3)</f>
        <v>3356447.1493499991</v>
      </c>
      <c r="G42" s="137">
        <f>SUMIFS('Data Repository Table'!$J:$J,
'Data Repository Table'!$C:$C,'Revenue Analysis'!$A42,
'Data Repository Table'!$B:$B,'Revenue Analysis'!$B42&amp;"*",
'Data Repository Table'!$G:$G,'Revenue Analysis'!$C42,
'Data Repository Table'!$D:$D,'Revenue Analysis'!G$32,'Data Repository Table'!$A:$A,'Data Repository Table'!$A$3)</f>
        <v>2922918.5306499992</v>
      </c>
      <c r="H42" s="137">
        <f>SUMIFS('Data Repository Table'!$J:$J,
'Data Repository Table'!$C:$C,'Revenue Analysis'!$A42,
'Data Repository Table'!$B:$B,'Revenue Analysis'!$B42&amp;"*",
'Data Repository Table'!$G:$G,'Revenue Analysis'!$C42,
'Data Repository Table'!$D:$D,'Revenue Analysis'!H$32,'Data Repository Table'!$A:$A,'Data Repository Table'!$A$3)</f>
        <v>2583765.4304499994</v>
      </c>
      <c r="I42" s="137">
        <f>SUMIFS('Data Repository Table'!$J:$J,
'Data Repository Table'!$C:$C,'Revenue Analysis'!$A42,
'Data Repository Table'!$B:$B,'Revenue Analysis'!$B42&amp;"*",
'Data Repository Table'!$G:$G,'Revenue Analysis'!$C42,
'Data Repository Table'!$D:$D,'Revenue Analysis'!I$32,'Data Repository Table'!$A:$A,'Data Repository Table'!$A$3)</f>
        <v>2838411.9507499994</v>
      </c>
      <c r="J42" s="137">
        <f>SUMIFS('Data Repository Table'!$J:$J,
'Data Repository Table'!$C:$C,'Revenue Analysis'!$A42,
'Data Repository Table'!$B:$B,'Revenue Analysis'!$B42&amp;"*",
'Data Repository Table'!$G:$G,'Revenue Analysis'!$C42,
'Data Repository Table'!$D:$D,'Revenue Analysis'!J$32,'Data Repository Table'!$A:$A,'Data Repository Table'!$A$3)</f>
        <v>2419259.2661999995</v>
      </c>
      <c r="K42" s="137">
        <f>SUMIFS('Data Repository Table'!$J:$J,
'Data Repository Table'!$C:$C,'Revenue Analysis'!$A42,
'Data Repository Table'!$B:$B,'Revenue Analysis'!$B42&amp;"*",
'Data Repository Table'!$G:$G,'Revenue Analysis'!$C42,
'Data Repository Table'!$D:$D,'Revenue Analysis'!K$32,'Data Repository Table'!$A:$A,'Data Repository Table'!$A$3)</f>
        <v>3700649.1353999986</v>
      </c>
      <c r="L42" s="137">
        <f>SUMIFS('Data Repository Table'!$J:$J,
'Data Repository Table'!$C:$C,'Revenue Analysis'!$A42,
'Data Repository Table'!$B:$B,'Revenue Analysis'!$B42&amp;"*",
'Data Repository Table'!$G:$G,'Revenue Analysis'!$C42,
'Data Repository Table'!$D:$D,'Revenue Analysis'!L$32,'Data Repository Table'!$A:$A,'Data Repository Table'!$A$3)</f>
        <v>3768912.5491499985</v>
      </c>
      <c r="M42" s="137">
        <f>SUMIFS('Data Repository Table'!$J:$J,
'Data Repository Table'!$C:$C,'Revenue Analysis'!$A42,
'Data Repository Table'!$B:$B,'Revenue Analysis'!$B42&amp;"*",
'Data Repository Table'!$G:$G,'Revenue Analysis'!$C42,
'Data Repository Table'!$D:$D,'Revenue Analysis'!M$32,'Data Repository Table'!$A:$A,'Data Repository Table'!$A$3)</f>
        <v>3380705.7799499989</v>
      </c>
      <c r="N42" s="137">
        <f>SUMIFS('Data Repository Table'!$J:$J,
'Data Repository Table'!$C:$C,'Revenue Analysis'!$A42,
'Data Repository Table'!$B:$B,'Revenue Analysis'!$B42&amp;"*",
'Data Repository Table'!$G:$G,'Revenue Analysis'!$C42,
'Data Repository Table'!$D:$D,'Revenue Analysis'!N$32,'Data Repository Table'!$A:$A,'Data Repository Table'!$A$3)</f>
        <v>3586047.5391999991</v>
      </c>
      <c r="O42" s="137">
        <f>SUMIFS('Data Repository Table'!$J:$J,
'Data Repository Table'!$C:$C,'Revenue Analysis'!$A42,
'Data Repository Table'!$B:$B,'Revenue Analysis'!$B42&amp;"*",
'Data Repository Table'!$G:$G,'Revenue Analysis'!$C42,
'Data Repository Table'!$D:$D,'Revenue Analysis'!O$32,'Data Repository Table'!$A:$A,'Data Repository Table'!$A$3)</f>
        <v>3032362.88845</v>
      </c>
      <c r="P42" s="137">
        <f>SUMIFS('Data Repository Table'!$J:$J,
'Data Repository Table'!$C:$C,'Revenue Analysis'!$A42,
'Data Repository Table'!$B:$B,'Revenue Analysis'!$B42&amp;"*",
'Data Repository Table'!$G:$G,'Revenue Analysis'!$C42,
'Data Repository Table'!$D:$D,'Revenue Analysis'!P$32,'Data Repository Table'!$A:$A,'Data Repository Table'!$A$3)</f>
        <v>3079299.10885</v>
      </c>
      <c r="Q42" s="88">
        <f t="shared" si="3"/>
        <v>37706692.728949994</v>
      </c>
    </row>
    <row r="43" spans="1:17" ht="28" customHeight="1" x14ac:dyDescent="0.15">
      <c r="Q43" s="88">
        <f>SUM(Q34:Q42)</f>
        <v>436865531.84415293</v>
      </c>
    </row>
    <row r="55" spans="1:21" ht="132.5" customHeight="1" x14ac:dyDescent="0.15">
      <c r="A55" s="148" t="s">
        <v>169</v>
      </c>
      <c r="B55" s="148"/>
      <c r="C55" s="148"/>
      <c r="D55" s="148"/>
      <c r="E55" s="148"/>
      <c r="F55" s="148"/>
      <c r="G55" s="148"/>
      <c r="H55" s="148"/>
      <c r="I55" s="148"/>
      <c r="J55" s="148"/>
      <c r="K55" s="148"/>
      <c r="L55" s="148"/>
      <c r="M55" s="148"/>
      <c r="N55" s="148"/>
      <c r="O55" s="148"/>
      <c r="P55" s="148"/>
      <c r="Q55" s="148"/>
      <c r="R55" s="148"/>
      <c r="S55" s="148"/>
      <c r="T55" s="148"/>
      <c r="U55" s="148"/>
    </row>
    <row r="56" spans="1:21" ht="28" customHeight="1" x14ac:dyDescent="0.15">
      <c r="A56" s="2"/>
      <c r="B56" s="95" t="s">
        <v>101</v>
      </c>
      <c r="C56" s="95" t="s">
        <v>100</v>
      </c>
      <c r="D56" s="95" t="s">
        <v>102</v>
      </c>
      <c r="E56" s="95" t="s">
        <v>21</v>
      </c>
    </row>
    <row r="57" spans="1:21" ht="28" customHeight="1" x14ac:dyDescent="0.15">
      <c r="A57" s="1" t="s">
        <v>51</v>
      </c>
      <c r="B57" s="138">
        <f>SUMIFS('Data Repository Table'!$J:$J,
'Data Repository Table'!$C:$C,'Revenue Analysis'!$A57,
'Data Repository Table'!$G:$G,'Revenue Analysis'!$B$56)</f>
        <v>74924363.816128701</v>
      </c>
      <c r="C57" s="138">
        <f>SUMIFS('Data Repository Table'!$J:$J,
'Data Repository Table'!$C:$C,'Revenue Analysis'!$A57,
'Data Repository Table'!$G:$G,'Revenue Analysis'!$B$56)</f>
        <v>74924363.816128701</v>
      </c>
      <c r="D57" s="138">
        <f>SUMIFS('Data Repository Table'!$J:$J,
'Data Repository Table'!$C:$C,'Revenue Analysis'!$A57,
'Data Repository Table'!$G:$G,'Revenue Analysis'!$D$56)</f>
        <v>31371827.813224368</v>
      </c>
      <c r="E57" s="88">
        <f>SUM(B57:D57)</f>
        <v>181220555.44548178</v>
      </c>
    </row>
    <row r="58" spans="1:21" ht="28" customHeight="1" x14ac:dyDescent="0.15">
      <c r="A58" s="1" t="s">
        <v>64</v>
      </c>
      <c r="B58" s="138">
        <f>SUMIFS('Data Repository Table'!$J:$J,
'Data Repository Table'!$C:$C,'Revenue Analysis'!$A58,
'Data Repository Table'!$G:$G,'Revenue Analysis'!$B$56)</f>
        <v>165768806.90304571</v>
      </c>
      <c r="C58" s="138">
        <f>SUMIFS('Data Repository Table'!$J:$J,
'Data Repository Table'!$C:$C,'Revenue Analysis'!$A58,
'Data Repository Table'!$G:$G,'Revenue Analysis'!$C$56)</f>
        <v>141139887.24543041</v>
      </c>
      <c r="D58" s="138">
        <f>SUMIFS('Data Repository Table'!$J:$J,
'Data Repository Table'!$C:$C,'Revenue Analysis'!$A58,
'Data Repository Table'!$G:$G,'Revenue Analysis'!$D$56)</f>
        <v>99041332.131716892</v>
      </c>
      <c r="E58" s="88">
        <f t="shared" ref="E58:E59" si="4">SUM(B58:D58)</f>
        <v>405950026.28019303</v>
      </c>
    </row>
    <row r="59" spans="1:21" ht="28" customHeight="1" x14ac:dyDescent="0.15">
      <c r="A59" s="1" t="s">
        <v>63</v>
      </c>
      <c r="B59" s="138">
        <f>SUMIFS('Data Repository Table'!$J:$J,
'Data Repository Table'!$C:$C,'Revenue Analysis'!$A59,
'Data Repository Table'!$G:$G,'Revenue Analysis'!$B$56)</f>
        <v>135307662.72982103</v>
      </c>
      <c r="C59" s="138">
        <f>SUMIFS('Data Repository Table'!$J:$J,
'Data Repository Table'!$C:$C,'Revenue Analysis'!$A59,
'Data Repository Table'!$G:$G,'Revenue Analysis'!$C$56)</f>
        <v>116374251.75461498</v>
      </c>
      <c r="D59" s="138">
        <f>SUMIFS('Data Repository Table'!$J:$J,
'Data Repository Table'!$C:$C,'Revenue Analysis'!$A59,
'Data Repository Table'!$G:$G,'Revenue Analysis'!$D$56)</f>
        <v>75861248.812192932</v>
      </c>
      <c r="E59" s="88">
        <f t="shared" si="4"/>
        <v>327543163.29662895</v>
      </c>
    </row>
    <row r="60" spans="1:21" ht="28" customHeight="1" x14ac:dyDescent="0.15">
      <c r="A60" s="80"/>
      <c r="B60" s="88">
        <f>SUM(B57:B59)</f>
        <v>376000833.44899547</v>
      </c>
      <c r="C60" s="88">
        <f t="shared" ref="C60:E60" si="5">SUM(C57:C59)</f>
        <v>332438502.81617409</v>
      </c>
      <c r="D60" s="88">
        <f t="shared" si="5"/>
        <v>206274408.7571342</v>
      </c>
      <c r="E60" s="88">
        <f t="shared" si="5"/>
        <v>914713745.02230382</v>
      </c>
    </row>
    <row r="61" spans="1:21" ht="28" customHeight="1" x14ac:dyDescent="0.15">
      <c r="A61" s="2"/>
      <c r="B61" s="95" t="s">
        <v>101</v>
      </c>
      <c r="C61" s="95" t="s">
        <v>100</v>
      </c>
      <c r="D61" s="95" t="s">
        <v>102</v>
      </c>
      <c r="E61" s="95" t="s">
        <v>21</v>
      </c>
    </row>
    <row r="62" spans="1:21" ht="28" customHeight="1" x14ac:dyDescent="0.15">
      <c r="A62" s="1" t="s">
        <v>51</v>
      </c>
      <c r="B62" s="97">
        <f>B57/$E57</f>
        <v>0.41344296529688584</v>
      </c>
      <c r="C62" s="97">
        <f t="shared" ref="C62:D62" si="6">C57/$E57</f>
        <v>0.41344296529688584</v>
      </c>
      <c r="D62" s="97">
        <f t="shared" si="6"/>
        <v>0.17311406940622825</v>
      </c>
      <c r="E62" s="96">
        <f>SUM(B62:D62)</f>
        <v>1</v>
      </c>
    </row>
    <row r="63" spans="1:21" ht="28" customHeight="1" x14ac:dyDescent="0.15">
      <c r="A63" s="1" t="s">
        <v>64</v>
      </c>
      <c r="B63" s="97">
        <f>B58/$E58</f>
        <v>0.40834781665620462</v>
      </c>
      <c r="C63" s="97">
        <f t="shared" ref="C63:D63" si="7">C58/$E58</f>
        <v>0.34767798524051202</v>
      </c>
      <c r="D63" s="97">
        <f t="shared" si="7"/>
        <v>0.24397419810328333</v>
      </c>
      <c r="E63" s="96">
        <f t="shared" ref="E63:E64" si="8">SUM(B63:D63)</f>
        <v>1</v>
      </c>
    </row>
    <row r="64" spans="1:21" ht="28" customHeight="1" x14ac:dyDescent="0.15">
      <c r="A64" s="1" t="s">
        <v>63</v>
      </c>
      <c r="B64" s="97">
        <f>B59/$E59</f>
        <v>0.41309872374678136</v>
      </c>
      <c r="C64" s="97">
        <f t="shared" ref="C64:D64" si="9">C59/$E59</f>
        <v>0.35529440023519704</v>
      </c>
      <c r="D64" s="97">
        <f t="shared" si="9"/>
        <v>0.23160687601802157</v>
      </c>
      <c r="E64" s="96">
        <f t="shared" si="8"/>
        <v>0.99999999999999989</v>
      </c>
    </row>
    <row r="65" spans="2:4" ht="28" customHeight="1" x14ac:dyDescent="0.15">
      <c r="B65" s="97"/>
      <c r="C65" s="97"/>
      <c r="D65" s="97"/>
    </row>
  </sheetData>
  <mergeCells count="5">
    <mergeCell ref="A55:U55"/>
    <mergeCell ref="A8:U8"/>
    <mergeCell ref="A9:V9"/>
    <mergeCell ref="A30:U30"/>
    <mergeCell ref="A31:V31"/>
  </mergeCells>
  <conditionalFormatting sqref="E12:P29">
    <cfRule type="colorScale" priority="4">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A52" zoomScale="113" zoomScaleNormal="137" workbookViewId="0">
      <selection activeCell="O143" sqref="O143"/>
    </sheetView>
  </sheetViews>
  <sheetFormatPr baseColWidth="10" defaultColWidth="8.83203125" defaultRowHeight="15" x14ac:dyDescent="0.2"/>
  <cols>
    <col min="1" max="1" width="13.6640625" customWidth="1"/>
    <col min="2" max="2" width="12.83203125" customWidth="1"/>
    <col min="3" max="3" width="33.1640625" bestFit="1" customWidth="1"/>
    <col min="4" max="4" width="21.33203125" bestFit="1" customWidth="1"/>
    <col min="5" max="5" width="21.33203125" customWidth="1"/>
    <col min="6" max="17" width="13.5" style="2" bestFit="1" customWidth="1"/>
    <col min="18" max="18" width="14.5" style="2" bestFit="1" customWidth="1"/>
    <col min="19" max="19" width="14.83203125" bestFit="1" customWidth="1"/>
    <col min="20" max="20" width="16.5" bestFit="1" customWidth="1"/>
  </cols>
  <sheetData>
    <row r="1" spans="1:23" ht="18" x14ac:dyDescent="0.2">
      <c r="A1" s="81" t="s">
        <v>115</v>
      </c>
      <c r="B1" s="82"/>
    </row>
    <row r="2" spans="1:23" x14ac:dyDescent="0.2">
      <c r="A2" s="2" t="s">
        <v>116</v>
      </c>
      <c r="B2" s="2"/>
    </row>
    <row r="3" spans="1:23" x14ac:dyDescent="0.2">
      <c r="A3" s="2" t="s">
        <v>117</v>
      </c>
      <c r="B3" s="2"/>
    </row>
    <row r="4" spans="1:23" ht="57" customHeight="1" x14ac:dyDescent="0.2">
      <c r="A4" s="153" t="s">
        <v>118</v>
      </c>
      <c r="B4" s="145"/>
      <c r="C4" s="145"/>
      <c r="D4" s="145"/>
      <c r="E4" s="145"/>
      <c r="F4" s="145"/>
      <c r="G4" s="145"/>
      <c r="H4" s="145"/>
      <c r="I4" s="145"/>
      <c r="J4" s="145"/>
      <c r="K4" s="145"/>
      <c r="L4" s="145"/>
      <c r="M4" s="145"/>
      <c r="N4" s="145"/>
      <c r="O4" s="145"/>
      <c r="P4" s="145"/>
      <c r="Q4" s="145"/>
      <c r="R4" s="145"/>
      <c r="S4" s="145"/>
      <c r="T4" s="145"/>
    </row>
    <row r="5" spans="1:23" x14ac:dyDescent="0.2">
      <c r="A5" s="1"/>
      <c r="B5" s="2"/>
    </row>
    <row r="6" spans="1:23" x14ac:dyDescent="0.2">
      <c r="A6" s="2" t="s">
        <v>119</v>
      </c>
      <c r="B6" s="2"/>
    </row>
    <row r="7" spans="1:23" x14ac:dyDescent="0.2">
      <c r="A7" s="2" t="s">
        <v>120</v>
      </c>
      <c r="B7" s="2"/>
    </row>
    <row r="8" spans="1:23" x14ac:dyDescent="0.2">
      <c r="A8" s="2" t="s">
        <v>96</v>
      </c>
    </row>
    <row r="10" spans="1:23" ht="91" customHeight="1" x14ac:dyDescent="0.2">
      <c r="A10" s="154" t="s">
        <v>190</v>
      </c>
      <c r="B10" s="155"/>
      <c r="C10" s="155"/>
      <c r="D10" s="155"/>
      <c r="E10" s="155"/>
      <c r="F10" s="155"/>
      <c r="G10" s="155"/>
      <c r="H10" s="155"/>
      <c r="I10" s="155"/>
      <c r="J10" s="155"/>
      <c r="K10" s="155"/>
      <c r="L10" s="155"/>
      <c r="M10" s="155"/>
      <c r="N10" s="155"/>
      <c r="O10" s="155"/>
      <c r="P10" s="155"/>
      <c r="Q10" s="155"/>
      <c r="R10" s="155"/>
      <c r="S10" s="155"/>
      <c r="T10" s="155"/>
      <c r="U10" s="155"/>
      <c r="V10" s="155"/>
      <c r="W10" s="102"/>
    </row>
    <row r="11" spans="1:23" x14ac:dyDescent="0.2">
      <c r="A11" s="154" t="s">
        <v>109</v>
      </c>
      <c r="B11" s="152"/>
      <c r="C11" s="152"/>
      <c r="D11" s="152"/>
      <c r="E11" s="152"/>
      <c r="F11" s="152"/>
      <c r="G11" s="152"/>
      <c r="H11" s="152"/>
      <c r="I11" s="152"/>
      <c r="J11" s="152"/>
      <c r="K11" s="152"/>
      <c r="L11" s="152"/>
      <c r="M11" s="152"/>
      <c r="N11" s="152"/>
      <c r="O11" s="152"/>
      <c r="P11" s="152"/>
      <c r="Q11" s="152"/>
      <c r="R11" s="152"/>
      <c r="S11" s="152"/>
      <c r="T11" s="152"/>
      <c r="U11" s="152"/>
      <c r="V11" s="152"/>
      <c r="W11" s="152"/>
    </row>
    <row r="12" spans="1:23" x14ac:dyDescent="0.2">
      <c r="A12" s="85" t="s">
        <v>46</v>
      </c>
      <c r="B12" s="85" t="s">
        <v>98</v>
      </c>
      <c r="C12" s="85" t="s">
        <v>19</v>
      </c>
      <c r="D12" s="85" t="s">
        <v>20</v>
      </c>
      <c r="E12" s="85"/>
      <c r="F12" s="98">
        <v>41456</v>
      </c>
      <c r="G12" s="98">
        <v>41487</v>
      </c>
      <c r="H12" s="98">
        <v>41518</v>
      </c>
      <c r="I12" s="98">
        <v>41548</v>
      </c>
      <c r="J12" s="98">
        <v>41579</v>
      </c>
      <c r="K12" s="98">
        <v>41609</v>
      </c>
      <c r="L12" s="98">
        <v>41640</v>
      </c>
      <c r="M12" s="98">
        <v>41671</v>
      </c>
      <c r="N12" s="98">
        <v>41699</v>
      </c>
      <c r="O12" s="98">
        <v>41730</v>
      </c>
      <c r="P12" s="98">
        <v>41760</v>
      </c>
      <c r="Q12" s="98">
        <v>41791</v>
      </c>
      <c r="R12" s="101" t="s">
        <v>21</v>
      </c>
      <c r="S12" s="87"/>
      <c r="T12" s="87"/>
      <c r="U12" s="87"/>
      <c r="V12" s="87"/>
      <c r="W12" s="87"/>
    </row>
    <row r="13" spans="1:23" x14ac:dyDescent="0.2">
      <c r="A13" s="85"/>
      <c r="B13" s="85"/>
      <c r="C13" s="85"/>
      <c r="D13" s="85"/>
      <c r="E13" s="85"/>
      <c r="F13" s="100"/>
      <c r="G13" s="100"/>
      <c r="H13" s="100"/>
      <c r="I13" s="100"/>
      <c r="J13" s="100"/>
      <c r="K13" s="100"/>
      <c r="L13" s="100"/>
      <c r="M13" s="100"/>
      <c r="N13" s="100"/>
      <c r="O13" s="100"/>
      <c r="P13" s="100"/>
      <c r="Q13" s="100"/>
      <c r="R13" s="101"/>
      <c r="S13" s="87"/>
      <c r="T13" s="87"/>
      <c r="U13" s="87"/>
      <c r="V13" s="87"/>
      <c r="W13" s="87"/>
    </row>
    <row r="14" spans="1:23" x14ac:dyDescent="0.2">
      <c r="A14" s="85"/>
      <c r="B14" s="85"/>
      <c r="C14" s="85"/>
      <c r="D14" s="85"/>
      <c r="E14" s="85"/>
      <c r="F14" s="100"/>
      <c r="G14" s="100"/>
      <c r="H14" s="100"/>
      <c r="I14" s="100"/>
      <c r="J14" s="100"/>
      <c r="K14" s="100"/>
      <c r="L14" s="100"/>
      <c r="M14" s="100"/>
      <c r="N14" s="100"/>
      <c r="O14" s="100"/>
      <c r="P14" s="100"/>
      <c r="Q14" s="100"/>
      <c r="R14" s="115"/>
      <c r="S14" s="87"/>
      <c r="T14" s="87"/>
      <c r="U14" s="87"/>
      <c r="V14" s="87"/>
      <c r="W14" s="87"/>
    </row>
    <row r="15" spans="1:23" ht="18" customHeight="1" x14ac:dyDescent="0.2">
      <c r="A15" s="80" t="s">
        <v>51</v>
      </c>
      <c r="B15" s="80" t="s">
        <v>134</v>
      </c>
      <c r="C15" s="80" t="s">
        <v>121</v>
      </c>
      <c r="D15" s="80" t="s">
        <v>124</v>
      </c>
      <c r="E15" s="103"/>
      <c r="F15" s="138">
        <f>SUMIFS('Data Repository Table'!$J:$J,
'Data Repository Table'!$C:$C,'Expenses Analysis'!$A15,
'Data Repository Table'!$B:$B,'Expenses Analysis'!$B15&amp;"*",
'Data Repository Table'!$G:$G,'Expenses Analysis'!$C15,
'Data Repository Table'!$H:$H,'Expenses Analysis'!$D15,
'Data Repository Table'!$D:$D,'Expenses Analysis'!F$12,'Data Repository Table'!$A:$A,'Data Repository Table'!$A$3)</f>
        <v>593751.84077137313</v>
      </c>
      <c r="G15" s="19">
        <f>SUMIFS('Data Repository Table'!$J:$J,
'Data Repository Table'!$C:$C,'Expenses Analysis'!$A15,
'Data Repository Table'!$B:$B,'Expenses Analysis'!$B15&amp;"*",
'Data Repository Table'!$G:$G,'Expenses Analysis'!$C15,
'Data Repository Table'!$H:$H,'Expenses Analysis'!$D15,
'Data Repository Table'!$D:$D,'Expenses Analysis'!G$12,'Data Repository Table'!$A:$A,'Data Repository Table'!$A$3)</f>
        <v>820393.03401412489</v>
      </c>
      <c r="H15" s="19">
        <f>SUMIFS('Data Repository Table'!$J:$J,
'Data Repository Table'!$C:$C,'Expenses Analysis'!$A15,
'Data Repository Table'!$B:$B,'Expenses Analysis'!$B15&amp;"*",
'Data Repository Table'!$G:$G,'Expenses Analysis'!$C15,
'Data Repository Table'!$H:$H,'Expenses Analysis'!$D15,
'Data Repository Table'!$D:$D,'Expenses Analysis'!H$12,'Data Repository Table'!$A:$A,'Data Repository Table'!$A$3)</f>
        <v>642291.58212862327</v>
      </c>
      <c r="I15" s="19">
        <f>SUMIFS('Data Repository Table'!$J:$J,
'Data Repository Table'!$C:$C,'Expenses Analysis'!$A15,
'Data Repository Table'!$B:$B,'Expenses Analysis'!$B15&amp;"*",
'Data Repository Table'!$G:$G,'Expenses Analysis'!$C15,
'Data Repository Table'!$H:$H,'Expenses Analysis'!$D15,
'Data Repository Table'!$D:$D,'Expenses Analysis'!I$12,'Data Repository Table'!$A:$A,'Data Repository Table'!$A$3)</f>
        <v>609639.97288837493</v>
      </c>
      <c r="J15" s="19">
        <f>SUMIFS('Data Repository Table'!$J:$J,
'Data Repository Table'!$C:$C,'Expenses Analysis'!$A15,
'Data Repository Table'!$B:$B,'Expenses Analysis'!$B15&amp;"*",
'Data Repository Table'!$G:$G,'Expenses Analysis'!$C15,
'Data Repository Table'!$H:$H,'Expenses Analysis'!$D15,
'Data Repository Table'!$D:$D,'Expenses Analysis'!J$12,'Data Repository Table'!$A:$A,'Data Repository Table'!$A$3)</f>
        <v>626073.16897124995</v>
      </c>
      <c r="K15" s="19">
        <f>SUMIFS('Data Repository Table'!$J:$J,
'Data Repository Table'!$C:$C,'Expenses Analysis'!$A15,
'Data Repository Table'!$B:$B,'Expenses Analysis'!$B15&amp;"*",
'Data Repository Table'!$G:$G,'Expenses Analysis'!$C15,
'Data Repository Table'!$H:$H,'Expenses Analysis'!$D15,
'Data Repository Table'!$D:$D,'Expenses Analysis'!K$12,'Data Repository Table'!$A:$A,'Data Repository Table'!$A$3)</f>
        <v>602153.37789750006</v>
      </c>
      <c r="L15" s="19">
        <f>SUMIFS('Data Repository Table'!$J:$J,
'Data Repository Table'!$C:$C,'Expenses Analysis'!$A15,
'Data Repository Table'!$B:$B,'Expenses Analysis'!$B15&amp;"*",
'Data Repository Table'!$G:$G,'Expenses Analysis'!$C15,
'Data Repository Table'!$H:$H,'Expenses Analysis'!$D15,
'Data Repository Table'!$D:$D,'Expenses Analysis'!L$12,'Data Repository Table'!$A:$A,'Data Repository Table'!$A$3)</f>
        <v>1146143.9846999997</v>
      </c>
      <c r="M15" s="19">
        <f>SUMIFS('Data Repository Table'!$J:$J,
'Data Repository Table'!$C:$C,'Expenses Analysis'!$A15,
'Data Repository Table'!$B:$B,'Expenses Analysis'!$B15&amp;"*",
'Data Repository Table'!$G:$G,'Expenses Analysis'!$C15,
'Data Repository Table'!$H:$H,'Expenses Analysis'!$D15,
'Data Repository Table'!$D:$D,'Expenses Analysis'!M$12,'Data Repository Table'!$A:$A,'Data Repository Table'!$A$3)</f>
        <v>964931.83751249989</v>
      </c>
      <c r="N15" s="19">
        <f>SUMIFS('Data Repository Table'!$J:$J,
'Data Repository Table'!$C:$C,'Expenses Analysis'!$A15,
'Data Repository Table'!$B:$B,'Expenses Analysis'!$B15&amp;"*",
'Data Repository Table'!$G:$G,'Expenses Analysis'!$C15,
'Data Repository Table'!$H:$H,'Expenses Analysis'!$D15,
'Data Repository Table'!$D:$D,'Expenses Analysis'!N$12,'Data Repository Table'!$A:$A,'Data Repository Table'!$A$3)</f>
        <v>962733.95790000004</v>
      </c>
      <c r="O15" s="19">
        <f>SUMIFS('Data Repository Table'!$J:$J,
'Data Repository Table'!$C:$C,'Expenses Analysis'!$A15,
'Data Repository Table'!$B:$B,'Expenses Analysis'!$B15&amp;"*",
'Data Repository Table'!$G:$G,'Expenses Analysis'!$C15,
'Data Repository Table'!$H:$H,'Expenses Analysis'!$D15,
'Data Repository Table'!$D:$D,'Expenses Analysis'!O$12,'Data Repository Table'!$A:$A,'Data Repository Table'!$A$3)</f>
        <v>964825.21760624985</v>
      </c>
      <c r="P15" s="19">
        <f>SUMIFS('Data Repository Table'!$J:$J,
'Data Repository Table'!$C:$C,'Expenses Analysis'!$A15,
'Data Repository Table'!$B:$B,'Expenses Analysis'!$B15&amp;"*",
'Data Repository Table'!$G:$G,'Expenses Analysis'!$C15,
'Data Repository Table'!$H:$H,'Expenses Analysis'!$D15,
'Data Repository Table'!$D:$D,'Expenses Analysis'!P$12,'Data Repository Table'!$A:$A,'Data Repository Table'!$A$3)</f>
        <v>1024534.78359375</v>
      </c>
      <c r="Q15" s="19"/>
      <c r="R15" s="19">
        <f t="shared" ref="R15:R22" si="0">SUM(F15:Q15)</f>
        <v>8957472.757983746</v>
      </c>
      <c r="S15" s="79"/>
      <c r="T15" s="79"/>
      <c r="U15" s="79"/>
      <c r="V15" s="79"/>
      <c r="W15" s="79"/>
    </row>
    <row r="16" spans="1:23" x14ac:dyDescent="0.2">
      <c r="A16" s="80" t="s">
        <v>51</v>
      </c>
      <c r="B16" s="80" t="s">
        <v>134</v>
      </c>
      <c r="C16" s="80" t="s">
        <v>125</v>
      </c>
      <c r="D16" s="80" t="s">
        <v>126</v>
      </c>
      <c r="E16" s="103"/>
      <c r="F16" s="19">
        <f>SUMIFS('Data Repository Table'!$J:$J,
'Data Repository Table'!$C:$C,'Expenses Analysis'!$A16,
'Data Repository Table'!$B:$B,'Expenses Analysis'!$B16&amp;"*",
'Data Repository Table'!$G:$G,'Expenses Analysis'!$C16,
'Data Repository Table'!$H:$H,'Expenses Analysis'!$D16,
'Data Repository Table'!$D:$D,'Expenses Analysis'!F$12,'Data Repository Table'!$A:$A,'Data Repository Table'!$A$3)</f>
        <v>276807.38497499918</v>
      </c>
      <c r="G16" s="19">
        <f>SUMIFS('Data Repository Table'!$J:$J,
'Data Repository Table'!$C:$C,'Expenses Analysis'!$A16,
'Data Repository Table'!$B:$B,'Expenses Analysis'!$B16&amp;"*",
'Data Repository Table'!$G:$G,'Expenses Analysis'!$C16,
'Data Repository Table'!$H:$H,'Expenses Analysis'!$D16,
'Data Repository Table'!$D:$D,'Expenses Analysis'!G$12,'Data Repository Table'!$A:$A,'Data Repository Table'!$A$3)</f>
        <v>382467.614925</v>
      </c>
      <c r="H16" s="19">
        <f>SUMIFS('Data Repository Table'!$J:$J,
'Data Repository Table'!$C:$C,'Expenses Analysis'!$A16,
'Data Repository Table'!$B:$B,'Expenses Analysis'!$B16&amp;"*",
'Data Repository Table'!$G:$G,'Expenses Analysis'!$C16,
'Data Repository Table'!$H:$H,'Expenses Analysis'!$D16,
'Data Repository Table'!$D:$D,'Expenses Analysis'!H$12,'Data Repository Table'!$A:$A,'Data Repository Table'!$A$3)</f>
        <v>299436.63502499921</v>
      </c>
      <c r="I16" s="19">
        <f>SUMIFS('Data Repository Table'!$J:$J,
'Data Repository Table'!$C:$C,'Expenses Analysis'!$A16,
'Data Repository Table'!$B:$B,'Expenses Analysis'!$B16&amp;"*",
'Data Repository Table'!$G:$G,'Expenses Analysis'!$C16,
'Data Repository Table'!$H:$H,'Expenses Analysis'!$D16,
'Data Repository Table'!$D:$D,'Expenses Analysis'!I$12,'Data Repository Table'!$A:$A,'Data Repository Table'!$A$3)</f>
        <v>284214.43957499997</v>
      </c>
      <c r="J16" s="19">
        <f>SUMIFS('Data Repository Table'!$J:$J,
'Data Repository Table'!$C:$C,'Expenses Analysis'!$A16,
'Data Repository Table'!$B:$B,'Expenses Analysis'!$B16&amp;"*",
'Data Repository Table'!$G:$G,'Expenses Analysis'!$C16,
'Data Repository Table'!$H:$H,'Expenses Analysis'!$D16,
'Data Repository Table'!$D:$D,'Expenses Analysis'!J$12,'Data Repository Table'!$A:$A,'Data Repository Table'!$A$3)</f>
        <v>291875.60325000004</v>
      </c>
      <c r="K16" s="19">
        <f>SUMIFS('Data Repository Table'!$J:$J,
'Data Repository Table'!$C:$C,'Expenses Analysis'!$A16,
'Data Repository Table'!$B:$B,'Expenses Analysis'!$B16&amp;"*",
'Data Repository Table'!$G:$G,'Expenses Analysis'!$C16,
'Data Repository Table'!$H:$H,'Expenses Analysis'!$D16,
'Data Repository Table'!$D:$D,'Expenses Analysis'!K$12,'Data Repository Table'!$A:$A,'Data Repository Table'!$A$3)</f>
        <v>280724.18550000002</v>
      </c>
      <c r="L16" s="19">
        <f>SUMIFS('Data Repository Table'!$J:$J,
'Data Repository Table'!$C:$C,'Expenses Analysis'!$A16,
'Data Repository Table'!$B:$B,'Expenses Analysis'!$B16&amp;"*",
'Data Repository Table'!$G:$G,'Expenses Analysis'!$C16,
'Data Repository Table'!$H:$H,'Expenses Analysis'!$D16,
'Data Repository Table'!$D:$D,'Expenses Analysis'!L$12,'Data Repository Table'!$A:$A,'Data Repository Table'!$A$3)</f>
        <v>534332.85999999987</v>
      </c>
      <c r="M16" s="19">
        <f>SUMIFS('Data Repository Table'!$J:$J,
'Data Repository Table'!$C:$C,'Expenses Analysis'!$A16,
'Data Repository Table'!$B:$B,'Expenses Analysis'!$B16&amp;"*",
'Data Repository Table'!$G:$G,'Expenses Analysis'!$C16,
'Data Repository Table'!$H:$H,'Expenses Analysis'!$D16,
'Data Repository Table'!$D:$D,'Expenses Analysis'!M$12,'Data Repository Table'!$A:$A,'Data Repository Table'!$A$3)</f>
        <v>449851.67249999999</v>
      </c>
      <c r="N16" s="19">
        <f>SUMIFS('Data Repository Table'!$J:$J,
'Data Repository Table'!$C:$C,'Expenses Analysis'!$A16,
'Data Repository Table'!$B:$B,'Expenses Analysis'!$B16&amp;"*",
'Data Repository Table'!$G:$G,'Expenses Analysis'!$C16,
'Data Repository Table'!$H:$H,'Expenses Analysis'!$D16,
'Data Repository Table'!$D:$D,'Expenses Analysis'!N$12,'Data Repository Table'!$A:$A,'Data Repository Table'!$A$3)</f>
        <v>448827.02</v>
      </c>
      <c r="O16" s="19">
        <f>SUMIFS('Data Repository Table'!$J:$J,
'Data Repository Table'!$C:$C,'Expenses Analysis'!$A16,
'Data Repository Table'!$B:$B,'Expenses Analysis'!$B16&amp;"*",
'Data Repository Table'!$G:$G,'Expenses Analysis'!$C16,
'Data Repository Table'!$H:$H,'Expenses Analysis'!$D16,
'Data Repository Table'!$D:$D,'Expenses Analysis'!O$12,'Data Repository Table'!$A:$A,'Data Repository Table'!$A$3)</f>
        <v>449801.96625</v>
      </c>
      <c r="P16" s="19">
        <f>SUMIFS('Data Repository Table'!$J:$J,
'Data Repository Table'!$C:$C,'Expenses Analysis'!$A16,
'Data Repository Table'!$B:$B,'Expenses Analysis'!$B16&amp;"*",
'Data Repository Table'!$G:$G,'Expenses Analysis'!$C16,
'Data Repository Table'!$H:$H,'Expenses Analysis'!$D16,
'Data Repository Table'!$D:$D,'Expenses Analysis'!P$12,'Data Repository Table'!$A:$A,'Data Repository Table'!$A$3)</f>
        <v>477638.59375</v>
      </c>
      <c r="Q16" s="19"/>
      <c r="R16" s="19">
        <f t="shared" si="0"/>
        <v>4175977.9757499984</v>
      </c>
      <c r="S16" s="79"/>
      <c r="T16" s="79"/>
      <c r="U16" s="79"/>
      <c r="V16" s="79"/>
      <c r="W16" s="79"/>
    </row>
    <row r="17" spans="1:23" x14ac:dyDescent="0.2">
      <c r="A17" s="80" t="s">
        <v>51</v>
      </c>
      <c r="B17" s="80" t="s">
        <v>134</v>
      </c>
      <c r="C17" s="80" t="s">
        <v>125</v>
      </c>
      <c r="D17" s="80" t="s">
        <v>127</v>
      </c>
      <c r="E17" s="103"/>
      <c r="F17" s="19">
        <f>SUMIFS('Data Repository Table'!$J:$J,
'Data Repository Table'!$C:$C,'Expenses Analysis'!$A17,
'Data Repository Table'!$B:$B,'Expenses Analysis'!$B17&amp;"*",
'Data Repository Table'!$G:$G,'Expenses Analysis'!$C17,
'Data Repository Table'!$H:$H,'Expenses Analysis'!$D17,
'Data Repository Table'!$D:$D,'Expenses Analysis'!F$12,'Data Repository Table'!$A:$A,'Data Repository Table'!$A$3)</f>
        <v>415211.07746249868</v>
      </c>
      <c r="G17" s="19">
        <f>SUMIFS('Data Repository Table'!$J:$J,
'Data Repository Table'!$C:$C,'Expenses Analysis'!$A17,
'Data Repository Table'!$B:$B,'Expenses Analysis'!$B17&amp;"*",
'Data Repository Table'!$G:$G,'Expenses Analysis'!$C17,
'Data Repository Table'!$H:$H,'Expenses Analysis'!$D17,
'Data Repository Table'!$D:$D,'Expenses Analysis'!G$12,'Data Repository Table'!$A:$A,'Data Repository Table'!$A$3)</f>
        <v>573701.42238750006</v>
      </c>
      <c r="H17" s="19">
        <f>SUMIFS('Data Repository Table'!$J:$J,
'Data Repository Table'!$C:$C,'Expenses Analysis'!$A17,
'Data Repository Table'!$B:$B,'Expenses Analysis'!$B17&amp;"*",
'Data Repository Table'!$G:$G,'Expenses Analysis'!$C17,
'Data Repository Table'!$H:$H,'Expenses Analysis'!$D17,
'Data Repository Table'!$D:$D,'Expenses Analysis'!H$12,'Data Repository Table'!$A:$A,'Data Repository Table'!$A$3)</f>
        <v>449154.95253749873</v>
      </c>
      <c r="I17" s="19">
        <f>SUMIFS('Data Repository Table'!$J:$J,
'Data Repository Table'!$C:$C,'Expenses Analysis'!$A17,
'Data Repository Table'!$B:$B,'Expenses Analysis'!$B17&amp;"*",
'Data Repository Table'!$G:$G,'Expenses Analysis'!$C17,
'Data Repository Table'!$H:$H,'Expenses Analysis'!$D17,
'Data Repository Table'!$D:$D,'Expenses Analysis'!I$12,'Data Repository Table'!$A:$A,'Data Repository Table'!$A$3)</f>
        <v>426321.65936249989</v>
      </c>
      <c r="J17" s="19">
        <f>SUMIFS('Data Repository Table'!$J:$J,
'Data Repository Table'!$C:$C,'Expenses Analysis'!$A17,
'Data Repository Table'!$B:$B,'Expenses Analysis'!$B17&amp;"*",
'Data Repository Table'!$G:$G,'Expenses Analysis'!$C17,
'Data Repository Table'!$H:$H,'Expenses Analysis'!$D17,
'Data Repository Table'!$D:$D,'Expenses Analysis'!J$12,'Data Repository Table'!$A:$A,'Data Repository Table'!$A$3)</f>
        <v>437813.40487499995</v>
      </c>
      <c r="K17" s="19">
        <f>SUMIFS('Data Repository Table'!$J:$J,
'Data Repository Table'!$C:$C,'Expenses Analysis'!$A17,
'Data Repository Table'!$B:$B,'Expenses Analysis'!$B17&amp;"*",
'Data Repository Table'!$G:$G,'Expenses Analysis'!$C17,
'Data Repository Table'!$H:$H,'Expenses Analysis'!$D17,
'Data Repository Table'!$D:$D,'Expenses Analysis'!K$12,'Data Repository Table'!$A:$A,'Data Repository Table'!$A$3)</f>
        <v>421086.27824999997</v>
      </c>
      <c r="L17" s="19">
        <f>SUMIFS('Data Repository Table'!$J:$J,
'Data Repository Table'!$C:$C,'Expenses Analysis'!$A17,
'Data Repository Table'!$B:$B,'Expenses Analysis'!$B17&amp;"*",
'Data Repository Table'!$G:$G,'Expenses Analysis'!$C17,
'Data Repository Table'!$H:$H,'Expenses Analysis'!$D17,
'Data Repository Table'!$D:$D,'Expenses Analysis'!L$12,'Data Repository Table'!$A:$A,'Data Repository Table'!$A$3)</f>
        <v>801499.2899999998</v>
      </c>
      <c r="M17" s="19">
        <f>SUMIFS('Data Repository Table'!$J:$J,
'Data Repository Table'!$C:$C,'Expenses Analysis'!$A17,
'Data Repository Table'!$B:$B,'Expenses Analysis'!$B17&amp;"*",
'Data Repository Table'!$G:$G,'Expenses Analysis'!$C17,
'Data Repository Table'!$H:$H,'Expenses Analysis'!$D17,
'Data Repository Table'!$D:$D,'Expenses Analysis'!M$12,'Data Repository Table'!$A:$A,'Data Repository Table'!$A$3)</f>
        <v>674777.50874999992</v>
      </c>
      <c r="N17" s="19">
        <f>SUMIFS('Data Repository Table'!$J:$J,
'Data Repository Table'!$C:$C,'Expenses Analysis'!$A17,
'Data Repository Table'!$B:$B,'Expenses Analysis'!$B17&amp;"*",
'Data Repository Table'!$G:$G,'Expenses Analysis'!$C17,
'Data Repository Table'!$H:$H,'Expenses Analysis'!$D17,
'Data Repository Table'!$D:$D,'Expenses Analysis'!N$12,'Data Repository Table'!$A:$A,'Data Repository Table'!$A$3)</f>
        <v>673240.53</v>
      </c>
      <c r="O17" s="19">
        <f>SUMIFS('Data Repository Table'!$J:$J,
'Data Repository Table'!$C:$C,'Expenses Analysis'!$A17,
'Data Repository Table'!$B:$B,'Expenses Analysis'!$B17&amp;"*",
'Data Repository Table'!$G:$G,'Expenses Analysis'!$C17,
'Data Repository Table'!$H:$H,'Expenses Analysis'!$D17,
'Data Repository Table'!$D:$D,'Expenses Analysis'!O$12,'Data Repository Table'!$A:$A,'Data Repository Table'!$A$3)</f>
        <v>674702.94937499997</v>
      </c>
      <c r="P17" s="19">
        <f>SUMIFS('Data Repository Table'!$J:$J,
'Data Repository Table'!$C:$C,'Expenses Analysis'!$A17,
'Data Repository Table'!$B:$B,'Expenses Analysis'!$B17&amp;"*",
'Data Repository Table'!$G:$G,'Expenses Analysis'!$C17,
'Data Repository Table'!$H:$H,'Expenses Analysis'!$D17,
'Data Repository Table'!$D:$D,'Expenses Analysis'!P$12,'Data Repository Table'!$A:$A,'Data Repository Table'!$A$3)</f>
        <v>716457.890625</v>
      </c>
      <c r="Q17" s="19"/>
      <c r="R17" s="19">
        <f t="shared" si="0"/>
        <v>6263966.9636249971</v>
      </c>
      <c r="S17" s="79"/>
      <c r="T17" s="79"/>
      <c r="U17" s="79"/>
      <c r="V17" s="79"/>
      <c r="W17" s="79"/>
    </row>
    <row r="18" spans="1:23" x14ac:dyDescent="0.2">
      <c r="A18" s="80" t="s">
        <v>51</v>
      </c>
      <c r="B18" s="80" t="s">
        <v>134</v>
      </c>
      <c r="C18" s="80" t="s">
        <v>144</v>
      </c>
      <c r="D18" s="80" t="s">
        <v>128</v>
      </c>
      <c r="E18" s="103"/>
      <c r="F18" s="19">
        <f>SUMIFS('Data Repository Table'!$J:$J,
'Data Repository Table'!$C:$C,'Expenses Analysis'!$A18,
'Data Repository Table'!$B:$B,'Expenses Analysis'!$B18&amp;"*",
'Data Repository Table'!$G:$G,'Expenses Analysis'!$C18,
'Data Repository Table'!$H:$H,'Expenses Analysis'!$D18,
'Data Repository Table'!$D:$D,'Expenses Analysis'!F$12,'Data Repository Table'!$A:$A,'Data Repository Table'!$A$3)</f>
        <v>360688.41072499886</v>
      </c>
      <c r="G18" s="19">
        <f>SUMIFS('Data Repository Table'!$J:$J,
'Data Repository Table'!$C:$C,'Expenses Analysis'!$A18,
'Data Repository Table'!$B:$B,'Expenses Analysis'!$B18&amp;"*",
'Data Repository Table'!$G:$G,'Expenses Analysis'!$C18,
'Data Repository Table'!$H:$H,'Expenses Analysis'!$D18,
'Data Repository Table'!$D:$D,'Expenses Analysis'!G$12,'Data Repository Table'!$A:$A,'Data Repository Table'!$A$3)</f>
        <v>498366.89217499993</v>
      </c>
      <c r="H18" s="19">
        <f>SUMIFS('Data Repository Table'!$J:$J,
'Data Repository Table'!$C:$C,'Expenses Analysis'!$A18,
'Data Repository Table'!$B:$B,'Expenses Analysis'!$B18&amp;"*",
'Data Repository Table'!$G:$G,'Expenses Analysis'!$C18,
'Data Repository Table'!$H:$H,'Expenses Analysis'!$D18,
'Data Repository Table'!$D:$D,'Expenses Analysis'!H$12,'Data Repository Table'!$A:$A,'Data Repository Table'!$A$3)</f>
        <v>390175.00927499885</v>
      </c>
      <c r="I18" s="19">
        <f>SUMIFS('Data Repository Table'!$J:$J,
'Data Repository Table'!$C:$C,'Expenses Analysis'!$A18,
'Data Repository Table'!$B:$B,'Expenses Analysis'!$B18&amp;"*",
'Data Repository Table'!$G:$G,'Expenses Analysis'!$C18,
'Data Repository Table'!$H:$H,'Expenses Analysis'!$D18,
'Data Repository Table'!$D:$D,'Expenses Analysis'!I$12,'Data Repository Table'!$A:$A,'Data Repository Table'!$A$3)</f>
        <v>370340.02732499992</v>
      </c>
      <c r="J18" s="19">
        <f>SUMIFS('Data Repository Table'!$J:$J,
'Data Repository Table'!$C:$C,'Expenses Analysis'!$A18,
'Data Repository Table'!$B:$B,'Expenses Analysis'!$B18&amp;"*",
'Data Repository Table'!$G:$G,'Expenses Analysis'!$C18,
'Data Repository Table'!$H:$H,'Expenses Analysis'!$D18,
'Data Repository Table'!$D:$D,'Expenses Analysis'!J$12,'Data Repository Table'!$A:$A,'Data Repository Table'!$A$3)</f>
        <v>380322.75574999995</v>
      </c>
      <c r="K18" s="19">
        <f>SUMIFS('Data Repository Table'!$J:$J,
'Data Repository Table'!$C:$C,'Expenses Analysis'!$A18,
'Data Repository Table'!$B:$B,'Expenses Analysis'!$B18&amp;"*",
'Data Repository Table'!$G:$G,'Expenses Analysis'!$C18,
'Data Repository Table'!$H:$H,'Expenses Analysis'!$D18,
'Data Repository Table'!$D:$D,'Expenses Analysis'!K$12,'Data Repository Table'!$A:$A,'Data Repository Table'!$A$3)</f>
        <v>365792.12049999996</v>
      </c>
      <c r="L18" s="19">
        <f>SUMIFS('Data Repository Table'!$J:$J,
'Data Repository Table'!$C:$C,'Expenses Analysis'!$A18,
'Data Repository Table'!$B:$B,'Expenses Analysis'!$B18&amp;"*",
'Data Repository Table'!$G:$G,'Expenses Analysis'!$C18,
'Data Repository Table'!$H:$H,'Expenses Analysis'!$D18,
'Data Repository Table'!$D:$D,'Expenses Analysis'!L$12,'Data Repository Table'!$A:$A,'Data Repository Table'!$A$3)</f>
        <v>459526.25959999987</v>
      </c>
      <c r="M18" s="19">
        <f>SUMIFS('Data Repository Table'!$J:$J,
'Data Repository Table'!$C:$C,'Expenses Analysis'!$A18,
'Data Repository Table'!$B:$B,'Expenses Analysis'!$B18&amp;"*",
'Data Repository Table'!$G:$G,'Expenses Analysis'!$C18,
'Data Repository Table'!$H:$H,'Expenses Analysis'!$D18,
'Data Repository Table'!$D:$D,'Expenses Analysis'!M$12,'Data Repository Table'!$A:$A,'Data Repository Table'!$A$3)</f>
        <v>386872.43834999995</v>
      </c>
      <c r="N18" s="19">
        <f>SUMIFS('Data Repository Table'!$J:$J,
'Data Repository Table'!$C:$C,'Expenses Analysis'!$A18,
'Data Repository Table'!$B:$B,'Expenses Analysis'!$B18&amp;"*",
'Data Repository Table'!$G:$G,'Expenses Analysis'!$C18,
'Data Repository Table'!$H:$H,'Expenses Analysis'!$D18,
'Data Repository Table'!$D:$D,'Expenses Analysis'!N$12,'Data Repository Table'!$A:$A,'Data Repository Table'!$A$3)</f>
        <v>385991.23719999997</v>
      </c>
      <c r="O18" s="19">
        <f>SUMIFS('Data Repository Table'!$J:$J,
'Data Repository Table'!$C:$C,'Expenses Analysis'!$A18,
'Data Repository Table'!$B:$B,'Expenses Analysis'!$B18&amp;"*",
'Data Repository Table'!$G:$G,'Expenses Analysis'!$C18,
'Data Repository Table'!$H:$H,'Expenses Analysis'!$D18,
'Data Repository Table'!$D:$D,'Expenses Analysis'!O$12,'Data Repository Table'!$A:$A,'Data Repository Table'!$A$3)</f>
        <v>386829.69097499992</v>
      </c>
      <c r="P18" s="19">
        <f>SUMIFS('Data Repository Table'!$J:$J,
'Data Repository Table'!$C:$C,'Expenses Analysis'!$A18,
'Data Repository Table'!$B:$B,'Expenses Analysis'!$B18&amp;"*",
'Data Repository Table'!$G:$G,'Expenses Analysis'!$C18,
'Data Repository Table'!$H:$H,'Expenses Analysis'!$D18,
'Data Repository Table'!$D:$D,'Expenses Analysis'!P$12,'Data Repository Table'!$A:$A,'Data Repository Table'!$A$3)</f>
        <v>410769.19062499999</v>
      </c>
      <c r="Q18" s="19"/>
      <c r="R18" s="19">
        <f t="shared" si="0"/>
        <v>4395674.0324999969</v>
      </c>
      <c r="S18" s="79"/>
      <c r="T18" s="79"/>
      <c r="U18" s="79"/>
      <c r="V18" s="79"/>
      <c r="W18" s="79"/>
    </row>
    <row r="19" spans="1:23" x14ac:dyDescent="0.2">
      <c r="A19" s="80" t="s">
        <v>51</v>
      </c>
      <c r="B19" s="80" t="s">
        <v>134</v>
      </c>
      <c r="C19" s="80" t="s">
        <v>144</v>
      </c>
      <c r="D19" s="80" t="s">
        <v>129</v>
      </c>
      <c r="E19" s="103"/>
      <c r="F19" s="19">
        <f>SUMIFS('Data Repository Table'!$J:$J,
'Data Repository Table'!$C:$C,'Expenses Analysis'!$A19,
'Data Repository Table'!$B:$B,'Expenses Analysis'!$B19&amp;"*",
'Data Repository Table'!$G:$G,'Expenses Analysis'!$C19,
'Data Repository Table'!$H:$H,'Expenses Analysis'!$D19,
'Data Repository Table'!$D:$D,'Expenses Analysis'!F$12,'Data Repository Table'!$A:$A,'Data Repository Table'!$A$3)</f>
        <v>226478.76952499934</v>
      </c>
      <c r="G19" s="19">
        <f>SUMIFS('Data Repository Table'!$J:$J,
'Data Repository Table'!$C:$C,'Expenses Analysis'!$A19,
'Data Repository Table'!$B:$B,'Expenses Analysis'!$B19&amp;"*",
'Data Repository Table'!$G:$G,'Expenses Analysis'!$C19,
'Data Repository Table'!$H:$H,'Expenses Analysis'!$D19,
'Data Repository Table'!$D:$D,'Expenses Analysis'!G$12,'Data Repository Table'!$A:$A,'Data Repository Table'!$A$3)</f>
        <v>312928.04857500002</v>
      </c>
      <c r="H19" s="19">
        <f>SUMIFS('Data Repository Table'!$J:$J,
'Data Repository Table'!$C:$C,'Expenses Analysis'!$A19,
'Data Repository Table'!$B:$B,'Expenses Analysis'!$B19&amp;"*",
'Data Repository Table'!$G:$G,'Expenses Analysis'!$C19,
'Data Repository Table'!$H:$H,'Expenses Analysis'!$D19,
'Data Repository Table'!$D:$D,'Expenses Analysis'!H$12,'Data Repository Table'!$A:$A,'Data Repository Table'!$A$3)</f>
        <v>244993.61047499935</v>
      </c>
      <c r="I19" s="19">
        <f>SUMIFS('Data Repository Table'!$J:$J,
'Data Repository Table'!$C:$C,'Expenses Analysis'!$A19,
'Data Repository Table'!$B:$B,'Expenses Analysis'!$B19&amp;"*",
'Data Repository Table'!$G:$G,'Expenses Analysis'!$C19,
'Data Repository Table'!$H:$H,'Expenses Analysis'!$D19,
'Data Repository Table'!$D:$D,'Expenses Analysis'!I$12,'Data Repository Table'!$A:$A,'Data Repository Table'!$A$3)</f>
        <v>232539.08692499998</v>
      </c>
      <c r="J19" s="19">
        <f>SUMIFS('Data Repository Table'!$J:$J,
'Data Repository Table'!$C:$C,'Expenses Analysis'!$A19,
'Data Repository Table'!$B:$B,'Expenses Analysis'!$B19&amp;"*",
'Data Repository Table'!$G:$G,'Expenses Analysis'!$C19,
'Data Repository Table'!$H:$H,'Expenses Analysis'!$D19,
'Data Repository Table'!$D:$D,'Expenses Analysis'!J$12,'Data Repository Table'!$A:$A,'Data Repository Table'!$A$3)</f>
        <v>238807.31175000002</v>
      </c>
      <c r="K19" s="19">
        <f>SUMIFS('Data Repository Table'!$J:$J,
'Data Repository Table'!$C:$C,'Expenses Analysis'!$A19,
'Data Repository Table'!$B:$B,'Expenses Analysis'!$B19&amp;"*",
'Data Repository Table'!$G:$G,'Expenses Analysis'!$C19,
'Data Repository Table'!$H:$H,'Expenses Analysis'!$D19,
'Data Repository Table'!$D:$D,'Expenses Analysis'!K$12,'Data Repository Table'!$A:$A,'Data Repository Table'!$A$3)</f>
        <v>229683.42450000002</v>
      </c>
      <c r="L19" s="19">
        <f>SUMIFS('Data Repository Table'!$J:$J,
'Data Repository Table'!$C:$C,'Expenses Analysis'!$A19,
'Data Repository Table'!$B:$B,'Expenses Analysis'!$B19&amp;"*",
'Data Repository Table'!$G:$G,'Expenses Analysis'!$C19,
'Data Repository Table'!$H:$H,'Expenses Analysis'!$D19,
'Data Repository Table'!$D:$D,'Expenses Analysis'!L$12,'Data Repository Table'!$A:$A,'Data Repository Table'!$A$3)</f>
        <v>288539.74439999997</v>
      </c>
      <c r="M19" s="19">
        <f>SUMIFS('Data Repository Table'!$J:$J,
'Data Repository Table'!$C:$C,'Expenses Analysis'!$A19,
'Data Repository Table'!$B:$B,'Expenses Analysis'!$B19&amp;"*",
'Data Repository Table'!$G:$G,'Expenses Analysis'!$C19,
'Data Repository Table'!$H:$H,'Expenses Analysis'!$D19,
'Data Repository Table'!$D:$D,'Expenses Analysis'!M$12,'Data Repository Table'!$A:$A,'Data Repository Table'!$A$3)</f>
        <v>242919.90315</v>
      </c>
      <c r="N19" s="19">
        <f>SUMIFS('Data Repository Table'!$J:$J,
'Data Repository Table'!$C:$C,'Expenses Analysis'!$A19,
'Data Repository Table'!$B:$B,'Expenses Analysis'!$B19&amp;"*",
'Data Repository Table'!$G:$G,'Expenses Analysis'!$C19,
'Data Repository Table'!$H:$H,'Expenses Analysis'!$D19,
'Data Repository Table'!$D:$D,'Expenses Analysis'!N$12,'Data Repository Table'!$A:$A,'Data Repository Table'!$A$3)</f>
        <v>242366.59080000003</v>
      </c>
      <c r="O19" s="19">
        <f>SUMIFS('Data Repository Table'!$J:$J,
'Data Repository Table'!$C:$C,'Expenses Analysis'!$A19,
'Data Repository Table'!$B:$B,'Expenses Analysis'!$B19&amp;"*",
'Data Repository Table'!$G:$G,'Expenses Analysis'!$C19,
'Data Repository Table'!$H:$H,'Expenses Analysis'!$D19,
'Data Repository Table'!$D:$D,'Expenses Analysis'!O$12,'Data Repository Table'!$A:$A,'Data Repository Table'!$A$3)</f>
        <v>242893.06177500001</v>
      </c>
      <c r="P19" s="19">
        <f>SUMIFS('Data Repository Table'!$J:$J,
'Data Repository Table'!$C:$C,'Expenses Analysis'!$A19,
'Data Repository Table'!$B:$B,'Expenses Analysis'!$B19&amp;"*",
'Data Repository Table'!$G:$G,'Expenses Analysis'!$C19,
'Data Repository Table'!$H:$H,'Expenses Analysis'!$D19,
'Data Repository Table'!$D:$D,'Expenses Analysis'!P$12,'Data Repository Table'!$A:$A,'Data Repository Table'!$A$3)</f>
        <v>257924.84062500004</v>
      </c>
      <c r="Q19" s="19"/>
      <c r="R19" s="19">
        <f t="shared" si="0"/>
        <v>2760074.3924999987</v>
      </c>
      <c r="S19" s="79"/>
      <c r="T19" s="79"/>
      <c r="U19" s="79"/>
      <c r="V19" s="79"/>
      <c r="W19" s="79"/>
    </row>
    <row r="20" spans="1:23" x14ac:dyDescent="0.2">
      <c r="A20" s="80" t="s">
        <v>51</v>
      </c>
      <c r="B20" s="80" t="s">
        <v>134</v>
      </c>
      <c r="C20" s="80" t="s">
        <v>144</v>
      </c>
      <c r="D20" s="80" t="s">
        <v>130</v>
      </c>
      <c r="E20" s="103"/>
      <c r="F20" s="19">
        <f>SUMIFS('Data Repository Table'!$J:$J,
'Data Repository Table'!$C:$C,'Expenses Analysis'!$A20,
'Data Repository Table'!$B:$B,'Expenses Analysis'!$B20&amp;"*",
'Data Repository Table'!$G:$G,'Expenses Analysis'!$C20,
'Data Repository Table'!$H:$H,'Expenses Analysis'!$D20,
'Data Repository Table'!$D:$D,'Expenses Analysis'!F$12,'Data Repository Table'!$A:$A,'Data Repository Table'!$A$3)</f>
        <v>255837.1285374992</v>
      </c>
      <c r="G20" s="19">
        <f>SUMIFS('Data Repository Table'!$J:$J,
'Data Repository Table'!$C:$C,'Expenses Analysis'!$A20,
'Data Repository Table'!$B:$B,'Expenses Analysis'!$B20&amp;"*",
'Data Repository Table'!$G:$G,'Expenses Analysis'!$C20,
'Data Repository Table'!$H:$H,'Expenses Analysis'!$D20,
'Data Repository Table'!$D:$D,'Expenses Analysis'!G$12,'Data Repository Table'!$A:$A,'Data Repository Table'!$A$3)</f>
        <v>353492.79561249999</v>
      </c>
      <c r="H20" s="19">
        <f>SUMIFS('Data Repository Table'!$J:$J,
'Data Repository Table'!$C:$C,'Expenses Analysis'!$A20,
'Data Repository Table'!$B:$B,'Expenses Analysis'!$B20&amp;"*",
'Data Repository Table'!$G:$G,'Expenses Analysis'!$C20,
'Data Repository Table'!$H:$H,'Expenses Analysis'!$D20,
'Data Repository Table'!$D:$D,'Expenses Analysis'!H$12,'Data Repository Table'!$A:$A,'Data Repository Table'!$A$3)</f>
        <v>276752.04146249924</v>
      </c>
      <c r="I20" s="19">
        <f>SUMIFS('Data Repository Table'!$J:$J,
'Data Repository Table'!$C:$C,'Expenses Analysis'!$A20,
'Data Repository Table'!$B:$B,'Expenses Analysis'!$B20&amp;"*",
'Data Repository Table'!$G:$G,'Expenses Analysis'!$C20,
'Data Repository Table'!$H:$H,'Expenses Analysis'!$D20,
'Data Repository Table'!$D:$D,'Expenses Analysis'!I$12,'Data Repository Table'!$A:$A,'Data Repository Table'!$A$3)</f>
        <v>262683.04263749992</v>
      </c>
      <c r="J20" s="19">
        <f>SUMIFS('Data Repository Table'!$J:$J,
'Data Repository Table'!$C:$C,'Expenses Analysis'!$A20,
'Data Repository Table'!$B:$B,'Expenses Analysis'!$B20&amp;"*",
'Data Repository Table'!$G:$G,'Expenses Analysis'!$C20,
'Data Repository Table'!$H:$H,'Expenses Analysis'!$D20,
'Data Repository Table'!$D:$D,'Expenses Analysis'!J$12,'Data Repository Table'!$A:$A,'Data Repository Table'!$A$3)</f>
        <v>269763.81512500002</v>
      </c>
      <c r="K20" s="19">
        <f>SUMIFS('Data Repository Table'!$J:$J,
'Data Repository Table'!$C:$C,'Expenses Analysis'!$A20,
'Data Repository Table'!$B:$B,'Expenses Analysis'!$B20&amp;"*",
'Data Repository Table'!$G:$G,'Expenses Analysis'!$C20,
'Data Repository Table'!$H:$H,'Expenses Analysis'!$D20,
'Data Repository Table'!$D:$D,'Expenses Analysis'!K$12,'Data Repository Table'!$A:$A,'Data Repository Table'!$A$3)</f>
        <v>259457.20175000001</v>
      </c>
      <c r="L20" s="19">
        <f>SUMIFS('Data Repository Table'!$J:$J,
'Data Repository Table'!$C:$C,'Expenses Analysis'!$A20,
'Data Repository Table'!$B:$B,'Expenses Analysis'!$B20&amp;"*",
'Data Repository Table'!$G:$G,'Expenses Analysis'!$C20,
'Data Repository Table'!$H:$H,'Expenses Analysis'!$D20,
'Data Repository Table'!$D:$D,'Expenses Analysis'!L$12,'Data Repository Table'!$A:$A,'Data Repository Table'!$A$3)</f>
        <v>325943.04459999991</v>
      </c>
      <c r="M20" s="19">
        <f>SUMIFS('Data Repository Table'!$J:$J,
'Data Repository Table'!$C:$C,'Expenses Analysis'!$A20,
'Data Repository Table'!$B:$B,'Expenses Analysis'!$B20&amp;"*",
'Data Repository Table'!$G:$G,'Expenses Analysis'!$C20,
'Data Repository Table'!$H:$H,'Expenses Analysis'!$D20,
'Data Repository Table'!$D:$D,'Expenses Analysis'!M$12,'Data Repository Table'!$A:$A,'Data Repository Table'!$A$3)</f>
        <v>274409.52022499999</v>
      </c>
      <c r="N20" s="19">
        <f>SUMIFS('Data Repository Table'!$J:$J,
'Data Repository Table'!$C:$C,'Expenses Analysis'!$A20,
'Data Repository Table'!$B:$B,'Expenses Analysis'!$B20&amp;"*",
'Data Repository Table'!$G:$G,'Expenses Analysis'!$C20,
'Data Repository Table'!$H:$H,'Expenses Analysis'!$D20,
'Data Repository Table'!$D:$D,'Expenses Analysis'!N$12,'Data Repository Table'!$A:$A,'Data Repository Table'!$A$3)</f>
        <v>273784.48220000003</v>
      </c>
      <c r="O20" s="19">
        <f>SUMIFS('Data Repository Table'!$J:$J,
'Data Repository Table'!$C:$C,'Expenses Analysis'!$A20,
'Data Repository Table'!$B:$B,'Expenses Analysis'!$B20&amp;"*",
'Data Repository Table'!$G:$G,'Expenses Analysis'!$C20,
'Data Repository Table'!$H:$H,'Expenses Analysis'!$D20,
'Data Repository Table'!$D:$D,'Expenses Analysis'!O$12,'Data Repository Table'!$A:$A,'Data Repository Table'!$A$3)</f>
        <v>274379.19941249996</v>
      </c>
      <c r="P20" s="19">
        <f>SUMIFS('Data Repository Table'!$J:$J,
'Data Repository Table'!$C:$C,'Expenses Analysis'!$A20,
'Data Repository Table'!$B:$B,'Expenses Analysis'!$B20&amp;"*",
'Data Repository Table'!$G:$G,'Expenses Analysis'!$C20,
'Data Repository Table'!$H:$H,'Expenses Analysis'!$D20,
'Data Repository Table'!$D:$D,'Expenses Analysis'!P$12,'Data Repository Table'!$A:$A,'Data Repository Table'!$A$3)</f>
        <v>291359.54218749999</v>
      </c>
      <c r="Q20" s="19"/>
      <c r="R20" s="19">
        <f t="shared" si="0"/>
        <v>3117861.8137499979</v>
      </c>
      <c r="S20" s="79"/>
      <c r="T20" s="79"/>
      <c r="U20" s="79"/>
      <c r="V20" s="79"/>
      <c r="W20" s="79"/>
    </row>
    <row r="21" spans="1:23" x14ac:dyDescent="0.2">
      <c r="A21" s="80" t="s">
        <v>51</v>
      </c>
      <c r="B21" s="80" t="s">
        <v>134</v>
      </c>
      <c r="C21" s="80" t="s">
        <v>144</v>
      </c>
      <c r="D21" s="80" t="s">
        <v>131</v>
      </c>
      <c r="E21" s="103"/>
      <c r="F21" s="19">
        <f>SUMIFS('Data Repository Table'!$J:$J,
'Data Repository Table'!$C:$C,'Expenses Analysis'!$A21,
'Data Repository Table'!$B:$B,'Expenses Analysis'!$B21&amp;"*",
'Data Repository Table'!$G:$G,'Expenses Analysis'!$C21,
'Data Repository Table'!$H:$H,'Expenses Analysis'!$D21,
'Data Repository Table'!$D:$D,'Expenses Analysis'!F$12,'Data Repository Table'!$A:$A,'Data Repository Table'!$A$3)</f>
        <v>176150.15407499947</v>
      </c>
      <c r="G21" s="19">
        <f>SUMIFS('Data Repository Table'!$J:$J,
'Data Repository Table'!$C:$C,'Expenses Analysis'!$A21,
'Data Repository Table'!$B:$B,'Expenses Analysis'!$B21&amp;"*",
'Data Repository Table'!$G:$G,'Expenses Analysis'!$C21,
'Data Repository Table'!$H:$H,'Expenses Analysis'!$D21,
'Data Repository Table'!$D:$D,'Expenses Analysis'!G$12,'Data Repository Table'!$A:$A,'Data Repository Table'!$A$3)</f>
        <v>243388.48222500001</v>
      </c>
      <c r="H21" s="19">
        <f>SUMIFS('Data Repository Table'!$J:$J,
'Data Repository Table'!$C:$C,'Expenses Analysis'!$A21,
'Data Repository Table'!$B:$B,'Expenses Analysis'!$B21&amp;"*",
'Data Repository Table'!$G:$G,'Expenses Analysis'!$C21,
'Data Repository Table'!$H:$H,'Expenses Analysis'!$D21,
'Data Repository Table'!$D:$D,'Expenses Analysis'!H$12,'Data Repository Table'!$A:$A,'Data Repository Table'!$A$3)</f>
        <v>190550.58592499947</v>
      </c>
      <c r="I21" s="19">
        <f>SUMIFS('Data Repository Table'!$J:$J,
'Data Repository Table'!$C:$C,'Expenses Analysis'!$A21,
'Data Repository Table'!$B:$B,'Expenses Analysis'!$B21&amp;"*",
'Data Repository Table'!$G:$G,'Expenses Analysis'!$C21,
'Data Repository Table'!$H:$H,'Expenses Analysis'!$D21,
'Data Repository Table'!$D:$D,'Expenses Analysis'!I$12,'Data Repository Table'!$A:$A,'Data Repository Table'!$A$3)</f>
        <v>180863.73427499997</v>
      </c>
      <c r="J21" s="19">
        <f>SUMIFS('Data Repository Table'!$J:$J,
'Data Repository Table'!$C:$C,'Expenses Analysis'!$A21,
'Data Repository Table'!$B:$B,'Expenses Analysis'!$B21&amp;"*",
'Data Repository Table'!$G:$G,'Expenses Analysis'!$C21,
'Data Repository Table'!$H:$H,'Expenses Analysis'!$D21,
'Data Repository Table'!$D:$D,'Expenses Analysis'!J$12,'Data Repository Table'!$A:$A,'Data Repository Table'!$A$3)</f>
        <v>185739.02025</v>
      </c>
      <c r="K21" s="19">
        <f>SUMIFS('Data Repository Table'!$J:$J,
'Data Repository Table'!$C:$C,'Expenses Analysis'!$A21,
'Data Repository Table'!$B:$B,'Expenses Analysis'!$B21&amp;"*",
'Data Repository Table'!$G:$G,'Expenses Analysis'!$C21,
'Data Repository Table'!$H:$H,'Expenses Analysis'!$D21,
'Data Repository Table'!$D:$D,'Expenses Analysis'!K$12,'Data Repository Table'!$A:$A,'Data Repository Table'!$A$3)</f>
        <v>178642.66350000002</v>
      </c>
      <c r="L21" s="19">
        <f>SUMIFS('Data Repository Table'!$J:$J,
'Data Repository Table'!$C:$C,'Expenses Analysis'!$A21,
'Data Repository Table'!$B:$B,'Expenses Analysis'!$B21&amp;"*",
'Data Repository Table'!$G:$G,'Expenses Analysis'!$C21,
'Data Repository Table'!$H:$H,'Expenses Analysis'!$D21,
'Data Repository Table'!$D:$D,'Expenses Analysis'!L$12,'Data Repository Table'!$A:$A,'Data Repository Table'!$A$3)</f>
        <v>224419.80119999996</v>
      </c>
      <c r="M21" s="19">
        <f>SUMIFS('Data Repository Table'!$J:$J,
'Data Repository Table'!$C:$C,'Expenses Analysis'!$A21,
'Data Repository Table'!$B:$B,'Expenses Analysis'!$B21&amp;"*",
'Data Repository Table'!$G:$G,'Expenses Analysis'!$C21,
'Data Repository Table'!$H:$H,'Expenses Analysis'!$D21,
'Data Repository Table'!$D:$D,'Expenses Analysis'!M$12,'Data Repository Table'!$A:$A,'Data Repository Table'!$A$3)</f>
        <v>188937.70244999998</v>
      </c>
      <c r="N21" s="19">
        <f>SUMIFS('Data Repository Table'!$J:$J,
'Data Repository Table'!$C:$C,'Expenses Analysis'!$A21,
'Data Repository Table'!$B:$B,'Expenses Analysis'!$B21&amp;"*",
'Data Repository Table'!$G:$G,'Expenses Analysis'!$C21,
'Data Repository Table'!$H:$H,'Expenses Analysis'!$D21,
'Data Repository Table'!$D:$D,'Expenses Analysis'!N$12,'Data Repository Table'!$A:$A,'Data Repository Table'!$A$3)</f>
        <v>188507.34840000002</v>
      </c>
      <c r="O21" s="19">
        <f>SUMIFS('Data Repository Table'!$J:$J,
'Data Repository Table'!$C:$C,'Expenses Analysis'!$A21,
'Data Repository Table'!$B:$B,'Expenses Analysis'!$B21&amp;"*",
'Data Repository Table'!$G:$G,'Expenses Analysis'!$C21,
'Data Repository Table'!$H:$H,'Expenses Analysis'!$D21,
'Data Repository Table'!$D:$D,'Expenses Analysis'!O$12,'Data Repository Table'!$A:$A,'Data Repository Table'!$A$3)</f>
        <v>188916.82582500001</v>
      </c>
      <c r="P21" s="19">
        <f>SUMIFS('Data Repository Table'!$J:$J,
'Data Repository Table'!$C:$C,'Expenses Analysis'!$A21,
'Data Repository Table'!$B:$B,'Expenses Analysis'!$B21&amp;"*",
'Data Repository Table'!$G:$G,'Expenses Analysis'!$C21,
'Data Repository Table'!$H:$H,'Expenses Analysis'!$D21,
'Data Repository Table'!$D:$D,'Expenses Analysis'!P$12,'Data Repository Table'!$A:$A,'Data Repository Table'!$A$3)</f>
        <v>200608.20937500001</v>
      </c>
      <c r="Q21" s="19"/>
      <c r="R21" s="19">
        <f t="shared" si="0"/>
        <v>2146724.5274999989</v>
      </c>
      <c r="S21" s="79"/>
      <c r="T21" s="79"/>
      <c r="U21" s="79"/>
      <c r="V21" s="79"/>
      <c r="W21" s="79"/>
    </row>
    <row r="22" spans="1:23" ht="16" thickBot="1" x14ac:dyDescent="0.25">
      <c r="A22" s="80" t="s">
        <v>51</v>
      </c>
      <c r="B22" s="80" t="s">
        <v>134</v>
      </c>
      <c r="C22" s="80" t="s">
        <v>132</v>
      </c>
      <c r="D22" s="80" t="s">
        <v>133</v>
      </c>
      <c r="E22" s="104"/>
      <c r="F22" s="19">
        <f>SUMIFS('Data Repository Table'!$J:$J,
'Data Repository Table'!$C:$C,'Expenses Analysis'!$A22,
'Data Repository Table'!$B:$B,'Expenses Analysis'!$B22&amp;"*",
'Data Repository Table'!$G:$G,'Expenses Analysis'!$C22,
'Data Repository Table'!$H:$H,'Expenses Analysis'!$D22,
'Data Repository Table'!$D:$D,'Expenses Analysis'!F$12,'Data Repository Table'!$A:$A,'Data Repository Table'!$A$3)</f>
        <v>1153364.1040624965</v>
      </c>
      <c r="G22" s="19">
        <f>SUMIFS('Data Repository Table'!$J:$J,
'Data Repository Table'!$C:$C,'Expenses Analysis'!$A22,
'Data Repository Table'!$B:$B,'Expenses Analysis'!$B22&amp;"*",
'Data Repository Table'!$G:$G,'Expenses Analysis'!$C22,
'Data Repository Table'!$H:$H,'Expenses Analysis'!$D22,
'Data Repository Table'!$D:$D,'Expenses Analysis'!G$12,'Data Repository Table'!$A:$A,'Data Repository Table'!$A$3)</f>
        <v>1593615.0621875001</v>
      </c>
      <c r="H22" s="19">
        <f>SUMIFS('Data Repository Table'!$J:$J,
'Data Repository Table'!$C:$C,'Expenses Analysis'!$A22,
'Data Repository Table'!$B:$B,'Expenses Analysis'!$B22&amp;"*",
'Data Repository Table'!$G:$G,'Expenses Analysis'!$C22,
'Data Repository Table'!$H:$H,'Expenses Analysis'!$D22,
'Data Repository Table'!$D:$D,'Expenses Analysis'!H$12,'Data Repository Table'!$A:$A,'Data Repository Table'!$A$3)</f>
        <v>1247652.6459374966</v>
      </c>
      <c r="I22" s="19">
        <f>SUMIFS('Data Repository Table'!$J:$J,
'Data Repository Table'!$C:$C,'Expenses Analysis'!$A22,
'Data Repository Table'!$B:$B,'Expenses Analysis'!$B22&amp;"*",
'Data Repository Table'!$G:$G,'Expenses Analysis'!$C22,
'Data Repository Table'!$H:$H,'Expenses Analysis'!$D22,
'Data Repository Table'!$D:$D,'Expenses Analysis'!I$12,'Data Repository Table'!$A:$A,'Data Repository Table'!$A$3)</f>
        <v>1184226.8315625</v>
      </c>
      <c r="J22" s="19">
        <f>SUMIFS('Data Repository Table'!$J:$J,
'Data Repository Table'!$C:$C,'Expenses Analysis'!$A22,
'Data Repository Table'!$B:$B,'Expenses Analysis'!$B22&amp;"*",
'Data Repository Table'!$G:$G,'Expenses Analysis'!$C22,
'Data Repository Table'!$H:$H,'Expenses Analysis'!$D22,
'Data Repository Table'!$D:$D,'Expenses Analysis'!J$12,'Data Repository Table'!$A:$A,'Data Repository Table'!$A$3)</f>
        <v>1216148.346875</v>
      </c>
      <c r="K22" s="19">
        <f>SUMIFS('Data Repository Table'!$J:$J,
'Data Repository Table'!$C:$C,'Expenses Analysis'!$A22,
'Data Repository Table'!$B:$B,'Expenses Analysis'!$B22&amp;"*",
'Data Repository Table'!$G:$G,'Expenses Analysis'!$C22,
'Data Repository Table'!$H:$H,'Expenses Analysis'!$D22,
'Data Repository Table'!$D:$D,'Expenses Analysis'!K$12,'Data Repository Table'!$A:$A,'Data Repository Table'!$A$3)</f>
        <v>1169684.1062500002</v>
      </c>
      <c r="L22" s="19">
        <f>SUMIFS('Data Repository Table'!$J:$J,
'Data Repository Table'!$C:$C,'Expenses Analysis'!$A22,
'Data Repository Table'!$B:$B,'Expenses Analysis'!$B22&amp;"*",
'Data Repository Table'!$G:$G,'Expenses Analysis'!$C22,
'Data Repository Table'!$H:$H,'Expenses Analysis'!$D22,
'Data Repository Table'!$D:$D,'Expenses Analysis'!L$12,'Data Repository Table'!$A:$A,'Data Repository Table'!$A$3)</f>
        <v>1469415.3649999998</v>
      </c>
      <c r="M22" s="19">
        <f>SUMIFS('Data Repository Table'!$J:$J,
'Data Repository Table'!$C:$C,'Expenses Analysis'!$A22,
'Data Repository Table'!$B:$B,'Expenses Analysis'!$B22&amp;"*",
'Data Repository Table'!$G:$G,'Expenses Analysis'!$C22,
'Data Repository Table'!$H:$H,'Expenses Analysis'!$D22,
'Data Repository Table'!$D:$D,'Expenses Analysis'!M$12,'Data Repository Table'!$A:$A,'Data Repository Table'!$A$3)</f>
        <v>1237092.099375</v>
      </c>
      <c r="N22" s="19">
        <f>SUMIFS('Data Repository Table'!$J:$J,
'Data Repository Table'!$C:$C,'Expenses Analysis'!$A22,
'Data Repository Table'!$B:$B,'Expenses Analysis'!$B22&amp;"*",
'Data Repository Table'!$G:$G,'Expenses Analysis'!$C22,
'Data Repository Table'!$H:$H,'Expenses Analysis'!$D22,
'Data Repository Table'!$D:$D,'Expenses Analysis'!N$12,'Data Repository Table'!$A:$A,'Data Repository Table'!$A$3)</f>
        <v>1234274.3050000002</v>
      </c>
      <c r="O22" s="19">
        <f>SUMIFS('Data Repository Table'!$J:$J,
'Data Repository Table'!$C:$C,'Expenses Analysis'!$A22,
'Data Repository Table'!$B:$B,'Expenses Analysis'!$B22&amp;"*",
'Data Repository Table'!$G:$G,'Expenses Analysis'!$C22,
'Data Repository Table'!$H:$H,'Expenses Analysis'!$D22,
'Data Repository Table'!$D:$D,'Expenses Analysis'!O$12,'Data Repository Table'!$A:$A,'Data Repository Table'!$A$3)</f>
        <v>1236955.4071875</v>
      </c>
      <c r="P22" s="19">
        <f>SUMIFS('Data Repository Table'!$J:$J,
'Data Repository Table'!$C:$C,'Expenses Analysis'!$A22,
'Data Repository Table'!$B:$B,'Expenses Analysis'!$B22&amp;"*",
'Data Repository Table'!$G:$G,'Expenses Analysis'!$C22,
'Data Repository Table'!$H:$H,'Expenses Analysis'!$D22,
'Data Repository Table'!$D:$D,'Expenses Analysis'!P$12,'Data Repository Table'!$A:$A,'Data Repository Table'!$A$3)</f>
        <v>1313506.1328125</v>
      </c>
      <c r="Q22" s="19"/>
      <c r="R22" s="19">
        <f t="shared" si="0"/>
        <v>14055934.406249993</v>
      </c>
      <c r="S22" s="79"/>
      <c r="T22" s="79"/>
      <c r="U22" s="79"/>
      <c r="V22" s="79"/>
      <c r="W22" s="79"/>
    </row>
    <row r="23" spans="1:23" s="118" customFormat="1" ht="17" thickTop="1" thickBot="1" x14ac:dyDescent="0.25">
      <c r="A23" s="131" t="s">
        <v>21</v>
      </c>
      <c r="B23" s="131"/>
      <c r="C23" s="131"/>
      <c r="D23" s="116" t="s">
        <v>21</v>
      </c>
      <c r="E23" s="131"/>
      <c r="F23" s="43">
        <f>SUM(F15:F22)</f>
        <v>3458288.8701338647</v>
      </c>
      <c r="G23" s="43">
        <f>SUM(G15:G22)</f>
        <v>4778353.3521016249</v>
      </c>
      <c r="H23" s="43">
        <f t="shared" ref="H23:P23" si="1">SUM(H15:H22)</f>
        <v>3741007.0627661142</v>
      </c>
      <c r="I23" s="43">
        <f t="shared" si="1"/>
        <v>3550828.7945508747</v>
      </c>
      <c r="J23" s="43">
        <f t="shared" si="1"/>
        <v>3646543.42684625</v>
      </c>
      <c r="K23" s="43">
        <f t="shared" si="1"/>
        <v>3507223.3581475001</v>
      </c>
      <c r="L23" s="43">
        <f t="shared" si="1"/>
        <v>5249820.3494999986</v>
      </c>
      <c r="M23" s="43">
        <f t="shared" si="1"/>
        <v>4419792.6823125007</v>
      </c>
      <c r="N23" s="43">
        <f t="shared" si="1"/>
        <v>4409725.4715</v>
      </c>
      <c r="O23" s="43">
        <f t="shared" si="1"/>
        <v>4419304.3184062503</v>
      </c>
      <c r="P23" s="43">
        <f t="shared" si="1"/>
        <v>4692799.18359375</v>
      </c>
      <c r="Q23" s="43"/>
      <c r="R23" s="43">
        <f>SUM(R15:R22)</f>
        <v>45873686.869858727</v>
      </c>
      <c r="S23" s="117"/>
      <c r="T23" s="117"/>
      <c r="U23" s="117"/>
      <c r="V23" s="117"/>
      <c r="W23" s="117"/>
    </row>
    <row r="24" spans="1:23" ht="16" thickTop="1" x14ac:dyDescent="0.2">
      <c r="A24" s="87"/>
      <c r="B24" s="87"/>
      <c r="C24" s="87"/>
      <c r="D24" s="87"/>
      <c r="E24" s="87"/>
      <c r="F24" s="105"/>
      <c r="G24" s="105"/>
      <c r="H24" s="105"/>
      <c r="I24" s="105"/>
      <c r="J24" s="105"/>
      <c r="K24" s="105"/>
      <c r="L24" s="105"/>
      <c r="M24" s="105"/>
      <c r="N24" s="105"/>
      <c r="O24" s="105"/>
      <c r="P24" s="105"/>
      <c r="Q24" s="105"/>
      <c r="R24" s="101"/>
      <c r="S24" s="84"/>
      <c r="T24" s="84"/>
      <c r="U24" s="84"/>
      <c r="V24" s="84"/>
      <c r="W24" s="84"/>
    </row>
    <row r="25" spans="1:23" x14ac:dyDescent="0.2">
      <c r="A25" s="80" t="s">
        <v>64</v>
      </c>
      <c r="B25" s="80" t="s">
        <v>134</v>
      </c>
      <c r="C25" s="80" t="s">
        <v>121</v>
      </c>
      <c r="D25" s="80" t="s">
        <v>124</v>
      </c>
      <c r="E25" s="103"/>
      <c r="F25" s="19">
        <f>SUMIFS('Data Repository Table'!$J:$J,
'Data Repository Table'!$C:$C,'Expenses Analysis'!$A25,
'Data Repository Table'!$B:$B,'Expenses Analysis'!$B25&amp;"*",
'Data Repository Table'!$G:$G,'Expenses Analysis'!$C25,
'Data Repository Table'!$H:$H,'Expenses Analysis'!$D25,
'Data Repository Table'!$D:$D,'Expenses Analysis'!F$12,'Data Repository Table'!$A:$A,'Data Repository Table'!$A$3)</f>
        <v>2533034.5131168002</v>
      </c>
      <c r="G25" s="19">
        <f>SUMIFS('Data Repository Table'!$J:$J,
'Data Repository Table'!$C:$C,'Expenses Analysis'!$A25,
'Data Repository Table'!$B:$B,'Expenses Analysis'!$B25&amp;"*",
'Data Repository Table'!$G:$G,'Expenses Analysis'!$C25,
'Data Repository Table'!$H:$H,'Expenses Analysis'!$D25,
'Data Repository Table'!$D:$D,'Expenses Analysis'!G$12,'Data Repository Table'!$A:$A,'Data Repository Table'!$A$3)</f>
        <v>3051574.1625600001</v>
      </c>
      <c r="H25" s="19">
        <f>SUMIFS('Data Repository Table'!$J:$J,
'Data Repository Table'!$C:$C,'Expenses Analysis'!$A25,
'Data Repository Table'!$B:$B,'Expenses Analysis'!$B25&amp;"*",
'Data Repository Table'!$G:$G,'Expenses Analysis'!$C25,
'Data Repository Table'!$H:$H,'Expenses Analysis'!$D25,
'Data Repository Table'!$D:$D,'Expenses Analysis'!H$12,'Data Repository Table'!$A:$A,'Data Repository Table'!$A$3)</f>
        <v>3084202.7580672004</v>
      </c>
      <c r="I25" s="19">
        <f>SUMIFS('Data Repository Table'!$J:$J,
'Data Repository Table'!$C:$C,'Expenses Analysis'!$A25,
'Data Repository Table'!$B:$B,'Expenses Analysis'!$B25&amp;"*",
'Data Repository Table'!$G:$G,'Expenses Analysis'!$C25,
'Data Repository Table'!$H:$H,'Expenses Analysis'!$D25,
'Data Repository Table'!$D:$D,'Expenses Analysis'!I$12,'Data Repository Table'!$A:$A,'Data Repository Table'!$A$3)</f>
        <v>4135202.765971201</v>
      </c>
      <c r="J25" s="19">
        <f>SUMIFS('Data Repository Table'!$J:$J,
'Data Repository Table'!$C:$C,'Expenses Analysis'!$A25,
'Data Repository Table'!$B:$B,'Expenses Analysis'!$B25&amp;"*",
'Data Repository Table'!$G:$G,'Expenses Analysis'!$C25,
'Data Repository Table'!$H:$H,'Expenses Analysis'!$D25,
'Data Repository Table'!$D:$D,'Expenses Analysis'!J$12,'Data Repository Table'!$A:$A,'Data Repository Table'!$A$3)</f>
        <v>4473275.8948415993</v>
      </c>
      <c r="K25" s="19">
        <f>SUMIFS('Data Repository Table'!$J:$J,
'Data Repository Table'!$C:$C,'Expenses Analysis'!$A25,
'Data Repository Table'!$B:$B,'Expenses Analysis'!$B25&amp;"*",
'Data Repository Table'!$G:$G,'Expenses Analysis'!$C25,
'Data Repository Table'!$H:$H,'Expenses Analysis'!$D25,
'Data Repository Table'!$D:$D,'Expenses Analysis'!K$12,'Data Repository Table'!$A:$A,'Data Repository Table'!$A$3)</f>
        <v>3464957.9260800011</v>
      </c>
      <c r="L25" s="19">
        <f>SUMIFS('Data Repository Table'!$J:$J,
'Data Repository Table'!$C:$C,'Expenses Analysis'!$A25,
'Data Repository Table'!$B:$B,'Expenses Analysis'!$B25&amp;"*",
'Data Repository Table'!$G:$G,'Expenses Analysis'!$C25,
'Data Repository Table'!$H:$H,'Expenses Analysis'!$D25,
'Data Repository Table'!$D:$D,'Expenses Analysis'!L$12,'Data Repository Table'!$A:$A,'Data Repository Table'!$A$3)</f>
        <v>4049642.8266000003</v>
      </c>
      <c r="M25" s="19">
        <f>SUMIFS('Data Repository Table'!$J:$J,
'Data Repository Table'!$C:$C,'Expenses Analysis'!$A25,
'Data Repository Table'!$B:$B,'Expenses Analysis'!$B25&amp;"*",
'Data Repository Table'!$G:$G,'Expenses Analysis'!$C25,
'Data Repository Table'!$H:$H,'Expenses Analysis'!$D25,
'Data Repository Table'!$D:$D,'Expenses Analysis'!M$12,'Data Repository Table'!$A:$A,'Data Repository Table'!$A$3)</f>
        <v>4767948.2214000002</v>
      </c>
      <c r="N25" s="19">
        <f>SUMIFS('Data Repository Table'!$J:$J,
'Data Repository Table'!$C:$C,'Expenses Analysis'!$A25,
'Data Repository Table'!$B:$B,'Expenses Analysis'!$B25&amp;"*",
'Data Repository Table'!$G:$G,'Expenses Analysis'!$C25,
'Data Repository Table'!$H:$H,'Expenses Analysis'!$D25,
'Data Repository Table'!$D:$D,'Expenses Analysis'!N$12,'Data Repository Table'!$A:$A,'Data Repository Table'!$A$3)</f>
        <v>4346722.8083999995</v>
      </c>
      <c r="O25" s="19">
        <f>SUMIFS('Data Repository Table'!$J:$J,
'Data Repository Table'!$C:$C,'Expenses Analysis'!$A25,
'Data Repository Table'!$B:$B,'Expenses Analysis'!$B25&amp;"*",
'Data Repository Table'!$G:$G,'Expenses Analysis'!$C25,
'Data Repository Table'!$H:$H,'Expenses Analysis'!$D25,
'Data Repository Table'!$D:$D,'Expenses Analysis'!O$12,'Data Repository Table'!$A:$A,'Data Repository Table'!$A$3)</f>
        <v>4671541.1274000006</v>
      </c>
      <c r="P25" s="19">
        <f>SUMIFS('Data Repository Table'!$J:$J,
'Data Repository Table'!$C:$C,'Expenses Analysis'!$A25,
'Data Repository Table'!$B:$B,'Expenses Analysis'!$B25&amp;"*",
'Data Repository Table'!$G:$G,'Expenses Analysis'!$C25,
'Data Repository Table'!$H:$H,'Expenses Analysis'!$D25,
'Data Repository Table'!$D:$D,'Expenses Analysis'!P$12,'Data Repository Table'!$A:$A,'Data Repository Table'!$A$3)</f>
        <v>5478104.6040000012</v>
      </c>
      <c r="Q25" s="19"/>
      <c r="R25" s="19">
        <f>SUM(F25:Q25)</f>
        <v>44056207.608436808</v>
      </c>
      <c r="S25" s="79"/>
      <c r="T25" s="79"/>
      <c r="U25" s="79"/>
      <c r="V25" s="79"/>
      <c r="W25" s="79"/>
    </row>
    <row r="26" spans="1:23" x14ac:dyDescent="0.2">
      <c r="A26" s="80" t="s">
        <v>64</v>
      </c>
      <c r="B26" s="80" t="s">
        <v>134</v>
      </c>
      <c r="C26" s="80" t="s">
        <v>125</v>
      </c>
      <c r="D26" s="80" t="s">
        <v>126</v>
      </c>
      <c r="E26" s="103"/>
      <c r="F26" s="19">
        <f>SUMIFS('Data Repository Table'!$J:$J,
'Data Repository Table'!$C:$C,'Expenses Analysis'!$A26,
'Data Repository Table'!$B:$B,'Expenses Analysis'!$B26&amp;"*",
'Data Repository Table'!$G:$G,'Expenses Analysis'!$C26,
'Data Repository Table'!$H:$H,'Expenses Analysis'!$D26,
'Data Repository Table'!$D:$D,'Expenses Analysis'!F$12,'Data Repository Table'!$A:$A,'Data Repository Table'!$A$3)</f>
        <v>1266517.2565584001</v>
      </c>
      <c r="G26" s="19">
        <f>SUMIFS('Data Repository Table'!$J:$J,
'Data Repository Table'!$C:$C,'Expenses Analysis'!$A26,
'Data Repository Table'!$B:$B,'Expenses Analysis'!$B26&amp;"*",
'Data Repository Table'!$G:$G,'Expenses Analysis'!$C26,
'Data Repository Table'!$H:$H,'Expenses Analysis'!$D26,
'Data Repository Table'!$D:$D,'Expenses Analysis'!G$12,'Data Repository Table'!$A:$A,'Data Repository Table'!$A$3)</f>
        <v>1525787.08128</v>
      </c>
      <c r="H26" s="19">
        <f>SUMIFS('Data Repository Table'!$J:$J,
'Data Repository Table'!$C:$C,'Expenses Analysis'!$A26,
'Data Repository Table'!$B:$B,'Expenses Analysis'!$B26&amp;"*",
'Data Repository Table'!$G:$G,'Expenses Analysis'!$C26,
'Data Repository Table'!$H:$H,'Expenses Analysis'!$D26,
'Data Repository Table'!$D:$D,'Expenses Analysis'!H$12,'Data Repository Table'!$A:$A,'Data Repository Table'!$A$3)</f>
        <v>1542101.3790336002</v>
      </c>
      <c r="I26" s="19">
        <f>SUMIFS('Data Repository Table'!$J:$J,
'Data Repository Table'!$C:$C,'Expenses Analysis'!$A26,
'Data Repository Table'!$B:$B,'Expenses Analysis'!$B26&amp;"*",
'Data Repository Table'!$G:$G,'Expenses Analysis'!$C26,
'Data Repository Table'!$H:$H,'Expenses Analysis'!$D26,
'Data Repository Table'!$D:$D,'Expenses Analysis'!I$12,'Data Repository Table'!$A:$A,'Data Repository Table'!$A$3)</f>
        <v>2067601.3829856005</v>
      </c>
      <c r="J26" s="19">
        <f>SUMIFS('Data Repository Table'!$J:$J,
'Data Repository Table'!$C:$C,'Expenses Analysis'!$A26,
'Data Repository Table'!$B:$B,'Expenses Analysis'!$B26&amp;"*",
'Data Repository Table'!$G:$G,'Expenses Analysis'!$C26,
'Data Repository Table'!$H:$H,'Expenses Analysis'!$D26,
'Data Repository Table'!$D:$D,'Expenses Analysis'!J$12,'Data Repository Table'!$A:$A,'Data Repository Table'!$A$3)</f>
        <v>2236637.9474207996</v>
      </c>
      <c r="K26" s="19">
        <f>SUMIFS('Data Repository Table'!$J:$J,
'Data Repository Table'!$C:$C,'Expenses Analysis'!$A26,
'Data Repository Table'!$B:$B,'Expenses Analysis'!$B26&amp;"*",
'Data Repository Table'!$G:$G,'Expenses Analysis'!$C26,
'Data Repository Table'!$H:$H,'Expenses Analysis'!$D26,
'Data Repository Table'!$D:$D,'Expenses Analysis'!K$12,'Data Repository Table'!$A:$A,'Data Repository Table'!$A$3)</f>
        <v>1732478.9630400005</v>
      </c>
      <c r="L26" s="19">
        <f>SUMIFS('Data Repository Table'!$J:$J,
'Data Repository Table'!$C:$C,'Expenses Analysis'!$A26,
'Data Repository Table'!$B:$B,'Expenses Analysis'!$B26&amp;"*",
'Data Repository Table'!$G:$G,'Expenses Analysis'!$C26,
'Data Repository Table'!$H:$H,'Expenses Analysis'!$D26,
'Data Repository Table'!$D:$D,'Expenses Analysis'!L$12,'Data Repository Table'!$A:$A,'Data Repository Table'!$A$3)</f>
        <v>2024821.4133000001</v>
      </c>
      <c r="M26" s="19">
        <f>SUMIFS('Data Repository Table'!$J:$J,
'Data Repository Table'!$C:$C,'Expenses Analysis'!$A26,
'Data Repository Table'!$B:$B,'Expenses Analysis'!$B26&amp;"*",
'Data Repository Table'!$G:$G,'Expenses Analysis'!$C26,
'Data Repository Table'!$H:$H,'Expenses Analysis'!$D26,
'Data Repository Table'!$D:$D,'Expenses Analysis'!M$12,'Data Repository Table'!$A:$A,'Data Repository Table'!$A$3)</f>
        <v>2383974.1107000001</v>
      </c>
      <c r="N26" s="19">
        <f>SUMIFS('Data Repository Table'!$J:$J,
'Data Repository Table'!$C:$C,'Expenses Analysis'!$A26,
'Data Repository Table'!$B:$B,'Expenses Analysis'!$B26&amp;"*",
'Data Repository Table'!$G:$G,'Expenses Analysis'!$C26,
'Data Repository Table'!$H:$H,'Expenses Analysis'!$D26,
'Data Repository Table'!$D:$D,'Expenses Analysis'!N$12,'Data Repository Table'!$A:$A,'Data Repository Table'!$A$3)</f>
        <v>2173361.4041999998</v>
      </c>
      <c r="O26" s="19">
        <f>SUMIFS('Data Repository Table'!$J:$J,
'Data Repository Table'!$C:$C,'Expenses Analysis'!$A26,
'Data Repository Table'!$B:$B,'Expenses Analysis'!$B26&amp;"*",
'Data Repository Table'!$G:$G,'Expenses Analysis'!$C26,
'Data Repository Table'!$H:$H,'Expenses Analysis'!$D26,
'Data Repository Table'!$D:$D,'Expenses Analysis'!O$12,'Data Repository Table'!$A:$A,'Data Repository Table'!$A$3)</f>
        <v>2335770.5637000003</v>
      </c>
      <c r="P26" s="19">
        <f>SUMIFS('Data Repository Table'!$J:$J,
'Data Repository Table'!$C:$C,'Expenses Analysis'!$A26,
'Data Repository Table'!$B:$B,'Expenses Analysis'!$B26&amp;"*",
'Data Repository Table'!$G:$G,'Expenses Analysis'!$C26,
'Data Repository Table'!$H:$H,'Expenses Analysis'!$D26,
'Data Repository Table'!$D:$D,'Expenses Analysis'!P$12,'Data Repository Table'!$A:$A,'Data Repository Table'!$A$3)</f>
        <v>2739052.3020000006</v>
      </c>
      <c r="Q26" s="19"/>
      <c r="R26" s="19">
        <f t="shared" ref="R26:R32" si="2">SUM(F26:Q26)</f>
        <v>22028103.804218404</v>
      </c>
      <c r="S26" s="79"/>
      <c r="T26" s="79"/>
      <c r="U26" s="79"/>
      <c r="V26" s="79"/>
      <c r="W26" s="79"/>
    </row>
    <row r="27" spans="1:23" x14ac:dyDescent="0.2">
      <c r="A27" s="80" t="s">
        <v>64</v>
      </c>
      <c r="B27" s="80" t="s">
        <v>134</v>
      </c>
      <c r="C27" s="80" t="s">
        <v>125</v>
      </c>
      <c r="D27" s="80" t="s">
        <v>127</v>
      </c>
      <c r="E27" s="103"/>
      <c r="F27" s="19">
        <f>SUMIFS('Data Repository Table'!$J:$J,
'Data Repository Table'!$C:$C,'Expenses Analysis'!$A27,
'Data Repository Table'!$B:$B,'Expenses Analysis'!$B27&amp;"*",
'Data Repository Table'!$G:$G,'Expenses Analysis'!$C27,
'Data Repository Table'!$H:$H,'Expenses Analysis'!$D27,
'Data Repository Table'!$D:$D,'Expenses Analysis'!F$12,'Data Repository Table'!$A:$A,'Data Repository Table'!$A$3)</f>
        <v>1055431.0471320001</v>
      </c>
      <c r="G27" s="19">
        <f>SUMIFS('Data Repository Table'!$J:$J,
'Data Repository Table'!$C:$C,'Expenses Analysis'!$A27,
'Data Repository Table'!$B:$B,'Expenses Analysis'!$B27&amp;"*",
'Data Repository Table'!$G:$G,'Expenses Analysis'!$C27,
'Data Repository Table'!$H:$H,'Expenses Analysis'!$D27,
'Data Repository Table'!$D:$D,'Expenses Analysis'!G$12,'Data Repository Table'!$A:$A,'Data Repository Table'!$A$3)</f>
        <v>1271489.2344000002</v>
      </c>
      <c r="H27" s="19">
        <f>SUMIFS('Data Repository Table'!$J:$J,
'Data Repository Table'!$C:$C,'Expenses Analysis'!$A27,
'Data Repository Table'!$B:$B,'Expenses Analysis'!$B27&amp;"*",
'Data Repository Table'!$G:$G,'Expenses Analysis'!$C27,
'Data Repository Table'!$H:$H,'Expenses Analysis'!$D27,
'Data Repository Table'!$D:$D,'Expenses Analysis'!H$12,'Data Repository Table'!$A:$A,'Data Repository Table'!$A$3)</f>
        <v>1285084.4825280001</v>
      </c>
      <c r="I27" s="19">
        <f>SUMIFS('Data Repository Table'!$J:$J,
'Data Repository Table'!$C:$C,'Expenses Analysis'!$A27,
'Data Repository Table'!$B:$B,'Expenses Analysis'!$B27&amp;"*",
'Data Repository Table'!$G:$G,'Expenses Analysis'!$C27,
'Data Repository Table'!$H:$H,'Expenses Analysis'!$D27,
'Data Repository Table'!$D:$D,'Expenses Analysis'!I$12,'Data Repository Table'!$A:$A,'Data Repository Table'!$A$3)</f>
        <v>1723001.1524880002</v>
      </c>
      <c r="J27" s="19">
        <f>SUMIFS('Data Repository Table'!$J:$J,
'Data Repository Table'!$C:$C,'Expenses Analysis'!$A27,
'Data Repository Table'!$B:$B,'Expenses Analysis'!$B27&amp;"*",
'Data Repository Table'!$G:$G,'Expenses Analysis'!$C27,
'Data Repository Table'!$H:$H,'Expenses Analysis'!$D27,
'Data Repository Table'!$D:$D,'Expenses Analysis'!J$12,'Data Repository Table'!$A:$A,'Data Repository Table'!$A$3)</f>
        <v>1863864.9561839998</v>
      </c>
      <c r="K27" s="19">
        <f>SUMIFS('Data Repository Table'!$J:$J,
'Data Repository Table'!$C:$C,'Expenses Analysis'!$A27,
'Data Repository Table'!$B:$B,'Expenses Analysis'!$B27&amp;"*",
'Data Repository Table'!$G:$G,'Expenses Analysis'!$C27,
'Data Repository Table'!$H:$H,'Expenses Analysis'!$D27,
'Data Repository Table'!$D:$D,'Expenses Analysis'!K$12,'Data Repository Table'!$A:$A,'Data Repository Table'!$A$3)</f>
        <v>1443732.4692000004</v>
      </c>
      <c r="L27" s="19">
        <f>SUMIFS('Data Repository Table'!$J:$J,
'Data Repository Table'!$C:$C,'Expenses Analysis'!$A27,
'Data Repository Table'!$B:$B,'Expenses Analysis'!$B27&amp;"*",
'Data Repository Table'!$G:$G,'Expenses Analysis'!$C27,
'Data Repository Table'!$H:$H,'Expenses Analysis'!$D27,
'Data Repository Table'!$D:$D,'Expenses Analysis'!L$12,'Data Repository Table'!$A:$A,'Data Repository Table'!$A$3)</f>
        <v>1687351.1777500003</v>
      </c>
      <c r="M27" s="19">
        <f>SUMIFS('Data Repository Table'!$J:$J,
'Data Repository Table'!$C:$C,'Expenses Analysis'!$A27,
'Data Repository Table'!$B:$B,'Expenses Analysis'!$B27&amp;"*",
'Data Repository Table'!$G:$G,'Expenses Analysis'!$C27,
'Data Repository Table'!$H:$H,'Expenses Analysis'!$D27,
'Data Repository Table'!$D:$D,'Expenses Analysis'!M$12,'Data Repository Table'!$A:$A,'Data Repository Table'!$A$3)</f>
        <v>1986645.0922500002</v>
      </c>
      <c r="N27" s="19">
        <f>SUMIFS('Data Repository Table'!$J:$J,
'Data Repository Table'!$C:$C,'Expenses Analysis'!$A27,
'Data Repository Table'!$B:$B,'Expenses Analysis'!$B27&amp;"*",
'Data Repository Table'!$G:$G,'Expenses Analysis'!$C27,
'Data Repository Table'!$H:$H,'Expenses Analysis'!$D27,
'Data Repository Table'!$D:$D,'Expenses Analysis'!N$12,'Data Repository Table'!$A:$A,'Data Repository Table'!$A$3)</f>
        <v>1811134.5035000001</v>
      </c>
      <c r="O27" s="19">
        <f>SUMIFS('Data Repository Table'!$J:$J,
'Data Repository Table'!$C:$C,'Expenses Analysis'!$A27,
'Data Repository Table'!$B:$B,'Expenses Analysis'!$B27&amp;"*",
'Data Repository Table'!$G:$G,'Expenses Analysis'!$C27,
'Data Repository Table'!$H:$H,'Expenses Analysis'!$D27,
'Data Repository Table'!$D:$D,'Expenses Analysis'!O$12,'Data Repository Table'!$A:$A,'Data Repository Table'!$A$3)</f>
        <v>1946475.4697500004</v>
      </c>
      <c r="P27" s="19">
        <f>SUMIFS('Data Repository Table'!$J:$J,
'Data Repository Table'!$C:$C,'Expenses Analysis'!$A27,
'Data Repository Table'!$B:$B,'Expenses Analysis'!$B27&amp;"*",
'Data Repository Table'!$G:$G,'Expenses Analysis'!$C27,
'Data Repository Table'!$H:$H,'Expenses Analysis'!$D27,
'Data Repository Table'!$D:$D,'Expenses Analysis'!P$12,'Data Repository Table'!$A:$A,'Data Repository Table'!$A$3)</f>
        <v>2282543.5850000004</v>
      </c>
      <c r="Q27" s="19"/>
      <c r="R27" s="19">
        <f t="shared" si="2"/>
        <v>18356753.170182001</v>
      </c>
      <c r="S27" s="79"/>
      <c r="T27" s="79"/>
      <c r="U27" s="79"/>
      <c r="V27" s="79"/>
      <c r="W27" s="79"/>
    </row>
    <row r="28" spans="1:23" x14ac:dyDescent="0.2">
      <c r="A28" s="80" t="s">
        <v>64</v>
      </c>
      <c r="B28" s="80" t="s">
        <v>134</v>
      </c>
      <c r="C28" s="80" t="s">
        <v>144</v>
      </c>
      <c r="D28" s="80" t="s">
        <v>128</v>
      </c>
      <c r="E28" s="103"/>
      <c r="F28" s="19">
        <f>SUMIFS('Data Repository Table'!$J:$J,
'Data Repository Table'!$C:$C,'Expenses Analysis'!$A28,
'Data Repository Table'!$B:$B,'Expenses Analysis'!$B28&amp;"*",
'Data Repository Table'!$G:$G,'Expenses Analysis'!$C28,
'Data Repository Table'!$H:$H,'Expenses Analysis'!$D28,
'Data Repository Table'!$D:$D,'Expenses Analysis'!F$12,'Data Repository Table'!$A:$A,'Data Repository Table'!$A$3)</f>
        <v>996326.908492608</v>
      </c>
      <c r="G28" s="19">
        <f>SUMIFS('Data Repository Table'!$J:$J,
'Data Repository Table'!$C:$C,'Expenses Analysis'!$A28,
'Data Repository Table'!$B:$B,'Expenses Analysis'!$B28&amp;"*",
'Data Repository Table'!$G:$G,'Expenses Analysis'!$C28,
'Data Repository Table'!$H:$H,'Expenses Analysis'!$D28,
'Data Repository Table'!$D:$D,'Expenses Analysis'!G$12,'Data Repository Table'!$A:$A,'Data Repository Table'!$A$3)</f>
        <v>1200285.8372736</v>
      </c>
      <c r="H28" s="19">
        <f>SUMIFS('Data Repository Table'!$J:$J,
'Data Repository Table'!$C:$C,'Expenses Analysis'!$A28,
'Data Repository Table'!$B:$B,'Expenses Analysis'!$B28&amp;"*",
'Data Repository Table'!$G:$G,'Expenses Analysis'!$C28,
'Data Repository Table'!$H:$H,'Expenses Analysis'!$D28,
'Data Repository Table'!$D:$D,'Expenses Analysis'!H$12,'Data Repository Table'!$A:$A,'Data Repository Table'!$A$3)</f>
        <v>1213119.7515064322</v>
      </c>
      <c r="I28" s="19">
        <f>SUMIFS('Data Repository Table'!$J:$J,
'Data Repository Table'!$C:$C,'Expenses Analysis'!$A28,
'Data Repository Table'!$B:$B,'Expenses Analysis'!$B28&amp;"*",
'Data Repository Table'!$G:$G,'Expenses Analysis'!$C28,
'Data Repository Table'!$H:$H,'Expenses Analysis'!$D28,
'Data Repository Table'!$D:$D,'Expenses Analysis'!I$12,'Data Repository Table'!$A:$A,'Data Repository Table'!$A$3)</f>
        <v>1626513.0879486722</v>
      </c>
      <c r="J28" s="19">
        <f>SUMIFS('Data Repository Table'!$J:$J,
'Data Repository Table'!$C:$C,'Expenses Analysis'!$A28,
'Data Repository Table'!$B:$B,'Expenses Analysis'!$B28&amp;"*",
'Data Repository Table'!$G:$G,'Expenses Analysis'!$C28,
'Data Repository Table'!$H:$H,'Expenses Analysis'!$D28,
'Data Repository Table'!$D:$D,'Expenses Analysis'!J$12,'Data Repository Table'!$A:$A,'Data Repository Table'!$A$3)</f>
        <v>1759488.5186376958</v>
      </c>
      <c r="K28" s="19">
        <f>SUMIFS('Data Repository Table'!$J:$J,
'Data Repository Table'!$C:$C,'Expenses Analysis'!$A28,
'Data Repository Table'!$B:$B,'Expenses Analysis'!$B28&amp;"*",
'Data Repository Table'!$G:$G,'Expenses Analysis'!$C28,
'Data Repository Table'!$H:$H,'Expenses Analysis'!$D28,
'Data Repository Table'!$D:$D,'Expenses Analysis'!K$12,'Data Repository Table'!$A:$A,'Data Repository Table'!$A$3)</f>
        <v>1362883.4509248002</v>
      </c>
      <c r="L28" s="19">
        <f>SUMIFS('Data Repository Table'!$J:$J,
'Data Repository Table'!$C:$C,'Expenses Analysis'!$A28,
'Data Repository Table'!$B:$B,'Expenses Analysis'!$B28&amp;"*",
'Data Repository Table'!$G:$G,'Expenses Analysis'!$C28,
'Data Repository Table'!$H:$H,'Expenses Analysis'!$D28,
'Data Repository Table'!$D:$D,'Expenses Analysis'!L$12,'Data Repository Table'!$A:$A,'Data Repository Table'!$A$3)</f>
        <v>1592859.5117959999</v>
      </c>
      <c r="M28" s="19">
        <f>SUMIFS('Data Repository Table'!$J:$J,
'Data Repository Table'!$C:$C,'Expenses Analysis'!$A28,
'Data Repository Table'!$B:$B,'Expenses Analysis'!$B28&amp;"*",
'Data Repository Table'!$G:$G,'Expenses Analysis'!$C28,
'Data Repository Table'!$H:$H,'Expenses Analysis'!$D28,
'Data Repository Table'!$D:$D,'Expenses Analysis'!M$12,'Data Repository Table'!$A:$A,'Data Repository Table'!$A$3)</f>
        <v>1875392.9670840001</v>
      </c>
      <c r="N28" s="19">
        <f>SUMIFS('Data Repository Table'!$J:$J,
'Data Repository Table'!$C:$C,'Expenses Analysis'!$A28,
'Data Repository Table'!$B:$B,'Expenses Analysis'!$B28&amp;"*",
'Data Repository Table'!$G:$G,'Expenses Analysis'!$C28,
'Data Repository Table'!$H:$H,'Expenses Analysis'!$D28,
'Data Repository Table'!$D:$D,'Expenses Analysis'!N$12,'Data Repository Table'!$A:$A,'Data Repository Table'!$A$3)</f>
        <v>1709710.9713039999</v>
      </c>
      <c r="O28" s="19">
        <f>SUMIFS('Data Repository Table'!$J:$J,
'Data Repository Table'!$C:$C,'Expenses Analysis'!$A28,
'Data Repository Table'!$B:$B,'Expenses Analysis'!$B28&amp;"*",
'Data Repository Table'!$G:$G,'Expenses Analysis'!$C28,
'Data Repository Table'!$H:$H,'Expenses Analysis'!$D28,
'Data Repository Table'!$D:$D,'Expenses Analysis'!O$12,'Data Repository Table'!$A:$A,'Data Repository Table'!$A$3)</f>
        <v>1837472.8434440002</v>
      </c>
      <c r="P28" s="19">
        <f>SUMIFS('Data Repository Table'!$J:$J,
'Data Repository Table'!$C:$C,'Expenses Analysis'!$A28,
'Data Repository Table'!$B:$B,'Expenses Analysis'!$B28&amp;"*",
'Data Repository Table'!$G:$G,'Expenses Analysis'!$C28,
'Data Repository Table'!$H:$H,'Expenses Analysis'!$D28,
'Data Repository Table'!$D:$D,'Expenses Analysis'!P$12,'Data Repository Table'!$A:$A,'Data Repository Table'!$A$3)</f>
        <v>2154721.1442400003</v>
      </c>
      <c r="Q28" s="19"/>
      <c r="R28" s="19">
        <f t="shared" si="2"/>
        <v>17328774.992651809</v>
      </c>
      <c r="S28" s="79"/>
      <c r="T28" s="79"/>
      <c r="U28" s="79"/>
      <c r="V28" s="79"/>
      <c r="W28" s="79"/>
    </row>
    <row r="29" spans="1:23" x14ac:dyDescent="0.2">
      <c r="A29" s="80" t="s">
        <v>64</v>
      </c>
      <c r="B29" s="80" t="s">
        <v>134</v>
      </c>
      <c r="C29" s="80" t="s">
        <v>144</v>
      </c>
      <c r="D29" s="80" t="s">
        <v>129</v>
      </c>
      <c r="E29" s="103"/>
      <c r="F29" s="19">
        <f>SUMIFS('Data Repository Table'!$J:$J,
'Data Repository Table'!$C:$C,'Expenses Analysis'!$A29,
'Data Repository Table'!$B:$B,'Expenses Analysis'!$B29&amp;"*",
'Data Repository Table'!$G:$G,'Expenses Analysis'!$C29,
'Data Repository Table'!$H:$H,'Expenses Analysis'!$D29,
'Data Repository Table'!$D:$D,'Expenses Analysis'!F$12,'Data Repository Table'!$A:$A,'Data Repository Table'!$A$3)</f>
        <v>869931.04490880016</v>
      </c>
      <c r="G29" s="19">
        <f>SUMIFS('Data Repository Table'!$J:$J,
'Data Repository Table'!$C:$C,'Expenses Analysis'!$A29,
'Data Repository Table'!$B:$B,'Expenses Analysis'!$B29&amp;"*",
'Data Repository Table'!$G:$G,'Expenses Analysis'!$C29,
'Data Repository Table'!$H:$H,'Expenses Analysis'!$D29,
'Data Repository Table'!$D:$D,'Expenses Analysis'!G$12,'Data Repository Table'!$A:$A,'Data Repository Table'!$A$3)</f>
        <v>1048015.3689600001</v>
      </c>
      <c r="H29" s="19">
        <f>SUMIFS('Data Repository Table'!$J:$J,
'Data Repository Table'!$C:$C,'Expenses Analysis'!$A29,
'Data Repository Table'!$B:$B,'Expenses Analysis'!$B29&amp;"*",
'Data Repository Table'!$G:$G,'Expenses Analysis'!$C29,
'Data Repository Table'!$H:$H,'Expenses Analysis'!$D29,
'Data Repository Table'!$D:$D,'Expenses Analysis'!H$12,'Data Repository Table'!$A:$A,'Data Repository Table'!$A$3)</f>
        <v>1059221.1492352001</v>
      </c>
      <c r="I29" s="19">
        <f>SUMIFS('Data Repository Table'!$J:$J,
'Data Repository Table'!$C:$C,'Expenses Analysis'!$A29,
'Data Repository Table'!$B:$B,'Expenses Analysis'!$B29&amp;"*",
'Data Repository Table'!$G:$G,'Expenses Analysis'!$C29,
'Data Repository Table'!$H:$H,'Expenses Analysis'!$D29,
'Data Repository Table'!$D:$D,'Expenses Analysis'!I$12,'Data Repository Table'!$A:$A,'Data Repository Table'!$A$3)</f>
        <v>1420170.6468992003</v>
      </c>
      <c r="J29" s="19">
        <f>SUMIFS('Data Repository Table'!$J:$J,
'Data Repository Table'!$C:$C,'Expenses Analysis'!$A29,
'Data Repository Table'!$B:$B,'Expenses Analysis'!$B29&amp;"*",
'Data Repository Table'!$G:$G,'Expenses Analysis'!$C29,
'Data Repository Table'!$H:$H,'Expenses Analysis'!$D29,
'Data Repository Table'!$D:$D,'Expenses Analysis'!J$12,'Data Repository Table'!$A:$A,'Data Repository Table'!$A$3)</f>
        <v>1536276.5699455999</v>
      </c>
      <c r="K29" s="19">
        <f>SUMIFS('Data Repository Table'!$J:$J,
'Data Repository Table'!$C:$C,'Expenses Analysis'!$A29,
'Data Repository Table'!$B:$B,'Expenses Analysis'!$B29&amp;"*",
'Data Repository Table'!$G:$G,'Expenses Analysis'!$C29,
'Data Repository Table'!$H:$H,'Expenses Analysis'!$D29,
'Data Repository Table'!$D:$D,'Expenses Analysis'!K$12,'Data Repository Table'!$A:$A,'Data Repository Table'!$A$3)</f>
        <v>785390.46324480022</v>
      </c>
      <c r="L29" s="19">
        <f>SUMIFS('Data Repository Table'!$J:$J,
'Data Repository Table'!$C:$C,'Expenses Analysis'!$A29,
'Data Repository Table'!$B:$B,'Expenses Analysis'!$B29&amp;"*",
'Data Repository Table'!$G:$G,'Expenses Analysis'!$C29,
'Data Repository Table'!$H:$H,'Expenses Analysis'!$D29,
'Data Repository Table'!$D:$D,'Expenses Analysis'!L$12,'Data Repository Table'!$A:$A,'Data Repository Table'!$A$3)</f>
        <v>734335.23255680013</v>
      </c>
      <c r="M29" s="19">
        <f>SUMIFS('Data Repository Table'!$J:$J,
'Data Repository Table'!$C:$C,'Expenses Analysis'!$A29,
'Data Repository Table'!$B:$B,'Expenses Analysis'!$B29&amp;"*",
'Data Repository Table'!$G:$G,'Expenses Analysis'!$C29,
'Data Repository Table'!$H:$H,'Expenses Analysis'!$D29,
'Data Repository Table'!$D:$D,'Expenses Analysis'!M$12,'Data Repository Table'!$A:$A,'Data Repository Table'!$A$3)</f>
        <v>864587.94414720009</v>
      </c>
      <c r="N29" s="19">
        <f>SUMIFS('Data Repository Table'!$J:$J,
'Data Repository Table'!$C:$C,'Expenses Analysis'!$A29,
'Data Repository Table'!$B:$B,'Expenses Analysis'!$B29&amp;"*",
'Data Repository Table'!$G:$G,'Expenses Analysis'!$C29,
'Data Repository Table'!$H:$H,'Expenses Analysis'!$D29,
'Data Repository Table'!$D:$D,'Expenses Analysis'!N$12,'Data Repository Table'!$A:$A,'Data Repository Table'!$A$3)</f>
        <v>788205.73592320003</v>
      </c>
      <c r="O29" s="19">
        <f>SUMIFS('Data Repository Table'!$J:$J,
'Data Repository Table'!$C:$C,'Expenses Analysis'!$A29,
'Data Repository Table'!$B:$B,'Expenses Analysis'!$B29&amp;"*",
'Data Repository Table'!$G:$G,'Expenses Analysis'!$C29,
'Data Repository Table'!$H:$H,'Expenses Analysis'!$D29,
'Data Repository Table'!$D:$D,'Expenses Analysis'!O$12,'Data Repository Table'!$A:$A,'Data Repository Table'!$A$3)</f>
        <v>847106.12443520024</v>
      </c>
      <c r="P29" s="19">
        <f>SUMIFS('Data Repository Table'!$J:$J,
'Data Repository Table'!$C:$C,'Expenses Analysis'!$A29,
'Data Repository Table'!$B:$B,'Expenses Analysis'!$B29&amp;"*",
'Data Repository Table'!$G:$G,'Expenses Analysis'!$C29,
'Data Repository Table'!$H:$H,'Expenses Analysis'!$D29,
'Data Repository Table'!$D:$D,'Expenses Analysis'!P$12,'Data Repository Table'!$A:$A,'Data Repository Table'!$A$3)</f>
        <v>993362.96819200017</v>
      </c>
      <c r="Q29" s="19"/>
      <c r="R29" s="19">
        <f t="shared" si="2"/>
        <v>10946603.248448001</v>
      </c>
      <c r="S29" s="79"/>
      <c r="T29" s="79"/>
      <c r="U29" s="79"/>
      <c r="V29" s="79"/>
      <c r="W29" s="79"/>
    </row>
    <row r="30" spans="1:23" x14ac:dyDescent="0.2">
      <c r="A30" s="80" t="s">
        <v>64</v>
      </c>
      <c r="B30" s="80" t="s">
        <v>134</v>
      </c>
      <c r="C30" s="80" t="s">
        <v>144</v>
      </c>
      <c r="D30" s="80" t="s">
        <v>130</v>
      </c>
      <c r="E30" s="103"/>
      <c r="F30" s="19">
        <f>SUMIFS('Data Repository Table'!$J:$J,
'Data Repository Table'!$C:$C,'Expenses Analysis'!$A30,
'Data Repository Table'!$B:$B,'Expenses Analysis'!$B30&amp;"*",
'Data Repository Table'!$G:$G,'Expenses Analysis'!$C30,
'Data Repository Table'!$H:$H,'Expenses Analysis'!$D30,
'Data Repository Table'!$D:$D,'Expenses Analysis'!F$12,'Data Repository Table'!$A:$A,'Data Repository Table'!$A$3)</f>
        <v>921103.45931519999</v>
      </c>
      <c r="G30" s="19">
        <f>SUMIFS('Data Repository Table'!$J:$J,
'Data Repository Table'!$C:$C,'Expenses Analysis'!$A30,
'Data Repository Table'!$B:$B,'Expenses Analysis'!$B30&amp;"*",
'Data Repository Table'!$G:$G,'Expenses Analysis'!$C30,
'Data Repository Table'!$H:$H,'Expenses Analysis'!$D30,
'Data Repository Table'!$D:$D,'Expenses Analysis'!G$12,'Data Repository Table'!$A:$A,'Data Repository Table'!$A$3)</f>
        <v>1109663.3318399999</v>
      </c>
      <c r="H30" s="19">
        <f>SUMIFS('Data Repository Table'!$J:$J,
'Data Repository Table'!$C:$C,'Expenses Analysis'!$A30,
'Data Repository Table'!$B:$B,'Expenses Analysis'!$B30&amp;"*",
'Data Repository Table'!$G:$G,'Expenses Analysis'!$C30,
'Data Repository Table'!$H:$H,'Expenses Analysis'!$D30,
'Data Repository Table'!$D:$D,'Expenses Analysis'!H$12,'Data Repository Table'!$A:$A,'Data Repository Table'!$A$3)</f>
        <v>1121528.2756608</v>
      </c>
      <c r="I30" s="19">
        <f>SUMIFS('Data Repository Table'!$J:$J,
'Data Repository Table'!$C:$C,'Expenses Analysis'!$A30,
'Data Repository Table'!$B:$B,'Expenses Analysis'!$B30&amp;"*",
'Data Repository Table'!$G:$G,'Expenses Analysis'!$C30,
'Data Repository Table'!$H:$H,'Expenses Analysis'!$D30,
'Data Repository Table'!$D:$D,'Expenses Analysis'!I$12,'Data Repository Table'!$A:$A,'Data Repository Table'!$A$3)</f>
        <v>1503710.0967168</v>
      </c>
      <c r="J30" s="19">
        <f>SUMIFS('Data Repository Table'!$J:$J,
'Data Repository Table'!$C:$C,'Expenses Analysis'!$A30,
'Data Repository Table'!$B:$B,'Expenses Analysis'!$B30&amp;"*",
'Data Repository Table'!$G:$G,'Expenses Analysis'!$C30,
'Data Repository Table'!$H:$H,'Expenses Analysis'!$D30,
'Data Repository Table'!$D:$D,'Expenses Analysis'!J$12,'Data Repository Table'!$A:$A,'Data Repository Table'!$A$3)</f>
        <v>1626645.7799423998</v>
      </c>
      <c r="K30" s="19">
        <f>SUMIFS('Data Repository Table'!$J:$J,
'Data Repository Table'!$C:$C,'Expenses Analysis'!$A30,
'Data Repository Table'!$B:$B,'Expenses Analysis'!$B30&amp;"*",
'Data Repository Table'!$G:$G,'Expenses Analysis'!$C30,
'Data Repository Table'!$H:$H,'Expenses Analysis'!$D30,
'Data Repository Table'!$D:$D,'Expenses Analysis'!K$12,'Data Repository Table'!$A:$A,'Data Repository Table'!$A$3)</f>
        <v>831589.90225920011</v>
      </c>
      <c r="L30" s="19">
        <f>SUMIFS('Data Repository Table'!$J:$J,
'Data Repository Table'!$C:$C,'Expenses Analysis'!$A30,
'Data Repository Table'!$B:$B,'Expenses Analysis'!$B30&amp;"*",
'Data Repository Table'!$G:$G,'Expenses Analysis'!$C30,
'Data Repository Table'!$H:$H,'Expenses Analysis'!$D30,
'Data Repository Table'!$D:$D,'Expenses Analysis'!L$12,'Data Repository Table'!$A:$A,'Data Repository Table'!$A$3)</f>
        <v>777531.42270720005</v>
      </c>
      <c r="M30" s="19">
        <f>SUMIFS('Data Repository Table'!$J:$J,
'Data Repository Table'!$C:$C,'Expenses Analysis'!$A30,
'Data Repository Table'!$B:$B,'Expenses Analysis'!$B30&amp;"*",
'Data Repository Table'!$G:$G,'Expenses Analysis'!$C30,
'Data Repository Table'!$H:$H,'Expenses Analysis'!$D30,
'Data Repository Table'!$D:$D,'Expenses Analysis'!M$12,'Data Repository Table'!$A:$A,'Data Repository Table'!$A$3)</f>
        <v>915446.05850879999</v>
      </c>
      <c r="N30" s="19">
        <f>SUMIFS('Data Repository Table'!$J:$J,
'Data Repository Table'!$C:$C,'Expenses Analysis'!$A30,
'Data Repository Table'!$B:$B,'Expenses Analysis'!$B30&amp;"*",
'Data Repository Table'!$G:$G,'Expenses Analysis'!$C30,
'Data Repository Table'!$H:$H,'Expenses Analysis'!$D30,
'Data Repository Table'!$D:$D,'Expenses Analysis'!N$12,'Data Repository Table'!$A:$A,'Data Repository Table'!$A$3)</f>
        <v>834570.77921279997</v>
      </c>
      <c r="O30" s="19">
        <f>SUMIFS('Data Repository Table'!$J:$J,
'Data Repository Table'!$C:$C,'Expenses Analysis'!$A30,
'Data Repository Table'!$B:$B,'Expenses Analysis'!$B30&amp;"*",
'Data Repository Table'!$G:$G,'Expenses Analysis'!$C30,
'Data Repository Table'!$H:$H,'Expenses Analysis'!$D30,
'Data Repository Table'!$D:$D,'Expenses Analysis'!O$12,'Data Repository Table'!$A:$A,'Data Repository Table'!$A$3)</f>
        <v>896935.89646080008</v>
      </c>
      <c r="P30" s="19">
        <f>SUMIFS('Data Repository Table'!$J:$J,
'Data Repository Table'!$C:$C,'Expenses Analysis'!$A30,
'Data Repository Table'!$B:$B,'Expenses Analysis'!$B30&amp;"*",
'Data Repository Table'!$G:$G,'Expenses Analysis'!$C30,
'Data Repository Table'!$H:$H,'Expenses Analysis'!$D30,
'Data Repository Table'!$D:$D,'Expenses Analysis'!P$12,'Data Repository Table'!$A:$A,'Data Repository Table'!$A$3)</f>
        <v>1051796.083968</v>
      </c>
      <c r="Q30" s="19"/>
      <c r="R30" s="19">
        <f t="shared" si="2"/>
        <v>11590521.086592</v>
      </c>
      <c r="S30" s="79"/>
      <c r="T30" s="79"/>
      <c r="U30" s="79"/>
      <c r="V30" s="79"/>
      <c r="W30" s="79"/>
    </row>
    <row r="31" spans="1:23" x14ac:dyDescent="0.2">
      <c r="A31" s="80" t="s">
        <v>64</v>
      </c>
      <c r="B31" s="80" t="s">
        <v>134</v>
      </c>
      <c r="C31" s="80" t="s">
        <v>144</v>
      </c>
      <c r="D31" s="80" t="s">
        <v>131</v>
      </c>
      <c r="E31" s="103"/>
      <c r="F31" s="19">
        <f>SUMIFS('Data Repository Table'!$J:$J,
'Data Repository Table'!$C:$C,'Expenses Analysis'!$A31,
'Data Repository Table'!$B:$B,'Expenses Analysis'!$B31&amp;"*",
'Data Repository Table'!$G:$G,'Expenses Analysis'!$C31,
'Data Repository Table'!$H:$H,'Expenses Analysis'!$D31,
'Data Repository Table'!$D:$D,'Expenses Analysis'!F$12,'Data Repository Table'!$A:$A,'Data Repository Table'!$A$3)</f>
        <v>498931.04046240001</v>
      </c>
      <c r="G31" s="19">
        <f>SUMIFS('Data Repository Table'!$J:$J,
'Data Repository Table'!$C:$C,'Expenses Analysis'!$A31,
'Data Repository Table'!$B:$B,'Expenses Analysis'!$B31&amp;"*",
'Data Repository Table'!$G:$G,'Expenses Analysis'!$C31,
'Data Repository Table'!$H:$H,'Expenses Analysis'!$D31,
'Data Repository Table'!$D:$D,'Expenses Analysis'!G$12,'Data Repository Table'!$A:$A,'Data Repository Table'!$A$3)</f>
        <v>601067.63808000006</v>
      </c>
      <c r="H31" s="19">
        <f>SUMIFS('Data Repository Table'!$J:$J,
'Data Repository Table'!$C:$C,'Expenses Analysis'!$A31,
'Data Repository Table'!$B:$B,'Expenses Analysis'!$B31&amp;"*",
'Data Repository Table'!$G:$G,'Expenses Analysis'!$C31,
'Data Repository Table'!$H:$H,'Expenses Analysis'!$D31,
'Data Repository Table'!$D:$D,'Expenses Analysis'!H$12,'Data Repository Table'!$A:$A,'Data Repository Table'!$A$3)</f>
        <v>607494.48264960002</v>
      </c>
      <c r="I31" s="19">
        <f>SUMIFS('Data Repository Table'!$J:$J,
'Data Repository Table'!$C:$C,'Expenses Analysis'!$A31,
'Data Repository Table'!$B:$B,'Expenses Analysis'!$B31&amp;"*",
'Data Repository Table'!$G:$G,'Expenses Analysis'!$C31,
'Data Repository Table'!$H:$H,'Expenses Analysis'!$D31,
'Data Repository Table'!$D:$D,'Expenses Analysis'!I$12,'Data Repository Table'!$A:$A,'Data Repository Table'!$A$3)</f>
        <v>814509.63572160015</v>
      </c>
      <c r="J31" s="19">
        <f>SUMIFS('Data Repository Table'!$J:$J,
'Data Repository Table'!$C:$C,'Expenses Analysis'!$A31,
'Data Repository Table'!$B:$B,'Expenses Analysis'!$B31&amp;"*",
'Data Repository Table'!$G:$G,'Expenses Analysis'!$C31,
'Data Repository Table'!$H:$H,'Expenses Analysis'!$D31,
'Data Repository Table'!$D:$D,'Expenses Analysis'!J$12,'Data Repository Table'!$A:$A,'Data Repository Table'!$A$3)</f>
        <v>881099.79746879986</v>
      </c>
      <c r="K31" s="19">
        <f>SUMIFS('Data Repository Table'!$J:$J,
'Data Repository Table'!$C:$C,'Expenses Analysis'!$A31,
'Data Repository Table'!$B:$B,'Expenses Analysis'!$B31&amp;"*",
'Data Repository Table'!$G:$G,'Expenses Analysis'!$C31,
'Data Repository Table'!$H:$H,'Expenses Analysis'!$D31,
'Data Repository Table'!$D:$D,'Expenses Analysis'!K$12,'Data Repository Table'!$A:$A,'Data Repository Table'!$A$3)</f>
        <v>450444.53039040015</v>
      </c>
      <c r="L31" s="19">
        <f>SUMIFS('Data Repository Table'!$J:$J,
'Data Repository Table'!$C:$C,'Expenses Analysis'!$A31,
'Data Repository Table'!$B:$B,'Expenses Analysis'!$B31&amp;"*",
'Data Repository Table'!$G:$G,'Expenses Analysis'!$C31,
'Data Repository Table'!$H:$H,'Expenses Analysis'!$D31,
'Data Repository Table'!$D:$D,'Expenses Analysis'!L$12,'Data Repository Table'!$A:$A,'Data Repository Table'!$A$3)</f>
        <v>421162.85396640003</v>
      </c>
      <c r="M31" s="19">
        <f>SUMIFS('Data Repository Table'!$J:$J,
'Data Repository Table'!$C:$C,'Expenses Analysis'!$A31,
'Data Repository Table'!$B:$B,'Expenses Analysis'!$B31&amp;"*",
'Data Repository Table'!$G:$G,'Expenses Analysis'!$C31,
'Data Repository Table'!$H:$H,'Expenses Analysis'!$D31,
'Data Repository Table'!$D:$D,'Expenses Analysis'!M$12,'Data Repository Table'!$A:$A,'Data Repository Table'!$A$3)</f>
        <v>495866.61502560001</v>
      </c>
      <c r="N31" s="19">
        <f>SUMIFS('Data Repository Table'!$J:$J,
'Data Repository Table'!$C:$C,'Expenses Analysis'!$A31,
'Data Repository Table'!$B:$B,'Expenses Analysis'!$B31&amp;"*",
'Data Repository Table'!$G:$G,'Expenses Analysis'!$C31,
'Data Repository Table'!$H:$H,'Expenses Analysis'!$D31,
'Data Repository Table'!$D:$D,'Expenses Analysis'!N$12,'Data Repository Table'!$A:$A,'Data Repository Table'!$A$3)</f>
        <v>452059.1720736</v>
      </c>
      <c r="O31" s="19">
        <f>SUMIFS('Data Repository Table'!$J:$J,
'Data Repository Table'!$C:$C,'Expenses Analysis'!$A31,
'Data Repository Table'!$B:$B,'Expenses Analysis'!$B31&amp;"*",
'Data Repository Table'!$G:$G,'Expenses Analysis'!$C31,
'Data Repository Table'!$H:$H,'Expenses Analysis'!$D31,
'Data Repository Table'!$D:$D,'Expenses Analysis'!O$12,'Data Repository Table'!$A:$A,'Data Repository Table'!$A$3)</f>
        <v>485840.2772496001</v>
      </c>
      <c r="P31" s="19">
        <f>SUMIFS('Data Repository Table'!$J:$J,
'Data Repository Table'!$C:$C,'Expenses Analysis'!$A31,
'Data Repository Table'!$B:$B,'Expenses Analysis'!$B31&amp;"*",
'Data Repository Table'!$G:$G,'Expenses Analysis'!$C31,
'Data Repository Table'!$H:$H,'Expenses Analysis'!$D31,
'Data Repository Table'!$D:$D,'Expenses Analysis'!P$12,'Data Repository Table'!$A:$A,'Data Repository Table'!$A$3)</f>
        <v>569722.87881600007</v>
      </c>
      <c r="Q31" s="19"/>
      <c r="R31" s="19">
        <f t="shared" si="2"/>
        <v>6278198.9219040005</v>
      </c>
      <c r="S31" s="79"/>
      <c r="T31" s="79"/>
      <c r="U31" s="79"/>
      <c r="V31" s="79"/>
      <c r="W31" s="79"/>
    </row>
    <row r="32" spans="1:23" ht="16" thickBot="1" x14ac:dyDescent="0.25">
      <c r="A32" s="80" t="s">
        <v>64</v>
      </c>
      <c r="B32" s="80" t="s">
        <v>134</v>
      </c>
      <c r="C32" s="80" t="s">
        <v>132</v>
      </c>
      <c r="D32" s="80" t="s">
        <v>133</v>
      </c>
      <c r="E32" s="104"/>
      <c r="F32" s="19">
        <f>SUMIFS('Data Repository Table'!$J:$J,
'Data Repository Table'!$C:$C,'Expenses Analysis'!$A32,
'Data Repository Table'!$B:$B,'Expenses Analysis'!$B32&amp;"*",
'Data Repository Table'!$G:$G,'Expenses Analysis'!$C32,
'Data Repository Table'!$H:$H,'Expenses Analysis'!$D32,
'Data Repository Table'!$D:$D,'Expenses Analysis'!F$12,'Data Repository Table'!$A:$A,'Data Repository Table'!$A$3)</f>
        <v>3198275.9004000002</v>
      </c>
      <c r="G32" s="19">
        <f>SUMIFS('Data Repository Table'!$J:$J,
'Data Repository Table'!$C:$C,'Expenses Analysis'!$A32,
'Data Repository Table'!$B:$B,'Expenses Analysis'!$B32&amp;"*",
'Data Repository Table'!$G:$G,'Expenses Analysis'!$C32,
'Data Repository Table'!$H:$H,'Expenses Analysis'!$D32,
'Data Repository Table'!$D:$D,'Expenses Analysis'!G$12,'Data Repository Table'!$A:$A,'Data Repository Table'!$A$3)</f>
        <v>3852997.68</v>
      </c>
      <c r="H32" s="19">
        <f>SUMIFS('Data Repository Table'!$J:$J,
'Data Repository Table'!$C:$C,'Expenses Analysis'!$A32,
'Data Repository Table'!$B:$B,'Expenses Analysis'!$B32&amp;"*",
'Data Repository Table'!$G:$G,'Expenses Analysis'!$C32,
'Data Repository Table'!$H:$H,'Expenses Analysis'!$D32,
'Data Repository Table'!$D:$D,'Expenses Analysis'!H$12,'Data Repository Table'!$A:$A,'Data Repository Table'!$A$3)</f>
        <v>3894195.4016000004</v>
      </c>
      <c r="I32" s="19">
        <f>SUMIFS('Data Repository Table'!$J:$J,
'Data Repository Table'!$C:$C,'Expenses Analysis'!$A32,
'Data Repository Table'!$B:$B,'Expenses Analysis'!$B32&amp;"*",
'Data Repository Table'!$G:$G,'Expenses Analysis'!$C32,
'Data Repository Table'!$H:$H,'Expenses Analysis'!$D32,
'Data Repository Table'!$D:$D,'Expenses Analysis'!I$12,'Data Repository Table'!$A:$A,'Data Repository Table'!$A$3)</f>
        <v>5221215.6136000007</v>
      </c>
      <c r="J32" s="19">
        <f>SUMIFS('Data Repository Table'!$J:$J,
'Data Repository Table'!$C:$C,'Expenses Analysis'!$A32,
'Data Repository Table'!$B:$B,'Expenses Analysis'!$B32&amp;"*",
'Data Repository Table'!$G:$G,'Expenses Analysis'!$C32,
'Data Repository Table'!$H:$H,'Expenses Analysis'!$D32,
'Data Repository Table'!$D:$D,'Expenses Analysis'!J$12,'Data Repository Table'!$A:$A,'Data Repository Table'!$A$3)</f>
        <v>5648075.6247999994</v>
      </c>
      <c r="K32" s="19">
        <f>SUMIFS('Data Repository Table'!$J:$J,
'Data Repository Table'!$C:$C,'Expenses Analysis'!$A32,
'Data Repository Table'!$B:$B,'Expenses Analysis'!$B32&amp;"*",
'Data Repository Table'!$G:$G,'Expenses Analysis'!$C32,
'Data Repository Table'!$H:$H,'Expenses Analysis'!$D32,
'Data Repository Table'!$D:$D,'Expenses Analysis'!K$12,'Data Repository Table'!$A:$A,'Data Repository Table'!$A$3)</f>
        <v>2887464.9384000008</v>
      </c>
      <c r="L32" s="19">
        <f>SUMIFS('Data Repository Table'!$J:$J,
'Data Repository Table'!$C:$C,'Expenses Analysis'!$A32,
'Data Repository Table'!$B:$B,'Expenses Analysis'!$B32&amp;"*",
'Data Repository Table'!$G:$G,'Expenses Analysis'!$C32,
'Data Repository Table'!$H:$H,'Expenses Analysis'!$D32,
'Data Repository Table'!$D:$D,'Expenses Analysis'!L$12,'Data Repository Table'!$A:$A,'Data Repository Table'!$A$3)</f>
        <v>2699761.8844000003</v>
      </c>
      <c r="M32" s="19">
        <f>SUMIFS('Data Repository Table'!$J:$J,
'Data Repository Table'!$C:$C,'Expenses Analysis'!$A32,
'Data Repository Table'!$B:$B,'Expenses Analysis'!$B32&amp;"*",
'Data Repository Table'!$G:$G,'Expenses Analysis'!$C32,
'Data Repository Table'!$H:$H,'Expenses Analysis'!$D32,
'Data Repository Table'!$D:$D,'Expenses Analysis'!M$12,'Data Repository Table'!$A:$A,'Data Repository Table'!$A$3)</f>
        <v>3178632.1476000003</v>
      </c>
      <c r="N32" s="19">
        <f>SUMIFS('Data Repository Table'!$J:$J,
'Data Repository Table'!$C:$C,'Expenses Analysis'!$A32,
'Data Repository Table'!$B:$B,'Expenses Analysis'!$B32&amp;"*",
'Data Repository Table'!$G:$G,'Expenses Analysis'!$C32,
'Data Repository Table'!$H:$H,'Expenses Analysis'!$D32,
'Data Repository Table'!$D:$D,'Expenses Analysis'!N$12,'Data Repository Table'!$A:$A,'Data Repository Table'!$A$3)</f>
        <v>2897815.2056</v>
      </c>
      <c r="O32" s="19">
        <f>SUMIFS('Data Repository Table'!$J:$J,
'Data Repository Table'!$C:$C,'Expenses Analysis'!$A32,
'Data Repository Table'!$B:$B,'Expenses Analysis'!$B32&amp;"*",
'Data Repository Table'!$G:$G,'Expenses Analysis'!$C32,
'Data Repository Table'!$H:$H,'Expenses Analysis'!$D32,
'Data Repository Table'!$D:$D,'Expenses Analysis'!O$12,'Data Repository Table'!$A:$A,'Data Repository Table'!$A$3)</f>
        <v>3114360.7516000005</v>
      </c>
      <c r="P32" s="19">
        <f>SUMIFS('Data Repository Table'!$J:$J,
'Data Repository Table'!$C:$C,'Expenses Analysis'!$A32,
'Data Repository Table'!$B:$B,'Expenses Analysis'!$B32&amp;"*",
'Data Repository Table'!$G:$G,'Expenses Analysis'!$C32,
'Data Repository Table'!$H:$H,'Expenses Analysis'!$D32,
'Data Repository Table'!$D:$D,'Expenses Analysis'!P$12,'Data Repository Table'!$A:$A,'Data Repository Table'!$A$3)</f>
        <v>3652069.7360000005</v>
      </c>
      <c r="Q32" s="19"/>
      <c r="R32" s="19">
        <f t="shared" si="2"/>
        <v>40244864.884000003</v>
      </c>
      <c r="S32" s="79"/>
      <c r="T32" s="79"/>
      <c r="U32" s="79"/>
      <c r="V32" s="79"/>
      <c r="W32" s="79"/>
    </row>
    <row r="33" spans="1:23" s="118" customFormat="1" ht="17" thickTop="1" thickBot="1" x14ac:dyDescent="0.25">
      <c r="A33" s="131"/>
      <c r="B33" s="131"/>
      <c r="C33" s="131"/>
      <c r="D33" s="116" t="s">
        <v>21</v>
      </c>
      <c r="E33" s="131"/>
      <c r="F33" s="43">
        <f>SUM(F25:F32)</f>
        <v>11339551.170386208</v>
      </c>
      <c r="G33" s="43">
        <f t="shared" ref="G33:P33" si="3">SUM(G25:G32)</f>
        <v>13660880.3343936</v>
      </c>
      <c r="H33" s="43">
        <f t="shared" si="3"/>
        <v>13806947.680280834</v>
      </c>
      <c r="I33" s="43">
        <f t="shared" si="3"/>
        <v>18511924.382331077</v>
      </c>
      <c r="J33" s="43">
        <f t="shared" si="3"/>
        <v>20025365.089240894</v>
      </c>
      <c r="K33" s="43">
        <f t="shared" si="3"/>
        <v>12958942.643539203</v>
      </c>
      <c r="L33" s="43">
        <f t="shared" si="3"/>
        <v>13987466.323076401</v>
      </c>
      <c r="M33" s="43">
        <f t="shared" si="3"/>
        <v>16468493.156715602</v>
      </c>
      <c r="N33" s="43">
        <f t="shared" si="3"/>
        <v>15013580.580213603</v>
      </c>
      <c r="O33" s="43">
        <f t="shared" si="3"/>
        <v>16135503.054039603</v>
      </c>
      <c r="P33" s="43">
        <f t="shared" si="3"/>
        <v>18921373.302216005</v>
      </c>
      <c r="Q33" s="43"/>
      <c r="R33" s="43">
        <f t="shared" ref="R33" si="4">SUM(R25:R32)</f>
        <v>170830027.71643302</v>
      </c>
      <c r="S33" s="117"/>
      <c r="T33" s="117"/>
      <c r="U33" s="117"/>
      <c r="V33" s="117"/>
      <c r="W33" s="117"/>
    </row>
    <row r="34" spans="1:23" ht="16" thickTop="1" x14ac:dyDescent="0.2">
      <c r="A34" s="87"/>
      <c r="B34" s="87"/>
      <c r="C34" s="87"/>
      <c r="D34" s="87"/>
      <c r="E34" s="87"/>
      <c r="F34" s="105"/>
      <c r="G34" s="105"/>
      <c r="H34" s="105"/>
      <c r="I34" s="105"/>
      <c r="J34" s="105"/>
      <c r="K34" s="105"/>
      <c r="L34" s="105"/>
      <c r="M34" s="105"/>
      <c r="N34" s="105"/>
      <c r="O34" s="105"/>
      <c r="P34" s="105"/>
      <c r="Q34" s="105"/>
      <c r="R34" s="101" t="s">
        <v>21</v>
      </c>
      <c r="S34" s="84"/>
      <c r="T34" s="84"/>
      <c r="U34" s="84"/>
      <c r="V34" s="84"/>
      <c r="W34" s="84"/>
    </row>
    <row r="35" spans="1:23" x14ac:dyDescent="0.2">
      <c r="A35" s="80" t="s">
        <v>63</v>
      </c>
      <c r="B35" s="80" t="s">
        <v>134</v>
      </c>
      <c r="C35" s="80" t="s">
        <v>121</v>
      </c>
      <c r="D35" s="80" t="s">
        <v>124</v>
      </c>
      <c r="E35" s="103"/>
      <c r="F35" s="19">
        <f>SUMIFS('Data Repository Table'!$J:$J,
'Data Repository Table'!$C:$C,'Expenses Analysis'!$A35,
'Data Repository Table'!$B:$B,'Expenses Analysis'!$B35&amp;"*",
'Data Repository Table'!$G:$G,'Expenses Analysis'!$C35,
'Data Repository Table'!$H:$H,'Expenses Analysis'!$D35,
'Data Repository Table'!$D:$D,'Expenses Analysis'!F$12,'Data Repository Table'!$A:$A,'Data Repository Table'!$A$3)</f>
        <v>1625596.3356633</v>
      </c>
      <c r="G35" s="19">
        <f>SUMIFS('Data Repository Table'!$J:$J,
'Data Repository Table'!$C:$C,'Expenses Analysis'!$A35,
'Data Repository Table'!$B:$B,'Expenses Analysis'!$B35&amp;"*",
'Data Repository Table'!$G:$G,'Expenses Analysis'!$C35,
'Data Repository Table'!$H:$H,'Expenses Analysis'!$D35,
'Data Repository Table'!$D:$D,'Expenses Analysis'!G$12,'Data Repository Table'!$A:$A,'Data Repository Table'!$A$3)</f>
        <v>1295067.8472731998</v>
      </c>
      <c r="H35" s="19">
        <f>SUMIFS('Data Repository Table'!$J:$J,
'Data Repository Table'!$C:$C,'Expenses Analysis'!$A35,
'Data Repository Table'!$B:$B,'Expenses Analysis'!$B35&amp;"*",
'Data Repository Table'!$G:$G,'Expenses Analysis'!$C35,
'Data Repository Table'!$H:$H,'Expenses Analysis'!$D35,
'Data Repository Table'!$D:$D,'Expenses Analysis'!H$12,'Data Repository Table'!$A:$A,'Data Repository Table'!$A$3)</f>
        <v>1750624.8818057997</v>
      </c>
      <c r="I35" s="19">
        <f>SUMIFS('Data Repository Table'!$J:$J,
'Data Repository Table'!$C:$C,'Expenses Analysis'!$A35,
'Data Repository Table'!$B:$B,'Expenses Analysis'!$B35&amp;"*",
'Data Repository Table'!$G:$G,'Expenses Analysis'!$C35,
'Data Repository Table'!$H:$H,'Expenses Analysis'!$D35,
'Data Repository Table'!$D:$D,'Expenses Analysis'!I$12,'Data Repository Table'!$A:$A,'Data Repository Table'!$A$3)</f>
        <v>1472529.3869285996</v>
      </c>
      <c r="J35" s="19">
        <f>SUMIFS('Data Repository Table'!$J:$J,
'Data Repository Table'!$C:$C,'Expenses Analysis'!$A35,
'Data Repository Table'!$B:$B,'Expenses Analysis'!$B35&amp;"*",
'Data Repository Table'!$G:$G,'Expenses Analysis'!$C35,
'Data Repository Table'!$H:$H,'Expenses Analysis'!$D35,
'Data Repository Table'!$D:$D,'Expenses Analysis'!J$12,'Data Repository Table'!$A:$A,'Data Repository Table'!$A$3)</f>
        <v>1252200.4923928501</v>
      </c>
      <c r="K35" s="19">
        <f>SUMIFS('Data Repository Table'!$J:$J,
'Data Repository Table'!$C:$C,'Expenses Analysis'!$A35,
'Data Repository Table'!$B:$B,'Expenses Analysis'!$B35&amp;"*",
'Data Repository Table'!$G:$G,'Expenses Analysis'!$C35,
'Data Repository Table'!$H:$H,'Expenses Analysis'!$D35,
'Data Repository Table'!$D:$D,'Expenses Analysis'!K$12,'Data Repository Table'!$A:$A,'Data Repository Table'!$A$3)</f>
        <v>1406782.6738875001</v>
      </c>
      <c r="L35" s="19">
        <f>SUMIFS('Data Repository Table'!$J:$J,
'Data Repository Table'!$C:$C,'Expenses Analysis'!$A35,
'Data Repository Table'!$B:$B,'Expenses Analysis'!$B35&amp;"*",
'Data Repository Table'!$G:$G,'Expenses Analysis'!$C35,
'Data Repository Table'!$H:$H,'Expenses Analysis'!$D35,
'Data Repository Table'!$D:$D,'Expenses Analysis'!L$12,'Data Repository Table'!$A:$A,'Data Repository Table'!$A$3)</f>
        <v>1877449.5046125001</v>
      </c>
      <c r="M35" s="19">
        <f>SUMIFS('Data Repository Table'!$J:$J,
'Data Repository Table'!$C:$C,'Expenses Analysis'!$A35,
'Data Repository Table'!$B:$B,'Expenses Analysis'!$B35&amp;"*",
'Data Repository Table'!$G:$G,'Expenses Analysis'!$C35,
'Data Repository Table'!$H:$H,'Expenses Analysis'!$D35,
'Data Repository Table'!$D:$D,'Expenses Analysis'!M$12,'Data Repository Table'!$A:$A,'Data Repository Table'!$A$3)</f>
        <v>1912219.1750437501</v>
      </c>
      <c r="N35" s="19">
        <f>SUMIFS('Data Repository Table'!$J:$J,
'Data Repository Table'!$C:$C,'Expenses Analysis'!$A35,
'Data Repository Table'!$B:$B,'Expenses Analysis'!$B35&amp;"*",
'Data Repository Table'!$G:$G,'Expenses Analysis'!$C35,
'Data Repository Table'!$H:$H,'Expenses Analysis'!$D35,
'Data Repository Table'!$D:$D,'Expenses Analysis'!N$12,'Data Repository Table'!$A:$A,'Data Repository Table'!$A$3)</f>
        <v>2266625.1980531253</v>
      </c>
      <c r="O35" s="19">
        <f>SUMIFS('Data Repository Table'!$J:$J,
'Data Repository Table'!$C:$C,'Expenses Analysis'!$A35,
'Data Repository Table'!$B:$B,'Expenses Analysis'!$B35&amp;"*",
'Data Repository Table'!$G:$G,'Expenses Analysis'!$C35,
'Data Repository Table'!$H:$H,'Expenses Analysis'!$D35,
'Data Repository Table'!$D:$D,'Expenses Analysis'!O$12,'Data Repository Table'!$A:$A,'Data Repository Table'!$A$3)</f>
        <v>2234200.5744250002</v>
      </c>
      <c r="P35" s="19">
        <f>SUMIFS('Data Repository Table'!$J:$J,
'Data Repository Table'!$C:$C,'Expenses Analysis'!$A35,
'Data Repository Table'!$B:$B,'Expenses Analysis'!$B35&amp;"*",
'Data Repository Table'!$G:$G,'Expenses Analysis'!$C35,
'Data Repository Table'!$H:$H,'Expenses Analysis'!$D35,
'Data Repository Table'!$D:$D,'Expenses Analysis'!P$12,'Data Repository Table'!$A:$A,'Data Repository Table'!$A$3)</f>
        <v>2593715.6428375002</v>
      </c>
      <c r="Q35" s="19"/>
      <c r="R35" s="19">
        <f>SUM(F35:Q35)</f>
        <v>19687011.712923124</v>
      </c>
      <c r="S35" s="79"/>
      <c r="T35" s="79"/>
      <c r="U35" s="79"/>
      <c r="V35" s="79"/>
      <c r="W35" s="79"/>
    </row>
    <row r="36" spans="1:23" x14ac:dyDescent="0.2">
      <c r="A36" s="80" t="s">
        <v>63</v>
      </c>
      <c r="B36" s="80" t="s">
        <v>134</v>
      </c>
      <c r="C36" s="80" t="s">
        <v>125</v>
      </c>
      <c r="D36" s="80" t="s">
        <v>126</v>
      </c>
      <c r="E36" s="103"/>
      <c r="F36" s="19">
        <f>SUMIFS('Data Repository Table'!$J:$J,
'Data Repository Table'!$C:$C,'Expenses Analysis'!$A36,
'Data Repository Table'!$B:$B,'Expenses Analysis'!$B36&amp;"*",
'Data Repository Table'!$G:$G,'Expenses Analysis'!$C36,
'Data Repository Table'!$H:$H,'Expenses Analysis'!$D36,
'Data Repository Table'!$D:$D,'Expenses Analysis'!F$12,'Data Repository Table'!$A:$A,'Data Repository Table'!$A$3)</f>
        <v>895736.75638589996</v>
      </c>
      <c r="G36" s="19">
        <f>SUMIFS('Data Repository Table'!$J:$J,
'Data Repository Table'!$C:$C,'Expenses Analysis'!$A36,
'Data Repository Table'!$B:$B,'Expenses Analysis'!$B36&amp;"*",
'Data Repository Table'!$G:$G,'Expenses Analysis'!$C36,
'Data Repository Table'!$H:$H,'Expenses Analysis'!$D36,
'Data Repository Table'!$D:$D,'Expenses Analysis'!G$12,'Data Repository Table'!$A:$A,'Data Repository Table'!$A$3)</f>
        <v>713608.81380359991</v>
      </c>
      <c r="H36" s="19">
        <f>SUMIFS('Data Repository Table'!$J:$J,
'Data Repository Table'!$C:$C,'Expenses Analysis'!$A36,
'Data Repository Table'!$B:$B,'Expenses Analysis'!$B36&amp;"*",
'Data Repository Table'!$G:$G,'Expenses Analysis'!$C36,
'Data Repository Table'!$H:$H,'Expenses Analysis'!$D36,
'Data Repository Table'!$D:$D,'Expenses Analysis'!H$12,'Data Repository Table'!$A:$A,'Data Repository Table'!$A$3)</f>
        <v>964630.03691340005</v>
      </c>
      <c r="I36" s="19">
        <f>SUMIFS('Data Repository Table'!$J:$J,
'Data Repository Table'!$C:$C,'Expenses Analysis'!$A36,
'Data Repository Table'!$B:$B,'Expenses Analysis'!$B36&amp;"*",
'Data Repository Table'!$G:$G,'Expenses Analysis'!$C36,
'Data Repository Table'!$H:$H,'Expenses Analysis'!$D36,
'Data Repository Table'!$D:$D,'Expenses Analysis'!I$12,'Data Repository Table'!$A:$A,'Data Repository Table'!$A$3)</f>
        <v>811393.74381779996</v>
      </c>
      <c r="J36" s="19">
        <f>SUMIFS('Data Repository Table'!$J:$J,
'Data Repository Table'!$C:$C,'Expenses Analysis'!$A36,
'Data Repository Table'!$B:$B,'Expenses Analysis'!$B36&amp;"*",
'Data Repository Table'!$G:$G,'Expenses Analysis'!$C36,
'Data Repository Table'!$H:$H,'Expenses Analysis'!$D36,
'Data Repository Table'!$D:$D,'Expenses Analysis'!J$12,'Data Repository Table'!$A:$A,'Data Repository Table'!$A$3)</f>
        <v>689988.02642055007</v>
      </c>
      <c r="K36" s="19">
        <f>SUMIFS('Data Repository Table'!$J:$J,
'Data Repository Table'!$C:$C,'Expenses Analysis'!$A36,
'Data Repository Table'!$B:$B,'Expenses Analysis'!$B36&amp;"*",
'Data Repository Table'!$G:$G,'Expenses Analysis'!$C36,
'Data Repository Table'!$H:$H,'Expenses Analysis'!$D36,
'Data Repository Table'!$D:$D,'Expenses Analysis'!K$12,'Data Repository Table'!$A:$A,'Data Repository Table'!$A$3)</f>
        <v>775165.96316250006</v>
      </c>
      <c r="L36" s="19">
        <f>SUMIFS('Data Repository Table'!$J:$J,
'Data Repository Table'!$C:$C,'Expenses Analysis'!$A36,
'Data Repository Table'!$B:$B,'Expenses Analysis'!$B36&amp;"*",
'Data Repository Table'!$G:$G,'Expenses Analysis'!$C36,
'Data Repository Table'!$H:$H,'Expenses Analysis'!$D36,
'Data Repository Table'!$D:$D,'Expenses Analysis'!L$12,'Data Repository Table'!$A:$A,'Data Repository Table'!$A$3)</f>
        <v>1034512.9923375</v>
      </c>
      <c r="M36" s="19">
        <f>SUMIFS('Data Repository Table'!$J:$J,
'Data Repository Table'!$C:$C,'Expenses Analysis'!$A36,
'Data Repository Table'!$B:$B,'Expenses Analysis'!$B36&amp;"*",
'Data Repository Table'!$G:$G,'Expenses Analysis'!$C36,
'Data Repository Table'!$H:$H,'Expenses Analysis'!$D36,
'Data Repository Table'!$D:$D,'Expenses Analysis'!M$12,'Data Repository Table'!$A:$A,'Data Repository Table'!$A$3)</f>
        <v>888365.66788124992</v>
      </c>
      <c r="N36" s="19">
        <f>SUMIFS('Data Repository Table'!$J:$J,
'Data Repository Table'!$C:$C,'Expenses Analysis'!$A36,
'Data Repository Table'!$B:$B,'Expenses Analysis'!$B36&amp;"*",
'Data Repository Table'!$G:$G,'Expenses Analysis'!$C36,
'Data Repository Table'!$H:$H,'Expenses Analysis'!$D36,
'Data Repository Table'!$D:$D,'Expenses Analysis'!N$12,'Data Repository Table'!$A:$A,'Data Repository Table'!$A$3)</f>
        <v>1248956.7417843752</v>
      </c>
      <c r="O36" s="19">
        <f>SUMIFS('Data Repository Table'!$J:$J,
'Data Repository Table'!$C:$C,'Expenses Analysis'!$A36,
'Data Repository Table'!$B:$B,'Expenses Analysis'!$B36&amp;"*",
'Data Repository Table'!$G:$G,'Expenses Analysis'!$C36,
'Data Repository Table'!$H:$H,'Expenses Analysis'!$D36,
'Data Repository Table'!$D:$D,'Expenses Analysis'!O$12,'Data Repository Table'!$A:$A,'Data Repository Table'!$A$3)</f>
        <v>680069.70427499991</v>
      </c>
      <c r="P36" s="19">
        <f>SUMIFS('Data Repository Table'!$J:$J,
'Data Repository Table'!$C:$C,'Expenses Analysis'!$A36,
'Data Repository Table'!$B:$B,'Expenses Analysis'!$B36&amp;"*",
'Data Repository Table'!$G:$G,'Expenses Analysis'!$C36,
'Data Repository Table'!$H:$H,'Expenses Analysis'!$D36,
'Data Repository Table'!$D:$D,'Expenses Analysis'!P$12,'Data Repository Table'!$A:$A,'Data Repository Table'!$A$3)</f>
        <v>878169.84401249979</v>
      </c>
      <c r="Q36" s="19"/>
      <c r="R36" s="19">
        <f t="shared" ref="R36:R42" si="5">SUM(F36:Q36)</f>
        <v>9580598.2907943726</v>
      </c>
      <c r="S36" s="79"/>
      <c r="T36" s="79"/>
      <c r="U36" s="79"/>
      <c r="V36" s="79"/>
      <c r="W36" s="79"/>
    </row>
    <row r="37" spans="1:23" x14ac:dyDescent="0.2">
      <c r="A37" s="80" t="s">
        <v>63</v>
      </c>
      <c r="B37" s="80" t="s">
        <v>134</v>
      </c>
      <c r="C37" s="80" t="s">
        <v>125</v>
      </c>
      <c r="D37" s="80" t="s">
        <v>127</v>
      </c>
      <c r="E37" s="103"/>
      <c r="F37" s="19">
        <f>SUMIFS('Data Repository Table'!$J:$J,
'Data Repository Table'!$C:$C,'Expenses Analysis'!$A37,
'Data Repository Table'!$B:$B,'Expenses Analysis'!$B37&amp;"*",
'Data Repository Table'!$G:$G,'Expenses Analysis'!$C37,
'Data Repository Table'!$H:$H,'Expenses Analysis'!$D37,
'Data Repository Table'!$D:$D,'Expenses Analysis'!F$12,'Data Repository Table'!$A:$A,'Data Repository Table'!$A$3)</f>
        <v>829385.88554250007</v>
      </c>
      <c r="G37" s="19">
        <f>SUMIFS('Data Repository Table'!$J:$J,
'Data Repository Table'!$C:$C,'Expenses Analysis'!$A37,
'Data Repository Table'!$B:$B,'Expenses Analysis'!$B37&amp;"*",
'Data Repository Table'!$G:$G,'Expenses Analysis'!$C37,
'Data Repository Table'!$H:$H,'Expenses Analysis'!$D37,
'Data Repository Table'!$D:$D,'Expenses Analysis'!G$12,'Data Repository Table'!$A:$A,'Data Repository Table'!$A$3)</f>
        <v>660748.90166999993</v>
      </c>
      <c r="H37" s="19">
        <f>SUMIFS('Data Repository Table'!$J:$J,
'Data Repository Table'!$C:$C,'Expenses Analysis'!$A37,
'Data Repository Table'!$B:$B,'Expenses Analysis'!$B37&amp;"*",
'Data Repository Table'!$G:$G,'Expenses Analysis'!$C37,
'Data Repository Table'!$H:$H,'Expenses Analysis'!$D37,
'Data Repository Table'!$D:$D,'Expenses Analysis'!H$12,'Data Repository Table'!$A:$A,'Data Repository Table'!$A$3)</f>
        <v>893175.96010499995</v>
      </c>
      <c r="I37" s="19">
        <f>SUMIFS('Data Repository Table'!$J:$J,
'Data Repository Table'!$C:$C,'Expenses Analysis'!$A37,
'Data Repository Table'!$B:$B,'Expenses Analysis'!$B37&amp;"*",
'Data Repository Table'!$G:$G,'Expenses Analysis'!$C37,
'Data Repository Table'!$H:$H,'Expenses Analysis'!$D37,
'Data Repository Table'!$D:$D,'Expenses Analysis'!I$12,'Data Repository Table'!$A:$A,'Data Repository Table'!$A$3)</f>
        <v>751290.50353499991</v>
      </c>
      <c r="J37" s="19">
        <f>SUMIFS('Data Repository Table'!$J:$J,
'Data Repository Table'!$C:$C,'Expenses Analysis'!$A37,
'Data Repository Table'!$B:$B,'Expenses Analysis'!$B37&amp;"*",
'Data Repository Table'!$G:$G,'Expenses Analysis'!$C37,
'Data Repository Table'!$H:$H,'Expenses Analysis'!$D37,
'Data Repository Table'!$D:$D,'Expenses Analysis'!J$12,'Data Repository Table'!$A:$A,'Data Repository Table'!$A$3)</f>
        <v>638877.80224125006</v>
      </c>
      <c r="K37" s="19">
        <f>SUMIFS('Data Repository Table'!$J:$J,
'Data Repository Table'!$C:$C,'Expenses Analysis'!$A37,
'Data Repository Table'!$B:$B,'Expenses Analysis'!$B37&amp;"*",
'Data Repository Table'!$G:$G,'Expenses Analysis'!$C37,
'Data Repository Table'!$H:$H,'Expenses Analysis'!$D37,
'Data Repository Table'!$D:$D,'Expenses Analysis'!K$12,'Data Repository Table'!$A:$A,'Data Repository Table'!$A$3)</f>
        <v>717746.26218750002</v>
      </c>
      <c r="L37" s="19">
        <f>SUMIFS('Data Repository Table'!$J:$J,
'Data Repository Table'!$C:$C,'Expenses Analysis'!$A37,
'Data Repository Table'!$B:$B,'Expenses Analysis'!$B37&amp;"*",
'Data Repository Table'!$G:$G,'Expenses Analysis'!$C37,
'Data Repository Table'!$H:$H,'Expenses Analysis'!$D37,
'Data Repository Table'!$D:$D,'Expenses Analysis'!L$12,'Data Repository Table'!$A:$A,'Data Repository Table'!$A$3)</f>
        <v>957882.40031249996</v>
      </c>
      <c r="M37" s="19">
        <f>SUMIFS('Data Repository Table'!$J:$J,
'Data Repository Table'!$C:$C,'Expenses Analysis'!$A37,
'Data Repository Table'!$B:$B,'Expenses Analysis'!$B37&amp;"*",
'Data Repository Table'!$G:$G,'Expenses Analysis'!$C37,
'Data Repository Table'!$H:$H,'Expenses Analysis'!$D37,
'Data Repository Table'!$D:$D,'Expenses Analysis'!M$12,'Data Repository Table'!$A:$A,'Data Repository Table'!$A$3)</f>
        <v>822560.80359374988</v>
      </c>
      <c r="N37" s="19">
        <f>SUMIFS('Data Repository Table'!$J:$J,
'Data Repository Table'!$C:$C,'Expenses Analysis'!$A37,
'Data Repository Table'!$B:$B,'Expenses Analysis'!$B37&amp;"*",
'Data Repository Table'!$G:$G,'Expenses Analysis'!$C37,
'Data Repository Table'!$H:$H,'Expenses Analysis'!$D37,
'Data Repository Table'!$D:$D,'Expenses Analysis'!N$12,'Data Repository Table'!$A:$A,'Data Repository Table'!$A$3)</f>
        <v>1156441.4275781249</v>
      </c>
      <c r="O37" s="19">
        <f>SUMIFS('Data Repository Table'!$J:$J,
'Data Repository Table'!$C:$C,'Expenses Analysis'!$A37,
'Data Repository Table'!$B:$B,'Expenses Analysis'!$B37&amp;"*",
'Data Repository Table'!$G:$G,'Expenses Analysis'!$C37,
'Data Repository Table'!$H:$H,'Expenses Analysis'!$D37,
'Data Repository Table'!$D:$D,'Expenses Analysis'!O$12,'Data Repository Table'!$A:$A,'Data Repository Table'!$A$3)</f>
        <v>629694.17062500003</v>
      </c>
      <c r="P37" s="19">
        <f>SUMIFS('Data Repository Table'!$J:$J,
'Data Repository Table'!$C:$C,'Expenses Analysis'!$A37,
'Data Repository Table'!$B:$B,'Expenses Analysis'!$B37&amp;"*",
'Data Repository Table'!$G:$G,'Expenses Analysis'!$C37,
'Data Repository Table'!$H:$H,'Expenses Analysis'!$D37,
'Data Repository Table'!$D:$D,'Expenses Analysis'!P$12,'Data Repository Table'!$A:$A,'Data Repository Table'!$A$3)</f>
        <v>813120.22593749978</v>
      </c>
      <c r="Q37" s="19"/>
      <c r="R37" s="19">
        <f t="shared" si="5"/>
        <v>8870924.3433281258</v>
      </c>
      <c r="S37" s="79"/>
      <c r="T37" s="79"/>
      <c r="U37" s="79"/>
      <c r="V37" s="79"/>
      <c r="W37" s="79"/>
    </row>
    <row r="38" spans="1:23" x14ac:dyDescent="0.2">
      <c r="A38" s="80" t="s">
        <v>63</v>
      </c>
      <c r="B38" s="80" t="s">
        <v>134</v>
      </c>
      <c r="C38" s="80" t="s">
        <v>144</v>
      </c>
      <c r="D38" s="80" t="s">
        <v>128</v>
      </c>
      <c r="E38" s="103"/>
      <c r="F38" s="19">
        <f>SUMIFS('Data Repository Table'!$J:$J,
'Data Repository Table'!$C:$C,'Expenses Analysis'!$A38,
'Data Repository Table'!$B:$B,'Expenses Analysis'!$B38&amp;"*",
'Data Repository Table'!$G:$G,'Expenses Analysis'!$C38,
'Data Repository Table'!$H:$H,'Expenses Analysis'!$D38,
'Data Repository Table'!$D:$D,'Expenses Analysis'!F$12,'Data Repository Table'!$A:$A,'Data Repository Table'!$A$3)</f>
        <v>716589.40510871995</v>
      </c>
      <c r="G38" s="19">
        <f>SUMIFS('Data Repository Table'!$J:$J,
'Data Repository Table'!$C:$C,'Expenses Analysis'!$A38,
'Data Repository Table'!$B:$B,'Expenses Analysis'!$B38&amp;"*",
'Data Repository Table'!$G:$G,'Expenses Analysis'!$C38,
'Data Repository Table'!$H:$H,'Expenses Analysis'!$D38,
'Data Repository Table'!$D:$D,'Expenses Analysis'!G$12,'Data Repository Table'!$A:$A,'Data Repository Table'!$A$3)</f>
        <v>570887.05104287993</v>
      </c>
      <c r="H38" s="19">
        <f>SUMIFS('Data Repository Table'!$J:$J,
'Data Repository Table'!$C:$C,'Expenses Analysis'!$A38,
'Data Repository Table'!$B:$B,'Expenses Analysis'!$B38&amp;"*",
'Data Repository Table'!$G:$G,'Expenses Analysis'!$C38,
'Data Repository Table'!$H:$H,'Expenses Analysis'!$D38,
'Data Repository Table'!$D:$D,'Expenses Analysis'!H$12,'Data Repository Table'!$A:$A,'Data Repository Table'!$A$3)</f>
        <v>771704.02953071985</v>
      </c>
      <c r="I38" s="19">
        <f>SUMIFS('Data Repository Table'!$J:$J,
'Data Repository Table'!$C:$C,'Expenses Analysis'!$A38,
'Data Repository Table'!$B:$B,'Expenses Analysis'!$B38&amp;"*",
'Data Repository Table'!$G:$G,'Expenses Analysis'!$C38,
'Data Repository Table'!$H:$H,'Expenses Analysis'!$D38,
'Data Repository Table'!$D:$D,'Expenses Analysis'!I$12,'Data Repository Table'!$A:$A,'Data Repository Table'!$A$3)</f>
        <v>649114.99505423987</v>
      </c>
      <c r="J38" s="19">
        <f>SUMIFS('Data Repository Table'!$J:$J,
'Data Repository Table'!$C:$C,'Expenses Analysis'!$A38,
'Data Repository Table'!$B:$B,'Expenses Analysis'!$B38&amp;"*",
'Data Repository Table'!$G:$G,'Expenses Analysis'!$C38,
'Data Repository Table'!$H:$H,'Expenses Analysis'!$D38,
'Data Repository Table'!$D:$D,'Expenses Analysis'!J$12,'Data Repository Table'!$A:$A,'Data Repository Table'!$A$3)</f>
        <v>551990.42113644001</v>
      </c>
      <c r="K38" s="19">
        <f>SUMIFS('Data Repository Table'!$J:$J,
'Data Repository Table'!$C:$C,'Expenses Analysis'!$A38,
'Data Repository Table'!$B:$B,'Expenses Analysis'!$B38&amp;"*",
'Data Repository Table'!$G:$G,'Expenses Analysis'!$C38,
'Data Repository Table'!$H:$H,'Expenses Analysis'!$D38,
'Data Repository Table'!$D:$D,'Expenses Analysis'!K$12,'Data Repository Table'!$A:$A,'Data Repository Table'!$A$3)</f>
        <v>620132.77052999998</v>
      </c>
      <c r="L38" s="19">
        <f>SUMIFS('Data Repository Table'!$J:$J,
'Data Repository Table'!$C:$C,'Expenses Analysis'!$A38,
'Data Repository Table'!$B:$B,'Expenses Analysis'!$B38&amp;"*",
'Data Repository Table'!$G:$G,'Expenses Analysis'!$C38,
'Data Repository Table'!$H:$H,'Expenses Analysis'!$D38,
'Data Repository Table'!$D:$D,'Expenses Analysis'!L$12,'Data Repository Table'!$A:$A,'Data Repository Table'!$A$3)</f>
        <v>827610.39387000003</v>
      </c>
      <c r="M38" s="19">
        <f>SUMIFS('Data Repository Table'!$J:$J,
'Data Repository Table'!$C:$C,'Expenses Analysis'!$A38,
'Data Repository Table'!$B:$B,'Expenses Analysis'!$B38&amp;"*",
'Data Repository Table'!$G:$G,'Expenses Analysis'!$C38,
'Data Repository Table'!$H:$H,'Expenses Analysis'!$D38,
'Data Repository Table'!$D:$D,'Expenses Analysis'!M$12,'Data Repository Table'!$A:$A,'Data Repository Table'!$A$3)</f>
        <v>710692.53430499986</v>
      </c>
      <c r="N38" s="19">
        <f>SUMIFS('Data Repository Table'!$J:$J,
'Data Repository Table'!$C:$C,'Expenses Analysis'!$A38,
'Data Repository Table'!$B:$B,'Expenses Analysis'!$B38&amp;"*",
'Data Repository Table'!$G:$G,'Expenses Analysis'!$C38,
'Data Repository Table'!$H:$H,'Expenses Analysis'!$D38,
'Data Repository Table'!$D:$D,'Expenses Analysis'!N$12,'Data Repository Table'!$A:$A,'Data Repository Table'!$A$3)</f>
        <v>999165.39342749992</v>
      </c>
      <c r="O38" s="19">
        <f>SUMIFS('Data Repository Table'!$J:$J,
'Data Repository Table'!$C:$C,'Expenses Analysis'!$A38,
'Data Repository Table'!$B:$B,'Expenses Analysis'!$B38&amp;"*",
'Data Repository Table'!$G:$G,'Expenses Analysis'!$C38,
'Data Repository Table'!$H:$H,'Expenses Analysis'!$D38,
'Data Repository Table'!$D:$D,'Expenses Analysis'!O$12,'Data Repository Table'!$A:$A,'Data Repository Table'!$A$3)</f>
        <v>544055.76341999997</v>
      </c>
      <c r="P38" s="19">
        <f>SUMIFS('Data Repository Table'!$J:$J,
'Data Repository Table'!$C:$C,'Expenses Analysis'!$A38,
'Data Repository Table'!$B:$B,'Expenses Analysis'!$B38&amp;"*",
'Data Repository Table'!$G:$G,'Expenses Analysis'!$C38,
'Data Repository Table'!$H:$H,'Expenses Analysis'!$D38,
'Data Repository Table'!$D:$D,'Expenses Analysis'!P$12,'Data Repository Table'!$A:$A,'Data Repository Table'!$A$3)</f>
        <v>702535.87520999974</v>
      </c>
      <c r="Q38" s="19"/>
      <c r="R38" s="19">
        <f t="shared" si="5"/>
        <v>7664478.6326354984</v>
      </c>
      <c r="S38" s="79"/>
      <c r="T38" s="79"/>
      <c r="U38" s="79"/>
      <c r="V38" s="79"/>
      <c r="W38" s="79"/>
    </row>
    <row r="39" spans="1:23" x14ac:dyDescent="0.2">
      <c r="A39" s="80" t="s">
        <v>63</v>
      </c>
      <c r="B39" s="80" t="s">
        <v>134</v>
      </c>
      <c r="C39" s="80" t="s">
        <v>144</v>
      </c>
      <c r="D39" s="80" t="s">
        <v>129</v>
      </c>
      <c r="E39" s="103"/>
      <c r="F39" s="19">
        <f>SUMIFS('Data Repository Table'!$J:$J,
'Data Repository Table'!$C:$C,'Expenses Analysis'!$A39,
'Data Repository Table'!$B:$B,'Expenses Analysis'!$B39&amp;"*",
'Data Repository Table'!$G:$G,'Expenses Analysis'!$C39,
'Data Repository Table'!$H:$H,'Expenses Analysis'!$D39,
'Data Repository Table'!$D:$D,'Expenses Analysis'!F$12,'Data Repository Table'!$A:$A,'Data Repository Table'!$A$3)</f>
        <v>251329.05622500001</v>
      </c>
      <c r="G39" s="19">
        <f>SUMIFS('Data Repository Table'!$J:$J,
'Data Repository Table'!$C:$C,'Expenses Analysis'!$A39,
'Data Repository Table'!$B:$B,'Expenses Analysis'!$B39&amp;"*",
'Data Repository Table'!$G:$G,'Expenses Analysis'!$C39,
'Data Repository Table'!$H:$H,'Expenses Analysis'!$D39,
'Data Repository Table'!$D:$D,'Expenses Analysis'!G$12,'Data Repository Table'!$A:$A,'Data Repository Table'!$A$3)</f>
        <v>200226.9399</v>
      </c>
      <c r="H39" s="19">
        <f>SUMIFS('Data Repository Table'!$J:$J,
'Data Repository Table'!$C:$C,'Expenses Analysis'!$A39,
'Data Repository Table'!$B:$B,'Expenses Analysis'!$B39&amp;"*",
'Data Repository Table'!$G:$G,'Expenses Analysis'!$C39,
'Data Repository Table'!$H:$H,'Expenses Analysis'!$D39,
'Data Repository Table'!$D:$D,'Expenses Analysis'!H$12,'Data Repository Table'!$A:$A,'Data Repository Table'!$A$3)</f>
        <v>270659.38184999995</v>
      </c>
      <c r="I39" s="19">
        <f>SUMIFS('Data Repository Table'!$J:$J,
'Data Repository Table'!$C:$C,'Expenses Analysis'!$A39,
'Data Repository Table'!$B:$B,'Expenses Analysis'!$B39&amp;"*",
'Data Repository Table'!$G:$G,'Expenses Analysis'!$C39,
'Data Repository Table'!$H:$H,'Expenses Analysis'!$D39,
'Data Repository Table'!$D:$D,'Expenses Analysis'!I$12,'Data Repository Table'!$A:$A,'Data Repository Table'!$A$3)</f>
        <v>227663.78894999996</v>
      </c>
      <c r="J39" s="19">
        <f>SUMIFS('Data Repository Table'!$J:$J,
'Data Repository Table'!$C:$C,'Expenses Analysis'!$A39,
'Data Repository Table'!$B:$B,'Expenses Analysis'!$B39&amp;"*",
'Data Repository Table'!$G:$G,'Expenses Analysis'!$C39,
'Data Repository Table'!$H:$H,'Expenses Analysis'!$D39,
'Data Repository Table'!$D:$D,'Expenses Analysis'!J$12,'Data Repository Table'!$A:$A,'Data Repository Table'!$A$3)</f>
        <v>193599.33401250001</v>
      </c>
      <c r="K39" s="19">
        <f>SUMIFS('Data Repository Table'!$J:$J,
'Data Repository Table'!$C:$C,'Expenses Analysis'!$A39,
'Data Repository Table'!$B:$B,'Expenses Analysis'!$B39&amp;"*",
'Data Repository Table'!$G:$G,'Expenses Analysis'!$C39,
'Data Repository Table'!$H:$H,'Expenses Analysis'!$D39,
'Data Repository Table'!$D:$D,'Expenses Analysis'!K$12,'Data Repository Table'!$A:$A,'Data Repository Table'!$A$3)</f>
        <v>143549.25243750002</v>
      </c>
      <c r="L39" s="19">
        <f>SUMIFS('Data Repository Table'!$J:$J,
'Data Repository Table'!$C:$C,'Expenses Analysis'!$A39,
'Data Repository Table'!$B:$B,'Expenses Analysis'!$B39&amp;"*",
'Data Repository Table'!$G:$G,'Expenses Analysis'!$C39,
'Data Repository Table'!$H:$H,'Expenses Analysis'!$D39,
'Data Repository Table'!$D:$D,'Expenses Analysis'!L$12,'Data Repository Table'!$A:$A,'Data Repository Table'!$A$3)</f>
        <v>153261.18405000001</v>
      </c>
      <c r="M39" s="19">
        <f>SUMIFS('Data Repository Table'!$J:$J,
'Data Repository Table'!$C:$C,'Expenses Analysis'!$A39,
'Data Repository Table'!$B:$B,'Expenses Analysis'!$B39&amp;"*",
'Data Repository Table'!$G:$G,'Expenses Analysis'!$C39,
'Data Repository Table'!$H:$H,'Expenses Analysis'!$D39,
'Data Repository Table'!$D:$D,'Expenses Analysis'!M$12,'Data Repository Table'!$A:$A,'Data Repository Table'!$A$3)</f>
        <v>131609.72857499999</v>
      </c>
      <c r="N39" s="19">
        <f>SUMIFS('Data Repository Table'!$J:$J,
'Data Repository Table'!$C:$C,'Expenses Analysis'!$A39,
'Data Repository Table'!$B:$B,'Expenses Analysis'!$B39&amp;"*",
'Data Repository Table'!$G:$G,'Expenses Analysis'!$C39,
'Data Repository Table'!$H:$H,'Expenses Analysis'!$D39,
'Data Repository Table'!$D:$D,'Expenses Analysis'!N$12,'Data Repository Table'!$A:$A,'Data Repository Table'!$A$3)</f>
        <v>185030.62841250002</v>
      </c>
      <c r="O39" s="19">
        <f>SUMIFS('Data Repository Table'!$J:$J,
'Data Repository Table'!$C:$C,'Expenses Analysis'!$A39,
'Data Repository Table'!$B:$B,'Expenses Analysis'!$B39&amp;"*",
'Data Repository Table'!$G:$G,'Expenses Analysis'!$C39,
'Data Repository Table'!$H:$H,'Expenses Analysis'!$D39,
'Data Repository Table'!$D:$D,'Expenses Analysis'!O$12,'Data Repository Table'!$A:$A,'Data Repository Table'!$A$3)</f>
        <v>100751.0673</v>
      </c>
      <c r="P39" s="19">
        <f>SUMIFS('Data Repository Table'!$J:$J,
'Data Repository Table'!$C:$C,'Expenses Analysis'!$A39,
'Data Repository Table'!$B:$B,'Expenses Analysis'!$B39&amp;"*",
'Data Repository Table'!$G:$G,'Expenses Analysis'!$C39,
'Data Repository Table'!$H:$H,'Expenses Analysis'!$D39,
'Data Repository Table'!$D:$D,'Expenses Analysis'!P$12,'Data Repository Table'!$A:$A,'Data Repository Table'!$A$3)</f>
        <v>130099.23614999997</v>
      </c>
      <c r="Q39" s="19"/>
      <c r="R39" s="19">
        <f t="shared" si="5"/>
        <v>1987779.5978625002</v>
      </c>
      <c r="S39" s="79"/>
      <c r="T39" s="79"/>
      <c r="U39" s="79"/>
      <c r="V39" s="79"/>
      <c r="W39" s="79"/>
    </row>
    <row r="40" spans="1:23" x14ac:dyDescent="0.2">
      <c r="A40" s="80" t="s">
        <v>63</v>
      </c>
      <c r="B40" s="80" t="s">
        <v>134</v>
      </c>
      <c r="C40" s="80" t="s">
        <v>144</v>
      </c>
      <c r="D40" s="80" t="s">
        <v>130</v>
      </c>
      <c r="E40" s="103"/>
      <c r="F40" s="19">
        <f>SUMIFS('Data Repository Table'!$J:$J,
'Data Repository Table'!$C:$C,'Expenses Analysis'!$A40,
'Data Repository Table'!$B:$B,'Expenses Analysis'!$B40&amp;"*",
'Data Repository Table'!$G:$G,'Expenses Analysis'!$C40,
'Data Repository Table'!$H:$H,'Expenses Analysis'!$D40,
'Data Repository Table'!$D:$D,'Expenses Analysis'!F$12,'Data Repository Table'!$A:$A,'Data Repository Table'!$A$3)</f>
        <v>623296.05943799997</v>
      </c>
      <c r="G40" s="19">
        <f>SUMIFS('Data Repository Table'!$J:$J,
'Data Repository Table'!$C:$C,'Expenses Analysis'!$A40,
'Data Repository Table'!$B:$B,'Expenses Analysis'!$B40&amp;"*",
'Data Repository Table'!$G:$G,'Expenses Analysis'!$C40,
'Data Repository Table'!$H:$H,'Expenses Analysis'!$D40,
'Data Repository Table'!$D:$D,'Expenses Analysis'!G$12,'Data Repository Table'!$A:$A,'Data Repository Table'!$A$3)</f>
        <v>496562.81095199991</v>
      </c>
      <c r="H40" s="19">
        <f>SUMIFS('Data Repository Table'!$J:$J,
'Data Repository Table'!$C:$C,'Expenses Analysis'!$A40,
'Data Repository Table'!$B:$B,'Expenses Analysis'!$B40&amp;"*",
'Data Repository Table'!$G:$G,'Expenses Analysis'!$C40,
'Data Repository Table'!$H:$H,'Expenses Analysis'!$D40,
'Data Repository Table'!$D:$D,'Expenses Analysis'!H$12,'Data Repository Table'!$A:$A,'Data Repository Table'!$A$3)</f>
        <v>671235.2669879999</v>
      </c>
      <c r="I40" s="19">
        <f>SUMIFS('Data Repository Table'!$J:$J,
'Data Repository Table'!$C:$C,'Expenses Analysis'!$A40,
'Data Repository Table'!$B:$B,'Expenses Analysis'!$B40&amp;"*",
'Data Repository Table'!$G:$G,'Expenses Analysis'!$C40,
'Data Repository Table'!$H:$H,'Expenses Analysis'!$D40,
'Data Repository Table'!$D:$D,'Expenses Analysis'!I$12,'Data Repository Table'!$A:$A,'Data Repository Table'!$A$3)</f>
        <v>564606.19659599988</v>
      </c>
      <c r="J40" s="19">
        <f>SUMIFS('Data Repository Table'!$J:$J,
'Data Repository Table'!$C:$C,'Expenses Analysis'!$A40,
'Data Repository Table'!$B:$B,'Expenses Analysis'!$B40&amp;"*",
'Data Repository Table'!$G:$G,'Expenses Analysis'!$C40,
'Data Repository Table'!$H:$H,'Expenses Analysis'!$D40,
'Data Repository Table'!$D:$D,'Expenses Analysis'!J$12,'Data Repository Table'!$A:$A,'Data Repository Table'!$A$3)</f>
        <v>480126.34835100005</v>
      </c>
      <c r="K40" s="19">
        <f>SUMIFS('Data Repository Table'!$J:$J,
'Data Repository Table'!$C:$C,'Expenses Analysis'!$A40,
'Data Repository Table'!$B:$B,'Expenses Analysis'!$B40&amp;"*",
'Data Repository Table'!$G:$G,'Expenses Analysis'!$C40,
'Data Repository Table'!$H:$H,'Expenses Analysis'!$D40,
'Data Repository Table'!$D:$D,'Expenses Analysis'!K$12,'Data Repository Table'!$A:$A,'Data Repository Table'!$A$3)</f>
        <v>356002.146045</v>
      </c>
      <c r="L40" s="19">
        <f>SUMIFS('Data Repository Table'!$J:$J,
'Data Repository Table'!$C:$C,'Expenses Analysis'!$A40,
'Data Repository Table'!$B:$B,'Expenses Analysis'!$B40&amp;"*",
'Data Repository Table'!$G:$G,'Expenses Analysis'!$C40,
'Data Repository Table'!$H:$H,'Expenses Analysis'!$D40,
'Data Repository Table'!$D:$D,'Expenses Analysis'!L$12,'Data Repository Table'!$A:$A,'Data Repository Table'!$A$3)</f>
        <v>380087.73644399998</v>
      </c>
      <c r="M40" s="19">
        <f>SUMIFS('Data Repository Table'!$J:$J,
'Data Repository Table'!$C:$C,'Expenses Analysis'!$A40,
'Data Repository Table'!$B:$B,'Expenses Analysis'!$B40&amp;"*",
'Data Repository Table'!$G:$G,'Expenses Analysis'!$C40,
'Data Repository Table'!$H:$H,'Expenses Analysis'!$D40,
'Data Repository Table'!$D:$D,'Expenses Analysis'!M$12,'Data Repository Table'!$A:$A,'Data Repository Table'!$A$3)</f>
        <v>326392.12686599995</v>
      </c>
      <c r="N40" s="19">
        <f>SUMIFS('Data Repository Table'!$J:$J,
'Data Repository Table'!$C:$C,'Expenses Analysis'!$A40,
'Data Repository Table'!$B:$B,'Expenses Analysis'!$B40&amp;"*",
'Data Repository Table'!$G:$G,'Expenses Analysis'!$C40,
'Data Repository Table'!$H:$H,'Expenses Analysis'!$D40,
'Data Repository Table'!$D:$D,'Expenses Analysis'!N$12,'Data Repository Table'!$A:$A,'Data Repository Table'!$A$3)</f>
        <v>458875.95846300002</v>
      </c>
      <c r="O40" s="19">
        <f>SUMIFS('Data Repository Table'!$J:$J,
'Data Repository Table'!$C:$C,'Expenses Analysis'!$A40,
'Data Repository Table'!$B:$B,'Expenses Analysis'!$B40&amp;"*",
'Data Repository Table'!$G:$G,'Expenses Analysis'!$C40,
'Data Repository Table'!$H:$H,'Expenses Analysis'!$D40,
'Data Repository Table'!$D:$D,'Expenses Analysis'!O$12,'Data Repository Table'!$A:$A,'Data Repository Table'!$A$3)</f>
        <v>249862.64690399999</v>
      </c>
      <c r="P40" s="19">
        <f>SUMIFS('Data Repository Table'!$J:$J,
'Data Repository Table'!$C:$C,'Expenses Analysis'!$A40,
'Data Repository Table'!$B:$B,'Expenses Analysis'!$B40&amp;"*",
'Data Repository Table'!$G:$G,'Expenses Analysis'!$C40,
'Data Repository Table'!$H:$H,'Expenses Analysis'!$D40,
'Data Repository Table'!$D:$D,'Expenses Analysis'!P$12,'Data Repository Table'!$A:$A,'Data Repository Table'!$A$3)</f>
        <v>322646.10565199988</v>
      </c>
      <c r="Q40" s="19"/>
      <c r="R40" s="19">
        <f t="shared" si="5"/>
        <v>4929693.4026989993</v>
      </c>
      <c r="S40" s="79"/>
      <c r="T40" s="79"/>
      <c r="U40" s="79"/>
      <c r="V40" s="79"/>
      <c r="W40" s="79"/>
    </row>
    <row r="41" spans="1:23" x14ac:dyDescent="0.2">
      <c r="A41" s="80" t="s">
        <v>63</v>
      </c>
      <c r="B41" s="80" t="s">
        <v>134</v>
      </c>
      <c r="C41" s="80" t="s">
        <v>144</v>
      </c>
      <c r="D41" s="80" t="s">
        <v>131</v>
      </c>
      <c r="E41" s="103"/>
      <c r="F41" s="19">
        <f>SUMIFS('Data Repository Table'!$J:$J,
'Data Repository Table'!$C:$C,'Expenses Analysis'!$A41,
'Data Repository Table'!$B:$B,'Expenses Analysis'!$B41&amp;"*",
'Data Repository Table'!$G:$G,'Expenses Analysis'!$C41,
'Data Repository Table'!$H:$H,'Expenses Analysis'!$D41,
'Data Repository Table'!$D:$D,'Expenses Analysis'!F$12,'Data Repository Table'!$A:$A,'Data Repository Table'!$A$3)</f>
        <v>211116.407229</v>
      </c>
      <c r="G41" s="19">
        <f>SUMIFS('Data Repository Table'!$J:$J,
'Data Repository Table'!$C:$C,'Expenses Analysis'!$A41,
'Data Repository Table'!$B:$B,'Expenses Analysis'!$B41&amp;"*",
'Data Repository Table'!$G:$G,'Expenses Analysis'!$C41,
'Data Repository Table'!$H:$H,'Expenses Analysis'!$D41,
'Data Repository Table'!$D:$D,'Expenses Analysis'!G$12,'Data Repository Table'!$A:$A,'Data Repository Table'!$A$3)</f>
        <v>168190.62951599999</v>
      </c>
      <c r="H41" s="19">
        <f>SUMIFS('Data Repository Table'!$J:$J,
'Data Repository Table'!$C:$C,'Expenses Analysis'!$A41,
'Data Repository Table'!$B:$B,'Expenses Analysis'!$B41&amp;"*",
'Data Repository Table'!$G:$G,'Expenses Analysis'!$C41,
'Data Repository Table'!$H:$H,'Expenses Analysis'!$D41,
'Data Repository Table'!$D:$D,'Expenses Analysis'!H$12,'Data Repository Table'!$A:$A,'Data Repository Table'!$A$3)</f>
        <v>227353.88075399998</v>
      </c>
      <c r="I41" s="19">
        <f>SUMIFS('Data Repository Table'!$J:$J,
'Data Repository Table'!$C:$C,'Expenses Analysis'!$A41,
'Data Repository Table'!$B:$B,'Expenses Analysis'!$B41&amp;"*",
'Data Repository Table'!$G:$G,'Expenses Analysis'!$C41,
'Data Repository Table'!$H:$H,'Expenses Analysis'!$D41,
'Data Repository Table'!$D:$D,'Expenses Analysis'!I$12,'Data Repository Table'!$A:$A,'Data Repository Table'!$A$3)</f>
        <v>191237.58271799999</v>
      </c>
      <c r="J41" s="19">
        <f>SUMIFS('Data Repository Table'!$J:$J,
'Data Repository Table'!$C:$C,'Expenses Analysis'!$A41,
'Data Repository Table'!$B:$B,'Expenses Analysis'!$B41&amp;"*",
'Data Repository Table'!$G:$G,'Expenses Analysis'!$C41,
'Data Repository Table'!$H:$H,'Expenses Analysis'!$D41,
'Data Repository Table'!$D:$D,'Expenses Analysis'!J$12,'Data Repository Table'!$A:$A,'Data Repository Table'!$A$3)</f>
        <v>162623.44057050001</v>
      </c>
      <c r="K41" s="19">
        <f>SUMIFS('Data Repository Table'!$J:$J,
'Data Repository Table'!$C:$C,'Expenses Analysis'!$A41,
'Data Repository Table'!$B:$B,'Expenses Analysis'!$B41&amp;"*",
'Data Repository Table'!$G:$G,'Expenses Analysis'!$C41,
'Data Repository Table'!$H:$H,'Expenses Analysis'!$D41,
'Data Repository Table'!$D:$D,'Expenses Analysis'!K$12,'Data Repository Table'!$A:$A,'Data Repository Table'!$A$3)</f>
        <v>120581.37204750002</v>
      </c>
      <c r="L41" s="19">
        <f>SUMIFS('Data Repository Table'!$J:$J,
'Data Repository Table'!$C:$C,'Expenses Analysis'!$A41,
'Data Repository Table'!$B:$B,'Expenses Analysis'!$B41&amp;"*",
'Data Repository Table'!$G:$G,'Expenses Analysis'!$C41,
'Data Repository Table'!$H:$H,'Expenses Analysis'!$D41,
'Data Repository Table'!$D:$D,'Expenses Analysis'!L$12,'Data Repository Table'!$A:$A,'Data Repository Table'!$A$3)</f>
        <v>128739.394602</v>
      </c>
      <c r="M41" s="19">
        <f>SUMIFS('Data Repository Table'!$J:$J,
'Data Repository Table'!$C:$C,'Expenses Analysis'!$A41,
'Data Repository Table'!$B:$B,'Expenses Analysis'!$B41&amp;"*",
'Data Repository Table'!$G:$G,'Expenses Analysis'!$C41,
'Data Repository Table'!$H:$H,'Expenses Analysis'!$D41,
'Data Repository Table'!$D:$D,'Expenses Analysis'!M$12,'Data Repository Table'!$A:$A,'Data Repository Table'!$A$3)</f>
        <v>110552.17200299999</v>
      </c>
      <c r="N41" s="19">
        <f>SUMIFS('Data Repository Table'!$J:$J,
'Data Repository Table'!$C:$C,'Expenses Analysis'!$A41,
'Data Repository Table'!$B:$B,'Expenses Analysis'!$B41&amp;"*",
'Data Repository Table'!$G:$G,'Expenses Analysis'!$C41,
'Data Repository Table'!$H:$H,'Expenses Analysis'!$D41,
'Data Repository Table'!$D:$D,'Expenses Analysis'!N$12,'Data Repository Table'!$A:$A,'Data Repository Table'!$A$3)</f>
        <v>155425.7278665</v>
      </c>
      <c r="O41" s="19">
        <f>SUMIFS('Data Repository Table'!$J:$J,
'Data Repository Table'!$C:$C,'Expenses Analysis'!$A41,
'Data Repository Table'!$B:$B,'Expenses Analysis'!$B41&amp;"*",
'Data Repository Table'!$G:$G,'Expenses Analysis'!$C41,
'Data Repository Table'!$H:$H,'Expenses Analysis'!$D41,
'Data Repository Table'!$D:$D,'Expenses Analysis'!O$12,'Data Repository Table'!$A:$A,'Data Repository Table'!$A$3)</f>
        <v>84630.896531999999</v>
      </c>
      <c r="P41" s="19">
        <f>SUMIFS('Data Repository Table'!$J:$J,
'Data Repository Table'!$C:$C,'Expenses Analysis'!$A41,
'Data Repository Table'!$B:$B,'Expenses Analysis'!$B41&amp;"*",
'Data Repository Table'!$G:$G,'Expenses Analysis'!$C41,
'Data Repository Table'!$H:$H,'Expenses Analysis'!$D41,
'Data Repository Table'!$D:$D,'Expenses Analysis'!P$12,'Data Repository Table'!$A:$A,'Data Repository Table'!$A$3)</f>
        <v>109283.35836599997</v>
      </c>
      <c r="Q41" s="19"/>
      <c r="R41" s="19">
        <f t="shared" si="5"/>
        <v>1669734.8622045</v>
      </c>
      <c r="S41" s="79"/>
      <c r="T41" s="79"/>
      <c r="U41" s="79"/>
      <c r="V41" s="79"/>
      <c r="W41" s="79"/>
    </row>
    <row r="42" spans="1:23" ht="16" thickBot="1" x14ac:dyDescent="0.25">
      <c r="A42" s="80" t="s">
        <v>63</v>
      </c>
      <c r="B42" s="80" t="s">
        <v>134</v>
      </c>
      <c r="C42" s="80" t="s">
        <v>132</v>
      </c>
      <c r="D42" s="80" t="s">
        <v>133</v>
      </c>
      <c r="E42" s="104"/>
      <c r="F42" s="19">
        <f>SUMIFS('Data Repository Table'!$J:$J,
'Data Repository Table'!$C:$C,'Expenses Analysis'!$A42,
'Data Repository Table'!$B:$B,'Expenses Analysis'!$B42&amp;"*",
'Data Repository Table'!$G:$G,'Expenses Analysis'!$C42,
'Data Repository Table'!$H:$H,'Expenses Analysis'!$D42,
'Data Repository Table'!$D:$D,'Expenses Analysis'!F$12,'Data Repository Table'!$A:$A,'Data Repository Table'!$A$3)</f>
        <v>3015948.6746999999</v>
      </c>
      <c r="G42" s="19">
        <f>SUMIFS('Data Repository Table'!$J:$J,
'Data Repository Table'!$C:$C,'Expenses Analysis'!$A42,
'Data Repository Table'!$B:$B,'Expenses Analysis'!$B42&amp;"*",
'Data Repository Table'!$G:$G,'Expenses Analysis'!$C42,
'Data Repository Table'!$H:$H,'Expenses Analysis'!$D42,
'Data Repository Table'!$D:$D,'Expenses Analysis'!G$12,'Data Repository Table'!$A:$A,'Data Repository Table'!$A$3)</f>
        <v>2402723.2787999995</v>
      </c>
      <c r="H42" s="19">
        <f>SUMIFS('Data Repository Table'!$J:$J,
'Data Repository Table'!$C:$C,'Expenses Analysis'!$A42,
'Data Repository Table'!$B:$B,'Expenses Analysis'!$B42&amp;"*",
'Data Repository Table'!$G:$G,'Expenses Analysis'!$C42,
'Data Repository Table'!$H:$H,'Expenses Analysis'!$D42,
'Data Repository Table'!$D:$D,'Expenses Analysis'!H$12,'Data Repository Table'!$A:$A,'Data Repository Table'!$A$3)</f>
        <v>3247912.5821999996</v>
      </c>
      <c r="I42" s="19">
        <f>SUMIFS('Data Repository Table'!$J:$J,
'Data Repository Table'!$C:$C,'Expenses Analysis'!$A42,
'Data Repository Table'!$B:$B,'Expenses Analysis'!$B42&amp;"*",
'Data Repository Table'!$G:$G,'Expenses Analysis'!$C42,
'Data Repository Table'!$H:$H,'Expenses Analysis'!$D42,
'Data Repository Table'!$D:$D,'Expenses Analysis'!I$12,'Data Repository Table'!$A:$A,'Data Repository Table'!$A$3)</f>
        <v>2731965.4673999995</v>
      </c>
      <c r="J42" s="19">
        <f>SUMIFS('Data Repository Table'!$J:$J,
'Data Repository Table'!$C:$C,'Expenses Analysis'!$A42,
'Data Repository Table'!$B:$B,'Expenses Analysis'!$B42&amp;"*",
'Data Repository Table'!$G:$G,'Expenses Analysis'!$C42,
'Data Repository Table'!$H:$H,'Expenses Analysis'!$D42,
'Data Repository Table'!$D:$D,'Expenses Analysis'!J$12,'Data Repository Table'!$A:$A,'Data Repository Table'!$A$3)</f>
        <v>2323192.0081500001</v>
      </c>
      <c r="K42" s="19">
        <f>SUMIFS('Data Repository Table'!$J:$J,
'Data Repository Table'!$C:$C,'Expenses Analysis'!$A42,
'Data Repository Table'!$B:$B,'Expenses Analysis'!$B42&amp;"*",
'Data Repository Table'!$G:$G,'Expenses Analysis'!$C42,
'Data Repository Table'!$H:$H,'Expenses Analysis'!$D42,
'Data Repository Table'!$D:$D,'Expenses Analysis'!K$12,'Data Repository Table'!$A:$A,'Data Repository Table'!$A$3)</f>
        <v>1722591.0292499999</v>
      </c>
      <c r="L42" s="19">
        <f>SUMIFS('Data Repository Table'!$J:$J,
'Data Repository Table'!$C:$C,'Expenses Analysis'!$A42,
'Data Repository Table'!$B:$B,'Expenses Analysis'!$B42&amp;"*",
'Data Repository Table'!$G:$G,'Expenses Analysis'!$C42,
'Data Repository Table'!$H:$H,'Expenses Analysis'!$D42,
'Data Repository Table'!$D:$D,'Expenses Analysis'!L$12,'Data Repository Table'!$A:$A,'Data Repository Table'!$A$3)</f>
        <v>1839134.2085999998</v>
      </c>
      <c r="M42" s="19">
        <f>SUMIFS('Data Repository Table'!$J:$J,
'Data Repository Table'!$C:$C,'Expenses Analysis'!$A42,
'Data Repository Table'!$B:$B,'Expenses Analysis'!$B42&amp;"*",
'Data Repository Table'!$G:$G,'Expenses Analysis'!$C42,
'Data Repository Table'!$H:$H,'Expenses Analysis'!$D42,
'Data Repository Table'!$D:$D,'Expenses Analysis'!M$12,'Data Repository Table'!$A:$A,'Data Repository Table'!$A$3)</f>
        <v>2579316.7429</v>
      </c>
      <c r="N42" s="19">
        <f>SUMIFS('Data Repository Table'!$J:$J,
'Data Repository Table'!$C:$C,'Expenses Analysis'!$A42,
'Data Repository Table'!$B:$B,'Expenses Analysis'!$B42&amp;"*",
'Data Repository Table'!$G:$G,'Expenses Analysis'!$C42,
'Data Repository Table'!$H:$H,'Expenses Analysis'!$D42,
'Data Repository Table'!$D:$D,'Expenses Analysis'!N$12,'Data Repository Table'!$A:$A,'Data Repository Table'!$A$3)</f>
        <v>2220367.5409499998</v>
      </c>
      <c r="O42" s="19">
        <f>SUMIFS('Data Repository Table'!$J:$J,
'Data Repository Table'!$C:$C,'Expenses Analysis'!$A42,
'Data Repository Table'!$B:$B,'Expenses Analysis'!$B42&amp;"*",
'Data Repository Table'!$G:$G,'Expenses Analysis'!$C42,
'Data Repository Table'!$H:$H,'Expenses Analysis'!$D42,
'Data Repository Table'!$D:$D,'Expenses Analysis'!O$12,'Data Repository Table'!$A:$A,'Data Repository Table'!$A$3)</f>
        <v>2209012.8075999999</v>
      </c>
      <c r="P42" s="19">
        <f>SUMIFS('Data Repository Table'!$J:$J,
'Data Repository Table'!$C:$C,'Expenses Analysis'!$A42,
'Data Repository Table'!$B:$B,'Expenses Analysis'!$B42&amp;"*",
'Data Repository Table'!$G:$G,'Expenses Analysis'!$C42,
'Data Repository Table'!$H:$H,'Expenses Analysis'!$D42,
'Data Repository Table'!$D:$D,'Expenses Analysis'!P$12,'Data Repository Table'!$A:$A,'Data Repository Table'!$A$3)</f>
        <v>2561190.8338000001</v>
      </c>
      <c r="Q42" s="19"/>
      <c r="R42" s="19">
        <f t="shared" si="5"/>
        <v>26853355.174349997</v>
      </c>
      <c r="S42" s="79"/>
      <c r="T42" s="79"/>
      <c r="U42" s="79"/>
      <c r="V42" s="79"/>
      <c r="W42" s="79"/>
    </row>
    <row r="43" spans="1:23" s="118" customFormat="1" ht="17" thickTop="1" thickBot="1" x14ac:dyDescent="0.25">
      <c r="A43" s="117"/>
      <c r="B43" s="117"/>
      <c r="C43" s="117"/>
      <c r="D43" s="116" t="s">
        <v>21</v>
      </c>
      <c r="E43" s="117"/>
      <c r="F43" s="43">
        <f>SUM(F35:F42)</f>
        <v>8168998.5802924205</v>
      </c>
      <c r="G43" s="43">
        <f t="shared" ref="G43:P43" si="6">SUM(G35:G42)</f>
        <v>6508016.2729576789</v>
      </c>
      <c r="H43" s="43">
        <f t="shared" si="6"/>
        <v>8797296.0201469176</v>
      </c>
      <c r="I43" s="43">
        <f t="shared" si="6"/>
        <v>7399801.6649996387</v>
      </c>
      <c r="J43" s="43">
        <f t="shared" si="6"/>
        <v>6292597.87327509</v>
      </c>
      <c r="K43" s="43">
        <f t="shared" si="6"/>
        <v>5862551.4695474999</v>
      </c>
      <c r="L43" s="43">
        <f t="shared" si="6"/>
        <v>7198677.8148285002</v>
      </c>
      <c r="M43" s="43">
        <f t="shared" si="6"/>
        <v>7481708.9511677492</v>
      </c>
      <c r="N43" s="43">
        <f t="shared" si="6"/>
        <v>8690888.6165351253</v>
      </c>
      <c r="O43" s="43">
        <f t="shared" si="6"/>
        <v>6732277.631081</v>
      </c>
      <c r="P43" s="43">
        <f t="shared" si="6"/>
        <v>8110761.1219654996</v>
      </c>
      <c r="Q43" s="43"/>
      <c r="R43" s="43">
        <f t="shared" ref="R43" si="7">SUM(R35:R42)</f>
        <v>81243576.01679711</v>
      </c>
      <c r="S43" s="117"/>
      <c r="T43" s="117"/>
      <c r="U43" s="117"/>
      <c r="V43" s="117"/>
      <c r="W43" s="117"/>
    </row>
    <row r="44" spans="1:23" ht="45" customHeight="1" thickTop="1" x14ac:dyDescent="0.2">
      <c r="A44" s="148" t="s">
        <v>143</v>
      </c>
      <c r="B44" s="149"/>
      <c r="C44" s="149"/>
      <c r="D44" s="149"/>
      <c r="E44" s="149"/>
      <c r="F44" s="149"/>
      <c r="G44" s="149"/>
      <c r="H44" s="149"/>
      <c r="I44" s="149"/>
      <c r="J44" s="149"/>
      <c r="K44" s="149"/>
      <c r="L44" s="149"/>
      <c r="M44" s="149"/>
      <c r="N44" s="149"/>
      <c r="O44" s="149"/>
      <c r="P44" s="149"/>
      <c r="Q44" s="149"/>
      <c r="R44" s="149"/>
      <c r="S44" s="149"/>
      <c r="T44" s="149"/>
      <c r="U44" s="149"/>
      <c r="V44" s="149"/>
      <c r="W44" s="83"/>
    </row>
    <row r="45" spans="1:23" ht="18.5" customHeight="1" x14ac:dyDescent="0.2">
      <c r="A45" s="148" t="s">
        <v>156</v>
      </c>
      <c r="B45" s="150"/>
      <c r="C45" s="150"/>
      <c r="D45" s="150"/>
      <c r="E45" s="150"/>
      <c r="F45" s="150"/>
      <c r="G45" s="150"/>
      <c r="H45" s="150"/>
      <c r="I45" s="150"/>
      <c r="J45" s="150"/>
      <c r="K45" s="150"/>
      <c r="L45" s="150"/>
      <c r="M45" s="150"/>
      <c r="N45" s="150"/>
      <c r="O45" s="150"/>
      <c r="P45" s="150"/>
      <c r="Q45" s="150"/>
      <c r="R45" s="150"/>
      <c r="S45" s="150"/>
      <c r="T45" s="150"/>
      <c r="U45" s="150"/>
      <c r="V45" s="150"/>
      <c r="W45" s="150"/>
    </row>
    <row r="46" spans="1:23" ht="38" customHeight="1" x14ac:dyDescent="0.2">
      <c r="A46" s="154" t="s">
        <v>145</v>
      </c>
      <c r="B46" s="152"/>
      <c r="C46" s="152"/>
      <c r="D46" s="152"/>
      <c r="E46" s="152"/>
      <c r="F46" s="152"/>
      <c r="G46" s="152"/>
      <c r="H46" s="152"/>
      <c r="I46" s="152"/>
      <c r="J46" s="152"/>
      <c r="K46" s="152"/>
      <c r="L46" s="152"/>
      <c r="M46" s="152"/>
      <c r="N46" s="113"/>
      <c r="O46" s="113"/>
      <c r="P46" s="113"/>
      <c r="Q46" s="113"/>
      <c r="R46" s="113"/>
      <c r="S46" s="113"/>
      <c r="T46" s="113"/>
      <c r="U46" s="113"/>
      <c r="V46" s="113"/>
      <c r="W46" s="113"/>
    </row>
    <row r="47" spans="1:23" x14ac:dyDescent="0.2">
      <c r="A47" s="85" t="s">
        <v>46</v>
      </c>
      <c r="B47" s="85" t="s">
        <v>98</v>
      </c>
      <c r="C47" s="85" t="s">
        <v>19</v>
      </c>
      <c r="D47" s="85" t="s">
        <v>20</v>
      </c>
      <c r="E47" s="84"/>
      <c r="F47" s="98">
        <v>41456</v>
      </c>
      <c r="G47" s="98">
        <v>41487</v>
      </c>
      <c r="H47" s="98">
        <v>41518</v>
      </c>
      <c r="I47" s="98">
        <v>41548</v>
      </c>
      <c r="J47" s="98">
        <v>41579</v>
      </c>
      <c r="K47" s="98">
        <v>41609</v>
      </c>
      <c r="L47" s="98">
        <v>41640</v>
      </c>
      <c r="M47" s="98">
        <v>41671</v>
      </c>
      <c r="N47" s="98">
        <v>41699</v>
      </c>
      <c r="O47" s="98">
        <v>41730</v>
      </c>
      <c r="P47" s="98">
        <v>41760</v>
      </c>
      <c r="Q47" s="98">
        <v>41791</v>
      </c>
      <c r="R47" s="99"/>
      <c r="S47" s="84"/>
      <c r="T47" s="84"/>
      <c r="U47" s="84"/>
      <c r="V47" s="84"/>
      <c r="W47" s="84"/>
    </row>
    <row r="48" spans="1:23" x14ac:dyDescent="0.2">
      <c r="A48" s="85"/>
      <c r="B48" s="85"/>
      <c r="C48" s="85"/>
      <c r="D48" s="84"/>
      <c r="E48" s="84"/>
      <c r="F48" s="99"/>
      <c r="G48" s="99"/>
      <c r="H48" s="99"/>
      <c r="I48" s="99"/>
      <c r="J48" s="99"/>
      <c r="K48" s="99"/>
      <c r="L48" s="99"/>
      <c r="M48" s="99"/>
      <c r="N48" s="99"/>
      <c r="O48" s="99"/>
      <c r="P48" s="99"/>
      <c r="Q48" s="99"/>
      <c r="R48" s="101" t="s">
        <v>21</v>
      </c>
      <c r="S48" s="84"/>
      <c r="T48" s="84"/>
      <c r="U48" s="84"/>
      <c r="V48" s="84"/>
      <c r="W48" s="84"/>
    </row>
    <row r="49" spans="1:23" x14ac:dyDescent="0.2">
      <c r="A49" s="80" t="s">
        <v>81</v>
      </c>
      <c r="B49" s="80" t="s">
        <v>134</v>
      </c>
      <c r="C49" s="80" t="s">
        <v>121</v>
      </c>
      <c r="D49" s="80" t="s">
        <v>124</v>
      </c>
      <c r="E49" s="79"/>
      <c r="F49" s="19">
        <f>SUMIFS('Data Repository Table'!$J:$J,
'Data Repository Table'!$B:$B,'Expenses Analysis'!$B49&amp;"*",
'Data Repository Table'!$G:$G,'Expenses Analysis'!$C49,
'Data Repository Table'!$H:$H,'Expenses Analysis'!$D49,
'Data Repository Table'!$D:$D,'Expenses Analysis'!F$47,'Data Repository Table'!$A:$A,'Data Repository Table'!$A$3)</f>
        <v>4752382.6895514736</v>
      </c>
      <c r="G49" s="19">
        <f>SUMIFS('Data Repository Table'!$J:$J,
'Data Repository Table'!$B:$B,'Expenses Analysis'!$B49&amp;"*",
'Data Repository Table'!$G:$G,'Expenses Analysis'!$C49,
'Data Repository Table'!$H:$H,'Expenses Analysis'!$D49,
'Data Repository Table'!$D:$D,'Expenses Analysis'!G$47,'Data Repository Table'!$A:$A,'Data Repository Table'!$A$3)</f>
        <v>5167035.0438473243</v>
      </c>
      <c r="H49" s="19">
        <f>SUMIFS('Data Repository Table'!$J:$J,
'Data Repository Table'!$B:$B,'Expenses Analysis'!$B49&amp;"*",
'Data Repository Table'!$G:$G,'Expenses Analysis'!$C49,
'Data Repository Table'!$H:$H,'Expenses Analysis'!$D49,
'Data Repository Table'!$D:$D,'Expenses Analysis'!H$47,'Data Repository Table'!$A:$A,'Data Repository Table'!$A$3)</f>
        <v>5477119.2220016234</v>
      </c>
      <c r="I49" s="19">
        <f>SUMIFS('Data Repository Table'!$J:$J,
'Data Repository Table'!$B:$B,'Expenses Analysis'!$B49&amp;"*",
'Data Repository Table'!$G:$G,'Expenses Analysis'!$C49,
'Data Repository Table'!$H:$H,'Expenses Analysis'!$D49,
'Data Repository Table'!$D:$D,'Expenses Analysis'!I$47,'Data Repository Table'!$A:$A,'Data Repository Table'!$A$3)</f>
        <v>6217372.1257881755</v>
      </c>
      <c r="J49" s="19">
        <f>SUMIFS('Data Repository Table'!$J:$J,
'Data Repository Table'!$B:$B,'Expenses Analysis'!$B49&amp;"*",
'Data Repository Table'!$G:$G,'Expenses Analysis'!$C49,
'Data Repository Table'!$H:$H,'Expenses Analysis'!$D49,
'Data Repository Table'!$D:$D,'Expenses Analysis'!J$47,'Data Repository Table'!$A:$A,'Data Repository Table'!$A$3)</f>
        <v>6351549.5562056992</v>
      </c>
      <c r="K49" s="19">
        <f>SUMIFS('Data Repository Table'!$J:$J,
'Data Repository Table'!$B:$B,'Expenses Analysis'!$B49&amp;"*",
'Data Repository Table'!$G:$G,'Expenses Analysis'!$C49,
'Data Repository Table'!$H:$H,'Expenses Analysis'!$D49,
'Data Repository Table'!$D:$D,'Expenses Analysis'!K$47,'Data Repository Table'!$A:$A,'Data Repository Table'!$A$3)</f>
        <v>5473893.9778650012</v>
      </c>
      <c r="L49" s="19">
        <f>SUMIFS('Data Repository Table'!$J:$J,
'Data Repository Table'!$B:$B,'Expenses Analysis'!$B49&amp;"*",
'Data Repository Table'!$G:$G,'Expenses Analysis'!$C49,
'Data Repository Table'!$H:$H,'Expenses Analysis'!$D49,
'Data Repository Table'!$D:$D,'Expenses Analysis'!L$47,'Data Repository Table'!$A:$A,'Data Repository Table'!$A$3)</f>
        <v>7073236.3159125</v>
      </c>
      <c r="M49" s="19">
        <f>SUMIFS('Data Repository Table'!$J:$J,
'Data Repository Table'!$B:$B,'Expenses Analysis'!$B49&amp;"*",
'Data Repository Table'!$G:$G,'Expenses Analysis'!$C49,
'Data Repository Table'!$H:$H,'Expenses Analysis'!$D49,
'Data Repository Table'!$D:$D,'Expenses Analysis'!M$47,'Data Repository Table'!$A:$A,'Data Repository Table'!$A$3)</f>
        <v>7645099.2339562494</v>
      </c>
      <c r="N49" s="19">
        <f>SUMIFS('Data Repository Table'!$J:$J,
'Data Repository Table'!$B:$B,'Expenses Analysis'!$B49&amp;"*",
'Data Repository Table'!$G:$G,'Expenses Analysis'!$C49,
'Data Repository Table'!$H:$H,'Expenses Analysis'!$D49,
'Data Repository Table'!$D:$D,'Expenses Analysis'!N$47,'Data Repository Table'!$A:$A,'Data Repository Table'!$A$3)</f>
        <v>7576081.9643531246</v>
      </c>
      <c r="O49" s="19">
        <f>SUMIFS('Data Repository Table'!$J:$J,
'Data Repository Table'!$B:$B,'Expenses Analysis'!$B49&amp;"*",
'Data Repository Table'!$G:$G,'Expenses Analysis'!$C49,
'Data Repository Table'!$H:$H,'Expenses Analysis'!$D49,
'Data Repository Table'!$D:$D,'Expenses Analysis'!O$47,'Data Repository Table'!$A:$A,'Data Repository Table'!$A$3)</f>
        <v>7870566.9194312505</v>
      </c>
      <c r="P49" s="19">
        <f>SUMIFS('Data Repository Table'!$J:$J,
'Data Repository Table'!$B:$B,'Expenses Analysis'!$B49&amp;"*",
'Data Repository Table'!$G:$G,'Expenses Analysis'!$C49,
'Data Repository Table'!$H:$H,'Expenses Analysis'!$D49,
'Data Repository Table'!$D:$D,'Expenses Analysis'!P$47,'Data Repository Table'!$A:$A,'Data Repository Table'!$A$3)</f>
        <v>9096355.030431252</v>
      </c>
      <c r="Q49" s="19">
        <f>SUMIFS('Data Repository Table'!$J:$J,
'Data Repository Table'!$B:$B,'Expenses Analysis'!$B49&amp;"*",
'Data Repository Table'!$G:$G,'Expenses Analysis'!$C49,
'Data Repository Table'!$H:$H,'Expenses Analysis'!$D49,
'Data Repository Table'!$D:$D,'Expenses Analysis'!Q$47,'Data Repository Table'!$A:$A,'Data Repository Table'!$A$3)</f>
        <v>5712658.1783212498</v>
      </c>
      <c r="R49" s="139"/>
      <c r="S49" s="88">
        <f>SUM(F49:Q49)</f>
        <v>78413350.257664919</v>
      </c>
      <c r="T49" s="79"/>
      <c r="U49" s="79"/>
      <c r="V49" s="79"/>
      <c r="W49" s="79"/>
    </row>
    <row r="50" spans="1:23" x14ac:dyDescent="0.2">
      <c r="A50" s="80" t="s">
        <v>81</v>
      </c>
      <c r="B50" s="80" t="s">
        <v>134</v>
      </c>
      <c r="C50" s="80" t="s">
        <v>125</v>
      </c>
      <c r="D50" s="80" t="s">
        <v>126</v>
      </c>
      <c r="E50" s="79"/>
      <c r="F50" s="19">
        <f>SUMIFS('Data Repository Table'!$J:$J,
'Data Repository Table'!$B:$B,'Expenses Analysis'!$B50&amp;"*",
'Data Repository Table'!$G:$G,'Expenses Analysis'!$C50,
'Data Repository Table'!$H:$H,'Expenses Analysis'!$D50,
'Data Repository Table'!$D:$D,'Expenses Analysis'!F$47,'Data Repository Table'!$A:$A,'Data Repository Table'!$A$3)</f>
        <v>2439061.3979192991</v>
      </c>
      <c r="G50" s="19">
        <f>SUMIFS('Data Repository Table'!$J:$J,
'Data Repository Table'!$B:$B,'Expenses Analysis'!$B50&amp;"*",
'Data Repository Table'!$G:$G,'Expenses Analysis'!$C50,
'Data Repository Table'!$H:$H,'Expenses Analysis'!$D50,
'Data Repository Table'!$D:$D,'Expenses Analysis'!G$47,'Data Repository Table'!$A:$A,'Data Repository Table'!$A$3)</f>
        <v>2621863.5100085996</v>
      </c>
      <c r="H50" s="19">
        <f>SUMIFS('Data Repository Table'!$J:$J,
'Data Repository Table'!$B:$B,'Expenses Analysis'!$B50&amp;"*",
'Data Repository Table'!$G:$G,'Expenses Analysis'!$C50,
'Data Repository Table'!$H:$H,'Expenses Analysis'!$D50,
'Data Repository Table'!$D:$D,'Expenses Analysis'!H$47,'Data Repository Table'!$A:$A,'Data Repository Table'!$A$3)</f>
        <v>2806168.0509719998</v>
      </c>
      <c r="I50" s="19">
        <f>SUMIFS('Data Repository Table'!$J:$J,
'Data Repository Table'!$B:$B,'Expenses Analysis'!$B50&amp;"*",
'Data Repository Table'!$G:$G,'Expenses Analysis'!$C50,
'Data Repository Table'!$H:$H,'Expenses Analysis'!$D50,
'Data Repository Table'!$D:$D,'Expenses Analysis'!I$47,'Data Repository Table'!$A:$A,'Data Repository Table'!$A$3)</f>
        <v>3163209.5663784007</v>
      </c>
      <c r="J50" s="19">
        <f>SUMIFS('Data Repository Table'!$J:$J,
'Data Repository Table'!$B:$B,'Expenses Analysis'!$B50&amp;"*",
'Data Repository Table'!$G:$G,'Expenses Analysis'!$C50,
'Data Repository Table'!$H:$H,'Expenses Analysis'!$D50,
'Data Repository Table'!$D:$D,'Expenses Analysis'!J$47,'Data Repository Table'!$A:$A,'Data Repository Table'!$A$3)</f>
        <v>3218501.5770913498</v>
      </c>
      <c r="K50" s="19">
        <f>SUMIFS('Data Repository Table'!$J:$J,
'Data Repository Table'!$B:$B,'Expenses Analysis'!$B50&amp;"*",
'Data Repository Table'!$G:$G,'Expenses Analysis'!$C50,
'Data Repository Table'!$H:$H,'Expenses Analysis'!$D50,
'Data Repository Table'!$D:$D,'Expenses Analysis'!K$47,'Data Repository Table'!$A:$A,'Data Repository Table'!$A$3)</f>
        <v>2788369.1117025004</v>
      </c>
      <c r="L50" s="19">
        <f>SUMIFS('Data Repository Table'!$J:$J,
'Data Repository Table'!$B:$B,'Expenses Analysis'!$B50&amp;"*",
'Data Repository Table'!$G:$G,'Expenses Analysis'!$C50,
'Data Repository Table'!$H:$H,'Expenses Analysis'!$D50,
'Data Repository Table'!$D:$D,'Expenses Analysis'!L$47,'Data Repository Table'!$A:$A,'Data Repository Table'!$A$3)</f>
        <v>3593667.2656375002</v>
      </c>
      <c r="M50" s="19">
        <f>SUMIFS('Data Repository Table'!$J:$J,
'Data Repository Table'!$B:$B,'Expenses Analysis'!$B50&amp;"*",
'Data Repository Table'!$G:$G,'Expenses Analysis'!$C50,
'Data Repository Table'!$H:$H,'Expenses Analysis'!$D50,
'Data Repository Table'!$D:$D,'Expenses Analysis'!M$47,'Data Repository Table'!$A:$A,'Data Repository Table'!$A$3)</f>
        <v>3722191.4510812499</v>
      </c>
      <c r="N50" s="19">
        <f>SUMIFS('Data Repository Table'!$J:$J,
'Data Repository Table'!$B:$B,'Expenses Analysis'!$B50&amp;"*",
'Data Repository Table'!$G:$G,'Expenses Analysis'!$C50,
'Data Repository Table'!$H:$H,'Expenses Analysis'!$D50,
'Data Repository Table'!$D:$D,'Expenses Analysis'!N$47,'Data Repository Table'!$A:$A,'Data Repository Table'!$A$3)</f>
        <v>3871145.1659843749</v>
      </c>
      <c r="O50" s="19">
        <f>SUMIFS('Data Repository Table'!$J:$J,
'Data Repository Table'!$B:$B,'Expenses Analysis'!$B50&amp;"*",
'Data Repository Table'!$G:$G,'Expenses Analysis'!$C50,
'Data Repository Table'!$H:$H,'Expenses Analysis'!$D50,
'Data Repository Table'!$D:$D,'Expenses Analysis'!O$47,'Data Repository Table'!$A:$A,'Data Repository Table'!$A$3)</f>
        <v>3465642.2342250003</v>
      </c>
      <c r="P50" s="19">
        <f>SUMIFS('Data Repository Table'!$J:$J,
'Data Repository Table'!$B:$B,'Expenses Analysis'!$B50&amp;"*",
'Data Repository Table'!$G:$G,'Expenses Analysis'!$C50,
'Data Repository Table'!$H:$H,'Expenses Analysis'!$D50,
'Data Repository Table'!$D:$D,'Expenses Analysis'!P$47,'Data Repository Table'!$A:$A,'Data Repository Table'!$A$3)</f>
        <v>4094860.7397625004</v>
      </c>
      <c r="Q50" s="19">
        <f>SUMIFS('Data Repository Table'!$J:$J,
'Data Repository Table'!$B:$B,'Expenses Analysis'!$B50&amp;"*",
'Data Repository Table'!$G:$G,'Expenses Analysis'!$C50,
'Data Repository Table'!$H:$H,'Expenses Analysis'!$D50,
'Data Repository Table'!$D:$D,'Expenses Analysis'!Q$47,'Data Repository Table'!$A:$A,'Data Repository Table'!$A$3)</f>
        <v>2932911.3268075003</v>
      </c>
      <c r="R50" s="139"/>
      <c r="S50" s="88">
        <f t="shared" ref="S50:S56" si="8">SUM(F50:Q50)</f>
        <v>38717591.397570275</v>
      </c>
      <c r="T50" s="135"/>
      <c r="U50" s="79"/>
      <c r="V50" s="79"/>
      <c r="W50" s="79"/>
    </row>
    <row r="51" spans="1:23" x14ac:dyDescent="0.2">
      <c r="A51" s="80" t="s">
        <v>81</v>
      </c>
      <c r="B51" s="80" t="s">
        <v>134</v>
      </c>
      <c r="C51" s="80" t="s">
        <v>125</v>
      </c>
      <c r="D51" s="80" t="s">
        <v>127</v>
      </c>
      <c r="E51" s="79"/>
      <c r="F51" s="19">
        <f>SUMIFS('Data Repository Table'!$J:$J,
'Data Repository Table'!$B:$B,'Expenses Analysis'!$B51&amp;"*",
'Data Repository Table'!$G:$G,'Expenses Analysis'!$C51,
'Data Repository Table'!$H:$H,'Expenses Analysis'!$D51,
'Data Repository Table'!$D:$D,'Expenses Analysis'!F$47,'Data Repository Table'!$A:$A,'Data Repository Table'!$A$3)</f>
        <v>2300028.0101369992</v>
      </c>
      <c r="G51" s="19">
        <f>SUMIFS('Data Repository Table'!$J:$J,
'Data Repository Table'!$B:$B,'Expenses Analysis'!$B51&amp;"*",
'Data Repository Table'!$G:$G,'Expenses Analysis'!$C51,
'Data Repository Table'!$H:$H,'Expenses Analysis'!$D51,
'Data Repository Table'!$D:$D,'Expenses Analysis'!G$47,'Data Repository Table'!$A:$A,'Data Repository Table'!$A$3)</f>
        <v>2505939.5584575003</v>
      </c>
      <c r="H51" s="19">
        <f>SUMIFS('Data Repository Table'!$J:$J,
'Data Repository Table'!$B:$B,'Expenses Analysis'!$B51&amp;"*",
'Data Repository Table'!$G:$G,'Expenses Analysis'!$C51,
'Data Repository Table'!$H:$H,'Expenses Analysis'!$D51,
'Data Repository Table'!$D:$D,'Expenses Analysis'!H$47,'Data Repository Table'!$A:$A,'Data Repository Table'!$A$3)</f>
        <v>2627415.3951704986</v>
      </c>
      <c r="I51" s="19">
        <f>SUMIFS('Data Repository Table'!$J:$J,
'Data Repository Table'!$B:$B,'Expenses Analysis'!$B51&amp;"*",
'Data Repository Table'!$G:$G,'Expenses Analysis'!$C51,
'Data Repository Table'!$H:$H,'Expenses Analysis'!$D51,
'Data Repository Table'!$D:$D,'Expenses Analysis'!I$47,'Data Repository Table'!$A:$A,'Data Repository Table'!$A$3)</f>
        <v>2900613.3153855</v>
      </c>
      <c r="J51" s="19">
        <f>SUMIFS('Data Repository Table'!$J:$J,
'Data Repository Table'!$B:$B,'Expenses Analysis'!$B51&amp;"*",
'Data Repository Table'!$G:$G,'Expenses Analysis'!$C51,
'Data Repository Table'!$H:$H,'Expenses Analysis'!$D51,
'Data Repository Table'!$D:$D,'Expenses Analysis'!J$47,'Data Repository Table'!$A:$A,'Data Repository Table'!$A$3)</f>
        <v>2940556.1633002497</v>
      </c>
      <c r="K51" s="19">
        <f>SUMIFS('Data Repository Table'!$J:$J,
'Data Repository Table'!$B:$B,'Expenses Analysis'!$B51&amp;"*",
'Data Repository Table'!$G:$G,'Expenses Analysis'!$C51,
'Data Repository Table'!$H:$H,'Expenses Analysis'!$D51,
'Data Repository Table'!$D:$D,'Expenses Analysis'!K$47,'Data Repository Table'!$A:$A,'Data Repository Table'!$A$3)</f>
        <v>2582565.0096375002</v>
      </c>
      <c r="L51" s="19">
        <f>SUMIFS('Data Repository Table'!$J:$J,
'Data Repository Table'!$B:$B,'Expenses Analysis'!$B51&amp;"*",
'Data Repository Table'!$G:$G,'Expenses Analysis'!$C51,
'Data Repository Table'!$H:$H,'Expenses Analysis'!$D51,
'Data Repository Table'!$D:$D,'Expenses Analysis'!L$47,'Data Repository Table'!$A:$A,'Data Repository Table'!$A$3)</f>
        <v>3446732.8680624999</v>
      </c>
      <c r="M51" s="19">
        <f>SUMIFS('Data Repository Table'!$J:$J,
'Data Repository Table'!$B:$B,'Expenses Analysis'!$B51&amp;"*",
'Data Repository Table'!$G:$G,'Expenses Analysis'!$C51,
'Data Repository Table'!$H:$H,'Expenses Analysis'!$D51,
'Data Repository Table'!$D:$D,'Expenses Analysis'!M$47,'Data Repository Table'!$A:$A,'Data Repository Table'!$A$3)</f>
        <v>3483983.4045937499</v>
      </c>
      <c r="N51" s="19">
        <f>SUMIFS('Data Repository Table'!$J:$J,
'Data Repository Table'!$B:$B,'Expenses Analysis'!$B51&amp;"*",
'Data Repository Table'!$G:$G,'Expenses Analysis'!$C51,
'Data Repository Table'!$H:$H,'Expenses Analysis'!$D51,
'Data Repository Table'!$D:$D,'Expenses Analysis'!N$47,'Data Repository Table'!$A:$A,'Data Repository Table'!$A$3)</f>
        <v>3640816.4610781251</v>
      </c>
      <c r="O51" s="19">
        <f>SUMIFS('Data Repository Table'!$J:$J,
'Data Repository Table'!$B:$B,'Expenses Analysis'!$B51&amp;"*",
'Data Repository Table'!$G:$G,'Expenses Analysis'!$C51,
'Data Repository Table'!$H:$H,'Expenses Analysis'!$D51,
'Data Repository Table'!$D:$D,'Expenses Analysis'!O$47,'Data Repository Table'!$A:$A,'Data Repository Table'!$A$3)</f>
        <v>3250872.5897500003</v>
      </c>
      <c r="P51" s="19">
        <f>SUMIFS('Data Repository Table'!$J:$J,
'Data Repository Table'!$B:$B,'Expenses Analysis'!$B51&amp;"*",
'Data Repository Table'!$G:$G,'Expenses Analysis'!$C51,
'Data Repository Table'!$H:$H,'Expenses Analysis'!$D51,
'Data Repository Table'!$D:$D,'Expenses Analysis'!P$47,'Data Repository Table'!$A:$A,'Data Repository Table'!$A$3)</f>
        <v>3812121.7015625001</v>
      </c>
      <c r="Q51" s="19">
        <f>SUMIFS('Data Repository Table'!$J:$J,
'Data Repository Table'!$B:$B,'Expenses Analysis'!$B51&amp;"*",
'Data Repository Table'!$G:$G,'Expenses Analysis'!$C51,
'Data Repository Table'!$H:$H,'Expenses Analysis'!$D51,
'Data Repository Table'!$D:$D,'Expenses Analysis'!Q$47,'Data Repository Table'!$A:$A,'Data Repository Table'!$A$3)</f>
        <v>2923183.2132374998</v>
      </c>
      <c r="R51" s="139"/>
      <c r="S51" s="88">
        <f t="shared" si="8"/>
        <v>36414827.690372624</v>
      </c>
      <c r="T51" s="79"/>
      <c r="U51" s="79"/>
      <c r="V51" s="79"/>
      <c r="W51" s="79"/>
    </row>
    <row r="52" spans="1:23" x14ac:dyDescent="0.2">
      <c r="A52" s="80" t="s">
        <v>81</v>
      </c>
      <c r="B52" s="80" t="s">
        <v>134</v>
      </c>
      <c r="C52" s="80" t="s">
        <v>144</v>
      </c>
      <c r="D52" s="80" t="s">
        <v>128</v>
      </c>
      <c r="E52" s="79"/>
      <c r="F52" s="19">
        <f>SUMIFS('Data Repository Table'!$J:$J,
'Data Repository Table'!$B:$B,'Expenses Analysis'!$B52&amp;"*",
'Data Repository Table'!$G:$G,'Expenses Analysis'!$C52,
'Data Repository Table'!$H:$H,'Expenses Analysis'!$D52,
'Data Repository Table'!$D:$D,'Expenses Analysis'!F$47,'Data Repository Table'!$A:$A,'Data Repository Table'!$A$3)</f>
        <v>2073604.724326327</v>
      </c>
      <c r="G52" s="19">
        <f>SUMIFS('Data Repository Table'!$J:$J,
'Data Repository Table'!$B:$B,'Expenses Analysis'!$B52&amp;"*",
'Data Repository Table'!$G:$G,'Expenses Analysis'!$C52,
'Data Repository Table'!$H:$H,'Expenses Analysis'!$D52,
'Data Repository Table'!$D:$D,'Expenses Analysis'!G$47,'Data Repository Table'!$A:$A,'Data Repository Table'!$A$3)</f>
        <v>2269539.7804914797</v>
      </c>
      <c r="H52" s="19">
        <f>SUMIFS('Data Repository Table'!$J:$J,
'Data Repository Table'!$B:$B,'Expenses Analysis'!$B52&amp;"*",
'Data Repository Table'!$G:$G,'Expenses Analysis'!$C52,
'Data Repository Table'!$H:$H,'Expenses Analysis'!$D52,
'Data Repository Table'!$D:$D,'Expenses Analysis'!H$47,'Data Repository Table'!$A:$A,'Data Repository Table'!$A$3)</f>
        <v>2374998.790312151</v>
      </c>
      <c r="I52" s="19">
        <f>SUMIFS('Data Repository Table'!$J:$J,
'Data Repository Table'!$B:$B,'Expenses Analysis'!$B52&amp;"*",
'Data Repository Table'!$G:$G,'Expenses Analysis'!$C52,
'Data Repository Table'!$H:$H,'Expenses Analysis'!$D52,
'Data Repository Table'!$D:$D,'Expenses Analysis'!I$47,'Data Repository Table'!$A:$A,'Data Repository Table'!$A$3)</f>
        <v>2645968.110327912</v>
      </c>
      <c r="J52" s="19">
        <f>SUMIFS('Data Repository Table'!$J:$J,
'Data Repository Table'!$B:$B,'Expenses Analysis'!$B52&amp;"*",
'Data Repository Table'!$G:$G,'Expenses Analysis'!$C52,
'Data Repository Table'!$H:$H,'Expenses Analysis'!$D52,
'Data Repository Table'!$D:$D,'Expenses Analysis'!J$47,'Data Repository Table'!$A:$A,'Data Repository Table'!$A$3)</f>
        <v>2691801.6955241356</v>
      </c>
      <c r="K52" s="19">
        <f>SUMIFS('Data Repository Table'!$J:$J,
'Data Repository Table'!$B:$B,'Expenses Analysis'!$B52&amp;"*",
'Data Repository Table'!$G:$G,'Expenses Analysis'!$C52,
'Data Repository Table'!$H:$H,'Expenses Analysis'!$D52,
'Data Repository Table'!$D:$D,'Expenses Analysis'!K$47,'Data Repository Table'!$A:$A,'Data Repository Table'!$A$3)</f>
        <v>2348808.3419548003</v>
      </c>
      <c r="L52" s="19">
        <f>SUMIFS('Data Repository Table'!$J:$J,
'Data Repository Table'!$B:$B,'Expenses Analysis'!$B52&amp;"*",
'Data Repository Table'!$G:$G,'Expenses Analysis'!$C52,
'Data Repository Table'!$H:$H,'Expenses Analysis'!$D52,
'Data Repository Table'!$D:$D,'Expenses Analysis'!L$47,'Data Repository Table'!$A:$A,'Data Repository Table'!$A$3)</f>
        <v>2879996.1652659997</v>
      </c>
      <c r="M52" s="19">
        <f>SUMIFS('Data Repository Table'!$J:$J,
'Data Repository Table'!$B:$B,'Expenses Analysis'!$B52&amp;"*",
'Data Repository Table'!$G:$G,'Expenses Analysis'!$C52,
'Data Repository Table'!$H:$H,'Expenses Analysis'!$D52,
'Data Repository Table'!$D:$D,'Expenses Analysis'!M$47,'Data Repository Table'!$A:$A,'Data Repository Table'!$A$3)</f>
        <v>2972957.9397390001</v>
      </c>
      <c r="N52" s="19">
        <f>SUMIFS('Data Repository Table'!$J:$J,
'Data Repository Table'!$B:$B,'Expenses Analysis'!$B52&amp;"*",
'Data Repository Table'!$G:$G,'Expenses Analysis'!$C52,
'Data Repository Table'!$H:$H,'Expenses Analysis'!$D52,
'Data Repository Table'!$D:$D,'Expenses Analysis'!N$47,'Data Repository Table'!$A:$A,'Data Repository Table'!$A$3)</f>
        <v>3094867.6019314998</v>
      </c>
      <c r="O52" s="19">
        <f>SUMIFS('Data Repository Table'!$J:$J,
'Data Repository Table'!$B:$B,'Expenses Analysis'!$B52&amp;"*",
'Data Repository Table'!$G:$G,'Expenses Analysis'!$C52,
'Data Repository Table'!$H:$H,'Expenses Analysis'!$D52,
'Data Repository Table'!$D:$D,'Expenses Analysis'!O$47,'Data Repository Table'!$A:$A,'Data Repository Table'!$A$3)</f>
        <v>2768358.2978389999</v>
      </c>
      <c r="P52" s="19">
        <f>SUMIFS('Data Repository Table'!$J:$J,
'Data Repository Table'!$B:$B,'Expenses Analysis'!$B52&amp;"*",
'Data Repository Table'!$G:$G,'Expenses Analysis'!$C52,
'Data Repository Table'!$H:$H,'Expenses Analysis'!$D52,
'Data Repository Table'!$D:$D,'Expenses Analysis'!P$47,'Data Repository Table'!$A:$A,'Data Repository Table'!$A$3)</f>
        <v>3268026.2100749998</v>
      </c>
      <c r="Q52" s="19">
        <f>SUMIFS('Data Repository Table'!$J:$J,
'Data Repository Table'!$B:$B,'Expenses Analysis'!$B52&amp;"*",
'Data Repository Table'!$G:$G,'Expenses Analysis'!$C52,
'Data Repository Table'!$H:$H,'Expenses Analysis'!$D52,
'Data Repository Table'!$D:$D,'Expenses Analysis'!Q$47,'Data Repository Table'!$A:$A,'Data Repository Table'!$A$3)</f>
        <v>2363869.6207261998</v>
      </c>
      <c r="R52" s="139"/>
      <c r="S52" s="88">
        <f t="shared" si="8"/>
        <v>31752797.278513506</v>
      </c>
      <c r="T52" s="79"/>
      <c r="U52" s="79"/>
      <c r="V52" s="79"/>
      <c r="W52" s="79"/>
    </row>
    <row r="53" spans="1:23" x14ac:dyDescent="0.2">
      <c r="A53" s="80" t="s">
        <v>81</v>
      </c>
      <c r="B53" s="80" t="s">
        <v>134</v>
      </c>
      <c r="C53" s="80" t="s">
        <v>144</v>
      </c>
      <c r="D53" s="80" t="s">
        <v>129</v>
      </c>
      <c r="E53" s="79"/>
      <c r="F53" s="19">
        <f>SUMIFS('Data Repository Table'!$J:$J,
'Data Repository Table'!$B:$B,'Expenses Analysis'!$B53&amp;"*",
'Data Repository Table'!$G:$G,'Expenses Analysis'!$C53,
'Data Repository Table'!$H:$H,'Expenses Analysis'!$D53,
'Data Repository Table'!$D:$D,'Expenses Analysis'!F$47,'Data Repository Table'!$A:$A,'Data Repository Table'!$A$3)</f>
        <v>1347738.8706587995</v>
      </c>
      <c r="G53" s="19">
        <f>SUMIFS('Data Repository Table'!$J:$J,
'Data Repository Table'!$B:$B,'Expenses Analysis'!$B53&amp;"*",
'Data Repository Table'!$G:$G,'Expenses Analysis'!$C53,
'Data Repository Table'!$H:$H,'Expenses Analysis'!$D53,
'Data Repository Table'!$D:$D,'Expenses Analysis'!G$47,'Data Repository Table'!$A:$A,'Data Repository Table'!$A$3)</f>
        <v>1561170.3574350001</v>
      </c>
      <c r="H53" s="19">
        <f>SUMIFS('Data Repository Table'!$J:$J,
'Data Repository Table'!$B:$B,'Expenses Analysis'!$B53&amp;"*",
'Data Repository Table'!$G:$G,'Expenses Analysis'!$C53,
'Data Repository Table'!$H:$H,'Expenses Analysis'!$D53,
'Data Repository Table'!$D:$D,'Expenses Analysis'!H$47,'Data Repository Table'!$A:$A,'Data Repository Table'!$A$3)</f>
        <v>1574874.1415601994</v>
      </c>
      <c r="I53" s="19">
        <f>SUMIFS('Data Repository Table'!$J:$J,
'Data Repository Table'!$B:$B,'Expenses Analysis'!$B53&amp;"*",
'Data Repository Table'!$G:$G,'Expenses Analysis'!$C53,
'Data Repository Table'!$H:$H,'Expenses Analysis'!$D53,
'Data Repository Table'!$D:$D,'Expenses Analysis'!I$47,'Data Repository Table'!$A:$A,'Data Repository Table'!$A$3)</f>
        <v>1880373.5227742002</v>
      </c>
      <c r="J53" s="19">
        <f>SUMIFS('Data Repository Table'!$J:$J,
'Data Repository Table'!$B:$B,'Expenses Analysis'!$B53&amp;"*",
'Data Repository Table'!$G:$G,'Expenses Analysis'!$C53,
'Data Repository Table'!$H:$H,'Expenses Analysis'!$D53,
'Data Repository Table'!$D:$D,'Expenses Analysis'!J$47,'Data Repository Table'!$A:$A,'Data Repository Table'!$A$3)</f>
        <v>1968683.2157081</v>
      </c>
      <c r="K53" s="19">
        <f>SUMIFS('Data Repository Table'!$J:$J,
'Data Repository Table'!$B:$B,'Expenses Analysis'!$B53&amp;"*",
'Data Repository Table'!$G:$G,'Expenses Analysis'!$C53,
'Data Repository Table'!$H:$H,'Expenses Analysis'!$D53,
'Data Repository Table'!$D:$D,'Expenses Analysis'!K$47,'Data Repository Table'!$A:$A,'Data Repository Table'!$A$3)</f>
        <v>1158623.1401823002</v>
      </c>
      <c r="L53" s="19">
        <f>SUMIFS('Data Repository Table'!$J:$J,
'Data Repository Table'!$B:$B,'Expenses Analysis'!$B53&amp;"*",
'Data Repository Table'!$G:$G,'Expenses Analysis'!$C53,
'Data Repository Table'!$H:$H,'Expenses Analysis'!$D53,
'Data Repository Table'!$D:$D,'Expenses Analysis'!L$47,'Data Repository Table'!$A:$A,'Data Repository Table'!$A$3)</f>
        <v>1176136.1610068001</v>
      </c>
      <c r="M53" s="19">
        <f>SUMIFS('Data Repository Table'!$J:$J,
'Data Repository Table'!$B:$B,'Expenses Analysis'!$B53&amp;"*",
'Data Repository Table'!$G:$G,'Expenses Analysis'!$C53,
'Data Repository Table'!$H:$H,'Expenses Analysis'!$D53,
'Data Repository Table'!$D:$D,'Expenses Analysis'!M$47,'Data Repository Table'!$A:$A,'Data Repository Table'!$A$3)</f>
        <v>1239117.5758722001</v>
      </c>
      <c r="N53" s="19">
        <f>SUMIFS('Data Repository Table'!$J:$J,
'Data Repository Table'!$B:$B,'Expenses Analysis'!$B53&amp;"*",
'Data Repository Table'!$G:$G,'Expenses Analysis'!$C53,
'Data Repository Table'!$H:$H,'Expenses Analysis'!$D53,
'Data Repository Table'!$D:$D,'Expenses Analysis'!N$47,'Data Repository Table'!$A:$A,'Data Repository Table'!$A$3)</f>
        <v>1215602.9551357001</v>
      </c>
      <c r="O53" s="19">
        <f>SUMIFS('Data Repository Table'!$J:$J,
'Data Repository Table'!$B:$B,'Expenses Analysis'!$B53&amp;"*",
'Data Repository Table'!$G:$G,'Expenses Analysis'!$C53,
'Data Repository Table'!$H:$H,'Expenses Analysis'!$D53,
'Data Repository Table'!$D:$D,'Expenses Analysis'!O$47,'Data Repository Table'!$A:$A,'Data Repository Table'!$A$3)</f>
        <v>1190750.2535102002</v>
      </c>
      <c r="P53" s="19">
        <f>SUMIFS('Data Repository Table'!$J:$J,
'Data Repository Table'!$B:$B,'Expenses Analysis'!$B53&amp;"*",
'Data Repository Table'!$G:$G,'Expenses Analysis'!$C53,
'Data Repository Table'!$H:$H,'Expenses Analysis'!$D53,
'Data Repository Table'!$D:$D,'Expenses Analysis'!P$47,'Data Repository Table'!$A:$A,'Data Repository Table'!$A$3)</f>
        <v>1381387.0449670001</v>
      </c>
      <c r="Q53" s="19">
        <f>SUMIFS('Data Repository Table'!$J:$J,
'Data Repository Table'!$B:$B,'Expenses Analysis'!$B53&amp;"*",
'Data Repository Table'!$G:$G,'Expenses Analysis'!$C53,
'Data Repository Table'!$H:$H,'Expenses Analysis'!$D53,
'Data Repository Table'!$D:$D,'Expenses Analysis'!Q$47,'Data Repository Table'!$A:$A,'Data Repository Table'!$A$3)</f>
        <v>1040665.7581107001</v>
      </c>
      <c r="R53" s="139"/>
      <c r="S53" s="88">
        <f t="shared" si="8"/>
        <v>16735122.996921198</v>
      </c>
      <c r="T53" s="79"/>
      <c r="U53" s="79"/>
      <c r="V53" s="79"/>
      <c r="W53" s="79"/>
    </row>
    <row r="54" spans="1:23" x14ac:dyDescent="0.2">
      <c r="A54" s="80" t="s">
        <v>81</v>
      </c>
      <c r="B54" s="80" t="s">
        <v>134</v>
      </c>
      <c r="C54" s="80" t="s">
        <v>144</v>
      </c>
      <c r="D54" s="80" t="s">
        <v>130</v>
      </c>
      <c r="E54" s="79"/>
      <c r="F54" s="19">
        <f>SUMIFS('Data Repository Table'!$J:$J,
'Data Repository Table'!$B:$B,'Expenses Analysis'!$B54&amp;"*",
'Data Repository Table'!$G:$G,'Expenses Analysis'!$C54,
'Data Repository Table'!$H:$H,'Expenses Analysis'!$D54,
'Data Repository Table'!$D:$D,'Expenses Analysis'!F$47,'Data Repository Table'!$A:$A,'Data Repository Table'!$A$3)</f>
        <v>1800236.6472906992</v>
      </c>
      <c r="G54" s="19">
        <f>SUMIFS('Data Repository Table'!$J:$J,
'Data Repository Table'!$B:$B,'Expenses Analysis'!$B54&amp;"*",
'Data Repository Table'!$G:$G,'Expenses Analysis'!$C54,
'Data Repository Table'!$H:$H,'Expenses Analysis'!$D54,
'Data Repository Table'!$D:$D,'Expenses Analysis'!G$47,'Data Repository Table'!$A:$A,'Data Repository Table'!$A$3)</f>
        <v>1959718.9384044998</v>
      </c>
      <c r="H54" s="19">
        <f>SUMIFS('Data Repository Table'!$J:$J,
'Data Repository Table'!$B:$B,'Expenses Analysis'!$B54&amp;"*",
'Data Repository Table'!$G:$G,'Expenses Analysis'!$C54,
'Data Repository Table'!$H:$H,'Expenses Analysis'!$D54,
'Data Repository Table'!$D:$D,'Expenses Analysis'!H$47,'Data Repository Table'!$A:$A,'Data Repository Table'!$A$3)</f>
        <v>2069515.5841112991</v>
      </c>
      <c r="I54" s="19">
        <f>SUMIFS('Data Repository Table'!$J:$J,
'Data Repository Table'!$B:$B,'Expenses Analysis'!$B54&amp;"*",
'Data Repository Table'!$G:$G,'Expenses Analysis'!$C54,
'Data Repository Table'!$H:$H,'Expenses Analysis'!$D54,
'Data Repository Table'!$D:$D,'Expenses Analysis'!I$47,'Data Repository Table'!$A:$A,'Data Repository Table'!$A$3)</f>
        <v>2330999.3359503001</v>
      </c>
      <c r="J54" s="19">
        <f>SUMIFS('Data Repository Table'!$J:$J,
'Data Repository Table'!$B:$B,'Expenses Analysis'!$B54&amp;"*",
'Data Repository Table'!$G:$G,'Expenses Analysis'!$C54,
'Data Repository Table'!$H:$H,'Expenses Analysis'!$D54,
'Data Repository Table'!$D:$D,'Expenses Analysis'!J$47,'Data Repository Table'!$A:$A,'Data Repository Table'!$A$3)</f>
        <v>2376535.9434183999</v>
      </c>
      <c r="K54" s="19">
        <f>SUMIFS('Data Repository Table'!$J:$J,
'Data Repository Table'!$B:$B,'Expenses Analysis'!$B54&amp;"*",
'Data Repository Table'!$G:$G,'Expenses Analysis'!$C54,
'Data Repository Table'!$H:$H,'Expenses Analysis'!$D54,
'Data Repository Table'!$D:$D,'Expenses Analysis'!K$47,'Data Repository Table'!$A:$A,'Data Repository Table'!$A$3)</f>
        <v>1447049.2500542002</v>
      </c>
      <c r="L54" s="19">
        <f>SUMIFS('Data Repository Table'!$J:$J,
'Data Repository Table'!$B:$B,'Expenses Analysis'!$B54&amp;"*",
'Data Repository Table'!$G:$G,'Expenses Analysis'!$C54,
'Data Repository Table'!$H:$H,'Expenses Analysis'!$D54,
'Data Repository Table'!$D:$D,'Expenses Analysis'!L$47,'Data Repository Table'!$A:$A,'Data Repository Table'!$A$3)</f>
        <v>1483562.2037511999</v>
      </c>
      <c r="M54" s="19">
        <f>SUMIFS('Data Repository Table'!$J:$J,
'Data Repository Table'!$B:$B,'Expenses Analysis'!$B54&amp;"*",
'Data Repository Table'!$G:$G,'Expenses Analysis'!$C54,
'Data Repository Table'!$H:$H,'Expenses Analysis'!$D54,
'Data Repository Table'!$D:$D,'Expenses Analysis'!M$47,'Data Repository Table'!$A:$A,'Data Repository Table'!$A$3)</f>
        <v>1516247.7055998</v>
      </c>
      <c r="N54" s="19">
        <f>SUMIFS('Data Repository Table'!$J:$J,
'Data Repository Table'!$B:$B,'Expenses Analysis'!$B54&amp;"*",
'Data Repository Table'!$G:$G,'Expenses Analysis'!$C54,
'Data Repository Table'!$H:$H,'Expenses Analysis'!$D54,
'Data Repository Table'!$D:$D,'Expenses Analysis'!N$47,'Data Repository Table'!$A:$A,'Data Repository Table'!$A$3)</f>
        <v>1567231.2198758</v>
      </c>
      <c r="O54" s="19">
        <f>SUMIFS('Data Repository Table'!$J:$J,
'Data Repository Table'!$B:$B,'Expenses Analysis'!$B54&amp;"*",
'Data Repository Table'!$G:$G,'Expenses Analysis'!$C54,
'Data Repository Table'!$H:$H,'Expenses Analysis'!$D54,
'Data Repository Table'!$D:$D,'Expenses Analysis'!O$47,'Data Repository Table'!$A:$A,'Data Repository Table'!$A$3)</f>
        <v>1421177.7427773001</v>
      </c>
      <c r="P54" s="19">
        <f>SUMIFS('Data Repository Table'!$J:$J,
'Data Repository Table'!$B:$B,'Expenses Analysis'!$B54&amp;"*",
'Data Repository Table'!$G:$G,'Expenses Analysis'!$C54,
'Data Repository Table'!$H:$H,'Expenses Analysis'!$D54,
'Data Repository Table'!$D:$D,'Expenses Analysis'!P$47,'Data Repository Table'!$A:$A,'Data Repository Table'!$A$3)</f>
        <v>1665801.7318074999</v>
      </c>
      <c r="Q54" s="19">
        <f>SUMIFS('Data Repository Table'!$J:$J,
'Data Repository Table'!$B:$B,'Expenses Analysis'!$B54&amp;"*",
'Data Repository Table'!$G:$G,'Expenses Analysis'!$C54,
'Data Repository Table'!$H:$H,'Expenses Analysis'!$D54,
'Data Repository Table'!$D:$D,'Expenses Analysis'!Q$47,'Data Repository Table'!$A:$A,'Data Repository Table'!$A$3)</f>
        <v>1452590.2533372999</v>
      </c>
      <c r="R54" s="139"/>
      <c r="S54" s="88">
        <f t="shared" si="8"/>
        <v>21090666.556378298</v>
      </c>
      <c r="T54" s="79"/>
      <c r="U54" s="79"/>
      <c r="V54" s="79"/>
      <c r="W54" s="79"/>
    </row>
    <row r="55" spans="1:23" x14ac:dyDescent="0.2">
      <c r="A55" s="80" t="s">
        <v>81</v>
      </c>
      <c r="B55" s="80" t="s">
        <v>134</v>
      </c>
      <c r="C55" s="80" t="s">
        <v>144</v>
      </c>
      <c r="D55" s="80" t="s">
        <v>131</v>
      </c>
      <c r="E55" s="79"/>
      <c r="F55" s="19">
        <f>SUMIFS('Data Repository Table'!$J:$J,
'Data Repository Table'!$B:$B,'Expenses Analysis'!$B55&amp;"*",
'Data Repository Table'!$G:$G,'Expenses Analysis'!$C55,
'Data Repository Table'!$H:$H,'Expenses Analysis'!$D55,
'Data Repository Table'!$D:$D,'Expenses Analysis'!F$47,'Data Repository Table'!$A:$A,'Data Repository Table'!$A$3)</f>
        <v>886197.60176639946</v>
      </c>
      <c r="G55" s="19">
        <f>SUMIFS('Data Repository Table'!$J:$J,
'Data Repository Table'!$B:$B,'Expenses Analysis'!$B55&amp;"*",
'Data Repository Table'!$G:$G,'Expenses Analysis'!$C55,
'Data Repository Table'!$H:$H,'Expenses Analysis'!$D55,
'Data Repository Table'!$D:$D,'Expenses Analysis'!G$47,'Data Repository Table'!$A:$A,'Data Repository Table'!$A$3)</f>
        <v>1012646.749821</v>
      </c>
      <c r="H55" s="19">
        <f>SUMIFS('Data Repository Table'!$J:$J,
'Data Repository Table'!$B:$B,'Expenses Analysis'!$B55&amp;"*",
'Data Repository Table'!$G:$G,'Expenses Analysis'!$C55,
'Data Repository Table'!$H:$H,'Expenses Analysis'!$D55,
'Data Repository Table'!$D:$D,'Expenses Analysis'!H$47,'Data Repository Table'!$A:$A,'Data Repository Table'!$A$3)</f>
        <v>1025398.9493285995</v>
      </c>
      <c r="I55" s="19">
        <f>SUMIFS('Data Repository Table'!$J:$J,
'Data Repository Table'!$B:$B,'Expenses Analysis'!$B55&amp;"*",
'Data Repository Table'!$G:$G,'Expenses Analysis'!$C55,
'Data Repository Table'!$H:$H,'Expenses Analysis'!$D55,
'Data Repository Table'!$D:$D,'Expenses Analysis'!I$47,'Data Repository Table'!$A:$A,'Data Repository Table'!$A$3)</f>
        <v>1186610.9527146001</v>
      </c>
      <c r="J55" s="19">
        <f>SUMIFS('Data Repository Table'!$J:$J,
'Data Repository Table'!$B:$B,'Expenses Analysis'!$B55&amp;"*",
'Data Repository Table'!$G:$G,'Expenses Analysis'!$C55,
'Data Repository Table'!$H:$H,'Expenses Analysis'!$D55,
'Data Repository Table'!$D:$D,'Expenses Analysis'!J$47,'Data Repository Table'!$A:$A,'Data Repository Table'!$A$3)</f>
        <v>1229462.2582892999</v>
      </c>
      <c r="K55" s="19">
        <f>SUMIFS('Data Repository Table'!$J:$J,
'Data Repository Table'!$B:$B,'Expenses Analysis'!$B55&amp;"*",
'Data Repository Table'!$G:$G,'Expenses Analysis'!$C55,
'Data Repository Table'!$H:$H,'Expenses Analysis'!$D55,
'Data Repository Table'!$D:$D,'Expenses Analysis'!K$47,'Data Repository Table'!$A:$A,'Data Repository Table'!$A$3)</f>
        <v>749668.56593790022</v>
      </c>
      <c r="L55" s="19">
        <f>SUMIFS('Data Repository Table'!$J:$J,
'Data Repository Table'!$B:$B,'Expenses Analysis'!$B55&amp;"*",
'Data Repository Table'!$G:$G,'Expenses Analysis'!$C55,
'Data Repository Table'!$H:$H,'Expenses Analysis'!$D55,
'Data Repository Table'!$D:$D,'Expenses Analysis'!L$47,'Data Repository Table'!$A:$A,'Data Repository Table'!$A$3)</f>
        <v>774322.04976840003</v>
      </c>
      <c r="M55" s="19">
        <f>SUMIFS('Data Repository Table'!$J:$J,
'Data Repository Table'!$B:$B,'Expenses Analysis'!$B55&amp;"*",
'Data Repository Table'!$G:$G,'Expenses Analysis'!$C55,
'Data Repository Table'!$H:$H,'Expenses Analysis'!$D55,
'Data Repository Table'!$D:$D,'Expenses Analysis'!M$47,'Data Repository Table'!$A:$A,'Data Repository Table'!$A$3)</f>
        <v>795356.48947859998</v>
      </c>
      <c r="N55" s="19">
        <f>SUMIFS('Data Repository Table'!$J:$J,
'Data Repository Table'!$B:$B,'Expenses Analysis'!$B55&amp;"*",
'Data Repository Table'!$G:$G,'Expenses Analysis'!$C55,
'Data Repository Table'!$H:$H,'Expenses Analysis'!$D55,
'Data Repository Table'!$D:$D,'Expenses Analysis'!N$47,'Data Repository Table'!$A:$A,'Data Repository Table'!$A$3)</f>
        <v>795992.24834010005</v>
      </c>
      <c r="O55" s="19">
        <f>SUMIFS('Data Repository Table'!$J:$J,
'Data Repository Table'!$B:$B,'Expenses Analysis'!$B55&amp;"*",
'Data Repository Table'!$G:$G,'Expenses Analysis'!$C55,
'Data Repository Table'!$H:$H,'Expenses Analysis'!$D55,
'Data Repository Table'!$D:$D,'Expenses Analysis'!O$47,'Data Repository Table'!$A:$A,'Data Repository Table'!$A$3)</f>
        <v>759387.99960660015</v>
      </c>
      <c r="P55" s="19">
        <f>SUMIFS('Data Repository Table'!$J:$J,
'Data Repository Table'!$B:$B,'Expenses Analysis'!$B55&amp;"*",
'Data Repository Table'!$G:$G,'Expenses Analysis'!$C55,
'Data Repository Table'!$H:$H,'Expenses Analysis'!$D55,
'Data Repository Table'!$D:$D,'Expenses Analysis'!P$47,'Data Repository Table'!$A:$A,'Data Repository Table'!$A$3)</f>
        <v>879614.44655700005</v>
      </c>
      <c r="Q55" s="19">
        <f>SUMIFS('Data Repository Table'!$J:$J,
'Data Repository Table'!$B:$B,'Expenses Analysis'!$B55&amp;"*",
'Data Repository Table'!$G:$G,'Expenses Analysis'!$C55,
'Data Repository Table'!$H:$H,'Expenses Analysis'!$D55,
'Data Repository Table'!$D:$D,'Expenses Analysis'!Q$47,'Data Repository Table'!$A:$A,'Data Repository Table'!$A$3)</f>
        <v>718766.35225710005</v>
      </c>
      <c r="R55" s="139"/>
      <c r="S55" s="88">
        <f t="shared" si="8"/>
        <v>10813424.6638656</v>
      </c>
      <c r="T55" s="79"/>
      <c r="U55" s="79"/>
      <c r="V55" s="79"/>
      <c r="W55" s="79"/>
    </row>
    <row r="56" spans="1:23" ht="16" thickBot="1" x14ac:dyDescent="0.25">
      <c r="A56" s="80" t="s">
        <v>81</v>
      </c>
      <c r="B56" s="80" t="s">
        <v>134</v>
      </c>
      <c r="C56" s="80" t="s">
        <v>132</v>
      </c>
      <c r="D56" s="80" t="s">
        <v>133</v>
      </c>
      <c r="E56" s="79"/>
      <c r="F56" s="19">
        <f>SUMIFS('Data Repository Table'!$J:$J,
'Data Repository Table'!$B:$B,'Expenses Analysis'!$B56&amp;"*",
'Data Repository Table'!$G:$G,'Expenses Analysis'!$C56,
'Data Repository Table'!$H:$H,'Expenses Analysis'!$D56,
'Data Repository Table'!$D:$D,'Expenses Analysis'!F$47,'Data Repository Table'!$A:$A,'Data Repository Table'!$A$3)</f>
        <v>7367588.6791624967</v>
      </c>
      <c r="G56" s="19">
        <f>SUMIFS('Data Repository Table'!$J:$J,
'Data Repository Table'!$B:$B,'Expenses Analysis'!$B56&amp;"*",
'Data Repository Table'!$G:$G,'Expenses Analysis'!$C56,
'Data Repository Table'!$H:$H,'Expenses Analysis'!$D56,
'Data Repository Table'!$D:$D,'Expenses Analysis'!G$47,'Data Repository Table'!$A:$A,'Data Repository Table'!$A$3)</f>
        <v>7849336.0209874995</v>
      </c>
      <c r="H56" s="19">
        <f>SUMIFS('Data Repository Table'!$J:$J,
'Data Repository Table'!$B:$B,'Expenses Analysis'!$B56&amp;"*",
'Data Repository Table'!$G:$G,'Expenses Analysis'!$C56,
'Data Repository Table'!$H:$H,'Expenses Analysis'!$D56,
'Data Repository Table'!$D:$D,'Expenses Analysis'!H$47,'Data Repository Table'!$A:$A,'Data Repository Table'!$A$3)</f>
        <v>8389760.6297374964</v>
      </c>
      <c r="I56" s="19">
        <f>SUMIFS('Data Repository Table'!$J:$J,
'Data Repository Table'!$B:$B,'Expenses Analysis'!$B56&amp;"*",
'Data Repository Table'!$G:$G,'Expenses Analysis'!$C56,
'Data Repository Table'!$H:$H,'Expenses Analysis'!$D56,
'Data Repository Table'!$D:$D,'Expenses Analysis'!I$47,'Data Repository Table'!$A:$A,'Data Repository Table'!$A$3)</f>
        <v>9137407.9125625007</v>
      </c>
      <c r="J56" s="19">
        <f>SUMIFS('Data Repository Table'!$J:$J,
'Data Repository Table'!$B:$B,'Expenses Analysis'!$B56&amp;"*",
'Data Repository Table'!$G:$G,'Expenses Analysis'!$C56,
'Data Repository Table'!$H:$H,'Expenses Analysis'!$D56,
'Data Repository Table'!$D:$D,'Expenses Analysis'!J$47,'Data Repository Table'!$A:$A,'Data Repository Table'!$A$3)</f>
        <v>9187415.9798249993</v>
      </c>
      <c r="K56" s="19">
        <f>SUMIFS('Data Repository Table'!$J:$J,
'Data Repository Table'!$B:$B,'Expenses Analysis'!$B56&amp;"*",
'Data Repository Table'!$G:$G,'Expenses Analysis'!$C56,
'Data Repository Table'!$H:$H,'Expenses Analysis'!$D56,
'Data Repository Table'!$D:$D,'Expenses Analysis'!K$47,'Data Repository Table'!$A:$A,'Data Repository Table'!$A$3)</f>
        <v>5779740.0739000011</v>
      </c>
      <c r="L56" s="19">
        <f>SUMIFS('Data Repository Table'!$J:$J,
'Data Repository Table'!$B:$B,'Expenses Analysis'!$B56&amp;"*",
'Data Repository Table'!$G:$G,'Expenses Analysis'!$C56,
'Data Repository Table'!$H:$H,'Expenses Analysis'!$D56,
'Data Repository Table'!$D:$D,'Expenses Analysis'!L$47,'Data Repository Table'!$A:$A,'Data Repository Table'!$A$3)</f>
        <v>6008311.4579999996</v>
      </c>
      <c r="M56" s="19">
        <f>SUMIFS('Data Repository Table'!$J:$J,
'Data Repository Table'!$B:$B,'Expenses Analysis'!$B56&amp;"*",
'Data Repository Table'!$G:$G,'Expenses Analysis'!$C56,
'Data Repository Table'!$H:$H,'Expenses Analysis'!$D56,
'Data Repository Table'!$D:$D,'Expenses Analysis'!M$47,'Data Repository Table'!$A:$A,'Data Repository Table'!$A$3)</f>
        <v>6995040.989875</v>
      </c>
      <c r="N56" s="19">
        <f>SUMIFS('Data Repository Table'!$J:$J,
'Data Repository Table'!$B:$B,'Expenses Analysis'!$B56&amp;"*",
'Data Repository Table'!$G:$G,'Expenses Analysis'!$C56,
'Data Repository Table'!$H:$H,'Expenses Analysis'!$D56,
'Data Repository Table'!$D:$D,'Expenses Analysis'!N$47,'Data Repository Table'!$A:$A,'Data Repository Table'!$A$3)</f>
        <v>6352457.05155</v>
      </c>
      <c r="O56" s="19">
        <f>SUMIFS('Data Repository Table'!$J:$J,
'Data Repository Table'!$B:$B,'Expenses Analysis'!$B56&amp;"*",
'Data Repository Table'!$G:$G,'Expenses Analysis'!$C56,
'Data Repository Table'!$H:$H,'Expenses Analysis'!$D56,
'Data Repository Table'!$D:$D,'Expenses Analysis'!O$47,'Data Repository Table'!$A:$A,'Data Repository Table'!$A$3)</f>
        <v>6560328.9663875001</v>
      </c>
      <c r="P56" s="19">
        <f>SUMIFS('Data Repository Table'!$J:$J,
'Data Repository Table'!$B:$B,'Expenses Analysis'!$B56&amp;"*",
'Data Repository Table'!$G:$G,'Expenses Analysis'!$C56,
'Data Repository Table'!$H:$H,'Expenses Analysis'!$D56,
'Data Repository Table'!$D:$D,'Expenses Analysis'!P$47,'Data Repository Table'!$A:$A,'Data Repository Table'!$A$3)</f>
        <v>7526766.7026125006</v>
      </c>
      <c r="Q56" s="19">
        <f>SUMIFS('Data Repository Table'!$J:$J,
'Data Repository Table'!$B:$B,'Expenses Analysis'!$B56&amp;"*",
'Data Repository Table'!$G:$G,'Expenses Analysis'!$C56,
'Data Repository Table'!$H:$H,'Expenses Analysis'!$D56,
'Data Repository Table'!$D:$D,'Expenses Analysis'!Q$47,'Data Repository Table'!$A:$A,'Data Repository Table'!$A$3)</f>
        <v>6174477.1062125005</v>
      </c>
      <c r="R56" s="139"/>
      <c r="S56" s="88">
        <f t="shared" si="8"/>
        <v>87328631.570812494</v>
      </c>
      <c r="T56" s="79"/>
      <c r="U56" s="79"/>
      <c r="V56" s="79"/>
      <c r="W56" s="79"/>
    </row>
    <row r="57" spans="1:23" s="118" customFormat="1" ht="17" thickTop="1" thickBot="1" x14ac:dyDescent="0.25">
      <c r="A57" s="116" t="s">
        <v>21</v>
      </c>
      <c r="B57" s="116" t="s">
        <v>21</v>
      </c>
      <c r="C57" s="116" t="s">
        <v>21</v>
      </c>
      <c r="D57" s="116" t="s">
        <v>21</v>
      </c>
      <c r="E57" s="117"/>
      <c r="F57" s="43">
        <f>SUM(F49:F56)</f>
        <v>22966838.620812498</v>
      </c>
      <c r="G57" s="43">
        <f>SUM(G49:G56)</f>
        <v>24947249.959452901</v>
      </c>
      <c r="H57" s="43">
        <f>SUM(H49:H56)</f>
        <v>26345250.763193868</v>
      </c>
      <c r="I57" s="43">
        <f t="shared" ref="I57:P57" si="9">SUM(I49:I56)</f>
        <v>29462554.841881588</v>
      </c>
      <c r="J57" s="43">
        <f t="shared" si="9"/>
        <v>29964506.389362231</v>
      </c>
      <c r="K57" s="43">
        <f t="shared" si="9"/>
        <v>22328717.471234206</v>
      </c>
      <c r="L57" s="43">
        <f t="shared" si="9"/>
        <v>26435964.487404898</v>
      </c>
      <c r="M57" s="43">
        <f t="shared" si="9"/>
        <v>28369994.790195849</v>
      </c>
      <c r="N57" s="43">
        <f t="shared" si="9"/>
        <v>28114194.668248728</v>
      </c>
      <c r="O57" s="43">
        <f t="shared" si="9"/>
        <v>27287085.003526852</v>
      </c>
      <c r="P57" s="43">
        <f t="shared" si="9"/>
        <v>31724933.607775252</v>
      </c>
      <c r="Q57" s="43">
        <f t="shared" ref="Q57" si="10">SUM(Q49:Q56)</f>
        <v>23319121.809010051</v>
      </c>
      <c r="R57" s="43"/>
      <c r="S57" s="140"/>
      <c r="T57" s="117"/>
      <c r="U57" s="117"/>
      <c r="V57" s="117"/>
      <c r="W57" s="117"/>
    </row>
    <row r="58" spans="1:23" ht="25" customHeight="1" thickTop="1" x14ac:dyDescent="0.2">
      <c r="A58" s="151"/>
      <c r="B58" s="152"/>
      <c r="C58" s="152"/>
      <c r="D58" s="152"/>
      <c r="E58" s="152"/>
      <c r="F58" s="152"/>
      <c r="G58" s="152"/>
      <c r="H58" s="152"/>
      <c r="I58" s="152"/>
      <c r="J58" s="152"/>
      <c r="K58" s="152"/>
      <c r="L58" s="152"/>
      <c r="M58" s="152"/>
      <c r="N58" s="152"/>
      <c r="O58" s="152"/>
      <c r="P58" s="152"/>
      <c r="Q58" s="152"/>
      <c r="R58" s="152"/>
      <c r="S58" s="152"/>
      <c r="T58" s="93"/>
      <c r="U58" s="93"/>
      <c r="V58" s="93"/>
      <c r="W58" s="93"/>
    </row>
    <row r="59" spans="1:23" x14ac:dyDescent="0.2">
      <c r="A59" s="119"/>
      <c r="F59"/>
      <c r="G59"/>
      <c r="H59"/>
      <c r="I59"/>
      <c r="J59"/>
      <c r="K59"/>
      <c r="L59"/>
      <c r="M59"/>
      <c r="N59"/>
      <c r="O59"/>
      <c r="P59"/>
      <c r="Q59"/>
      <c r="R59"/>
      <c r="T59" s="93"/>
      <c r="U59" s="93"/>
      <c r="V59" s="93"/>
      <c r="W59" s="93"/>
    </row>
    <row r="60" spans="1:23" x14ac:dyDescent="0.2">
      <c r="A60" s="119"/>
      <c r="F60"/>
      <c r="G60"/>
      <c r="H60"/>
      <c r="I60"/>
      <c r="J60"/>
      <c r="K60"/>
      <c r="L60"/>
      <c r="M60"/>
      <c r="N60"/>
      <c r="O60"/>
      <c r="P60"/>
      <c r="Q60"/>
      <c r="R60"/>
      <c r="T60" s="93"/>
      <c r="U60" s="93"/>
      <c r="V60" s="93"/>
      <c r="W60" s="93"/>
    </row>
    <row r="61" spans="1:23" x14ac:dyDescent="0.2">
      <c r="A61" s="119"/>
      <c r="F61"/>
      <c r="G61"/>
      <c r="H61"/>
      <c r="I61"/>
      <c r="J61"/>
      <c r="K61"/>
      <c r="L61"/>
      <c r="M61"/>
      <c r="N61"/>
      <c r="O61"/>
      <c r="P61"/>
      <c r="Q61"/>
      <c r="R61"/>
      <c r="T61" s="93"/>
      <c r="U61" s="93"/>
      <c r="V61" s="93"/>
      <c r="W61" s="93"/>
    </row>
    <row r="62" spans="1:23" x14ac:dyDescent="0.2">
      <c r="A62" s="119"/>
      <c r="F62"/>
      <c r="G62"/>
      <c r="H62"/>
      <c r="I62"/>
      <c r="J62"/>
      <c r="K62"/>
      <c r="L62"/>
      <c r="M62"/>
      <c r="N62"/>
      <c r="O62"/>
      <c r="P62"/>
      <c r="Q62"/>
      <c r="R62"/>
      <c r="T62" s="93"/>
      <c r="U62" s="93"/>
      <c r="V62" s="93"/>
      <c r="W62" s="93"/>
    </row>
    <row r="63" spans="1:23" x14ac:dyDescent="0.2">
      <c r="A63" s="119"/>
      <c r="F63"/>
      <c r="G63"/>
      <c r="H63"/>
      <c r="I63"/>
      <c r="J63"/>
      <c r="K63"/>
      <c r="L63"/>
      <c r="M63"/>
      <c r="N63"/>
      <c r="O63"/>
      <c r="P63"/>
      <c r="Q63"/>
      <c r="R63"/>
      <c r="T63" s="93"/>
      <c r="U63" s="93"/>
      <c r="V63" s="93"/>
      <c r="W63" s="93"/>
    </row>
    <row r="64" spans="1:23" x14ac:dyDescent="0.2">
      <c r="A64" s="79"/>
      <c r="B64" s="79"/>
      <c r="C64" s="79"/>
      <c r="D64" s="79"/>
      <c r="E64" s="79"/>
      <c r="S64" s="79"/>
      <c r="T64" s="79"/>
      <c r="U64" s="79"/>
      <c r="V64" s="79"/>
      <c r="W64" s="79"/>
    </row>
    <row r="65" spans="1:23" x14ac:dyDescent="0.2">
      <c r="A65" s="79"/>
      <c r="B65" s="79"/>
      <c r="C65" s="79"/>
      <c r="D65" s="79"/>
      <c r="E65" s="79"/>
      <c r="S65" s="79"/>
      <c r="T65" s="79"/>
      <c r="U65" s="79"/>
      <c r="V65" s="79"/>
      <c r="W65" s="79"/>
    </row>
    <row r="66" spans="1:23" x14ac:dyDescent="0.2">
      <c r="A66" s="79"/>
      <c r="B66" s="79"/>
      <c r="C66" s="79"/>
      <c r="D66" s="79"/>
      <c r="E66" s="79"/>
      <c r="S66" s="79"/>
      <c r="T66" s="79"/>
      <c r="U66" s="79"/>
      <c r="V66" s="79"/>
      <c r="W66" s="79"/>
    </row>
    <row r="67" spans="1:23" x14ac:dyDescent="0.2">
      <c r="A67" s="79"/>
      <c r="B67" s="79"/>
      <c r="C67" s="79"/>
      <c r="D67" s="79"/>
      <c r="E67" s="79"/>
      <c r="S67" s="79"/>
      <c r="T67" s="79"/>
      <c r="U67" s="79"/>
      <c r="V67" s="79"/>
      <c r="W67" s="79"/>
    </row>
    <row r="68" spans="1:23" x14ac:dyDescent="0.2">
      <c r="A68" s="79"/>
      <c r="B68" s="79"/>
      <c r="C68" s="79"/>
      <c r="D68" s="79"/>
      <c r="E68" s="79"/>
      <c r="S68" s="79"/>
      <c r="T68" s="79"/>
      <c r="U68" s="79"/>
      <c r="V68" s="79"/>
      <c r="W68" s="79"/>
    </row>
    <row r="69" spans="1:23" x14ac:dyDescent="0.2">
      <c r="A69" s="79"/>
      <c r="B69" s="79"/>
      <c r="C69" s="79"/>
      <c r="D69" s="79"/>
      <c r="E69" s="79"/>
      <c r="S69" s="79"/>
      <c r="T69" s="79"/>
      <c r="U69" s="79"/>
      <c r="V69" s="79"/>
      <c r="W69" s="79"/>
    </row>
    <row r="70" spans="1:23" x14ac:dyDescent="0.2">
      <c r="A70" s="79"/>
      <c r="B70" s="79"/>
      <c r="C70" s="79"/>
      <c r="D70" s="79"/>
      <c r="E70" s="79"/>
      <c r="S70" s="79"/>
      <c r="T70" s="79"/>
      <c r="U70" s="79"/>
      <c r="V70" s="79"/>
      <c r="W70" s="79"/>
    </row>
    <row r="71" spans="1:23" x14ac:dyDescent="0.2">
      <c r="A71" s="79"/>
      <c r="B71" s="79"/>
      <c r="C71" s="79"/>
      <c r="D71" s="79"/>
      <c r="E71" s="79"/>
      <c r="S71" s="79"/>
      <c r="T71" s="79"/>
      <c r="U71" s="79"/>
      <c r="V71" s="79"/>
      <c r="W71" s="79"/>
    </row>
    <row r="72" spans="1:23" x14ac:dyDescent="0.2">
      <c r="A72" s="79"/>
      <c r="B72" s="79"/>
      <c r="C72" s="79"/>
      <c r="D72" s="79"/>
      <c r="E72" s="79"/>
      <c r="S72" s="79"/>
      <c r="T72" s="79"/>
      <c r="U72" s="79"/>
      <c r="V72" s="79"/>
      <c r="W72" s="79"/>
    </row>
    <row r="73" spans="1:23" x14ac:dyDescent="0.2">
      <c r="A73" s="79"/>
      <c r="B73" s="79"/>
      <c r="C73" s="79"/>
      <c r="D73" s="79"/>
      <c r="E73" s="79"/>
      <c r="S73" s="79"/>
      <c r="T73" s="79"/>
      <c r="U73" s="79"/>
      <c r="V73" s="79"/>
      <c r="W73" s="79"/>
    </row>
    <row r="74" spans="1:23" x14ac:dyDescent="0.2">
      <c r="A74" s="79"/>
      <c r="B74" s="79"/>
      <c r="C74" s="79"/>
      <c r="D74" s="79"/>
      <c r="E74" s="79"/>
      <c r="S74" s="79"/>
      <c r="T74" s="79"/>
      <c r="U74" s="79"/>
      <c r="V74" s="79"/>
      <c r="W74" s="79"/>
    </row>
    <row r="75" spans="1:23" x14ac:dyDescent="0.2">
      <c r="A75" s="79"/>
      <c r="B75" s="79"/>
      <c r="C75" s="79"/>
      <c r="D75" s="79"/>
      <c r="E75" s="79"/>
      <c r="S75" s="79"/>
      <c r="T75" s="79"/>
      <c r="U75" s="79"/>
      <c r="V75" s="79"/>
      <c r="W75" s="79"/>
    </row>
    <row r="76" spans="1:23" x14ac:dyDescent="0.2">
      <c r="A76" s="79"/>
      <c r="B76" s="79"/>
      <c r="C76" s="79"/>
      <c r="D76" s="79"/>
      <c r="E76" s="79"/>
      <c r="S76" s="79"/>
      <c r="T76" s="79"/>
      <c r="U76" s="79"/>
      <c r="V76" s="79"/>
      <c r="W76" s="79"/>
    </row>
    <row r="77" spans="1:23" ht="106" customHeight="1" x14ac:dyDescent="0.2">
      <c r="A77" s="148" t="s">
        <v>191</v>
      </c>
      <c r="B77" s="149"/>
      <c r="C77" s="149"/>
      <c r="D77" s="149"/>
      <c r="E77" s="149"/>
      <c r="F77" s="149"/>
      <c r="G77" s="149"/>
      <c r="H77" s="149"/>
      <c r="I77" s="149"/>
      <c r="J77" s="149"/>
      <c r="K77" s="149"/>
      <c r="L77" s="149"/>
      <c r="M77" s="149"/>
      <c r="N77" s="149"/>
      <c r="O77" s="149"/>
      <c r="P77" s="149"/>
      <c r="Q77" s="149"/>
      <c r="R77" s="149"/>
      <c r="S77" s="149"/>
      <c r="T77" s="149"/>
      <c r="U77" s="149"/>
      <c r="V77" s="149"/>
      <c r="W77" s="83"/>
    </row>
    <row r="78" spans="1:23" x14ac:dyDescent="0.2">
      <c r="A78" s="79"/>
      <c r="B78" s="79"/>
      <c r="C78" s="79"/>
      <c r="D78" s="79"/>
      <c r="E78" s="79"/>
      <c r="S78" s="79"/>
      <c r="T78" s="79"/>
      <c r="U78" s="79"/>
      <c r="V78" s="79"/>
      <c r="W78" s="79"/>
    </row>
    <row r="79" spans="1:23" x14ac:dyDescent="0.2">
      <c r="A79" s="79"/>
      <c r="B79" s="79"/>
      <c r="C79" s="79"/>
      <c r="D79" s="79"/>
      <c r="E79" s="79"/>
      <c r="S79" s="79"/>
      <c r="T79" s="79"/>
      <c r="U79" s="79"/>
      <c r="V79" s="79"/>
      <c r="W79" s="79"/>
    </row>
    <row r="80" spans="1:23" x14ac:dyDescent="0.2">
      <c r="A80" s="79"/>
      <c r="B80" s="79"/>
      <c r="C80" s="79"/>
      <c r="D80" s="79"/>
      <c r="E80" s="79"/>
      <c r="S80" s="79"/>
      <c r="T80" s="79"/>
      <c r="U80" s="79"/>
      <c r="V80" s="79"/>
      <c r="W80" s="79"/>
    </row>
    <row r="81" spans="1:23" x14ac:dyDescent="0.2">
      <c r="A81" s="79"/>
      <c r="B81" s="79"/>
      <c r="C81" s="79"/>
      <c r="D81" s="79"/>
      <c r="E81" s="79"/>
      <c r="S81" s="79"/>
      <c r="T81" s="79"/>
      <c r="U81" s="79"/>
      <c r="V81" s="79"/>
      <c r="W81" s="79"/>
    </row>
    <row r="82" spans="1:23" x14ac:dyDescent="0.2">
      <c r="A82" s="79"/>
      <c r="B82" s="79"/>
      <c r="C82" s="79"/>
      <c r="D82" s="79"/>
      <c r="E82" s="79"/>
      <c r="S82" s="79"/>
      <c r="T82" s="79"/>
      <c r="U82" s="79"/>
      <c r="V82" s="79"/>
      <c r="W82" s="79"/>
    </row>
    <row r="83" spans="1:23" x14ac:dyDescent="0.2">
      <c r="A83" s="79"/>
      <c r="B83" s="79"/>
      <c r="C83" s="79"/>
      <c r="D83" s="79"/>
      <c r="E83" s="79"/>
      <c r="S83" s="79"/>
      <c r="T83" s="79"/>
      <c r="U83" s="79"/>
      <c r="V83" s="79"/>
      <c r="W83" s="79"/>
    </row>
    <row r="84" spans="1:23" x14ac:dyDescent="0.2">
      <c r="A84" s="79"/>
      <c r="B84" s="79"/>
      <c r="C84" s="79"/>
      <c r="D84" s="79"/>
      <c r="E84" s="79"/>
      <c r="S84" s="79"/>
      <c r="T84" s="79"/>
      <c r="U84" s="79"/>
      <c r="V84" s="79"/>
      <c r="W84" s="79"/>
    </row>
    <row r="85" spans="1:23" x14ac:dyDescent="0.2">
      <c r="A85" s="79"/>
      <c r="B85" s="79"/>
      <c r="C85" s="79"/>
      <c r="D85" s="79"/>
      <c r="E85" s="79"/>
      <c r="S85" s="79"/>
      <c r="T85" s="79"/>
      <c r="U85" s="79"/>
      <c r="V85" s="79"/>
      <c r="W85" s="79"/>
    </row>
    <row r="86" spans="1:23" x14ac:dyDescent="0.2">
      <c r="A86" s="79"/>
      <c r="B86" s="79"/>
      <c r="C86" s="79"/>
      <c r="D86" s="79"/>
      <c r="E86" s="79"/>
      <c r="S86" s="79"/>
      <c r="T86" s="79"/>
      <c r="U86" s="79"/>
      <c r="V86" s="79"/>
      <c r="W86" s="79"/>
    </row>
    <row r="87" spans="1:23" x14ac:dyDescent="0.2">
      <c r="A87" s="79"/>
      <c r="B87" s="79"/>
      <c r="C87" s="79"/>
      <c r="D87" s="79"/>
      <c r="E87" s="79"/>
      <c r="S87" s="79"/>
      <c r="T87" s="79"/>
      <c r="U87" s="79"/>
      <c r="V87" s="79"/>
      <c r="W87" s="79"/>
    </row>
    <row r="88" spans="1:23" x14ac:dyDescent="0.2">
      <c r="A88" s="79"/>
      <c r="B88" s="79"/>
      <c r="C88" s="79"/>
      <c r="D88" s="79"/>
      <c r="E88" s="79"/>
      <c r="S88" s="79"/>
      <c r="T88" s="79"/>
      <c r="U88" s="79"/>
      <c r="V88" s="79"/>
      <c r="W88" s="79"/>
    </row>
    <row r="89" spans="1:23" x14ac:dyDescent="0.2">
      <c r="A89" s="79"/>
      <c r="B89" s="79"/>
      <c r="C89" s="79"/>
      <c r="D89" s="79"/>
      <c r="E89" s="79"/>
      <c r="S89" s="79"/>
      <c r="T89" s="79"/>
      <c r="U89" s="79"/>
      <c r="V89" s="79"/>
      <c r="W89" s="79"/>
    </row>
    <row r="90" spans="1:23" x14ac:dyDescent="0.2">
      <c r="A90" s="79"/>
      <c r="B90" s="79"/>
      <c r="C90" s="79"/>
      <c r="D90" s="79"/>
      <c r="E90" s="79"/>
      <c r="S90" s="79"/>
      <c r="T90" s="79"/>
      <c r="U90" s="79"/>
      <c r="V90" s="79"/>
      <c r="W90" s="79"/>
    </row>
    <row r="91" spans="1:23" x14ac:dyDescent="0.2">
      <c r="A91" s="79"/>
      <c r="B91" s="79"/>
      <c r="C91" s="79"/>
      <c r="D91" s="79"/>
      <c r="E91" s="79"/>
      <c r="S91" s="79"/>
      <c r="T91" s="79"/>
      <c r="U91" s="79"/>
      <c r="V91" s="79"/>
      <c r="W91" s="79"/>
    </row>
    <row r="92" spans="1:23" x14ac:dyDescent="0.2">
      <c r="A92" s="79"/>
      <c r="B92" s="79"/>
      <c r="C92" s="79"/>
      <c r="D92" s="79"/>
      <c r="E92" s="79"/>
      <c r="S92" s="79"/>
      <c r="T92" s="79"/>
      <c r="U92" s="79"/>
      <c r="V92" s="79"/>
      <c r="W92" s="79"/>
    </row>
    <row r="93" spans="1:23" x14ac:dyDescent="0.2">
      <c r="A93" s="79"/>
      <c r="B93" s="79"/>
      <c r="C93" s="79"/>
      <c r="D93" s="79"/>
      <c r="E93" s="79"/>
      <c r="S93" s="79"/>
      <c r="T93" s="79"/>
      <c r="U93" s="79"/>
      <c r="V93" s="79"/>
      <c r="W93" s="79"/>
    </row>
    <row r="94" spans="1:23" x14ac:dyDescent="0.2">
      <c r="A94" s="79"/>
      <c r="B94" s="79"/>
      <c r="C94" s="79"/>
      <c r="D94" s="79"/>
      <c r="E94" s="79"/>
      <c r="S94" s="79"/>
      <c r="T94" s="79"/>
      <c r="U94" s="79"/>
      <c r="V94" s="79"/>
      <c r="W94" s="79"/>
    </row>
    <row r="95" spans="1:23" ht="26.5" customHeight="1" x14ac:dyDescent="0.2">
      <c r="A95" s="148" t="s">
        <v>147</v>
      </c>
      <c r="B95" s="149"/>
      <c r="C95" s="149"/>
      <c r="D95" s="149"/>
      <c r="E95" s="149"/>
      <c r="F95" s="149"/>
      <c r="G95" s="149"/>
      <c r="H95" s="149"/>
      <c r="I95" s="149"/>
      <c r="J95" s="149"/>
      <c r="K95" s="149"/>
      <c r="L95" s="149"/>
      <c r="M95" s="149"/>
      <c r="N95" s="149"/>
      <c r="O95" s="149"/>
      <c r="P95" s="149"/>
      <c r="Q95" s="149"/>
      <c r="R95" s="149"/>
      <c r="S95" s="149"/>
      <c r="T95" s="149"/>
      <c r="U95" s="149"/>
      <c r="V95" s="149"/>
      <c r="W95" s="83"/>
    </row>
    <row r="96" spans="1:23" ht="21" customHeight="1" x14ac:dyDescent="0.2">
      <c r="A96" s="148" t="s">
        <v>148</v>
      </c>
      <c r="B96" s="149"/>
      <c r="C96" s="149"/>
      <c r="D96" s="149"/>
      <c r="E96" s="149"/>
      <c r="F96" s="149"/>
      <c r="G96" s="149"/>
      <c r="H96" s="149"/>
      <c r="I96" s="149"/>
      <c r="J96" s="149"/>
      <c r="K96" s="149"/>
      <c r="L96" s="149"/>
      <c r="M96" s="149"/>
      <c r="N96" s="149"/>
      <c r="O96" s="149"/>
      <c r="P96" s="149"/>
      <c r="Q96" s="149"/>
      <c r="R96" s="149"/>
      <c r="S96" s="149"/>
      <c r="T96" s="149"/>
      <c r="U96" s="149"/>
      <c r="V96" s="149"/>
      <c r="W96" s="83"/>
    </row>
    <row r="97" spans="1:23" ht="22" customHeight="1" x14ac:dyDescent="0.2">
      <c r="A97" s="148" t="s">
        <v>151</v>
      </c>
      <c r="B97" s="149"/>
      <c r="C97" s="149"/>
      <c r="D97" s="149"/>
      <c r="E97" s="149"/>
      <c r="F97" s="149"/>
      <c r="G97" s="149"/>
      <c r="H97" s="149"/>
      <c r="I97" s="149"/>
      <c r="J97" s="149"/>
      <c r="K97" s="149"/>
      <c r="L97" s="149"/>
      <c r="M97" s="149"/>
      <c r="N97" s="149"/>
      <c r="O97" s="149"/>
      <c r="P97" s="149"/>
      <c r="Q97" s="149"/>
      <c r="R97" s="149"/>
      <c r="S97" s="149"/>
      <c r="T97" s="149"/>
      <c r="U97" s="149"/>
      <c r="V97" s="149"/>
      <c r="W97" s="83"/>
    </row>
    <row r="98" spans="1:23" ht="19" customHeight="1" x14ac:dyDescent="0.2">
      <c r="A98" s="148" t="s">
        <v>149</v>
      </c>
      <c r="B98" s="149"/>
      <c r="C98" s="149"/>
      <c r="D98" s="149"/>
      <c r="E98" s="149"/>
      <c r="F98" s="149"/>
      <c r="G98" s="149"/>
      <c r="H98" s="149"/>
      <c r="I98" s="149"/>
      <c r="J98" s="149"/>
      <c r="K98" s="149"/>
      <c r="L98" s="149"/>
      <c r="M98" s="149"/>
      <c r="N98" s="149"/>
      <c r="O98" s="149"/>
      <c r="P98" s="149"/>
      <c r="Q98" s="149"/>
      <c r="R98" s="149"/>
      <c r="S98" s="149"/>
      <c r="T98" s="149"/>
      <c r="U98" s="149"/>
      <c r="V98" s="149"/>
      <c r="W98" s="83"/>
    </row>
    <row r="99" spans="1:23" ht="25" customHeight="1" x14ac:dyDescent="0.2">
      <c r="A99" s="148" t="s">
        <v>150</v>
      </c>
      <c r="B99" s="149"/>
      <c r="C99" s="149"/>
      <c r="D99" s="149"/>
      <c r="E99" s="149"/>
      <c r="F99" s="149"/>
      <c r="G99" s="149"/>
      <c r="H99" s="149"/>
      <c r="I99" s="149"/>
      <c r="J99" s="149"/>
      <c r="K99" s="149"/>
      <c r="L99" s="149"/>
      <c r="M99" s="149"/>
      <c r="N99" s="149"/>
      <c r="O99" s="149"/>
      <c r="P99" s="149"/>
      <c r="Q99" s="149"/>
      <c r="R99" s="149"/>
      <c r="S99" s="149"/>
      <c r="T99" s="149"/>
      <c r="U99" s="149"/>
      <c r="V99" s="149"/>
      <c r="W99" s="83"/>
    </row>
    <row r="100" spans="1:23" ht="18.5" customHeight="1" x14ac:dyDescent="0.2">
      <c r="A100" s="148" t="s">
        <v>192</v>
      </c>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83"/>
    </row>
    <row r="101" spans="1:23" s="120" customFormat="1" ht="54" customHeight="1" x14ac:dyDescent="0.2">
      <c r="A101" s="148" t="s">
        <v>157</v>
      </c>
      <c r="B101" s="149"/>
      <c r="C101" s="149"/>
      <c r="D101" s="149"/>
      <c r="E101" s="149"/>
      <c r="F101" s="149"/>
      <c r="G101" s="149"/>
      <c r="H101" s="149"/>
      <c r="I101" s="149"/>
      <c r="J101" s="149"/>
      <c r="K101" s="149"/>
      <c r="L101" s="149"/>
      <c r="M101" s="149"/>
      <c r="N101" s="149"/>
      <c r="O101" s="149"/>
      <c r="P101" s="83"/>
      <c r="Q101" s="83"/>
      <c r="R101" s="83"/>
    </row>
    <row r="102" spans="1:23" x14ac:dyDescent="0.2">
      <c r="A102" s="2"/>
      <c r="B102" s="2"/>
      <c r="C102" s="2"/>
      <c r="D102" s="2"/>
      <c r="E102" s="2"/>
    </row>
    <row r="103" spans="1:23" s="115" customFormat="1" x14ac:dyDescent="0.2">
      <c r="A103" s="85" t="s">
        <v>135</v>
      </c>
      <c r="B103" s="85" t="s">
        <v>46</v>
      </c>
      <c r="C103" s="85" t="s">
        <v>98</v>
      </c>
      <c r="D103" s="85" t="s">
        <v>19</v>
      </c>
      <c r="E103" s="85" t="s">
        <v>20</v>
      </c>
      <c r="F103" s="98">
        <v>41456</v>
      </c>
      <c r="G103" s="98">
        <v>41487</v>
      </c>
      <c r="H103" s="98">
        <v>41518</v>
      </c>
      <c r="I103" s="98">
        <v>41548</v>
      </c>
      <c r="J103" s="98">
        <v>41579</v>
      </c>
      <c r="K103" s="98">
        <v>41609</v>
      </c>
      <c r="L103" s="98">
        <v>41640</v>
      </c>
      <c r="M103" s="98">
        <v>41671</v>
      </c>
      <c r="N103" s="98">
        <v>41699</v>
      </c>
      <c r="O103" s="98">
        <v>41730</v>
      </c>
      <c r="P103" s="98">
        <v>41760</v>
      </c>
      <c r="Q103" s="98">
        <v>41791</v>
      </c>
      <c r="R103" s="99"/>
    </row>
    <row r="104" spans="1:23" s="115" customFormat="1" x14ac:dyDescent="0.2">
      <c r="A104" s="85"/>
      <c r="B104" s="85"/>
      <c r="C104" s="85"/>
      <c r="D104" s="84"/>
      <c r="E104" s="99"/>
      <c r="F104" s="99"/>
      <c r="G104" s="99"/>
      <c r="H104" s="99"/>
      <c r="I104" s="99"/>
      <c r="J104" s="99"/>
      <c r="K104" s="99"/>
      <c r="L104" s="99"/>
      <c r="M104" s="99"/>
      <c r="N104" s="99"/>
      <c r="O104" s="99"/>
      <c r="P104" s="99"/>
      <c r="Q104" s="99"/>
      <c r="R104" s="99"/>
    </row>
    <row r="105" spans="1:23" x14ac:dyDescent="0.2">
      <c r="A105" s="80" t="s">
        <v>136</v>
      </c>
      <c r="B105" s="80" t="s">
        <v>51</v>
      </c>
      <c r="C105" s="80" t="s">
        <v>134</v>
      </c>
      <c r="D105" s="80" t="s">
        <v>121</v>
      </c>
      <c r="E105" s="80" t="s">
        <v>124</v>
      </c>
      <c r="F105" s="19">
        <f>SUMIFS('Data Repository Table'!$J:$J,
'Data Repository Table'!$A:$A,'Expenses Analysis'!$A105,
'Data Repository Table'!$C:$C,'Expenses Analysis'!$B105,
'Data Repository Table'!$B:$B,'Expenses Analysis'!$C105&amp;"*",
'Data Repository Table'!$G:$G,'Expenses Analysis'!$D105,
'Data Repository Table'!$H:$H,'Expenses Analysis'!$E105,
'Data Repository Table'!$D:$D,'Expenses Analysis'!F$103,'Data Repository Table'!$A:$A,'Data Repository Table'!$A$3)</f>
        <v>593751.84077137313</v>
      </c>
      <c r="G105" s="19">
        <f>SUMIFS('Data Repository Table'!$J:$J,
'Data Repository Table'!$A:$A,'Expenses Analysis'!$A105,
'Data Repository Table'!$C:$C,'Expenses Analysis'!$B105,
'Data Repository Table'!$B:$B,'Expenses Analysis'!$C105&amp;"*",
'Data Repository Table'!$G:$G,'Expenses Analysis'!$D105,
'Data Repository Table'!$H:$H,'Expenses Analysis'!$E105,
'Data Repository Table'!$D:$D,'Expenses Analysis'!G$103,'Data Repository Table'!$A:$A,'Data Repository Table'!$A$3)</f>
        <v>820393.03401412489</v>
      </c>
      <c r="H105" s="19">
        <f>SUMIFS('Data Repository Table'!$J:$J,
'Data Repository Table'!$A:$A,'Expenses Analysis'!$A105,
'Data Repository Table'!$C:$C,'Expenses Analysis'!$B105,
'Data Repository Table'!$B:$B,'Expenses Analysis'!$C105&amp;"*",
'Data Repository Table'!$G:$G,'Expenses Analysis'!$D105,
'Data Repository Table'!$H:$H,'Expenses Analysis'!$E105,
'Data Repository Table'!$D:$D,'Expenses Analysis'!H$103,'Data Repository Table'!$A:$A,'Data Repository Table'!$A$3)</f>
        <v>642291.58212862327</v>
      </c>
      <c r="I105" s="19">
        <f>SUMIFS('Data Repository Table'!$J:$J,
'Data Repository Table'!$A:$A,'Expenses Analysis'!$A105,
'Data Repository Table'!$C:$C,'Expenses Analysis'!$B105,
'Data Repository Table'!$B:$B,'Expenses Analysis'!$C105&amp;"*",
'Data Repository Table'!$G:$G,'Expenses Analysis'!$D105,
'Data Repository Table'!$H:$H,'Expenses Analysis'!$E105,
'Data Repository Table'!$D:$D,'Expenses Analysis'!I$103,'Data Repository Table'!$A:$A,'Data Repository Table'!$A$3)</f>
        <v>609639.97288837493</v>
      </c>
      <c r="J105" s="19">
        <f>SUMIFS('Data Repository Table'!$J:$J,
'Data Repository Table'!$A:$A,'Expenses Analysis'!$A105,
'Data Repository Table'!$C:$C,'Expenses Analysis'!$B105,
'Data Repository Table'!$B:$B,'Expenses Analysis'!$C105&amp;"*",
'Data Repository Table'!$G:$G,'Expenses Analysis'!$D105,
'Data Repository Table'!$H:$H,'Expenses Analysis'!$E105,
'Data Repository Table'!$D:$D,'Expenses Analysis'!J$103,'Data Repository Table'!$A:$A,'Data Repository Table'!$A$3)</f>
        <v>626073.16897124995</v>
      </c>
      <c r="K105" s="19">
        <f>SUMIFS('Data Repository Table'!$J:$J,
'Data Repository Table'!$A:$A,'Expenses Analysis'!$A105,
'Data Repository Table'!$C:$C,'Expenses Analysis'!$B105,
'Data Repository Table'!$B:$B,'Expenses Analysis'!$C105&amp;"*",
'Data Repository Table'!$G:$G,'Expenses Analysis'!$D105,
'Data Repository Table'!$H:$H,'Expenses Analysis'!$E105,
'Data Repository Table'!$D:$D,'Expenses Analysis'!K$103,'Data Repository Table'!$A:$A,'Data Repository Table'!$A$3)</f>
        <v>602153.37789750006</v>
      </c>
      <c r="L105" s="19">
        <f>SUMIFS('Data Repository Table'!$J:$J,
'Data Repository Table'!$A:$A,'Expenses Analysis'!$A105,
'Data Repository Table'!$C:$C,'Expenses Analysis'!$B105,
'Data Repository Table'!$B:$B,'Expenses Analysis'!$C105&amp;"*",
'Data Repository Table'!$G:$G,'Expenses Analysis'!$D105,
'Data Repository Table'!$H:$H,'Expenses Analysis'!$E105,
'Data Repository Table'!$D:$D,'Expenses Analysis'!L$103,'Data Repository Table'!$A:$A,'Data Repository Table'!$A$3)</f>
        <v>1146143.9846999997</v>
      </c>
      <c r="M105" s="19">
        <f>SUMIFS('Data Repository Table'!$J:$J,
'Data Repository Table'!$A:$A,'Expenses Analysis'!$A105,
'Data Repository Table'!$C:$C,'Expenses Analysis'!$B105,
'Data Repository Table'!$B:$B,'Expenses Analysis'!$C105&amp;"*",
'Data Repository Table'!$G:$G,'Expenses Analysis'!$D105,
'Data Repository Table'!$H:$H,'Expenses Analysis'!$E105,
'Data Repository Table'!$D:$D,'Expenses Analysis'!M$103,'Data Repository Table'!$A:$A,'Data Repository Table'!$A$3)</f>
        <v>964931.83751249989</v>
      </c>
      <c r="N105" s="19">
        <f>SUMIFS('Data Repository Table'!$J:$J,
'Data Repository Table'!$A:$A,'Expenses Analysis'!$A105,
'Data Repository Table'!$C:$C,'Expenses Analysis'!$B105,
'Data Repository Table'!$B:$B,'Expenses Analysis'!$C105&amp;"*",
'Data Repository Table'!$G:$G,'Expenses Analysis'!$D105,
'Data Repository Table'!$H:$H,'Expenses Analysis'!$E105,
'Data Repository Table'!$D:$D,'Expenses Analysis'!N$103,'Data Repository Table'!$A:$A,'Data Repository Table'!$A$3)</f>
        <v>962733.95790000004</v>
      </c>
      <c r="O105" s="19">
        <f>SUMIFS('Data Repository Table'!$J:$J,
'Data Repository Table'!$A:$A,'Expenses Analysis'!$A105,
'Data Repository Table'!$C:$C,'Expenses Analysis'!$B105,
'Data Repository Table'!$B:$B,'Expenses Analysis'!$C105&amp;"*",
'Data Repository Table'!$G:$G,'Expenses Analysis'!$D105,
'Data Repository Table'!$H:$H,'Expenses Analysis'!$E105,
'Data Repository Table'!$D:$D,'Expenses Analysis'!O$103,'Data Repository Table'!$A:$A,'Data Repository Table'!$A$3)</f>
        <v>964825.21760624985</v>
      </c>
      <c r="P105" s="19">
        <f>SUMIFS('Data Repository Table'!$J:$J,
'Data Repository Table'!$A:$A,'Expenses Analysis'!$A105,
'Data Repository Table'!$C:$C,'Expenses Analysis'!$B105,
'Data Repository Table'!$B:$B,'Expenses Analysis'!$C105&amp;"*",
'Data Repository Table'!$G:$G,'Expenses Analysis'!$D105,
'Data Repository Table'!$H:$H,'Expenses Analysis'!$E105,
'Data Repository Table'!$D:$D,'Expenses Analysis'!P$103,'Data Repository Table'!$A:$A,'Data Repository Table'!$A$3)</f>
        <v>1024534.78359375</v>
      </c>
      <c r="Q105" s="19">
        <f>SUMIFS('Data Repository Table'!$J:$J,
'Data Repository Table'!$A:$A,'Expenses Analysis'!$A105,
'Data Repository Table'!$C:$C,'Expenses Analysis'!$B105,
'Data Repository Table'!$B:$B,'Expenses Analysis'!$C105&amp;"*",
'Data Repository Table'!$G:$G,'Expenses Analysis'!$D105,
'Data Repository Table'!$H:$H,'Expenses Analysis'!$E105,
'Data Repository Table'!$D:$D,'Expenses Analysis'!Q$103,'Data Repository Table'!$A:$A,'Data Repository Table'!$A$3)</f>
        <v>1168045.22566875</v>
      </c>
    </row>
    <row r="106" spans="1:23" x14ac:dyDescent="0.2">
      <c r="A106" s="80" t="s">
        <v>136</v>
      </c>
      <c r="B106" s="80" t="s">
        <v>64</v>
      </c>
      <c r="C106" s="80" t="s">
        <v>134</v>
      </c>
      <c r="D106" s="80" t="s">
        <v>121</v>
      </c>
      <c r="E106" s="80" t="s">
        <v>124</v>
      </c>
      <c r="F106" s="19">
        <f>SUMIFS('Data Repository Table'!$J:$J,
'Data Repository Table'!$A:$A,'Expenses Analysis'!$A106,
'Data Repository Table'!$C:$C,'Expenses Analysis'!$B106,
'Data Repository Table'!$B:$B,'Expenses Analysis'!$C106&amp;"*",
'Data Repository Table'!$G:$G,'Expenses Analysis'!$D106,
'Data Repository Table'!$H:$H,'Expenses Analysis'!$E106,
'Data Repository Table'!$D:$D,'Expenses Analysis'!F$103,'Data Repository Table'!$A:$A,'Data Repository Table'!$A$3)</f>
        <v>2533034.5131168002</v>
      </c>
      <c r="G106" s="19">
        <f>SUMIFS('Data Repository Table'!$J:$J,
'Data Repository Table'!$A:$A,'Expenses Analysis'!$A106,
'Data Repository Table'!$C:$C,'Expenses Analysis'!$B106,
'Data Repository Table'!$B:$B,'Expenses Analysis'!$C106&amp;"*",
'Data Repository Table'!$G:$G,'Expenses Analysis'!$D106,
'Data Repository Table'!$H:$H,'Expenses Analysis'!$E106,
'Data Repository Table'!$D:$D,'Expenses Analysis'!G$103,'Data Repository Table'!$A:$A,'Data Repository Table'!$A$3)</f>
        <v>3051574.1625600001</v>
      </c>
      <c r="H106" s="19">
        <f>SUMIFS('Data Repository Table'!$J:$J,
'Data Repository Table'!$A:$A,'Expenses Analysis'!$A106,
'Data Repository Table'!$C:$C,'Expenses Analysis'!$B106,
'Data Repository Table'!$B:$B,'Expenses Analysis'!$C106&amp;"*",
'Data Repository Table'!$G:$G,'Expenses Analysis'!$D106,
'Data Repository Table'!$H:$H,'Expenses Analysis'!$E106,
'Data Repository Table'!$D:$D,'Expenses Analysis'!H$103,'Data Repository Table'!$A:$A,'Data Repository Table'!$A$3)</f>
        <v>3084202.7580672004</v>
      </c>
      <c r="I106" s="19">
        <f>SUMIFS('Data Repository Table'!$J:$J,
'Data Repository Table'!$A:$A,'Expenses Analysis'!$A106,
'Data Repository Table'!$C:$C,'Expenses Analysis'!$B106,
'Data Repository Table'!$B:$B,'Expenses Analysis'!$C106&amp;"*",
'Data Repository Table'!$G:$G,'Expenses Analysis'!$D106,
'Data Repository Table'!$H:$H,'Expenses Analysis'!$E106,
'Data Repository Table'!$D:$D,'Expenses Analysis'!I$103,'Data Repository Table'!$A:$A,'Data Repository Table'!$A$3)</f>
        <v>4135202.765971201</v>
      </c>
      <c r="J106" s="19">
        <f>SUMIFS('Data Repository Table'!$J:$J,
'Data Repository Table'!$A:$A,'Expenses Analysis'!$A106,
'Data Repository Table'!$C:$C,'Expenses Analysis'!$B106,
'Data Repository Table'!$B:$B,'Expenses Analysis'!$C106&amp;"*",
'Data Repository Table'!$G:$G,'Expenses Analysis'!$D106,
'Data Repository Table'!$H:$H,'Expenses Analysis'!$E106,
'Data Repository Table'!$D:$D,'Expenses Analysis'!J$103,'Data Repository Table'!$A:$A,'Data Repository Table'!$A$3)</f>
        <v>4473275.8948415993</v>
      </c>
      <c r="K106" s="19">
        <f>SUMIFS('Data Repository Table'!$J:$J,
'Data Repository Table'!$A:$A,'Expenses Analysis'!$A106,
'Data Repository Table'!$C:$C,'Expenses Analysis'!$B106,
'Data Repository Table'!$B:$B,'Expenses Analysis'!$C106&amp;"*",
'Data Repository Table'!$G:$G,'Expenses Analysis'!$D106,
'Data Repository Table'!$H:$H,'Expenses Analysis'!$E106,
'Data Repository Table'!$D:$D,'Expenses Analysis'!K$103,'Data Repository Table'!$A:$A,'Data Repository Table'!$A$3)</f>
        <v>3464957.9260800011</v>
      </c>
      <c r="L106" s="19">
        <f>SUMIFS('Data Repository Table'!$J:$J,
'Data Repository Table'!$A:$A,'Expenses Analysis'!$A106,
'Data Repository Table'!$C:$C,'Expenses Analysis'!$B106,
'Data Repository Table'!$B:$B,'Expenses Analysis'!$C106&amp;"*",
'Data Repository Table'!$G:$G,'Expenses Analysis'!$D106,
'Data Repository Table'!$H:$H,'Expenses Analysis'!$E106,
'Data Repository Table'!$D:$D,'Expenses Analysis'!L$103,'Data Repository Table'!$A:$A,'Data Repository Table'!$A$3)</f>
        <v>4049642.8266000003</v>
      </c>
      <c r="M106" s="19">
        <f>SUMIFS('Data Repository Table'!$J:$J,
'Data Repository Table'!$A:$A,'Expenses Analysis'!$A106,
'Data Repository Table'!$C:$C,'Expenses Analysis'!$B106,
'Data Repository Table'!$B:$B,'Expenses Analysis'!$C106&amp;"*",
'Data Repository Table'!$G:$G,'Expenses Analysis'!$D106,
'Data Repository Table'!$H:$H,'Expenses Analysis'!$E106,
'Data Repository Table'!$D:$D,'Expenses Analysis'!M$103,'Data Repository Table'!$A:$A,'Data Repository Table'!$A$3)</f>
        <v>4767948.2214000002</v>
      </c>
      <c r="N106" s="19">
        <f>SUMIFS('Data Repository Table'!$J:$J,
'Data Repository Table'!$A:$A,'Expenses Analysis'!$A106,
'Data Repository Table'!$C:$C,'Expenses Analysis'!$B106,
'Data Repository Table'!$B:$B,'Expenses Analysis'!$C106&amp;"*",
'Data Repository Table'!$G:$G,'Expenses Analysis'!$D106,
'Data Repository Table'!$H:$H,'Expenses Analysis'!$E106,
'Data Repository Table'!$D:$D,'Expenses Analysis'!N$103,'Data Repository Table'!$A:$A,'Data Repository Table'!$A$3)</f>
        <v>4346722.8083999995</v>
      </c>
      <c r="O106" s="19">
        <f>SUMIFS('Data Repository Table'!$J:$J,
'Data Repository Table'!$A:$A,'Expenses Analysis'!$A106,
'Data Repository Table'!$C:$C,'Expenses Analysis'!$B106,
'Data Repository Table'!$B:$B,'Expenses Analysis'!$C106&amp;"*",
'Data Repository Table'!$G:$G,'Expenses Analysis'!$D106,
'Data Repository Table'!$H:$H,'Expenses Analysis'!$E106,
'Data Repository Table'!$D:$D,'Expenses Analysis'!O$103,'Data Repository Table'!$A:$A,'Data Repository Table'!$A$3)</f>
        <v>4671541.1274000006</v>
      </c>
      <c r="P106" s="19">
        <f>SUMIFS('Data Repository Table'!$J:$J,
'Data Repository Table'!$A:$A,'Expenses Analysis'!$A106,
'Data Repository Table'!$C:$C,'Expenses Analysis'!$B106,
'Data Repository Table'!$B:$B,'Expenses Analysis'!$C106&amp;"*",
'Data Repository Table'!$G:$G,'Expenses Analysis'!$D106,
'Data Repository Table'!$H:$H,'Expenses Analysis'!$E106,
'Data Repository Table'!$D:$D,'Expenses Analysis'!P$103,'Data Repository Table'!$A:$A,'Data Repository Table'!$A$3)</f>
        <v>5478104.6040000012</v>
      </c>
      <c r="Q106" s="19">
        <f>SUMIFS('Data Repository Table'!$J:$J,
'Data Repository Table'!$A:$A,'Expenses Analysis'!$A106,
'Data Repository Table'!$C:$C,'Expenses Analysis'!$B106,
'Data Repository Table'!$B:$B,'Expenses Analysis'!$C106&amp;"*",
'Data Repository Table'!$G:$G,'Expenses Analysis'!$D106,
'Data Repository Table'!$H:$H,'Expenses Analysis'!$E106,
'Data Repository Table'!$D:$D,'Expenses Analysis'!Q$103,'Data Repository Table'!$A:$A,'Data Repository Table'!$A$3)</f>
        <v>2269805.1667200001</v>
      </c>
    </row>
    <row r="107" spans="1:23" x14ac:dyDescent="0.2">
      <c r="A107" s="80" t="s">
        <v>136</v>
      </c>
      <c r="B107" s="80" t="s">
        <v>63</v>
      </c>
      <c r="C107" s="80" t="s">
        <v>134</v>
      </c>
      <c r="D107" s="80" t="s">
        <v>121</v>
      </c>
      <c r="E107" s="80" t="s">
        <v>124</v>
      </c>
      <c r="F107" s="19">
        <f>SUMIFS('Data Repository Table'!$J:$J,
'Data Repository Table'!$A:$A,'Expenses Analysis'!$A107,
'Data Repository Table'!$C:$C,'Expenses Analysis'!$B107,
'Data Repository Table'!$B:$B,'Expenses Analysis'!$C107&amp;"*",
'Data Repository Table'!$G:$G,'Expenses Analysis'!$D107,
'Data Repository Table'!$H:$H,'Expenses Analysis'!$E107,
'Data Repository Table'!$D:$D,'Expenses Analysis'!F$103,'Data Repository Table'!$A:$A,'Data Repository Table'!$A$3)</f>
        <v>1625596.3356633</v>
      </c>
      <c r="G107" s="19">
        <f>SUMIFS('Data Repository Table'!$J:$J,
'Data Repository Table'!$A:$A,'Expenses Analysis'!$A107,
'Data Repository Table'!$C:$C,'Expenses Analysis'!$B107,
'Data Repository Table'!$B:$B,'Expenses Analysis'!$C107&amp;"*",
'Data Repository Table'!$G:$G,'Expenses Analysis'!$D107,
'Data Repository Table'!$H:$H,'Expenses Analysis'!$E107,
'Data Repository Table'!$D:$D,'Expenses Analysis'!G$103,'Data Repository Table'!$A:$A,'Data Repository Table'!$A$3)</f>
        <v>1295067.8472731998</v>
      </c>
      <c r="H107" s="19">
        <f>SUMIFS('Data Repository Table'!$J:$J,
'Data Repository Table'!$A:$A,'Expenses Analysis'!$A107,
'Data Repository Table'!$C:$C,'Expenses Analysis'!$B107,
'Data Repository Table'!$B:$B,'Expenses Analysis'!$C107&amp;"*",
'Data Repository Table'!$G:$G,'Expenses Analysis'!$D107,
'Data Repository Table'!$H:$H,'Expenses Analysis'!$E107,
'Data Repository Table'!$D:$D,'Expenses Analysis'!H$103,'Data Repository Table'!$A:$A,'Data Repository Table'!$A$3)</f>
        <v>1750624.8818057997</v>
      </c>
      <c r="I107" s="19">
        <f>SUMIFS('Data Repository Table'!$J:$J,
'Data Repository Table'!$A:$A,'Expenses Analysis'!$A107,
'Data Repository Table'!$C:$C,'Expenses Analysis'!$B107,
'Data Repository Table'!$B:$B,'Expenses Analysis'!$C107&amp;"*",
'Data Repository Table'!$G:$G,'Expenses Analysis'!$D107,
'Data Repository Table'!$H:$H,'Expenses Analysis'!$E107,
'Data Repository Table'!$D:$D,'Expenses Analysis'!I$103,'Data Repository Table'!$A:$A,'Data Repository Table'!$A$3)</f>
        <v>1472529.3869285996</v>
      </c>
      <c r="J107" s="19">
        <f>SUMIFS('Data Repository Table'!$J:$J,
'Data Repository Table'!$A:$A,'Expenses Analysis'!$A107,
'Data Repository Table'!$C:$C,'Expenses Analysis'!$B107,
'Data Repository Table'!$B:$B,'Expenses Analysis'!$C107&amp;"*",
'Data Repository Table'!$G:$G,'Expenses Analysis'!$D107,
'Data Repository Table'!$H:$H,'Expenses Analysis'!$E107,
'Data Repository Table'!$D:$D,'Expenses Analysis'!J$103,'Data Repository Table'!$A:$A,'Data Repository Table'!$A$3)</f>
        <v>1252200.4923928501</v>
      </c>
      <c r="K107" s="19">
        <f>SUMIFS('Data Repository Table'!$J:$J,
'Data Repository Table'!$A:$A,'Expenses Analysis'!$A107,
'Data Repository Table'!$C:$C,'Expenses Analysis'!$B107,
'Data Repository Table'!$B:$B,'Expenses Analysis'!$C107&amp;"*",
'Data Repository Table'!$G:$G,'Expenses Analysis'!$D107,
'Data Repository Table'!$H:$H,'Expenses Analysis'!$E107,
'Data Repository Table'!$D:$D,'Expenses Analysis'!K$103,'Data Repository Table'!$A:$A,'Data Repository Table'!$A$3)</f>
        <v>1406782.6738875001</v>
      </c>
      <c r="L107" s="19">
        <f>SUMIFS('Data Repository Table'!$J:$J,
'Data Repository Table'!$A:$A,'Expenses Analysis'!$A107,
'Data Repository Table'!$C:$C,'Expenses Analysis'!$B107,
'Data Repository Table'!$B:$B,'Expenses Analysis'!$C107&amp;"*",
'Data Repository Table'!$G:$G,'Expenses Analysis'!$D107,
'Data Repository Table'!$H:$H,'Expenses Analysis'!$E107,
'Data Repository Table'!$D:$D,'Expenses Analysis'!L$103,'Data Repository Table'!$A:$A,'Data Repository Table'!$A$3)</f>
        <v>1877449.5046125001</v>
      </c>
      <c r="M107" s="19">
        <f>SUMIFS('Data Repository Table'!$J:$J,
'Data Repository Table'!$A:$A,'Expenses Analysis'!$A107,
'Data Repository Table'!$C:$C,'Expenses Analysis'!$B107,
'Data Repository Table'!$B:$B,'Expenses Analysis'!$C107&amp;"*",
'Data Repository Table'!$G:$G,'Expenses Analysis'!$D107,
'Data Repository Table'!$H:$H,'Expenses Analysis'!$E107,
'Data Repository Table'!$D:$D,'Expenses Analysis'!M$103,'Data Repository Table'!$A:$A,'Data Repository Table'!$A$3)</f>
        <v>1912219.1750437501</v>
      </c>
      <c r="N107" s="19">
        <f>SUMIFS('Data Repository Table'!$J:$J,
'Data Repository Table'!$A:$A,'Expenses Analysis'!$A107,
'Data Repository Table'!$C:$C,'Expenses Analysis'!$B107,
'Data Repository Table'!$B:$B,'Expenses Analysis'!$C107&amp;"*",
'Data Repository Table'!$G:$G,'Expenses Analysis'!$D107,
'Data Repository Table'!$H:$H,'Expenses Analysis'!$E107,
'Data Repository Table'!$D:$D,'Expenses Analysis'!N$103,'Data Repository Table'!$A:$A,'Data Repository Table'!$A$3)</f>
        <v>2266625.1980531253</v>
      </c>
      <c r="O107" s="19">
        <f>SUMIFS('Data Repository Table'!$J:$J,
'Data Repository Table'!$A:$A,'Expenses Analysis'!$A107,
'Data Repository Table'!$C:$C,'Expenses Analysis'!$B107,
'Data Repository Table'!$B:$B,'Expenses Analysis'!$C107&amp;"*",
'Data Repository Table'!$G:$G,'Expenses Analysis'!$D107,
'Data Repository Table'!$H:$H,'Expenses Analysis'!$E107,
'Data Repository Table'!$D:$D,'Expenses Analysis'!O$103,'Data Repository Table'!$A:$A,'Data Repository Table'!$A$3)</f>
        <v>2234200.5744250002</v>
      </c>
      <c r="P107" s="19">
        <f>SUMIFS('Data Repository Table'!$J:$J,
'Data Repository Table'!$A:$A,'Expenses Analysis'!$A107,
'Data Repository Table'!$C:$C,'Expenses Analysis'!$B107,
'Data Repository Table'!$B:$B,'Expenses Analysis'!$C107&amp;"*",
'Data Repository Table'!$G:$G,'Expenses Analysis'!$D107,
'Data Repository Table'!$H:$H,'Expenses Analysis'!$E107,
'Data Repository Table'!$D:$D,'Expenses Analysis'!P$103,'Data Repository Table'!$A:$A,'Data Repository Table'!$A$3)</f>
        <v>2593715.6428375002</v>
      </c>
      <c r="Q107" s="19">
        <f>SUMIFS('Data Repository Table'!$J:$J,
'Data Repository Table'!$A:$A,'Expenses Analysis'!$A107,
'Data Repository Table'!$C:$C,'Expenses Analysis'!$B107,
'Data Repository Table'!$B:$B,'Expenses Analysis'!$C107&amp;"*",
'Data Repository Table'!$G:$G,'Expenses Analysis'!$D107,
'Data Repository Table'!$H:$H,'Expenses Analysis'!$E107,
'Data Repository Table'!$D:$D,'Expenses Analysis'!Q$103,'Data Repository Table'!$A:$A,'Data Repository Table'!$A$3)</f>
        <v>2274807.7859325004</v>
      </c>
    </row>
    <row r="108" spans="1:23" x14ac:dyDescent="0.2">
      <c r="A108" s="80" t="s">
        <v>138</v>
      </c>
      <c r="B108" s="80" t="s">
        <v>51</v>
      </c>
      <c r="C108" s="80" t="s">
        <v>139</v>
      </c>
      <c r="D108" s="80" t="s">
        <v>139</v>
      </c>
      <c r="E108" s="80" t="s">
        <v>139</v>
      </c>
      <c r="F108" s="2">
        <v>181.93</v>
      </c>
      <c r="G108" s="2">
        <v>187.44</v>
      </c>
      <c r="H108" s="2">
        <v>184.77</v>
      </c>
      <c r="I108" s="2">
        <v>191.54</v>
      </c>
      <c r="J108" s="2">
        <v>98.1</v>
      </c>
      <c r="K108" s="2">
        <v>185.31</v>
      </c>
      <c r="L108" s="2">
        <v>186.9</v>
      </c>
      <c r="M108" s="2">
        <v>158.59</v>
      </c>
      <c r="N108" s="2">
        <v>191.4</v>
      </c>
      <c r="O108" s="2">
        <v>171.06</v>
      </c>
      <c r="P108" s="2">
        <v>169.29</v>
      </c>
      <c r="Q108" s="2">
        <v>142.51</v>
      </c>
    </row>
    <row r="109" spans="1:23" x14ac:dyDescent="0.2">
      <c r="A109" s="80" t="s">
        <v>138</v>
      </c>
      <c r="B109" s="80" t="s">
        <v>64</v>
      </c>
      <c r="C109" s="80" t="s">
        <v>139</v>
      </c>
      <c r="D109" s="80" t="s">
        <v>139</v>
      </c>
      <c r="E109" s="80" t="s">
        <v>139</v>
      </c>
      <c r="F109" s="2">
        <v>214.97</v>
      </c>
      <c r="G109" s="2">
        <v>228.2</v>
      </c>
      <c r="H109" s="2">
        <v>216.54</v>
      </c>
      <c r="I109" s="2">
        <v>236.76</v>
      </c>
      <c r="J109" s="2">
        <v>232.05</v>
      </c>
      <c r="K109" s="2">
        <v>240.21</v>
      </c>
      <c r="L109" s="2">
        <v>288.16000000000003</v>
      </c>
      <c r="M109" s="2">
        <v>306.88</v>
      </c>
      <c r="N109" s="2">
        <v>367.65</v>
      </c>
      <c r="O109" s="2">
        <v>351.99</v>
      </c>
      <c r="P109" s="2">
        <v>362.82</v>
      </c>
      <c r="Q109" s="2">
        <v>260.31</v>
      </c>
    </row>
    <row r="110" spans="1:23" x14ac:dyDescent="0.2">
      <c r="A110" s="80" t="s">
        <v>138</v>
      </c>
      <c r="B110" s="80" t="s">
        <v>63</v>
      </c>
      <c r="C110" s="80" t="s">
        <v>139</v>
      </c>
      <c r="D110" s="80" t="s">
        <v>139</v>
      </c>
      <c r="E110" s="80" t="s">
        <v>139</v>
      </c>
      <c r="F110" s="2">
        <v>250.24</v>
      </c>
      <c r="G110" s="2">
        <v>206.74</v>
      </c>
      <c r="H110" s="2">
        <v>201.24</v>
      </c>
      <c r="I110" s="2">
        <v>174.37</v>
      </c>
      <c r="J110" s="2">
        <v>204.2</v>
      </c>
      <c r="K110" s="2">
        <v>146.36000000000001</v>
      </c>
      <c r="L110" s="2">
        <v>204.2</v>
      </c>
      <c r="M110" s="2">
        <v>217.43</v>
      </c>
      <c r="N110" s="2">
        <v>230.98</v>
      </c>
      <c r="O110" s="2">
        <v>236.44</v>
      </c>
      <c r="P110" s="2">
        <v>241.41</v>
      </c>
      <c r="Q110" s="2">
        <v>220.38</v>
      </c>
    </row>
    <row r="111" spans="1:23" x14ac:dyDescent="0.2">
      <c r="A111" s="80" t="s">
        <v>136</v>
      </c>
      <c r="B111" s="80" t="s">
        <v>51</v>
      </c>
      <c r="C111" s="80" t="s">
        <v>134</v>
      </c>
      <c r="D111" s="80" t="s">
        <v>132</v>
      </c>
      <c r="E111" s="80" t="s">
        <v>133</v>
      </c>
      <c r="F111" s="19">
        <f>SUMIFS('Data Repository Table'!$J:$J,
'Data Repository Table'!$A:$A,'Expenses Analysis'!$A111,
'Data Repository Table'!$C:$C,'Expenses Analysis'!$B111,
'Data Repository Table'!$B:$B,'Expenses Analysis'!$C111&amp;"*",
'Data Repository Table'!$G:$G,'Expenses Analysis'!$D111,
'Data Repository Table'!$H:$H,'Expenses Analysis'!$E111,
'Data Repository Table'!$D:$D,'Expenses Analysis'!F$103,'Data Repository Table'!$A:$A,'Data Repository Table'!$A$3)</f>
        <v>1153364.1040624965</v>
      </c>
      <c r="G111" s="19">
        <f>SUMIFS('Data Repository Table'!$J:$J,
'Data Repository Table'!$A:$A,'Expenses Analysis'!$A111,
'Data Repository Table'!$C:$C,'Expenses Analysis'!$B111,
'Data Repository Table'!$B:$B,'Expenses Analysis'!$C111&amp;"*",
'Data Repository Table'!$G:$G,'Expenses Analysis'!$D111,
'Data Repository Table'!$H:$H,'Expenses Analysis'!$E111,
'Data Repository Table'!$D:$D,'Expenses Analysis'!G$103,'Data Repository Table'!$A:$A,'Data Repository Table'!$A$3)</f>
        <v>1593615.0621875001</v>
      </c>
      <c r="H111" s="19">
        <f>SUMIFS('Data Repository Table'!$J:$J,
'Data Repository Table'!$A:$A,'Expenses Analysis'!$A111,
'Data Repository Table'!$C:$C,'Expenses Analysis'!$B111,
'Data Repository Table'!$B:$B,'Expenses Analysis'!$C111&amp;"*",
'Data Repository Table'!$G:$G,'Expenses Analysis'!$D111,
'Data Repository Table'!$H:$H,'Expenses Analysis'!$E111,
'Data Repository Table'!$D:$D,'Expenses Analysis'!H$103,'Data Repository Table'!$A:$A,'Data Repository Table'!$A$3)</f>
        <v>1247652.6459374966</v>
      </c>
      <c r="I111" s="19">
        <f>SUMIFS('Data Repository Table'!$J:$J,
'Data Repository Table'!$A:$A,'Expenses Analysis'!$A111,
'Data Repository Table'!$C:$C,'Expenses Analysis'!$B111,
'Data Repository Table'!$B:$B,'Expenses Analysis'!$C111&amp;"*",
'Data Repository Table'!$G:$G,'Expenses Analysis'!$D111,
'Data Repository Table'!$H:$H,'Expenses Analysis'!$E111,
'Data Repository Table'!$D:$D,'Expenses Analysis'!I$103,'Data Repository Table'!$A:$A,'Data Repository Table'!$A$3)</f>
        <v>1184226.8315625</v>
      </c>
      <c r="J111" s="19">
        <f>SUMIFS('Data Repository Table'!$J:$J,
'Data Repository Table'!$A:$A,'Expenses Analysis'!$A111,
'Data Repository Table'!$C:$C,'Expenses Analysis'!$B111,
'Data Repository Table'!$B:$B,'Expenses Analysis'!$C111&amp;"*",
'Data Repository Table'!$G:$G,'Expenses Analysis'!$D111,
'Data Repository Table'!$H:$H,'Expenses Analysis'!$E111,
'Data Repository Table'!$D:$D,'Expenses Analysis'!J$103,'Data Repository Table'!$A:$A,'Data Repository Table'!$A$3)</f>
        <v>1216148.346875</v>
      </c>
      <c r="K111" s="19">
        <f>SUMIFS('Data Repository Table'!$J:$J,
'Data Repository Table'!$A:$A,'Expenses Analysis'!$A111,
'Data Repository Table'!$C:$C,'Expenses Analysis'!$B111,
'Data Repository Table'!$B:$B,'Expenses Analysis'!$C111&amp;"*",
'Data Repository Table'!$G:$G,'Expenses Analysis'!$D111,
'Data Repository Table'!$H:$H,'Expenses Analysis'!$E111,
'Data Repository Table'!$D:$D,'Expenses Analysis'!K$103,'Data Repository Table'!$A:$A,'Data Repository Table'!$A$3)</f>
        <v>1169684.1062500002</v>
      </c>
      <c r="L111" s="19">
        <f>SUMIFS('Data Repository Table'!$J:$J,
'Data Repository Table'!$A:$A,'Expenses Analysis'!$A111,
'Data Repository Table'!$C:$C,'Expenses Analysis'!$B111,
'Data Repository Table'!$B:$B,'Expenses Analysis'!$C111&amp;"*",
'Data Repository Table'!$G:$G,'Expenses Analysis'!$D111,
'Data Repository Table'!$H:$H,'Expenses Analysis'!$E111,
'Data Repository Table'!$D:$D,'Expenses Analysis'!L$103,'Data Repository Table'!$A:$A,'Data Repository Table'!$A$3)</f>
        <v>1469415.3649999998</v>
      </c>
      <c r="M111" s="19">
        <f>SUMIFS('Data Repository Table'!$J:$J,
'Data Repository Table'!$A:$A,'Expenses Analysis'!$A111,
'Data Repository Table'!$C:$C,'Expenses Analysis'!$B111,
'Data Repository Table'!$B:$B,'Expenses Analysis'!$C111&amp;"*",
'Data Repository Table'!$G:$G,'Expenses Analysis'!$D111,
'Data Repository Table'!$H:$H,'Expenses Analysis'!$E111,
'Data Repository Table'!$D:$D,'Expenses Analysis'!M$103,'Data Repository Table'!$A:$A,'Data Repository Table'!$A$3)</f>
        <v>1237092.099375</v>
      </c>
      <c r="N111" s="19">
        <f>SUMIFS('Data Repository Table'!$J:$J,
'Data Repository Table'!$A:$A,'Expenses Analysis'!$A111,
'Data Repository Table'!$C:$C,'Expenses Analysis'!$B111,
'Data Repository Table'!$B:$B,'Expenses Analysis'!$C111&amp;"*",
'Data Repository Table'!$G:$G,'Expenses Analysis'!$D111,
'Data Repository Table'!$H:$H,'Expenses Analysis'!$E111,
'Data Repository Table'!$D:$D,'Expenses Analysis'!N$103,'Data Repository Table'!$A:$A,'Data Repository Table'!$A$3)</f>
        <v>1234274.3050000002</v>
      </c>
      <c r="O111" s="19">
        <f>SUMIFS('Data Repository Table'!$J:$J,
'Data Repository Table'!$A:$A,'Expenses Analysis'!$A111,
'Data Repository Table'!$C:$C,'Expenses Analysis'!$B111,
'Data Repository Table'!$B:$B,'Expenses Analysis'!$C111&amp;"*",
'Data Repository Table'!$G:$G,'Expenses Analysis'!$D111,
'Data Repository Table'!$H:$H,'Expenses Analysis'!$E111,
'Data Repository Table'!$D:$D,'Expenses Analysis'!O$103,'Data Repository Table'!$A:$A,'Data Repository Table'!$A$3)</f>
        <v>1236955.4071875</v>
      </c>
      <c r="P111" s="19">
        <f>SUMIFS('Data Repository Table'!$J:$J,
'Data Repository Table'!$A:$A,'Expenses Analysis'!$A111,
'Data Repository Table'!$C:$C,'Expenses Analysis'!$B111,
'Data Repository Table'!$B:$B,'Expenses Analysis'!$C111&amp;"*",
'Data Repository Table'!$G:$G,'Expenses Analysis'!$D111,
'Data Repository Table'!$H:$H,'Expenses Analysis'!$E111,
'Data Repository Table'!$D:$D,'Expenses Analysis'!P$103,'Data Repository Table'!$A:$A,'Data Repository Table'!$A$3)</f>
        <v>1313506.1328125</v>
      </c>
      <c r="Q111" s="19">
        <f>SUMIFS('Data Repository Table'!$J:$J,
'Data Repository Table'!$A:$A,'Expenses Analysis'!$A111,
'Data Repository Table'!$C:$C,'Expenses Analysis'!$B111,
'Data Repository Table'!$B:$B,'Expenses Analysis'!$C111&amp;"*",
'Data Repository Table'!$G:$G,'Expenses Analysis'!$D111,
'Data Repository Table'!$H:$H,'Expenses Analysis'!$E111,
'Data Repository Table'!$D:$D,'Expenses Analysis'!Q$103,'Data Repository Table'!$A:$A,'Data Repository Table'!$A$3)</f>
        <v>1497493.8790625001</v>
      </c>
    </row>
    <row r="112" spans="1:23" x14ac:dyDescent="0.2">
      <c r="A112" s="80" t="s">
        <v>136</v>
      </c>
      <c r="B112" s="80" t="s">
        <v>64</v>
      </c>
      <c r="C112" s="80" t="s">
        <v>134</v>
      </c>
      <c r="D112" s="80" t="s">
        <v>132</v>
      </c>
      <c r="E112" s="80" t="s">
        <v>133</v>
      </c>
      <c r="F112" s="19">
        <f>SUMIFS('Data Repository Table'!$J:$J,
'Data Repository Table'!$A:$A,'Expenses Analysis'!$A112,
'Data Repository Table'!$C:$C,'Expenses Analysis'!$B112,
'Data Repository Table'!$B:$B,'Expenses Analysis'!$C112&amp;"*",
'Data Repository Table'!$G:$G,'Expenses Analysis'!$D112,
'Data Repository Table'!$H:$H,'Expenses Analysis'!$E112,
'Data Repository Table'!$D:$D,'Expenses Analysis'!F$103,'Data Repository Table'!$A:$A,'Data Repository Table'!$A$3)</f>
        <v>3198275.9004000002</v>
      </c>
      <c r="G112" s="19">
        <f>SUMIFS('Data Repository Table'!$J:$J,
'Data Repository Table'!$A:$A,'Expenses Analysis'!$A112,
'Data Repository Table'!$C:$C,'Expenses Analysis'!$B112,
'Data Repository Table'!$B:$B,'Expenses Analysis'!$C112&amp;"*",
'Data Repository Table'!$G:$G,'Expenses Analysis'!$D112,
'Data Repository Table'!$H:$H,'Expenses Analysis'!$E112,
'Data Repository Table'!$D:$D,'Expenses Analysis'!G$103,'Data Repository Table'!$A:$A,'Data Repository Table'!$A$3)</f>
        <v>3852997.68</v>
      </c>
      <c r="H112" s="19">
        <f>SUMIFS('Data Repository Table'!$J:$J,
'Data Repository Table'!$A:$A,'Expenses Analysis'!$A112,
'Data Repository Table'!$C:$C,'Expenses Analysis'!$B112,
'Data Repository Table'!$B:$B,'Expenses Analysis'!$C112&amp;"*",
'Data Repository Table'!$G:$G,'Expenses Analysis'!$D112,
'Data Repository Table'!$H:$H,'Expenses Analysis'!$E112,
'Data Repository Table'!$D:$D,'Expenses Analysis'!H$103,'Data Repository Table'!$A:$A,'Data Repository Table'!$A$3)</f>
        <v>3894195.4016000004</v>
      </c>
      <c r="I112" s="19">
        <f>SUMIFS('Data Repository Table'!$J:$J,
'Data Repository Table'!$A:$A,'Expenses Analysis'!$A112,
'Data Repository Table'!$C:$C,'Expenses Analysis'!$B112,
'Data Repository Table'!$B:$B,'Expenses Analysis'!$C112&amp;"*",
'Data Repository Table'!$G:$G,'Expenses Analysis'!$D112,
'Data Repository Table'!$H:$H,'Expenses Analysis'!$E112,
'Data Repository Table'!$D:$D,'Expenses Analysis'!I$103,'Data Repository Table'!$A:$A,'Data Repository Table'!$A$3)</f>
        <v>5221215.6136000007</v>
      </c>
      <c r="J112" s="19">
        <f>SUMIFS('Data Repository Table'!$J:$J,
'Data Repository Table'!$A:$A,'Expenses Analysis'!$A112,
'Data Repository Table'!$C:$C,'Expenses Analysis'!$B112,
'Data Repository Table'!$B:$B,'Expenses Analysis'!$C112&amp;"*",
'Data Repository Table'!$G:$G,'Expenses Analysis'!$D112,
'Data Repository Table'!$H:$H,'Expenses Analysis'!$E112,
'Data Repository Table'!$D:$D,'Expenses Analysis'!J$103,'Data Repository Table'!$A:$A,'Data Repository Table'!$A$3)</f>
        <v>5648075.6247999994</v>
      </c>
      <c r="K112" s="19">
        <f>SUMIFS('Data Repository Table'!$J:$J,
'Data Repository Table'!$A:$A,'Expenses Analysis'!$A112,
'Data Repository Table'!$C:$C,'Expenses Analysis'!$B112,
'Data Repository Table'!$B:$B,'Expenses Analysis'!$C112&amp;"*",
'Data Repository Table'!$G:$G,'Expenses Analysis'!$D112,
'Data Repository Table'!$H:$H,'Expenses Analysis'!$E112,
'Data Repository Table'!$D:$D,'Expenses Analysis'!K$103,'Data Repository Table'!$A:$A,'Data Repository Table'!$A$3)</f>
        <v>2887464.9384000008</v>
      </c>
      <c r="L112" s="19">
        <f>SUMIFS('Data Repository Table'!$J:$J,
'Data Repository Table'!$A:$A,'Expenses Analysis'!$A112,
'Data Repository Table'!$C:$C,'Expenses Analysis'!$B112,
'Data Repository Table'!$B:$B,'Expenses Analysis'!$C112&amp;"*",
'Data Repository Table'!$G:$G,'Expenses Analysis'!$D112,
'Data Repository Table'!$H:$H,'Expenses Analysis'!$E112,
'Data Repository Table'!$D:$D,'Expenses Analysis'!L$103,'Data Repository Table'!$A:$A,'Data Repository Table'!$A$3)</f>
        <v>2699761.8844000003</v>
      </c>
      <c r="M112" s="19">
        <f>SUMIFS('Data Repository Table'!$J:$J,
'Data Repository Table'!$A:$A,'Expenses Analysis'!$A112,
'Data Repository Table'!$C:$C,'Expenses Analysis'!$B112,
'Data Repository Table'!$B:$B,'Expenses Analysis'!$C112&amp;"*",
'Data Repository Table'!$G:$G,'Expenses Analysis'!$D112,
'Data Repository Table'!$H:$H,'Expenses Analysis'!$E112,
'Data Repository Table'!$D:$D,'Expenses Analysis'!M$103,'Data Repository Table'!$A:$A,'Data Repository Table'!$A$3)</f>
        <v>3178632.1476000003</v>
      </c>
      <c r="N112" s="19">
        <f>SUMIFS('Data Repository Table'!$J:$J,
'Data Repository Table'!$A:$A,'Expenses Analysis'!$A112,
'Data Repository Table'!$C:$C,'Expenses Analysis'!$B112,
'Data Repository Table'!$B:$B,'Expenses Analysis'!$C112&amp;"*",
'Data Repository Table'!$G:$G,'Expenses Analysis'!$D112,
'Data Repository Table'!$H:$H,'Expenses Analysis'!$E112,
'Data Repository Table'!$D:$D,'Expenses Analysis'!N$103,'Data Repository Table'!$A:$A,'Data Repository Table'!$A$3)</f>
        <v>2897815.2056</v>
      </c>
      <c r="O112" s="19">
        <f>SUMIFS('Data Repository Table'!$J:$J,
'Data Repository Table'!$A:$A,'Expenses Analysis'!$A112,
'Data Repository Table'!$C:$C,'Expenses Analysis'!$B112,
'Data Repository Table'!$B:$B,'Expenses Analysis'!$C112&amp;"*",
'Data Repository Table'!$G:$G,'Expenses Analysis'!$D112,
'Data Repository Table'!$H:$H,'Expenses Analysis'!$E112,
'Data Repository Table'!$D:$D,'Expenses Analysis'!O$103,'Data Repository Table'!$A:$A,'Data Repository Table'!$A$3)</f>
        <v>3114360.7516000005</v>
      </c>
      <c r="P112" s="19">
        <f>SUMIFS('Data Repository Table'!$J:$J,
'Data Repository Table'!$A:$A,'Expenses Analysis'!$A112,
'Data Repository Table'!$C:$C,'Expenses Analysis'!$B112,
'Data Repository Table'!$B:$B,'Expenses Analysis'!$C112&amp;"*",
'Data Repository Table'!$G:$G,'Expenses Analysis'!$D112,
'Data Repository Table'!$H:$H,'Expenses Analysis'!$E112,
'Data Repository Table'!$D:$D,'Expenses Analysis'!P$103,'Data Repository Table'!$A:$A,'Data Repository Table'!$A$3)</f>
        <v>3652069.7360000005</v>
      </c>
      <c r="Q112" s="19">
        <f>SUMIFS('Data Repository Table'!$J:$J,
'Data Repository Table'!$A:$A,'Expenses Analysis'!$A112,
'Data Repository Table'!$C:$C,'Expenses Analysis'!$B112,
'Data Repository Table'!$B:$B,'Expenses Analysis'!$C112&amp;"*",
'Data Repository Table'!$G:$G,'Expenses Analysis'!$D112,
'Data Repository Table'!$H:$H,'Expenses Analysis'!$E112,
'Data Repository Table'!$D:$D,'Expenses Analysis'!Q$103,'Data Repository Table'!$A:$A,'Data Repository Table'!$A$3)</f>
        <v>1891504.3056000001</v>
      </c>
    </row>
    <row r="113" spans="1:17" x14ac:dyDescent="0.2">
      <c r="A113" s="80" t="s">
        <v>136</v>
      </c>
      <c r="B113" s="80" t="s">
        <v>63</v>
      </c>
      <c r="C113" s="80" t="s">
        <v>134</v>
      </c>
      <c r="D113" s="80" t="s">
        <v>132</v>
      </c>
      <c r="E113" s="80" t="s">
        <v>133</v>
      </c>
      <c r="F113" s="19">
        <f>SUMIFS('Data Repository Table'!$J:$J,
'Data Repository Table'!$A:$A,'Expenses Analysis'!$A113,
'Data Repository Table'!$C:$C,'Expenses Analysis'!$B113,
'Data Repository Table'!$B:$B,'Expenses Analysis'!$C113&amp;"*",
'Data Repository Table'!$G:$G,'Expenses Analysis'!$D113,
'Data Repository Table'!$H:$H,'Expenses Analysis'!$E113,
'Data Repository Table'!$D:$D,'Expenses Analysis'!F$103,'Data Repository Table'!$A:$A,'Data Repository Table'!$A$3)</f>
        <v>3015948.6746999999</v>
      </c>
      <c r="G113" s="19">
        <f>SUMIFS('Data Repository Table'!$J:$J,
'Data Repository Table'!$A:$A,'Expenses Analysis'!$A113,
'Data Repository Table'!$C:$C,'Expenses Analysis'!$B113,
'Data Repository Table'!$B:$B,'Expenses Analysis'!$C113&amp;"*",
'Data Repository Table'!$G:$G,'Expenses Analysis'!$D113,
'Data Repository Table'!$H:$H,'Expenses Analysis'!$E113,
'Data Repository Table'!$D:$D,'Expenses Analysis'!G$103,'Data Repository Table'!$A:$A,'Data Repository Table'!$A$3)</f>
        <v>2402723.2787999995</v>
      </c>
      <c r="H113" s="19">
        <f>SUMIFS('Data Repository Table'!$J:$J,
'Data Repository Table'!$A:$A,'Expenses Analysis'!$A113,
'Data Repository Table'!$C:$C,'Expenses Analysis'!$B113,
'Data Repository Table'!$B:$B,'Expenses Analysis'!$C113&amp;"*",
'Data Repository Table'!$G:$G,'Expenses Analysis'!$D113,
'Data Repository Table'!$H:$H,'Expenses Analysis'!$E113,
'Data Repository Table'!$D:$D,'Expenses Analysis'!H$103,'Data Repository Table'!$A:$A,'Data Repository Table'!$A$3)</f>
        <v>3247912.5821999996</v>
      </c>
      <c r="I113" s="19">
        <f>SUMIFS('Data Repository Table'!$J:$J,
'Data Repository Table'!$A:$A,'Expenses Analysis'!$A113,
'Data Repository Table'!$C:$C,'Expenses Analysis'!$B113,
'Data Repository Table'!$B:$B,'Expenses Analysis'!$C113&amp;"*",
'Data Repository Table'!$G:$G,'Expenses Analysis'!$D113,
'Data Repository Table'!$H:$H,'Expenses Analysis'!$E113,
'Data Repository Table'!$D:$D,'Expenses Analysis'!I$103,'Data Repository Table'!$A:$A,'Data Repository Table'!$A$3)</f>
        <v>2731965.4673999995</v>
      </c>
      <c r="J113" s="19">
        <f>SUMIFS('Data Repository Table'!$J:$J,
'Data Repository Table'!$A:$A,'Expenses Analysis'!$A113,
'Data Repository Table'!$C:$C,'Expenses Analysis'!$B113,
'Data Repository Table'!$B:$B,'Expenses Analysis'!$C113&amp;"*",
'Data Repository Table'!$G:$G,'Expenses Analysis'!$D113,
'Data Repository Table'!$H:$H,'Expenses Analysis'!$E113,
'Data Repository Table'!$D:$D,'Expenses Analysis'!J$103,'Data Repository Table'!$A:$A,'Data Repository Table'!$A$3)</f>
        <v>2323192.0081500001</v>
      </c>
      <c r="K113" s="19">
        <f>SUMIFS('Data Repository Table'!$J:$J,
'Data Repository Table'!$A:$A,'Expenses Analysis'!$A113,
'Data Repository Table'!$C:$C,'Expenses Analysis'!$B113,
'Data Repository Table'!$B:$B,'Expenses Analysis'!$C113&amp;"*",
'Data Repository Table'!$G:$G,'Expenses Analysis'!$D113,
'Data Repository Table'!$H:$H,'Expenses Analysis'!$E113,
'Data Repository Table'!$D:$D,'Expenses Analysis'!K$103,'Data Repository Table'!$A:$A,'Data Repository Table'!$A$3)</f>
        <v>1722591.0292499999</v>
      </c>
      <c r="L113" s="19">
        <f>SUMIFS('Data Repository Table'!$J:$J,
'Data Repository Table'!$A:$A,'Expenses Analysis'!$A113,
'Data Repository Table'!$C:$C,'Expenses Analysis'!$B113,
'Data Repository Table'!$B:$B,'Expenses Analysis'!$C113&amp;"*",
'Data Repository Table'!$G:$G,'Expenses Analysis'!$D113,
'Data Repository Table'!$H:$H,'Expenses Analysis'!$E113,
'Data Repository Table'!$D:$D,'Expenses Analysis'!L$103,'Data Repository Table'!$A:$A,'Data Repository Table'!$A$3)</f>
        <v>1839134.2085999998</v>
      </c>
      <c r="M113" s="19">
        <f>SUMIFS('Data Repository Table'!$J:$J,
'Data Repository Table'!$A:$A,'Expenses Analysis'!$A113,
'Data Repository Table'!$C:$C,'Expenses Analysis'!$B113,
'Data Repository Table'!$B:$B,'Expenses Analysis'!$C113&amp;"*",
'Data Repository Table'!$G:$G,'Expenses Analysis'!$D113,
'Data Repository Table'!$H:$H,'Expenses Analysis'!$E113,
'Data Repository Table'!$D:$D,'Expenses Analysis'!M$103,'Data Repository Table'!$A:$A,'Data Repository Table'!$A$3)</f>
        <v>2579316.7429</v>
      </c>
      <c r="N113" s="19">
        <f>SUMIFS('Data Repository Table'!$J:$J,
'Data Repository Table'!$A:$A,'Expenses Analysis'!$A113,
'Data Repository Table'!$C:$C,'Expenses Analysis'!$B113,
'Data Repository Table'!$B:$B,'Expenses Analysis'!$C113&amp;"*",
'Data Repository Table'!$G:$G,'Expenses Analysis'!$D113,
'Data Repository Table'!$H:$H,'Expenses Analysis'!$E113,
'Data Repository Table'!$D:$D,'Expenses Analysis'!N$103,'Data Repository Table'!$A:$A,'Data Repository Table'!$A$3)</f>
        <v>2220367.5409499998</v>
      </c>
      <c r="O113" s="19">
        <f>SUMIFS('Data Repository Table'!$J:$J,
'Data Repository Table'!$A:$A,'Expenses Analysis'!$A113,
'Data Repository Table'!$C:$C,'Expenses Analysis'!$B113,
'Data Repository Table'!$B:$B,'Expenses Analysis'!$C113&amp;"*",
'Data Repository Table'!$G:$G,'Expenses Analysis'!$D113,
'Data Repository Table'!$H:$H,'Expenses Analysis'!$E113,
'Data Repository Table'!$D:$D,'Expenses Analysis'!O$103,'Data Repository Table'!$A:$A,'Data Repository Table'!$A$3)</f>
        <v>2209012.8075999999</v>
      </c>
      <c r="P113" s="19">
        <f>SUMIFS('Data Repository Table'!$J:$J,
'Data Repository Table'!$A:$A,'Expenses Analysis'!$A113,
'Data Repository Table'!$C:$C,'Expenses Analysis'!$B113,
'Data Repository Table'!$B:$B,'Expenses Analysis'!$C113&amp;"*",
'Data Repository Table'!$G:$G,'Expenses Analysis'!$D113,
'Data Repository Table'!$H:$H,'Expenses Analysis'!$E113,
'Data Repository Table'!$D:$D,'Expenses Analysis'!P$103,'Data Repository Table'!$A:$A,'Data Repository Table'!$A$3)</f>
        <v>2561190.8338000001</v>
      </c>
      <c r="Q113" s="19">
        <f>SUMIFS('Data Repository Table'!$J:$J,
'Data Repository Table'!$A:$A,'Expenses Analysis'!$A113,
'Data Repository Table'!$C:$C,'Expenses Analysis'!$B113,
'Data Repository Table'!$B:$B,'Expenses Analysis'!$C113&amp;"*",
'Data Repository Table'!$G:$G,'Expenses Analysis'!$D113,
'Data Repository Table'!$H:$H,'Expenses Analysis'!$E113,
'Data Repository Table'!$D:$D,'Expenses Analysis'!Q$103,'Data Repository Table'!$A:$A,'Data Repository Table'!$A$3)</f>
        <v>2785478.9215500001</v>
      </c>
    </row>
    <row r="134" spans="1:22" ht="83.5" customHeight="1" x14ac:dyDescent="0.2">
      <c r="A134" s="148"/>
      <c r="B134" s="148"/>
      <c r="C134" s="148"/>
      <c r="D134" s="148"/>
      <c r="E134" s="148"/>
      <c r="F134" s="148"/>
      <c r="G134" s="148"/>
      <c r="H134" s="148"/>
      <c r="I134" s="148"/>
      <c r="J134" s="148"/>
      <c r="K134" s="148"/>
      <c r="L134" s="148"/>
      <c r="M134" s="148"/>
      <c r="N134" s="148"/>
      <c r="O134" s="148"/>
      <c r="P134" s="148"/>
      <c r="Q134" s="148"/>
      <c r="R134" s="148"/>
      <c r="S134" s="148"/>
      <c r="T134" s="148"/>
      <c r="U134" s="148"/>
      <c r="V134" s="148"/>
    </row>
  </sheetData>
  <mergeCells count="16">
    <mergeCell ref="A58:S58"/>
    <mergeCell ref="A4:T4"/>
    <mergeCell ref="A10:V10"/>
    <mergeCell ref="A11:W11"/>
    <mergeCell ref="A44:V44"/>
    <mergeCell ref="A45:W45"/>
    <mergeCell ref="A46:M46"/>
    <mergeCell ref="A77:V77"/>
    <mergeCell ref="A100:V100"/>
    <mergeCell ref="A101:O101"/>
    <mergeCell ref="A134:V134"/>
    <mergeCell ref="A96:V96"/>
    <mergeCell ref="A95:V95"/>
    <mergeCell ref="A97:V97"/>
    <mergeCell ref="A98:V98"/>
    <mergeCell ref="A99:V99"/>
  </mergeCells>
  <conditionalFormatting sqref="F15:Q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R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AC58"/>
  <sheetViews>
    <sheetView showGridLines="0" tabSelected="1" zoomScale="125" zoomScaleNormal="80" workbookViewId="0">
      <selection activeCell="O67" sqref="O67"/>
    </sheetView>
  </sheetViews>
  <sheetFormatPr baseColWidth="10" defaultColWidth="8.6640625" defaultRowHeight="14" x14ac:dyDescent="0.15"/>
  <cols>
    <col min="1" max="1" width="8.6640625" style="79"/>
    <col min="2" max="2" width="10.6640625" style="79" bestFit="1" customWidth="1"/>
    <col min="3" max="3" width="10.33203125" style="79" bestFit="1" customWidth="1"/>
    <col min="4" max="4" width="17.5" style="79" bestFit="1" customWidth="1"/>
    <col min="5" max="5" width="14.6640625" style="79" bestFit="1" customWidth="1"/>
    <col min="6" max="16" width="10.83203125" style="79" bestFit="1" customWidth="1"/>
    <col min="17" max="17" width="13.1640625" style="79" bestFit="1" customWidth="1"/>
    <col min="18" max="16384" width="8.6640625" style="79"/>
  </cols>
  <sheetData>
    <row r="1" spans="1:22" ht="18" x14ac:dyDescent="0.2">
      <c r="A1" s="81" t="s">
        <v>122</v>
      </c>
      <c r="B1" s="82"/>
    </row>
    <row r="2" spans="1:22" x14ac:dyDescent="0.15">
      <c r="A2" s="2" t="s">
        <v>123</v>
      </c>
      <c r="B2" s="2"/>
    </row>
    <row r="3" spans="1:22" x14ac:dyDescent="0.15">
      <c r="A3" s="2" t="s">
        <v>152</v>
      </c>
      <c r="B3" s="2"/>
    </row>
    <row r="4" spans="1:22" ht="55" customHeight="1" x14ac:dyDescent="0.15">
      <c r="A4" s="153" t="s">
        <v>146</v>
      </c>
      <c r="B4" s="156"/>
      <c r="C4" s="156"/>
      <c r="D4" s="156"/>
      <c r="E4" s="156"/>
      <c r="F4" s="156"/>
      <c r="G4" s="156"/>
      <c r="H4" s="156"/>
      <c r="I4" s="156"/>
      <c r="J4" s="156"/>
      <c r="K4" s="156"/>
      <c r="L4" s="156"/>
      <c r="M4" s="156"/>
      <c r="N4" s="156"/>
      <c r="O4" s="156"/>
      <c r="P4" s="156"/>
      <c r="Q4" s="156"/>
      <c r="R4" s="156"/>
    </row>
    <row r="5" spans="1:22" x14ac:dyDescent="0.15">
      <c r="A5" s="1"/>
      <c r="B5" s="2"/>
    </row>
    <row r="6" spans="1:22" x14ac:dyDescent="0.15">
      <c r="A6" s="1" t="s">
        <v>96</v>
      </c>
      <c r="B6" s="2"/>
    </row>
    <row r="7" spans="1:22" x14ac:dyDescent="0.15">
      <c r="A7" s="2"/>
      <c r="B7" s="2"/>
    </row>
    <row r="8" spans="1:22" x14ac:dyDescent="0.15">
      <c r="A8" s="79" t="s">
        <v>153</v>
      </c>
    </row>
    <row r="9" spans="1:22" x14ac:dyDescent="0.15">
      <c r="A9" s="79" t="s">
        <v>154</v>
      </c>
    </row>
    <row r="10" spans="1:22" x14ac:dyDescent="0.15">
      <c r="A10" s="79" t="s">
        <v>155</v>
      </c>
    </row>
    <row r="12" spans="1:22" customFormat="1" ht="69.5" customHeight="1" x14ac:dyDescent="0.2">
      <c r="A12" s="154" t="s">
        <v>193</v>
      </c>
      <c r="B12" s="155"/>
      <c r="C12" s="155"/>
      <c r="D12" s="155"/>
      <c r="E12" s="155"/>
      <c r="F12" s="155"/>
      <c r="G12" s="155"/>
      <c r="H12" s="155"/>
      <c r="I12" s="155"/>
      <c r="J12" s="155"/>
      <c r="K12" s="155"/>
      <c r="L12" s="155"/>
      <c r="M12" s="155"/>
      <c r="N12" s="155"/>
      <c r="O12" s="155"/>
      <c r="P12" s="155"/>
      <c r="Q12" s="155"/>
      <c r="R12" s="155"/>
      <c r="S12" s="155"/>
      <c r="T12" s="155"/>
      <c r="U12" s="155"/>
      <c r="V12" s="102"/>
    </row>
    <row r="13" spans="1:22" s="84" customFormat="1" x14ac:dyDescent="0.15">
      <c r="A13" s="85" t="s">
        <v>46</v>
      </c>
      <c r="B13" s="85" t="s">
        <v>98</v>
      </c>
      <c r="C13" s="85"/>
      <c r="D13" s="85"/>
      <c r="E13" s="98">
        <v>41456</v>
      </c>
      <c r="F13" s="98">
        <v>41487</v>
      </c>
      <c r="G13" s="98">
        <v>41518</v>
      </c>
      <c r="H13" s="98">
        <v>41548</v>
      </c>
      <c r="I13" s="98">
        <v>41579</v>
      </c>
      <c r="J13" s="98">
        <v>41609</v>
      </c>
      <c r="K13" s="98">
        <v>41640</v>
      </c>
      <c r="L13" s="98">
        <v>41671</v>
      </c>
      <c r="M13" s="98">
        <v>41699</v>
      </c>
      <c r="N13" s="98">
        <v>41730</v>
      </c>
      <c r="O13" s="98">
        <v>41760</v>
      </c>
      <c r="P13" s="98">
        <v>41791</v>
      </c>
      <c r="Q13" s="101" t="s">
        <v>21</v>
      </c>
    </row>
    <row r="14" spans="1:22" s="84" customFormat="1" x14ac:dyDescent="0.15">
      <c r="A14" s="85"/>
      <c r="B14" s="85"/>
      <c r="C14" s="85"/>
      <c r="D14" s="85"/>
      <c r="E14" s="100"/>
      <c r="F14" s="100"/>
      <c r="G14" s="100"/>
      <c r="H14" s="100"/>
      <c r="I14" s="100"/>
      <c r="J14" s="100"/>
      <c r="K14" s="100"/>
      <c r="L14" s="100"/>
      <c r="M14" s="100"/>
      <c r="N14" s="100"/>
      <c r="O14" s="100"/>
      <c r="P14" s="100"/>
      <c r="Q14" s="101"/>
    </row>
    <row r="15" spans="1:22" s="80" customFormat="1" ht="12" x14ac:dyDescent="0.15">
      <c r="A15" s="80" t="s">
        <v>51</v>
      </c>
      <c r="B15" s="80" t="s">
        <v>22</v>
      </c>
      <c r="E15" s="121">
        <f>SUMIFS('Data Repository Table'!$J:$J,
'Data Repository Table'!$C:$C,'EBIT Analysis'!$A15,
'Data Repository Table'!$B:$B,'EBIT Analysis'!$B15&amp;"*",
'Data Repository Table'!$D:$D,'EBIT Analysis'!E$13,'Data Repository Table'!$A:$A,'Data Repository Table'!$A$3)</f>
        <v>5914581.1976700742</v>
      </c>
      <c r="F15" s="121">
        <f>SUMIFS('Data Repository Table'!$J:$J,
'Data Repository Table'!$C:$C,'EBIT Analysis'!$A15,
'Data Repository Table'!$B:$B,'EBIT Analysis'!$B15&amp;"*",
'Data Repository Table'!$D:$D,'EBIT Analysis'!F$13,'Data Repository Table'!$A:$A,'Data Repository Table'!$A$3)</f>
        <v>5696664.2399759311</v>
      </c>
      <c r="G15" s="121">
        <f>SUMIFS('Data Repository Table'!$J:$J,
'Data Repository Table'!$C:$C,'EBIT Analysis'!$A15,
'Data Repository Table'!$B:$B,'EBIT Analysis'!$B15&amp;"*",
'Data Repository Table'!$D:$D,'EBIT Analysis'!G$13,'Data Repository Table'!$A:$A,'Data Repository Table'!$A$3)</f>
        <v>5260681.8298072498</v>
      </c>
      <c r="H15" s="121">
        <f>SUMIFS('Data Repository Table'!$J:$J,
'Data Repository Table'!$C:$C,'EBIT Analysis'!$A15,
'Data Repository Table'!$B:$B,'EBIT Analysis'!$B15&amp;"*",
'Data Repository Table'!$D:$D,'EBIT Analysis'!H$13,'Data Repository Table'!$A:$A,'Data Repository Table'!$A$3)</f>
        <v>5221955.4924466992</v>
      </c>
      <c r="I15" s="121">
        <f>SUMIFS('Data Repository Table'!$J:$J,
'Data Repository Table'!$C:$C,'EBIT Analysis'!$A15,
'Data Repository Table'!$B:$B,'EBIT Analysis'!$B15&amp;"*",
'Data Repository Table'!$D:$D,'EBIT Analysis'!I$13,'Data Repository Table'!$A:$A,'Data Repository Table'!$A$3)</f>
        <v>5514147.1707946751</v>
      </c>
      <c r="J15" s="121">
        <f>SUMIFS('Data Repository Table'!$J:$J,
'Data Repository Table'!$C:$C,'EBIT Analysis'!$A15,
'Data Repository Table'!$B:$B,'EBIT Analysis'!$B15&amp;"*",
'Data Repository Table'!$D:$D,'EBIT Analysis'!J$13,'Data Repository Table'!$A:$A,'Data Repository Table'!$A$3)</f>
        <v>5380892.2001862573</v>
      </c>
      <c r="K15" s="121">
        <f>SUMIFS('Data Repository Table'!$J:$J,
'Data Repository Table'!$C:$C,'EBIT Analysis'!$A15,
'Data Repository Table'!$B:$B,'EBIT Analysis'!$B15&amp;"*",
'Data Repository Table'!$D:$D,'EBIT Analysis'!K$13,'Data Repository Table'!$A:$A,'Data Repository Table'!$A$3)</f>
        <v>7822599.7200296307</v>
      </c>
      <c r="L15" s="121">
        <f>SUMIFS('Data Repository Table'!$J:$J,
'Data Repository Table'!$C:$C,'EBIT Analysis'!$A15,
'Data Repository Table'!$B:$B,'EBIT Analysis'!$B15&amp;"*",
'Data Repository Table'!$D:$D,'EBIT Analysis'!L$13,'Data Repository Table'!$A:$A,'Data Repository Table'!$A$3)</f>
        <v>6924324.6322913244</v>
      </c>
      <c r="M15" s="121">
        <f>SUMIFS('Data Repository Table'!$J:$J,
'Data Repository Table'!$C:$C,'EBIT Analysis'!$A15,
'Data Repository Table'!$B:$B,'EBIT Analysis'!$B15&amp;"*",
'Data Repository Table'!$D:$D,'EBIT Analysis'!M$13,'Data Repository Table'!$A:$A,'Data Repository Table'!$A$3)</f>
        <v>7297789.3913026378</v>
      </c>
      <c r="N15" s="121">
        <f>SUMIFS('Data Repository Table'!$J:$J,
'Data Repository Table'!$C:$C,'EBIT Analysis'!$A15,
'Data Repository Table'!$B:$B,'EBIT Analysis'!$B15&amp;"*",
'Data Repository Table'!$D:$D,'EBIT Analysis'!N$13,'Data Repository Table'!$A:$A,'Data Repository Table'!$A$3)</f>
        <v>5332240.4186026063</v>
      </c>
      <c r="O15" s="121">
        <f>SUMIFS('Data Repository Table'!$J:$J,
'Data Repository Table'!$C:$C,'EBIT Analysis'!$A15,
'Data Repository Table'!$B:$B,'EBIT Analysis'!$B15&amp;"*",
'Data Repository Table'!$D:$D,'EBIT Analysis'!O$13,'Data Repository Table'!$A:$A,'Data Repository Table'!$A$3)</f>
        <v>5394917.135688588</v>
      </c>
      <c r="P15" s="121">
        <f>SUMIFS('Data Repository Table'!$J:$J,
'Data Repository Table'!$C:$C,'EBIT Analysis'!$A15,
'Data Repository Table'!$B:$B,'EBIT Analysis'!$B15&amp;"*",
'Data Repository Table'!$D:$D,'EBIT Analysis'!P$13,'Data Repository Table'!$A:$A,'Data Repository Table'!$A$3)</f>
        <v>5184163.8693572879</v>
      </c>
      <c r="Q15" s="121">
        <f>SUM(E15:P15)</f>
        <v>70944957.298152953</v>
      </c>
    </row>
    <row r="16" spans="1:22" s="80" customFormat="1" ht="12" x14ac:dyDescent="0.15">
      <c r="A16" s="80" t="s">
        <v>64</v>
      </c>
      <c r="B16" s="80" t="s">
        <v>22</v>
      </c>
      <c r="E16" s="121">
        <f>SUMIFS('Data Repository Table'!$J:$J,
'Data Repository Table'!$C:$C,'EBIT Analysis'!$A16,
'Data Repository Table'!$B:$B,'EBIT Analysis'!$B16&amp;"*",
'Data Repository Table'!$D:$D,'EBIT Analysis'!E$13,'Data Repository Table'!$A:$A,'Data Repository Table'!$A$3)</f>
        <v>17328050.972999997</v>
      </c>
      <c r="F16" s="121">
        <f>SUMIFS('Data Repository Table'!$J:$J,
'Data Repository Table'!$C:$C,'EBIT Analysis'!$A16,
'Data Repository Table'!$B:$B,'EBIT Analysis'!$B16&amp;"*",
'Data Repository Table'!$D:$D,'EBIT Analysis'!F$13,'Data Repository Table'!$A:$A,'Data Repository Table'!$A$3)</f>
        <v>14604314.435999997</v>
      </c>
      <c r="G16" s="121">
        <f>SUMIFS('Data Repository Table'!$J:$J,
'Data Repository Table'!$C:$C,'EBIT Analysis'!$A16,
'Data Repository Table'!$B:$B,'EBIT Analysis'!$B16&amp;"*",
'Data Repository Table'!$D:$D,'EBIT Analysis'!G$13,'Data Repository Table'!$A:$A,'Data Repository Table'!$A$3)</f>
        <v>16135900.118999999</v>
      </c>
      <c r="H16" s="121">
        <f>SUMIFS('Data Repository Table'!$J:$J,
'Data Repository Table'!$C:$C,'EBIT Analysis'!$A16,
'Data Repository Table'!$B:$B,'EBIT Analysis'!$B16&amp;"*",
'Data Repository Table'!$D:$D,'EBIT Analysis'!H$13,'Data Repository Table'!$A:$A,'Data Repository Table'!$A$3)</f>
        <v>15151633.271999998</v>
      </c>
      <c r="I16" s="121">
        <f>SUMIFS('Data Repository Table'!$J:$J,
'Data Repository Table'!$C:$C,'EBIT Analysis'!$A16,
'Data Repository Table'!$B:$B,'EBIT Analysis'!$B16&amp;"*",
'Data Repository Table'!$D:$D,'EBIT Analysis'!I$13,'Data Repository Table'!$A:$A,'Data Repository Table'!$A$3)</f>
        <v>13832900.801999997</v>
      </c>
      <c r="J16" s="121">
        <f>SUMIFS('Data Repository Table'!$J:$J,
'Data Repository Table'!$C:$C,'EBIT Analysis'!$A16,
'Data Repository Table'!$B:$B,'EBIT Analysis'!$B16&amp;"*",
'Data Repository Table'!$D:$D,'EBIT Analysis'!J$13,'Data Repository Table'!$A:$A,'Data Repository Table'!$A$3)</f>
        <v>15562959.623999998</v>
      </c>
      <c r="K16" s="121">
        <f>SUMIFS('Data Repository Table'!$J:$J,
'Data Repository Table'!$C:$C,'EBIT Analysis'!$A16,
'Data Repository Table'!$B:$B,'EBIT Analysis'!$B16&amp;"*",
'Data Repository Table'!$D:$D,'EBIT Analysis'!K$13,'Data Repository Table'!$A:$A,'Data Repository Table'!$A$3)</f>
        <v>22354057.620000001</v>
      </c>
      <c r="L16" s="121">
        <f>SUMIFS('Data Repository Table'!$J:$J,
'Data Repository Table'!$C:$C,'EBIT Analysis'!$A16,
'Data Repository Table'!$B:$B,'EBIT Analysis'!$B16&amp;"*",
'Data Repository Table'!$D:$D,'EBIT Analysis'!L$13,'Data Repository Table'!$A:$A,'Data Repository Table'!$A$3)</f>
        <v>18580950.729999997</v>
      </c>
      <c r="M16" s="121">
        <f>SUMIFS('Data Repository Table'!$J:$J,
'Data Repository Table'!$C:$C,'EBIT Analysis'!$A16,
'Data Repository Table'!$B:$B,'EBIT Analysis'!$B16&amp;"*",
'Data Repository Table'!$D:$D,'EBIT Analysis'!M$13,'Data Repository Table'!$A:$A,'Data Repository Table'!$A$3)</f>
        <v>19644680.780999999</v>
      </c>
      <c r="N16" s="121">
        <f>SUMIFS('Data Repository Table'!$J:$J,
'Data Repository Table'!$C:$C,'EBIT Analysis'!$A16,
'Data Repository Table'!$B:$B,'EBIT Analysis'!$B16&amp;"*",
'Data Repository Table'!$D:$D,'EBIT Analysis'!N$13,'Data Repository Table'!$A:$A,'Data Repository Table'!$A$3)</f>
        <v>18268435.046</v>
      </c>
      <c r="O16" s="121">
        <f>SUMIFS('Data Repository Table'!$J:$J,
'Data Repository Table'!$C:$C,'EBIT Analysis'!$A16,
'Data Repository Table'!$B:$B,'EBIT Analysis'!$B16&amp;"*",
'Data Repository Table'!$D:$D,'EBIT Analysis'!O$13,'Data Repository Table'!$A:$A,'Data Repository Table'!$A$3)</f>
        <v>14627298.491999999</v>
      </c>
      <c r="P16" s="121">
        <f>SUMIFS('Data Repository Table'!$J:$J,
'Data Repository Table'!$C:$C,'EBIT Analysis'!$A16,
'Data Repository Table'!$B:$B,'EBIT Analysis'!$B16&amp;"*",
'Data Repository Table'!$D:$D,'EBIT Analysis'!P$13,'Data Repository Table'!$A:$A,'Data Repository Table'!$A$3)</f>
        <v>16164167.273999998</v>
      </c>
      <c r="Q16" s="121">
        <f t="shared" ref="Q16:Q21" si="0">SUM(E16:P16)</f>
        <v>202255349.16899997</v>
      </c>
    </row>
    <row r="17" spans="1:29" s="80" customFormat="1" ht="12" x14ac:dyDescent="0.15">
      <c r="A17" s="80" t="s">
        <v>63</v>
      </c>
      <c r="B17" s="80" t="s">
        <v>22</v>
      </c>
      <c r="E17" s="121">
        <f>SUMIFS('Data Repository Table'!$J:$J,
'Data Repository Table'!$C:$C,'EBIT Analysis'!$A17,
'Data Repository Table'!$B:$B,'EBIT Analysis'!$B17&amp;"*",
'Data Repository Table'!$D:$D,'EBIT Analysis'!E$13,'Data Repository Table'!$A:$A,'Data Repository Table'!$A$3)</f>
        <v>12716846.793</v>
      </c>
      <c r="F17" s="121">
        <f>SUMIFS('Data Repository Table'!$J:$J,
'Data Repository Table'!$C:$C,'EBIT Analysis'!$A17,
'Data Repository Table'!$B:$B,'EBIT Analysis'!$B17&amp;"*",
'Data Repository Table'!$D:$D,'EBIT Analysis'!F$13,'Data Repository Table'!$A:$A,'Data Repository Table'!$A$3)</f>
        <v>13050243.880999997</v>
      </c>
      <c r="G17" s="121">
        <f>SUMIFS('Data Repository Table'!$J:$J,
'Data Repository Table'!$C:$C,'EBIT Analysis'!$A17,
'Data Repository Table'!$B:$B,'EBIT Analysis'!$B17&amp;"*",
'Data Repository Table'!$D:$D,'EBIT Analysis'!G$13,'Data Repository Table'!$A:$A,'Data Repository Table'!$A$3)</f>
        <v>13235472.919</v>
      </c>
      <c r="H17" s="121">
        <f>SUMIFS('Data Repository Table'!$J:$J,
'Data Repository Table'!$C:$C,'EBIT Analysis'!$A17,
'Data Repository Table'!$B:$B,'EBIT Analysis'!$B17&amp;"*",
'Data Repository Table'!$D:$D,'EBIT Analysis'!H$13,'Data Repository Table'!$A:$A,'Data Repository Table'!$A$3)</f>
        <v>11815762.267000001</v>
      </c>
      <c r="I17" s="121">
        <f>SUMIFS('Data Repository Table'!$J:$J,
'Data Repository Table'!$C:$C,'EBIT Analysis'!$A17,
'Data Repository Table'!$B:$B,'EBIT Analysis'!$B17&amp;"*",
'Data Repository Table'!$D:$D,'EBIT Analysis'!I$13,'Data Repository Table'!$A:$A,'Data Repository Table'!$A$3)</f>
        <v>11881724.445</v>
      </c>
      <c r="J17" s="121">
        <f>SUMIFS('Data Repository Table'!$J:$J,
'Data Repository Table'!$C:$C,'EBIT Analysis'!$A17,
'Data Repository Table'!$B:$B,'EBIT Analysis'!$B17&amp;"*",
'Data Repository Table'!$D:$D,'EBIT Analysis'!J$13,'Data Repository Table'!$A:$A,'Data Repository Table'!$A$3)</f>
        <v>11127131.811999999</v>
      </c>
      <c r="K17" s="121">
        <f>SUMIFS('Data Repository Table'!$J:$J,
'Data Repository Table'!$C:$C,'EBIT Analysis'!$A17,
'Data Repository Table'!$B:$B,'EBIT Analysis'!$B17&amp;"*",
'Data Repository Table'!$D:$D,'EBIT Analysis'!K$13,'Data Repository Table'!$A:$A,'Data Repository Table'!$A$3)</f>
        <v>15491089.403999997</v>
      </c>
      <c r="L17" s="121">
        <f>SUMIFS('Data Repository Table'!$J:$J,
'Data Repository Table'!$C:$C,'EBIT Analysis'!$A17,
'Data Repository Table'!$B:$B,'EBIT Analysis'!$B17&amp;"*",
'Data Repository Table'!$D:$D,'EBIT Analysis'!L$13,'Data Repository Table'!$A:$A,'Data Repository Table'!$A$3)</f>
        <v>15776843.228999998</v>
      </c>
      <c r="M17" s="121">
        <f>SUMIFS('Data Repository Table'!$J:$J,
'Data Repository Table'!$C:$C,'EBIT Analysis'!$A17,
'Data Repository Table'!$B:$B,'EBIT Analysis'!$B17&amp;"*",
'Data Repository Table'!$D:$D,'EBIT Analysis'!M$13,'Data Repository Table'!$A:$A,'Data Repository Table'!$A$3)</f>
        <v>14151791.636999998</v>
      </c>
      <c r="N17" s="121">
        <f>SUMIFS('Data Repository Table'!$J:$J,
'Data Repository Table'!$C:$C,'EBIT Analysis'!$A17,
'Data Repository Table'!$B:$B,'EBIT Analysis'!$B17&amp;"*",
'Data Repository Table'!$D:$D,'EBIT Analysis'!N$13,'Data Repository Table'!$A:$A,'Data Repository Table'!$A$3)</f>
        <v>15011361.791999999</v>
      </c>
      <c r="O17" s="121">
        <f>SUMIFS('Data Repository Table'!$J:$J,
'Data Repository Table'!$C:$C,'EBIT Analysis'!$A17,
'Data Repository Table'!$B:$B,'EBIT Analysis'!$B17&amp;"*",
'Data Repository Table'!$D:$D,'EBIT Analysis'!O$13,'Data Repository Table'!$A:$A,'Data Repository Table'!$A$3)</f>
        <v>14286635.347000001</v>
      </c>
      <c r="P17" s="121">
        <f>SUMIFS('Data Repository Table'!$J:$J,
'Data Repository Table'!$C:$C,'EBIT Analysis'!$A17,
'Data Repository Table'!$B:$B,'EBIT Analysis'!$B17&amp;"*",
'Data Repository Table'!$D:$D,'EBIT Analysis'!P$13,'Data Repository Table'!$A:$A,'Data Repository Table'!$A$3)</f>
        <v>15120321.851</v>
      </c>
      <c r="Q17" s="121">
        <f t="shared" si="0"/>
        <v>163665225.377</v>
      </c>
    </row>
    <row r="18" spans="1:29" s="87" customFormat="1" ht="12" x14ac:dyDescent="0.15">
      <c r="E18" s="121"/>
      <c r="F18" s="121"/>
      <c r="G18" s="121"/>
      <c r="H18" s="121"/>
      <c r="I18" s="121"/>
      <c r="J18" s="121"/>
      <c r="K18" s="121"/>
      <c r="L18" s="121"/>
      <c r="M18" s="121"/>
      <c r="N18" s="121"/>
      <c r="O18" s="121"/>
      <c r="P18" s="121"/>
      <c r="Q18" s="121"/>
    </row>
    <row r="19" spans="1:29" x14ac:dyDescent="0.15">
      <c r="A19" s="80" t="s">
        <v>51</v>
      </c>
      <c r="B19" s="80" t="s">
        <v>134</v>
      </c>
      <c r="E19" s="121">
        <f>SUMIFS('Data Repository Table'!$J:$J,
'Data Repository Table'!$C:$C,'EBIT Analysis'!$A19,
'Data Repository Table'!$B:$B,'EBIT Analysis'!$B19&amp;"*",
'Data Repository Table'!$D:$D,'EBIT Analysis'!E$13,'Data Repository Table'!$A:$A,'Data Repository Table'!$A$3)</f>
        <v>3458288.8701338647</v>
      </c>
      <c r="F19" s="121">
        <f>SUMIFS('Data Repository Table'!$J:$J,
'Data Repository Table'!$C:$C,'EBIT Analysis'!$A19,
'Data Repository Table'!$B:$B,'EBIT Analysis'!$B19&amp;"*",
'Data Repository Table'!$D:$D,'EBIT Analysis'!F$13,'Data Repository Table'!$A:$A,'Data Repository Table'!$A$3)</f>
        <v>4778353.3521016249</v>
      </c>
      <c r="G19" s="121">
        <f>SUMIFS('Data Repository Table'!$J:$J,
'Data Repository Table'!$C:$C,'EBIT Analysis'!$A19,
'Data Repository Table'!$B:$B,'EBIT Analysis'!$B19&amp;"*",
'Data Repository Table'!$D:$D,'EBIT Analysis'!G$13,'Data Repository Table'!$A:$A,'Data Repository Table'!$A$3)</f>
        <v>3741007.0627661142</v>
      </c>
      <c r="H19" s="121">
        <f>SUMIFS('Data Repository Table'!$J:$J,
'Data Repository Table'!$C:$C,'EBIT Analysis'!$A19,
'Data Repository Table'!$B:$B,'EBIT Analysis'!$B19&amp;"*",
'Data Repository Table'!$D:$D,'EBIT Analysis'!H$13,'Data Repository Table'!$A:$A,'Data Repository Table'!$A$3)</f>
        <v>3550828.7945508747</v>
      </c>
      <c r="I19" s="121">
        <f>SUMIFS('Data Repository Table'!$J:$J,
'Data Repository Table'!$C:$C,'EBIT Analysis'!$A19,
'Data Repository Table'!$B:$B,'EBIT Analysis'!$B19&amp;"*",
'Data Repository Table'!$D:$D,'EBIT Analysis'!I$13,'Data Repository Table'!$A:$A,'Data Repository Table'!$A$3)</f>
        <v>3646543.42684625</v>
      </c>
      <c r="J19" s="121">
        <f>SUMIFS('Data Repository Table'!$J:$J,
'Data Repository Table'!$C:$C,'EBIT Analysis'!$A19,
'Data Repository Table'!$B:$B,'EBIT Analysis'!$B19&amp;"*",
'Data Repository Table'!$D:$D,'EBIT Analysis'!J$13,'Data Repository Table'!$A:$A,'Data Repository Table'!$A$3)</f>
        <v>3507223.3581475001</v>
      </c>
      <c r="K19" s="121">
        <f>SUMIFS('Data Repository Table'!$J:$J,
'Data Repository Table'!$C:$C,'EBIT Analysis'!$A19,
'Data Repository Table'!$B:$B,'EBIT Analysis'!$B19&amp;"*",
'Data Repository Table'!$D:$D,'EBIT Analysis'!K$13,'Data Repository Table'!$A:$A,'Data Repository Table'!$A$3)</f>
        <v>5249820.3494999986</v>
      </c>
      <c r="L19" s="121">
        <f>SUMIFS('Data Repository Table'!$J:$J,
'Data Repository Table'!$C:$C,'EBIT Analysis'!$A19,
'Data Repository Table'!$B:$B,'EBIT Analysis'!$B19&amp;"*",
'Data Repository Table'!$D:$D,'EBIT Analysis'!L$13,'Data Repository Table'!$A:$A,'Data Repository Table'!$A$3)</f>
        <v>4419792.6823125007</v>
      </c>
      <c r="M19" s="121">
        <f>SUMIFS('Data Repository Table'!$J:$J,
'Data Repository Table'!$C:$C,'EBIT Analysis'!$A19,
'Data Repository Table'!$B:$B,'EBIT Analysis'!$B19&amp;"*",
'Data Repository Table'!$D:$D,'EBIT Analysis'!M$13,'Data Repository Table'!$A:$A,'Data Repository Table'!$A$3)</f>
        <v>4409725.4715</v>
      </c>
      <c r="N19" s="121">
        <f>SUMIFS('Data Repository Table'!$J:$J,
'Data Repository Table'!$C:$C,'EBIT Analysis'!$A19,
'Data Repository Table'!$B:$B,'EBIT Analysis'!$B19&amp;"*",
'Data Repository Table'!$D:$D,'EBIT Analysis'!N$13,'Data Repository Table'!$A:$A,'Data Repository Table'!$A$3)</f>
        <v>4419304.3184062503</v>
      </c>
      <c r="O19" s="121">
        <f>SUMIFS('Data Repository Table'!$J:$J,
'Data Repository Table'!$C:$C,'EBIT Analysis'!$A19,
'Data Repository Table'!$B:$B,'EBIT Analysis'!$B19&amp;"*",
'Data Repository Table'!$D:$D,'EBIT Analysis'!O$13,'Data Repository Table'!$A:$A,'Data Repository Table'!$A$3)</f>
        <v>4692799.18359375</v>
      </c>
      <c r="P19" s="121">
        <f>SUMIFS('Data Repository Table'!$J:$J,
'Data Repository Table'!$C:$C,'EBIT Analysis'!$A19,
'Data Repository Table'!$B:$B,'EBIT Analysis'!$B19&amp;"*",
'Data Repository Table'!$D:$D,'EBIT Analysis'!P$13,'Data Repository Table'!$A:$A,'Data Repository Table'!$A$3)</f>
        <v>5350137.2224687496</v>
      </c>
      <c r="Q19" s="121">
        <f t="shared" si="0"/>
        <v>51223824.092327476</v>
      </c>
    </row>
    <row r="20" spans="1:29" x14ac:dyDescent="0.15">
      <c r="A20" s="80" t="s">
        <v>64</v>
      </c>
      <c r="B20" s="80" t="s">
        <v>134</v>
      </c>
      <c r="E20" s="121">
        <f>SUMIFS('Data Repository Table'!$J:$J,
'Data Repository Table'!$C:$C,'EBIT Analysis'!$A20,
'Data Repository Table'!$B:$B,'EBIT Analysis'!$B20&amp;"*",
'Data Repository Table'!$D:$D,'EBIT Analysis'!E$13,'Data Repository Table'!$A:$A,'Data Repository Table'!$A$3)</f>
        <v>11339551.170386208</v>
      </c>
      <c r="F20" s="121">
        <f>SUMIFS('Data Repository Table'!$J:$J,
'Data Repository Table'!$C:$C,'EBIT Analysis'!$A20,
'Data Repository Table'!$B:$B,'EBIT Analysis'!$B20&amp;"*",
'Data Repository Table'!$D:$D,'EBIT Analysis'!F$13,'Data Repository Table'!$A:$A,'Data Repository Table'!$A$3)</f>
        <v>13660880.3343936</v>
      </c>
      <c r="G20" s="121">
        <f>SUMIFS('Data Repository Table'!$J:$J,
'Data Repository Table'!$C:$C,'EBIT Analysis'!$A20,
'Data Repository Table'!$B:$B,'EBIT Analysis'!$B20&amp;"*",
'Data Repository Table'!$D:$D,'EBIT Analysis'!G$13,'Data Repository Table'!$A:$A,'Data Repository Table'!$A$3)</f>
        <v>13806947.680280834</v>
      </c>
      <c r="H20" s="121">
        <f>SUMIFS('Data Repository Table'!$J:$J,
'Data Repository Table'!$C:$C,'EBIT Analysis'!$A20,
'Data Repository Table'!$B:$B,'EBIT Analysis'!$B20&amp;"*",
'Data Repository Table'!$D:$D,'EBIT Analysis'!H$13,'Data Repository Table'!$A:$A,'Data Repository Table'!$A$3)</f>
        <v>18511924.382331077</v>
      </c>
      <c r="I20" s="121">
        <f>SUMIFS('Data Repository Table'!$J:$J,
'Data Repository Table'!$C:$C,'EBIT Analysis'!$A20,
'Data Repository Table'!$B:$B,'EBIT Analysis'!$B20&amp;"*",
'Data Repository Table'!$D:$D,'EBIT Analysis'!I$13,'Data Repository Table'!$A:$A,'Data Repository Table'!$A$3)</f>
        <v>20025365.089240894</v>
      </c>
      <c r="J20" s="121">
        <f>SUMIFS('Data Repository Table'!$J:$J,
'Data Repository Table'!$C:$C,'EBIT Analysis'!$A20,
'Data Repository Table'!$B:$B,'EBIT Analysis'!$B20&amp;"*",
'Data Repository Table'!$D:$D,'EBIT Analysis'!J$13,'Data Repository Table'!$A:$A,'Data Repository Table'!$A$3)</f>
        <v>12958942.643539203</v>
      </c>
      <c r="K20" s="121">
        <f>SUMIFS('Data Repository Table'!$J:$J,
'Data Repository Table'!$C:$C,'EBIT Analysis'!$A20,
'Data Repository Table'!$B:$B,'EBIT Analysis'!$B20&amp;"*",
'Data Repository Table'!$D:$D,'EBIT Analysis'!K$13,'Data Repository Table'!$A:$A,'Data Repository Table'!$A$3)</f>
        <v>13987466.323076401</v>
      </c>
      <c r="L20" s="121">
        <f>SUMIFS('Data Repository Table'!$J:$J,
'Data Repository Table'!$C:$C,'EBIT Analysis'!$A20,
'Data Repository Table'!$B:$B,'EBIT Analysis'!$B20&amp;"*",
'Data Repository Table'!$D:$D,'EBIT Analysis'!L$13,'Data Repository Table'!$A:$A,'Data Repository Table'!$A$3)</f>
        <v>16468493.156715602</v>
      </c>
      <c r="M20" s="121">
        <f>SUMIFS('Data Repository Table'!$J:$J,
'Data Repository Table'!$C:$C,'EBIT Analysis'!$A20,
'Data Repository Table'!$B:$B,'EBIT Analysis'!$B20&amp;"*",
'Data Repository Table'!$D:$D,'EBIT Analysis'!M$13,'Data Repository Table'!$A:$A,'Data Repository Table'!$A$3)</f>
        <v>15013580.580213603</v>
      </c>
      <c r="N20" s="121">
        <f>SUMIFS('Data Repository Table'!$J:$J,
'Data Repository Table'!$C:$C,'EBIT Analysis'!$A20,
'Data Repository Table'!$B:$B,'EBIT Analysis'!$B20&amp;"*",
'Data Repository Table'!$D:$D,'EBIT Analysis'!N$13,'Data Repository Table'!$A:$A,'Data Repository Table'!$A$3)</f>
        <v>16135503.054039603</v>
      </c>
      <c r="O20" s="121">
        <f>SUMIFS('Data Repository Table'!$J:$J,
'Data Repository Table'!$C:$C,'EBIT Analysis'!$A20,
'Data Repository Table'!$B:$B,'EBIT Analysis'!$B20&amp;"*",
'Data Repository Table'!$D:$D,'EBIT Analysis'!O$13,'Data Repository Table'!$A:$A,'Data Repository Table'!$A$3)</f>
        <v>18921373.302216005</v>
      </c>
      <c r="P20" s="121">
        <f>SUMIFS('Data Repository Table'!$J:$J,
'Data Repository Table'!$C:$C,'EBIT Analysis'!$A20,
'Data Repository Table'!$B:$B,'EBIT Analysis'!$B20&amp;"*",
'Data Repository Table'!$D:$D,'EBIT Analysis'!P$13,'Data Repository Table'!$A:$A,'Data Repository Table'!$A$3)</f>
        <v>8489071.3235327993</v>
      </c>
      <c r="Q20" s="121">
        <f t="shared" si="0"/>
        <v>179319099.03996581</v>
      </c>
    </row>
    <row r="21" spans="1:29" x14ac:dyDescent="0.15">
      <c r="A21" s="80" t="s">
        <v>63</v>
      </c>
      <c r="B21" s="80" t="s">
        <v>134</v>
      </c>
      <c r="E21" s="121">
        <f>SUMIFS('Data Repository Table'!$J:$J,
'Data Repository Table'!$C:$C,'EBIT Analysis'!$A21,
'Data Repository Table'!$B:$B,'EBIT Analysis'!$B21&amp;"*",
'Data Repository Table'!$D:$D,'EBIT Analysis'!E$13,'Data Repository Table'!$A:$A,'Data Repository Table'!$A$3)</f>
        <v>8168998.5802924205</v>
      </c>
      <c r="F21" s="121">
        <f>SUMIFS('Data Repository Table'!$J:$J,
'Data Repository Table'!$C:$C,'EBIT Analysis'!$A21,
'Data Repository Table'!$B:$B,'EBIT Analysis'!$B21&amp;"*",
'Data Repository Table'!$D:$D,'EBIT Analysis'!F$13,'Data Repository Table'!$A:$A,'Data Repository Table'!$A$3)</f>
        <v>6508016.2729576789</v>
      </c>
      <c r="G21" s="121">
        <f>SUMIFS('Data Repository Table'!$J:$J,
'Data Repository Table'!$C:$C,'EBIT Analysis'!$A21,
'Data Repository Table'!$B:$B,'EBIT Analysis'!$B21&amp;"*",
'Data Repository Table'!$D:$D,'EBIT Analysis'!G$13,'Data Repository Table'!$A:$A,'Data Repository Table'!$A$3)</f>
        <v>8797296.0201469176</v>
      </c>
      <c r="H21" s="121">
        <f>SUMIFS('Data Repository Table'!$J:$J,
'Data Repository Table'!$C:$C,'EBIT Analysis'!$A21,
'Data Repository Table'!$B:$B,'EBIT Analysis'!$B21&amp;"*",
'Data Repository Table'!$D:$D,'EBIT Analysis'!H$13,'Data Repository Table'!$A:$A,'Data Repository Table'!$A$3)</f>
        <v>7399801.6649996387</v>
      </c>
      <c r="I21" s="121">
        <f>SUMIFS('Data Repository Table'!$J:$J,
'Data Repository Table'!$C:$C,'EBIT Analysis'!$A21,
'Data Repository Table'!$B:$B,'EBIT Analysis'!$B21&amp;"*",
'Data Repository Table'!$D:$D,'EBIT Analysis'!I$13,'Data Repository Table'!$A:$A,'Data Repository Table'!$A$3)</f>
        <v>6292597.87327509</v>
      </c>
      <c r="J21" s="121">
        <f>SUMIFS('Data Repository Table'!$J:$J,
'Data Repository Table'!$C:$C,'EBIT Analysis'!$A21,
'Data Repository Table'!$B:$B,'EBIT Analysis'!$B21&amp;"*",
'Data Repository Table'!$D:$D,'EBIT Analysis'!J$13,'Data Repository Table'!$A:$A,'Data Repository Table'!$A$3)</f>
        <v>5862551.4695474999</v>
      </c>
      <c r="K21" s="121">
        <f>SUMIFS('Data Repository Table'!$J:$J,
'Data Repository Table'!$C:$C,'EBIT Analysis'!$A21,
'Data Repository Table'!$B:$B,'EBIT Analysis'!$B21&amp;"*",
'Data Repository Table'!$D:$D,'EBIT Analysis'!K$13,'Data Repository Table'!$A:$A,'Data Repository Table'!$A$3)</f>
        <v>7198677.8148285002</v>
      </c>
      <c r="L21" s="121">
        <f>SUMIFS('Data Repository Table'!$J:$J,
'Data Repository Table'!$C:$C,'EBIT Analysis'!$A21,
'Data Repository Table'!$B:$B,'EBIT Analysis'!$B21&amp;"*",
'Data Repository Table'!$D:$D,'EBIT Analysis'!L$13,'Data Repository Table'!$A:$A,'Data Repository Table'!$A$3)</f>
        <v>7481708.9511677492</v>
      </c>
      <c r="M21" s="121">
        <f>SUMIFS('Data Repository Table'!$J:$J,
'Data Repository Table'!$C:$C,'EBIT Analysis'!$A21,
'Data Repository Table'!$B:$B,'EBIT Analysis'!$B21&amp;"*",
'Data Repository Table'!$D:$D,'EBIT Analysis'!M$13,'Data Repository Table'!$A:$A,'Data Repository Table'!$A$3)</f>
        <v>8690888.6165351253</v>
      </c>
      <c r="N21" s="121">
        <f>SUMIFS('Data Repository Table'!$J:$J,
'Data Repository Table'!$C:$C,'EBIT Analysis'!$A21,
'Data Repository Table'!$B:$B,'EBIT Analysis'!$B21&amp;"*",
'Data Repository Table'!$D:$D,'EBIT Analysis'!N$13,'Data Repository Table'!$A:$A,'Data Repository Table'!$A$3)</f>
        <v>6732277.631081</v>
      </c>
      <c r="O21" s="121">
        <f>SUMIFS('Data Repository Table'!$J:$J,
'Data Repository Table'!$C:$C,'EBIT Analysis'!$A21,
'Data Repository Table'!$B:$B,'EBIT Analysis'!$B21&amp;"*",
'Data Repository Table'!$D:$D,'EBIT Analysis'!O$13,'Data Repository Table'!$A:$A,'Data Repository Table'!$A$3)</f>
        <v>8110761.1219654996</v>
      </c>
      <c r="P21" s="121">
        <f>SUMIFS('Data Repository Table'!$J:$J,
'Data Repository Table'!$C:$C,'EBIT Analysis'!$A21,
'Data Repository Table'!$B:$B,'EBIT Analysis'!$B21&amp;"*",
'Data Repository Table'!$D:$D,'EBIT Analysis'!P$13,'Data Repository Table'!$A:$A,'Data Repository Table'!$A$3)</f>
        <v>9479913.2630085014</v>
      </c>
      <c r="Q21" s="121">
        <f t="shared" si="0"/>
        <v>90723489.27980563</v>
      </c>
    </row>
    <row r="22" spans="1:29" s="84" customFormat="1" x14ac:dyDescent="0.15">
      <c r="E22" s="121"/>
      <c r="F22" s="121"/>
      <c r="G22" s="121"/>
      <c r="H22" s="121"/>
      <c r="I22" s="121"/>
      <c r="J22" s="121"/>
      <c r="K22" s="121"/>
      <c r="L22" s="121"/>
      <c r="M22" s="121"/>
      <c r="N22" s="121"/>
      <c r="O22" s="121"/>
      <c r="P22" s="121"/>
      <c r="Q22" s="121"/>
      <c r="R22" s="121"/>
      <c r="S22" s="121"/>
      <c r="T22" s="121"/>
      <c r="U22" s="121"/>
      <c r="V22" s="121"/>
      <c r="W22" s="121"/>
      <c r="X22" s="121"/>
      <c r="Y22" s="121"/>
      <c r="Z22" s="121"/>
      <c r="AA22" s="121"/>
      <c r="AB22" s="121"/>
      <c r="AC22" s="121"/>
    </row>
    <row r="23" spans="1:29" x14ac:dyDescent="0.15">
      <c r="A23" s="80" t="s">
        <v>51</v>
      </c>
      <c r="B23" s="80" t="s">
        <v>15</v>
      </c>
      <c r="E23" s="121">
        <f>SUM(E15 -E19)</f>
        <v>2456292.3275362095</v>
      </c>
      <c r="F23" s="121">
        <f t="shared" ref="F23:P23" si="1">SUM(F15 -F19)</f>
        <v>918310.88787430618</v>
      </c>
      <c r="G23" s="121">
        <f t="shared" si="1"/>
        <v>1519674.7670411356</v>
      </c>
      <c r="H23" s="121">
        <f t="shared" si="1"/>
        <v>1671126.6978958244</v>
      </c>
      <c r="I23" s="121">
        <f t="shared" si="1"/>
        <v>1867603.7439484252</v>
      </c>
      <c r="J23" s="121">
        <f t="shared" si="1"/>
        <v>1873668.8420387572</v>
      </c>
      <c r="K23" s="121">
        <f t="shared" si="1"/>
        <v>2572779.3705296321</v>
      </c>
      <c r="L23" s="121">
        <f t="shared" si="1"/>
        <v>2504531.9499788238</v>
      </c>
      <c r="M23" s="121">
        <f t="shared" si="1"/>
        <v>2888063.9198026378</v>
      </c>
      <c r="N23" s="121">
        <f t="shared" si="1"/>
        <v>912936.10019635595</v>
      </c>
      <c r="O23" s="121">
        <f t="shared" si="1"/>
        <v>702117.95209483802</v>
      </c>
      <c r="P23" s="121">
        <f t="shared" si="1"/>
        <v>-165973.35311146174</v>
      </c>
      <c r="Q23" s="121">
        <f>SUM(E23:P23)</f>
        <v>19721133.205825485</v>
      </c>
    </row>
    <row r="24" spans="1:29" x14ac:dyDescent="0.15">
      <c r="A24" s="80" t="s">
        <v>64</v>
      </c>
      <c r="B24" s="80" t="s">
        <v>15</v>
      </c>
      <c r="E24" s="121">
        <f t="shared" ref="E24:P24" si="2">SUM(E16 -E20)</f>
        <v>5988499.8026137892</v>
      </c>
      <c r="F24" s="121">
        <f t="shared" si="2"/>
        <v>943434.10160639696</v>
      </c>
      <c r="G24" s="121">
        <f t="shared" si="2"/>
        <v>2328952.4387191646</v>
      </c>
      <c r="H24" s="121">
        <f t="shared" si="2"/>
        <v>-3360291.110331079</v>
      </c>
      <c r="I24" s="121">
        <f t="shared" si="2"/>
        <v>-6192464.2872408964</v>
      </c>
      <c r="J24" s="121">
        <f t="shared" si="2"/>
        <v>2604016.9804607946</v>
      </c>
      <c r="K24" s="121">
        <f t="shared" si="2"/>
        <v>8366591.2969236001</v>
      </c>
      <c r="L24" s="121">
        <f t="shared" si="2"/>
        <v>2112457.573284395</v>
      </c>
      <c r="M24" s="121">
        <f t="shared" si="2"/>
        <v>4631100.2007863969</v>
      </c>
      <c r="N24" s="121">
        <f t="shared" si="2"/>
        <v>2132931.991960397</v>
      </c>
      <c r="O24" s="121">
        <f t="shared" si="2"/>
        <v>-4294074.8102160059</v>
      </c>
      <c r="P24" s="121">
        <f t="shared" si="2"/>
        <v>7675095.9504671991</v>
      </c>
      <c r="Q24" s="121">
        <f t="shared" ref="Q24:Q25" si="3">SUM(E24:P24)</f>
        <v>22936250.12903415</v>
      </c>
    </row>
    <row r="25" spans="1:29" x14ac:dyDescent="0.15">
      <c r="A25" s="80" t="s">
        <v>63</v>
      </c>
      <c r="B25" s="80" t="s">
        <v>15</v>
      </c>
      <c r="E25" s="121">
        <f t="shared" ref="E25:P25" si="4">SUM(E17 -E21)</f>
        <v>4547848.2127075791</v>
      </c>
      <c r="F25" s="121">
        <f t="shared" si="4"/>
        <v>6542227.6080423184</v>
      </c>
      <c r="G25" s="121">
        <f t="shared" si="4"/>
        <v>4438176.8988530822</v>
      </c>
      <c r="H25" s="121">
        <f t="shared" si="4"/>
        <v>4415960.6020003622</v>
      </c>
      <c r="I25" s="121">
        <f t="shared" si="4"/>
        <v>5589126.5717249103</v>
      </c>
      <c r="J25" s="121">
        <f t="shared" si="4"/>
        <v>5264580.3424524991</v>
      </c>
      <c r="K25" s="121">
        <f t="shared" si="4"/>
        <v>8292411.5891714972</v>
      </c>
      <c r="L25" s="121">
        <f t="shared" si="4"/>
        <v>8295134.2778322492</v>
      </c>
      <c r="M25" s="121">
        <f t="shared" si="4"/>
        <v>5460903.0204648729</v>
      </c>
      <c r="N25" s="121">
        <f t="shared" si="4"/>
        <v>8279084.1609189995</v>
      </c>
      <c r="O25" s="121">
        <f t="shared" si="4"/>
        <v>6175874.2250345014</v>
      </c>
      <c r="P25" s="121">
        <f t="shared" si="4"/>
        <v>5640408.5879914984</v>
      </c>
      <c r="Q25" s="121">
        <f t="shared" si="3"/>
        <v>72941736.097194374</v>
      </c>
    </row>
    <row r="26" spans="1:29" x14ac:dyDescent="0.15">
      <c r="E26" s="121"/>
      <c r="F26" s="122"/>
      <c r="G26" s="122"/>
      <c r="H26" s="122"/>
      <c r="I26" s="122"/>
      <c r="J26" s="122"/>
      <c r="K26" s="122"/>
      <c r="L26" s="122"/>
      <c r="M26" s="122"/>
      <c r="N26" s="122"/>
      <c r="O26" s="122"/>
      <c r="P26" s="122"/>
      <c r="Q26" s="122"/>
    </row>
    <row r="51" spans="1:22" ht="20" customHeight="1" x14ac:dyDescent="0.2">
      <c r="A51" s="119"/>
      <c r="B51" s="25"/>
      <c r="C51" s="25"/>
      <c r="D51" s="25"/>
      <c r="E51" s="25"/>
      <c r="F51" s="25"/>
      <c r="G51" s="25"/>
      <c r="H51" s="25"/>
      <c r="I51" s="25"/>
      <c r="J51" s="25"/>
      <c r="K51" s="25"/>
      <c r="L51" s="25"/>
      <c r="M51" s="25"/>
      <c r="N51" s="25"/>
      <c r="O51" s="25"/>
      <c r="P51" s="25"/>
    </row>
    <row r="52" spans="1:22" customFormat="1" ht="140.5" customHeight="1" x14ac:dyDescent="0.2">
      <c r="A52" s="154" t="s">
        <v>194</v>
      </c>
      <c r="B52" s="155"/>
      <c r="C52" s="155"/>
      <c r="D52" s="155"/>
      <c r="E52" s="155"/>
      <c r="F52" s="155"/>
      <c r="G52" s="155"/>
      <c r="H52" s="155"/>
      <c r="I52" s="155"/>
      <c r="J52" s="155"/>
      <c r="K52" s="155"/>
      <c r="L52" s="155"/>
      <c r="M52" s="155"/>
      <c r="N52" s="155"/>
      <c r="O52" s="155"/>
      <c r="P52" s="155"/>
      <c r="Q52" s="155"/>
      <c r="R52" s="155"/>
      <c r="S52" s="155"/>
      <c r="T52" s="155"/>
      <c r="U52" s="155"/>
      <c r="V52" s="102"/>
    </row>
    <row r="54" spans="1:22" s="84" customFormat="1" x14ac:dyDescent="0.15">
      <c r="A54" s="85" t="s">
        <v>46</v>
      </c>
      <c r="B54" s="85" t="s">
        <v>98</v>
      </c>
      <c r="C54" s="85" t="s">
        <v>19</v>
      </c>
      <c r="D54" s="85" t="s">
        <v>20</v>
      </c>
      <c r="E54" s="98">
        <v>41456</v>
      </c>
      <c r="F54" s="98">
        <v>41487</v>
      </c>
      <c r="G54" s="98">
        <v>41518</v>
      </c>
      <c r="H54" s="98">
        <v>41548</v>
      </c>
      <c r="I54" s="98">
        <v>41579</v>
      </c>
      <c r="J54" s="98">
        <v>41609</v>
      </c>
      <c r="K54" s="98">
        <v>41640</v>
      </c>
      <c r="L54" s="98">
        <v>41671</v>
      </c>
      <c r="M54" s="98">
        <v>41699</v>
      </c>
      <c r="N54" s="98">
        <v>41730</v>
      </c>
      <c r="O54" s="98">
        <v>41760</v>
      </c>
      <c r="P54" s="98">
        <v>41791</v>
      </c>
      <c r="Q54" s="101" t="s">
        <v>21</v>
      </c>
    </row>
    <row r="55" spans="1:22" s="84" customFormat="1" x14ac:dyDescent="0.15">
      <c r="A55" s="85"/>
      <c r="B55" s="85"/>
      <c r="C55" s="85"/>
      <c r="D55" s="85"/>
      <c r="E55" s="100"/>
      <c r="F55" s="100"/>
      <c r="G55" s="100"/>
      <c r="H55" s="100"/>
      <c r="I55" s="100"/>
      <c r="J55" s="100"/>
      <c r="K55" s="100"/>
      <c r="L55" s="100"/>
      <c r="M55" s="100"/>
      <c r="N55" s="100"/>
      <c r="O55" s="100"/>
      <c r="P55" s="100"/>
      <c r="Q55" s="101"/>
    </row>
    <row r="56" spans="1:22" x14ac:dyDescent="0.15">
      <c r="A56" s="80" t="s">
        <v>51</v>
      </c>
      <c r="B56" s="80" t="s">
        <v>15</v>
      </c>
      <c r="E56" s="123">
        <f>SUM(E23/E15)</f>
        <v>0.41529437933894875</v>
      </c>
      <c r="F56" s="123">
        <f t="shared" ref="F56:P56" si="5">SUM(F23/F15)</f>
        <v>0.16120151183040166</v>
      </c>
      <c r="G56" s="123">
        <f t="shared" si="5"/>
        <v>0.28887410723655493</v>
      </c>
      <c r="H56" s="123">
        <f t="shared" si="5"/>
        <v>0.32001932998338012</v>
      </c>
      <c r="I56" s="123">
        <f t="shared" si="5"/>
        <v>0.33869312626258291</v>
      </c>
      <c r="J56" s="123">
        <f t="shared" si="5"/>
        <v>0.34820783846476255</v>
      </c>
      <c r="K56" s="123">
        <f t="shared" si="5"/>
        <v>0.32889058147025918</v>
      </c>
      <c r="L56" s="123">
        <f t="shared" si="5"/>
        <v>0.36170053874987812</v>
      </c>
      <c r="M56" s="123">
        <f t="shared" si="5"/>
        <v>0.3957450352355435</v>
      </c>
      <c r="N56" s="123">
        <f t="shared" si="5"/>
        <v>0.17121060352256295</v>
      </c>
      <c r="O56" s="123">
        <f t="shared" si="5"/>
        <v>0.13014434409940612</v>
      </c>
      <c r="P56" s="123">
        <f t="shared" si="5"/>
        <v>-3.2015452692863752E-2</v>
      </c>
      <c r="Q56" s="123">
        <f>SUM(E56:O56)</f>
        <v>3.2599813961942807</v>
      </c>
    </row>
    <row r="57" spans="1:22" x14ac:dyDescent="0.15">
      <c r="A57" s="80" t="s">
        <v>64</v>
      </c>
      <c r="B57" s="80" t="s">
        <v>15</v>
      </c>
      <c r="E57" s="123">
        <f>SUM(E24/E16)</f>
        <v>0.3455956940538133</v>
      </c>
      <c r="F57" s="123">
        <f t="shared" ref="F57:P57" si="6">SUM(F24/F16)</f>
        <v>6.4599684274176436E-2</v>
      </c>
      <c r="G57" s="123">
        <f t="shared" si="6"/>
        <v>0.14433359289184161</v>
      </c>
      <c r="H57" s="123">
        <f t="shared" si="6"/>
        <v>-0.22177748431522884</v>
      </c>
      <c r="I57" s="123">
        <f t="shared" si="6"/>
        <v>-0.44766201795834271</v>
      </c>
      <c r="J57" s="123">
        <f t="shared" si="6"/>
        <v>0.16732145063494736</v>
      </c>
      <c r="K57" s="123">
        <f t="shared" si="6"/>
        <v>0.37427618015254988</v>
      </c>
      <c r="L57" s="123">
        <f t="shared" si="6"/>
        <v>0.11368942332287189</v>
      </c>
      <c r="M57" s="123">
        <f t="shared" si="6"/>
        <v>0.23574321478746135</v>
      </c>
      <c r="N57" s="123">
        <f t="shared" si="6"/>
        <v>0.11675504697526991</v>
      </c>
      <c r="O57" s="123">
        <f t="shared" si="6"/>
        <v>-0.29356581548975247</v>
      </c>
      <c r="P57" s="123">
        <f t="shared" si="6"/>
        <v>0.47482161130642109</v>
      </c>
      <c r="Q57" s="123">
        <f t="shared" ref="Q57:Q58" si="7">SUM(E57:O57)</f>
        <v>0.59930896932960775</v>
      </c>
    </row>
    <row r="58" spans="1:22" x14ac:dyDescent="0.15">
      <c r="A58" s="80" t="s">
        <v>63</v>
      </c>
      <c r="B58" s="80" t="s">
        <v>15</v>
      </c>
      <c r="E58" s="123">
        <f>SUM(E25/E17)</f>
        <v>0.35762388953297342</v>
      </c>
      <c r="F58" s="123">
        <f t="shared" ref="F58:P58" si="8">SUM(F25/F17)</f>
        <v>0.5013107546263732</v>
      </c>
      <c r="G58" s="123">
        <f t="shared" si="8"/>
        <v>0.33532439120342417</v>
      </c>
      <c r="H58" s="123">
        <f t="shared" si="8"/>
        <v>0.37373471996246976</v>
      </c>
      <c r="I58" s="123">
        <f t="shared" si="8"/>
        <v>0.47039691903281722</v>
      </c>
      <c r="J58" s="123">
        <f t="shared" si="8"/>
        <v>0.47313004208100951</v>
      </c>
      <c r="K58" s="123">
        <f t="shared" si="8"/>
        <v>0.5353020289864372</v>
      </c>
      <c r="L58" s="123">
        <f t="shared" si="8"/>
        <v>0.52577909011510338</v>
      </c>
      <c r="M58" s="123">
        <f t="shared" si="8"/>
        <v>0.38588068285200638</v>
      </c>
      <c r="N58" s="123">
        <f t="shared" si="8"/>
        <v>0.55152119278952894</v>
      </c>
      <c r="O58" s="123">
        <f t="shared" si="8"/>
        <v>0.43228332459198315</v>
      </c>
      <c r="P58" s="123">
        <f t="shared" si="8"/>
        <v>0.37303495544431575</v>
      </c>
      <c r="Q58" s="123">
        <f t="shared" si="7"/>
        <v>4.9422870357741271</v>
      </c>
    </row>
  </sheetData>
  <mergeCells count="3">
    <mergeCell ref="A4:R4"/>
    <mergeCell ref="A12:U12"/>
    <mergeCell ref="A52:U52"/>
  </mergeCells>
  <conditionalFormatting sqref="Q23:Q25">
    <cfRule type="colorScale" priority="5">
      <colorScale>
        <cfvo type="min"/>
        <cfvo type="percentile" val="50"/>
        <cfvo type="max"/>
        <color rgb="FFF8696B"/>
        <color rgb="FFFCFCFF"/>
        <color rgb="FF5A8AC6"/>
      </colorScale>
    </cfRule>
  </conditionalFormatting>
  <conditionalFormatting sqref="E15:P17 E19:P21 E22:AC22 E26 E23:P25">
    <cfRule type="colorScale" priority="4">
      <colorScale>
        <cfvo type="min"/>
        <cfvo type="percentile" val="50"/>
        <cfvo type="max"/>
        <color rgb="FFF8696B"/>
        <color rgb="FFFCFCFF"/>
        <color rgb="FF5A8AC6"/>
      </colorScale>
    </cfRule>
  </conditionalFormatting>
  <conditionalFormatting sqref="Q15:Q21 E18:P18">
    <cfRule type="colorScale" priority="2">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baseColWidth="10" defaultColWidth="14.5" defaultRowHeight="15" customHeight="1" x14ac:dyDescent="0.15"/>
  <cols>
    <col min="1" max="14" width="26.83203125" style="2" customWidth="1"/>
    <col min="15" max="22" width="8.6640625" style="2" customWidth="1"/>
    <col min="23" max="16384" width="14.5" style="2"/>
  </cols>
  <sheetData>
    <row r="1" spans="1:22" s="21" customFormat="1" ht="42.75" customHeight="1" x14ac:dyDescent="0.25">
      <c r="A1" s="157" t="s">
        <v>48</v>
      </c>
      <c r="B1" s="158"/>
      <c r="C1" s="158"/>
      <c r="D1" s="158"/>
      <c r="E1" s="158"/>
      <c r="F1" s="41"/>
      <c r="G1" s="41"/>
      <c r="H1" s="41"/>
      <c r="I1" s="41"/>
      <c r="J1" s="41"/>
      <c r="K1" s="41"/>
      <c r="L1" s="41"/>
      <c r="M1" s="41"/>
      <c r="N1" s="41"/>
      <c r="O1" s="41"/>
      <c r="P1" s="41"/>
      <c r="Q1" s="41"/>
      <c r="R1" s="41"/>
      <c r="S1" s="41"/>
      <c r="T1" s="41"/>
      <c r="U1" s="41"/>
      <c r="V1" s="41"/>
    </row>
    <row r="2" spans="1:22" ht="119.5" customHeight="1" x14ac:dyDescent="0.2">
      <c r="A2" s="159" t="s">
        <v>49</v>
      </c>
      <c r="B2" s="160"/>
      <c r="C2" s="160"/>
      <c r="D2" s="160"/>
      <c r="E2" s="160"/>
      <c r="F2" s="160"/>
      <c r="G2" s="160"/>
      <c r="H2" s="160"/>
      <c r="I2" s="160"/>
      <c r="J2" s="160"/>
      <c r="K2" s="160"/>
    </row>
    <row r="3" spans="1:22" ht="12.75" customHeight="1" x14ac:dyDescent="0.2">
      <c r="A3" s="44"/>
    </row>
    <row r="4" spans="1:22" s="21" customFormat="1" ht="72" customHeight="1" x14ac:dyDescent="0.2">
      <c r="A4" s="161" t="s">
        <v>50</v>
      </c>
      <c r="B4" s="145"/>
      <c r="C4" s="145"/>
      <c r="D4" s="145"/>
      <c r="E4" s="145"/>
      <c r="F4" s="145"/>
      <c r="G4" s="145"/>
      <c r="H4" s="145"/>
      <c r="I4" s="145"/>
      <c r="J4" s="145"/>
    </row>
    <row r="5" spans="1:22" s="21" customFormat="1" ht="20.5" customHeight="1" x14ac:dyDescent="0.2">
      <c r="A5" s="48"/>
      <c r="B5" s="26"/>
      <c r="C5" s="26"/>
      <c r="D5" s="26"/>
      <c r="E5" s="26"/>
      <c r="F5" s="26"/>
      <c r="G5" s="26"/>
      <c r="H5" s="26"/>
      <c r="I5" s="26"/>
      <c r="J5" s="26"/>
    </row>
    <row r="6" spans="1:22" s="145" customFormat="1" ht="13" customHeight="1" x14ac:dyDescent="0.2">
      <c r="A6" s="161" t="s">
        <v>53</v>
      </c>
    </row>
    <row r="7" spans="1:22" s="21" customFormat="1" ht="30" customHeight="1" x14ac:dyDescent="0.2">
      <c r="A7" s="36" t="s">
        <v>25</v>
      </c>
    </row>
    <row r="8" spans="1:22" s="21" customFormat="1" ht="12.75" customHeight="1" x14ac:dyDescent="0.15">
      <c r="A8" s="45" t="s">
        <v>24</v>
      </c>
      <c r="B8" s="46"/>
      <c r="C8" s="29" t="s">
        <v>1</v>
      </c>
      <c r="D8" s="29" t="s">
        <v>2</v>
      </c>
      <c r="E8" s="29" t="s">
        <v>3</v>
      </c>
      <c r="F8" s="29" t="s">
        <v>4</v>
      </c>
      <c r="G8" s="29" t="s">
        <v>5</v>
      </c>
      <c r="H8" s="29" t="s">
        <v>6</v>
      </c>
      <c r="I8" s="29" t="s">
        <v>7</v>
      </c>
      <c r="J8" s="29" t="s">
        <v>8</v>
      </c>
      <c r="K8" s="29" t="s">
        <v>9</v>
      </c>
      <c r="L8" s="29" t="s">
        <v>10</v>
      </c>
      <c r="M8" s="29" t="s">
        <v>11</v>
      </c>
      <c r="N8" s="29" t="s">
        <v>12</v>
      </c>
    </row>
    <row r="9" spans="1:22" ht="12.75" customHeight="1" x14ac:dyDescent="0.15">
      <c r="A9" s="23" t="s">
        <v>13</v>
      </c>
      <c r="B9" s="6" t="s">
        <v>22</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x14ac:dyDescent="0.15">
      <c r="A10" s="23" t="s">
        <v>13</v>
      </c>
      <c r="B10" s="23" t="s">
        <v>47</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x14ac:dyDescent="0.15">
      <c r="A11" s="23" t="s">
        <v>13</v>
      </c>
      <c r="B11" s="23" t="s">
        <v>16</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x14ac:dyDescent="0.15">
      <c r="A12" s="23" t="s">
        <v>13</v>
      </c>
      <c r="B12" s="23" t="s">
        <v>52</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x14ac:dyDescent="0.15">
      <c r="A13" s="23" t="s">
        <v>17</v>
      </c>
      <c r="B13" s="23" t="s">
        <v>22</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x14ac:dyDescent="0.15">
      <c r="A14" s="23" t="s">
        <v>17</v>
      </c>
      <c r="B14" s="23" t="s">
        <v>47</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x14ac:dyDescent="0.15">
      <c r="A15" s="23" t="s">
        <v>17</v>
      </c>
      <c r="B15" s="23" t="s">
        <v>16</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x14ac:dyDescent="0.15">
      <c r="A16" s="23" t="s">
        <v>17</v>
      </c>
      <c r="B16" s="23" t="s">
        <v>52</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x14ac:dyDescent="0.15">
      <c r="A17" s="23" t="s">
        <v>18</v>
      </c>
      <c r="B17" s="23" t="s">
        <v>22</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x14ac:dyDescent="0.15">
      <c r="A18" s="23" t="s">
        <v>18</v>
      </c>
      <c r="B18" s="23" t="s">
        <v>47</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x14ac:dyDescent="0.15">
      <c r="A19" s="23" t="s">
        <v>18</v>
      </c>
      <c r="B19" s="23" t="s">
        <v>16</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x14ac:dyDescent="0.15">
      <c r="A20" s="23" t="s">
        <v>18</v>
      </c>
      <c r="B20" s="23" t="s">
        <v>52</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x14ac:dyDescent="0.15">
      <c r="A21" s="23" t="s">
        <v>24</v>
      </c>
      <c r="B21" s="23" t="s">
        <v>22</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x14ac:dyDescent="0.15">
      <c r="A22" s="23" t="s">
        <v>24</v>
      </c>
      <c r="B22" s="23" t="s">
        <v>47</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x14ac:dyDescent="0.15">
      <c r="A23" s="23" t="s">
        <v>24</v>
      </c>
      <c r="B23" s="23" t="s">
        <v>16</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x14ac:dyDescent="0.15">
      <c r="A24" s="23" t="s">
        <v>24</v>
      </c>
      <c r="B24" s="2" t="s">
        <v>52</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75" customHeight="1" x14ac:dyDescent="0.2">
      <c r="A25" s="36" t="s">
        <v>26</v>
      </c>
    </row>
    <row r="26" spans="1:22" s="21" customFormat="1" ht="58" customHeight="1" x14ac:dyDescent="0.2">
      <c r="A26" s="161" t="s">
        <v>54</v>
      </c>
      <c r="B26" s="145"/>
      <c r="C26" s="145"/>
      <c r="D26" s="145"/>
      <c r="E26" s="145"/>
      <c r="F26" s="145"/>
      <c r="G26" s="145"/>
      <c r="H26" s="145"/>
      <c r="I26" s="145"/>
      <c r="J26" s="145"/>
      <c r="K26" s="145"/>
    </row>
    <row r="27" spans="1:22" s="20" customFormat="1" ht="15" customHeight="1" x14ac:dyDescent="0.15"/>
    <row r="28" spans="1:22" s="145" customFormat="1" ht="13" customHeight="1" x14ac:dyDescent="0.2">
      <c r="A28" s="161" t="s">
        <v>55</v>
      </c>
    </row>
    <row r="29" spans="1:22" ht="27.75" customHeight="1" x14ac:dyDescent="0.2">
      <c r="A29" s="49" t="s">
        <v>24</v>
      </c>
      <c r="B29" s="46"/>
      <c r="C29" s="29" t="s">
        <v>1</v>
      </c>
      <c r="D29" s="29" t="s">
        <v>2</v>
      </c>
      <c r="E29" s="29" t="s">
        <v>3</v>
      </c>
      <c r="F29" s="29" t="s">
        <v>4</v>
      </c>
      <c r="G29" s="29" t="s">
        <v>5</v>
      </c>
      <c r="H29" s="29" t="s">
        <v>6</v>
      </c>
      <c r="I29" s="29" t="s">
        <v>7</v>
      </c>
      <c r="J29" s="29" t="s">
        <v>8</v>
      </c>
      <c r="K29" s="29" t="s">
        <v>9</v>
      </c>
      <c r="L29" s="29" t="s">
        <v>10</v>
      </c>
      <c r="M29" s="29" t="s">
        <v>11</v>
      </c>
      <c r="N29" s="29" t="s">
        <v>12</v>
      </c>
    </row>
    <row r="30" spans="1:22" ht="12.75" customHeight="1" x14ac:dyDescent="0.15">
      <c r="A30" s="23" t="s">
        <v>13</v>
      </c>
      <c r="B30" s="6" t="s">
        <v>22</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x14ac:dyDescent="0.15">
      <c r="A31" s="23" t="s">
        <v>13</v>
      </c>
      <c r="B31" s="23" t="s">
        <v>23</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x14ac:dyDescent="0.15">
      <c r="A32" s="23" t="s">
        <v>13</v>
      </c>
      <c r="B32" s="23" t="s">
        <v>14</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x14ac:dyDescent="0.15">
      <c r="A33" s="23" t="s">
        <v>13</v>
      </c>
      <c r="B33" s="23" t="s">
        <v>52</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x14ac:dyDescent="0.15">
      <c r="A34" s="23" t="s">
        <v>17</v>
      </c>
      <c r="B34" s="23" t="s">
        <v>22</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x14ac:dyDescent="0.15">
      <c r="A35" s="23" t="s">
        <v>17</v>
      </c>
      <c r="B35" s="23" t="s">
        <v>23</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x14ac:dyDescent="0.15">
      <c r="A36" s="23" t="s">
        <v>17</v>
      </c>
      <c r="B36" s="23" t="s">
        <v>14</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x14ac:dyDescent="0.15">
      <c r="A37" s="23" t="s">
        <v>17</v>
      </c>
      <c r="B37" s="23" t="s">
        <v>52</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x14ac:dyDescent="0.15">
      <c r="A38" s="23" t="s">
        <v>45</v>
      </c>
      <c r="B38" s="23" t="s">
        <v>22</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x14ac:dyDescent="0.15">
      <c r="A39" s="23" t="s">
        <v>45</v>
      </c>
      <c r="B39" s="23" t="s">
        <v>23</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x14ac:dyDescent="0.15">
      <c r="A40" s="23" t="s">
        <v>45</v>
      </c>
      <c r="B40" s="23" t="s">
        <v>14</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x14ac:dyDescent="0.15">
      <c r="A41" s="23" t="s">
        <v>45</v>
      </c>
      <c r="B41" s="23" t="s">
        <v>52</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x14ac:dyDescent="0.15">
      <c r="A42" s="23" t="s">
        <v>24</v>
      </c>
      <c r="B42" s="23" t="s">
        <v>22</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x14ac:dyDescent="0.15">
      <c r="A43" s="23" t="s">
        <v>24</v>
      </c>
      <c r="B43" s="23" t="s">
        <v>23</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x14ac:dyDescent="0.15">
      <c r="A44" s="23" t="s">
        <v>24</v>
      </c>
      <c r="B44" s="23" t="s">
        <v>14</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x14ac:dyDescent="0.15">
      <c r="A45" s="23" t="s">
        <v>24</v>
      </c>
      <c r="B45" s="2" t="s">
        <v>52</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40" customHeight="1" x14ac:dyDescent="0.2">
      <c r="A46" s="162" t="s">
        <v>56</v>
      </c>
      <c r="B46" s="163"/>
      <c r="C46" s="163"/>
      <c r="D46" s="163"/>
      <c r="E46" s="163"/>
      <c r="F46" s="163"/>
      <c r="G46" s="163"/>
      <c r="H46" s="163"/>
      <c r="I46" s="163"/>
      <c r="J46" s="163"/>
    </row>
    <row r="47" spans="1:14" s="37" customFormat="1" ht="30" customHeight="1" x14ac:dyDescent="0.2">
      <c r="A47" s="164" t="s">
        <v>57</v>
      </c>
      <c r="B47" s="165"/>
      <c r="C47" s="165"/>
      <c r="D47" s="165"/>
      <c r="E47" s="165"/>
      <c r="F47" s="165"/>
      <c r="G47" s="165"/>
      <c r="H47" s="165"/>
      <c r="I47" s="165"/>
      <c r="J47" s="165"/>
    </row>
    <row r="48" spans="1:14" s="37" customFormat="1" ht="46" customHeight="1" x14ac:dyDescent="0.2">
      <c r="A48" s="164" t="s">
        <v>58</v>
      </c>
      <c r="B48" s="165"/>
      <c r="C48" s="165"/>
      <c r="D48" s="165"/>
      <c r="E48" s="165"/>
      <c r="F48" s="165"/>
      <c r="G48" s="165"/>
      <c r="H48" s="165"/>
      <c r="I48" s="165"/>
      <c r="J48" s="165"/>
    </row>
    <row r="49" spans="1:14" s="37" customFormat="1" ht="46" customHeight="1" x14ac:dyDescent="0.2">
      <c r="A49" s="70" t="s">
        <v>83</v>
      </c>
      <c r="B49" s="77" t="s">
        <v>84</v>
      </c>
      <c r="C49" s="76"/>
      <c r="D49" s="76"/>
      <c r="E49" s="76"/>
      <c r="F49" s="76"/>
      <c r="G49" s="76"/>
      <c r="H49" s="76"/>
      <c r="I49" s="76"/>
      <c r="J49" s="76"/>
    </row>
    <row r="50" spans="1:14" ht="28.5" customHeight="1" x14ac:dyDescent="0.2">
      <c r="A50" s="49" t="s">
        <v>24</v>
      </c>
      <c r="B50" s="46"/>
      <c r="C50" s="29" t="s">
        <v>1</v>
      </c>
      <c r="D50" s="29" t="s">
        <v>2</v>
      </c>
      <c r="E50" s="29" t="s">
        <v>3</v>
      </c>
      <c r="F50" s="29" t="s">
        <v>4</v>
      </c>
      <c r="G50" s="29" t="s">
        <v>5</v>
      </c>
      <c r="H50" s="29" t="s">
        <v>6</v>
      </c>
      <c r="I50" s="29" t="s">
        <v>7</v>
      </c>
      <c r="J50" s="29" t="s">
        <v>8</v>
      </c>
      <c r="K50" s="29" t="s">
        <v>9</v>
      </c>
      <c r="L50" s="29" t="s">
        <v>10</v>
      </c>
      <c r="M50" s="29" t="s">
        <v>11</v>
      </c>
      <c r="N50" s="29" t="s">
        <v>12</v>
      </c>
    </row>
    <row r="51" spans="1:14" ht="12.75" customHeight="1" x14ac:dyDescent="0.15">
      <c r="A51" s="5" t="s">
        <v>13</v>
      </c>
      <c r="B51" s="6" t="s">
        <v>22</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x14ac:dyDescent="0.15">
      <c r="A52" s="23"/>
      <c r="B52" s="23" t="s">
        <v>47</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x14ac:dyDescent="0.15">
      <c r="A53" s="23"/>
      <c r="B53" s="23" t="s">
        <v>16</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x14ac:dyDescent="0.15">
      <c r="A54" s="23"/>
      <c r="B54" s="23" t="s">
        <v>52</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x14ac:dyDescent="0.15">
      <c r="A55" s="23" t="s">
        <v>17</v>
      </c>
      <c r="B55" s="23" t="s">
        <v>22</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x14ac:dyDescent="0.15">
      <c r="A56" s="23"/>
      <c r="B56" s="23" t="s">
        <v>47</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x14ac:dyDescent="0.15">
      <c r="A57" s="23"/>
      <c r="B57" s="23" t="s">
        <v>16</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x14ac:dyDescent="0.15">
      <c r="A58" s="23"/>
      <c r="B58" s="23" t="s">
        <v>52</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x14ac:dyDescent="0.15">
      <c r="A59" s="23" t="s">
        <v>18</v>
      </c>
      <c r="B59" s="23" t="s">
        <v>22</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x14ac:dyDescent="0.15">
      <c r="A60" s="23"/>
      <c r="B60" s="23" t="s">
        <v>47</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x14ac:dyDescent="0.15">
      <c r="A61" s="23"/>
      <c r="B61" s="23" t="s">
        <v>16</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x14ac:dyDescent="0.15">
      <c r="A62" s="23"/>
      <c r="B62" s="23" t="s">
        <v>52</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x14ac:dyDescent="0.15">
      <c r="A63" s="23" t="s">
        <v>24</v>
      </c>
      <c r="B63" s="23" t="s">
        <v>22</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x14ac:dyDescent="0.15">
      <c r="A64" s="23"/>
      <c r="B64" s="23" t="s">
        <v>47</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x14ac:dyDescent="0.15">
      <c r="A65" s="23"/>
      <c r="B65" s="23" t="s">
        <v>16</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x14ac:dyDescent="0.15">
      <c r="B66" s="2" t="s">
        <v>52</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75" customHeight="1" x14ac:dyDescent="0.2">
      <c r="A67" s="162" t="s">
        <v>59</v>
      </c>
      <c r="B67" s="163"/>
      <c r="C67" s="163"/>
      <c r="D67" s="163"/>
      <c r="E67" s="163"/>
      <c r="F67" s="163"/>
      <c r="G67" s="163"/>
      <c r="H67" s="163"/>
      <c r="I67" s="163"/>
      <c r="J67" s="163"/>
      <c r="K67" s="75"/>
      <c r="L67" s="75"/>
      <c r="M67" s="75"/>
      <c r="N67" s="75"/>
    </row>
    <row r="68" spans="1:14" ht="24.75" customHeight="1" x14ac:dyDescent="0.2">
      <c r="A68" s="164" t="s">
        <v>60</v>
      </c>
      <c r="B68" s="165"/>
      <c r="C68" s="165"/>
      <c r="D68" s="165"/>
      <c r="E68" s="165"/>
      <c r="F68" s="165"/>
      <c r="G68" s="165"/>
      <c r="H68" s="165"/>
      <c r="I68" s="165"/>
      <c r="J68" s="165"/>
      <c r="K68" s="75"/>
      <c r="L68" s="75"/>
      <c r="M68" s="75"/>
      <c r="N68" s="75"/>
    </row>
    <row r="69" spans="1:14" ht="24.75" customHeight="1" x14ac:dyDescent="0.2">
      <c r="A69" s="164" t="s">
        <v>61</v>
      </c>
      <c r="B69" s="165"/>
      <c r="C69" s="165"/>
      <c r="D69" s="165"/>
      <c r="E69" s="165"/>
      <c r="F69" s="165"/>
      <c r="G69" s="165"/>
      <c r="H69" s="165"/>
      <c r="I69" s="165"/>
      <c r="J69" s="165"/>
      <c r="K69" s="75"/>
      <c r="L69" s="75"/>
      <c r="M69" s="75"/>
      <c r="N69" s="75"/>
    </row>
    <row r="70" spans="1:14" ht="28" customHeight="1" x14ac:dyDescent="0.2">
      <c r="A70" s="164"/>
      <c r="B70" s="165"/>
      <c r="C70" s="165"/>
      <c r="D70" s="165"/>
      <c r="E70" s="165"/>
      <c r="F70" s="165"/>
      <c r="G70" s="165"/>
      <c r="H70" s="165"/>
      <c r="I70" s="165"/>
      <c r="J70" s="165"/>
      <c r="K70" s="75"/>
      <c r="L70" s="75"/>
      <c r="M70" s="75"/>
      <c r="N70" s="75"/>
    </row>
    <row r="71" spans="1:14" ht="28.5" customHeight="1" x14ac:dyDescent="0.2">
      <c r="A71" s="49" t="s">
        <v>24</v>
      </c>
      <c r="B71" s="46"/>
      <c r="C71" s="29" t="s">
        <v>1</v>
      </c>
      <c r="D71" s="29" t="s">
        <v>2</v>
      </c>
      <c r="E71" s="29" t="s">
        <v>3</v>
      </c>
      <c r="F71" s="29" t="s">
        <v>4</v>
      </c>
      <c r="G71" s="29" t="s">
        <v>5</v>
      </c>
      <c r="H71" s="29" t="s">
        <v>6</v>
      </c>
      <c r="I71" s="29" t="s">
        <v>7</v>
      </c>
      <c r="J71" s="29" t="s">
        <v>8</v>
      </c>
      <c r="K71" s="29" t="s">
        <v>9</v>
      </c>
      <c r="L71" s="29" t="s">
        <v>10</v>
      </c>
      <c r="M71" s="29" t="s">
        <v>11</v>
      </c>
      <c r="N71" s="29" t="s">
        <v>12</v>
      </c>
    </row>
    <row r="72" spans="1:14" ht="12.75" customHeight="1" x14ac:dyDescent="0.15">
      <c r="A72" s="4" t="s">
        <v>13</v>
      </c>
      <c r="B72" s="31" t="s">
        <v>22</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x14ac:dyDescent="0.15">
      <c r="A73" s="4"/>
      <c r="B73" s="31" t="s">
        <v>47</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x14ac:dyDescent="0.15">
      <c r="A74" s="4"/>
      <c r="B74" s="31" t="s">
        <v>16</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x14ac:dyDescent="0.15">
      <c r="A75" s="4"/>
      <c r="B75" s="31" t="s">
        <v>52</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x14ac:dyDescent="0.15">
      <c r="A76" s="4" t="s">
        <v>17</v>
      </c>
      <c r="B76" s="31" t="s">
        <v>22</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x14ac:dyDescent="0.15">
      <c r="A77" s="4"/>
      <c r="B77" s="31" t="s">
        <v>47</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x14ac:dyDescent="0.15">
      <c r="A78" s="4"/>
      <c r="B78" s="31" t="s">
        <v>16</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x14ac:dyDescent="0.15">
      <c r="A79" s="4"/>
      <c r="B79" s="31" t="s">
        <v>52</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x14ac:dyDescent="0.15">
      <c r="A80" s="4" t="s">
        <v>18</v>
      </c>
      <c r="B80" s="31" t="s">
        <v>22</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x14ac:dyDescent="0.15">
      <c r="A81" s="4"/>
      <c r="B81" s="31" t="s">
        <v>47</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x14ac:dyDescent="0.15">
      <c r="A82" s="4"/>
      <c r="B82" s="31" t="s">
        <v>16</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x14ac:dyDescent="0.15">
      <c r="A83" s="4"/>
      <c r="B83" s="31" t="s">
        <v>52</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x14ac:dyDescent="0.15">
      <c r="A84" s="4" t="s">
        <v>24</v>
      </c>
      <c r="B84" s="31" t="s">
        <v>22</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x14ac:dyDescent="0.15">
      <c r="A85" s="4"/>
      <c r="B85" s="31" t="s">
        <v>47</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x14ac:dyDescent="0.15">
      <c r="A86" s="4"/>
      <c r="B86" s="7" t="s">
        <v>16</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x14ac:dyDescent="0.15">
      <c r="A87" s="4"/>
      <c r="B87" s="7" t="s">
        <v>52</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x14ac:dyDescent="0.15"/>
    <row r="89" spans="1:14" ht="12.75" customHeight="1" x14ac:dyDescent="0.15"/>
    <row r="90" spans="1:14" ht="12.75" customHeight="1" x14ac:dyDescent="0.15"/>
    <row r="91" spans="1:14" ht="12.75" customHeight="1" x14ac:dyDescent="0.15"/>
    <row r="92" spans="1:14" ht="12.75" customHeight="1" x14ac:dyDescent="0.15"/>
    <row r="93" spans="1:14" ht="12.75" customHeight="1" x14ac:dyDescent="0.15"/>
    <row r="94" spans="1:14" ht="12.75" customHeight="1" x14ac:dyDescent="0.15"/>
    <row r="95" spans="1:14" ht="12.75" customHeight="1" x14ac:dyDescent="0.15"/>
    <row r="96" spans="1:14"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spans="1:13" ht="12.75" customHeight="1" x14ac:dyDescent="0.15"/>
    <row r="114" spans="1:13" ht="12.75" customHeight="1" x14ac:dyDescent="0.15"/>
    <row r="115" spans="1:13" ht="12.75" customHeight="1" x14ac:dyDescent="0.15"/>
    <row r="116" spans="1:13" ht="12.75" customHeight="1" x14ac:dyDescent="0.15"/>
    <row r="117" spans="1:13" ht="12.75" customHeight="1" x14ac:dyDescent="0.15"/>
    <row r="118" spans="1:13" ht="12.75" customHeight="1" x14ac:dyDescent="0.15"/>
    <row r="119" spans="1:13" ht="12.75" customHeight="1" x14ac:dyDescent="0.15"/>
    <row r="120" spans="1:13" ht="12.75" customHeight="1" x14ac:dyDescent="0.15">
      <c r="A120" s="1" t="s">
        <v>27</v>
      </c>
      <c r="B120" s="3" t="s">
        <v>1</v>
      </c>
      <c r="C120" s="3" t="s">
        <v>2</v>
      </c>
      <c r="D120" s="3" t="s">
        <v>3</v>
      </c>
      <c r="E120" s="3" t="s">
        <v>4</v>
      </c>
      <c r="F120" s="3" t="s">
        <v>5</v>
      </c>
      <c r="G120" s="3" t="s">
        <v>6</v>
      </c>
      <c r="H120" s="3" t="s">
        <v>7</v>
      </c>
      <c r="I120" s="3" t="s">
        <v>8</v>
      </c>
      <c r="J120" s="3" t="s">
        <v>9</v>
      </c>
      <c r="K120" s="3" t="s">
        <v>10</v>
      </c>
      <c r="L120" s="3" t="s">
        <v>11</v>
      </c>
      <c r="M120" s="3" t="s">
        <v>12</v>
      </c>
    </row>
    <row r="121" spans="1:13" ht="12.75" customHeight="1" x14ac:dyDescent="0.15">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x14ac:dyDescent="0.15">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x14ac:dyDescent="0.15">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x14ac:dyDescent="0.2">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x14ac:dyDescent="0.2">
      <c r="A125" s="42" t="s">
        <v>42</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x14ac:dyDescent="0.15">
      <c r="B126" s="19"/>
    </row>
    <row r="127" spans="1:13" ht="12.75" customHeight="1" x14ac:dyDescent="0.15"/>
    <row r="128" spans="1:13"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row r="1001" ht="12.75" customHeight="1" x14ac:dyDescent="0.15"/>
    <row r="1002" ht="12.75" customHeight="1" x14ac:dyDescent="0.15"/>
    <row r="1003" ht="12.75" customHeight="1" x14ac:dyDescent="0.15"/>
    <row r="1004" ht="12.75" customHeight="1" x14ac:dyDescent="0.15"/>
    <row r="1005" ht="12.75" customHeight="1" x14ac:dyDescent="0.15"/>
    <row r="1006" ht="12.75" customHeight="1" x14ac:dyDescent="0.15"/>
    <row r="1007" ht="12.75" customHeight="1" x14ac:dyDescent="0.15"/>
    <row r="1008" ht="12.75" customHeight="1" x14ac:dyDescent="0.15"/>
    <row r="1009" ht="12.75" customHeight="1" x14ac:dyDescent="0.15"/>
    <row r="1010" ht="12.75" customHeight="1" x14ac:dyDescent="0.15"/>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topLeftCell="A5" zoomScale="70" zoomScaleNormal="70" workbookViewId="0">
      <selection activeCell="D32" sqref="D32"/>
    </sheetView>
  </sheetViews>
  <sheetFormatPr baseColWidth="10" defaultColWidth="14.5" defaultRowHeight="15" customHeight="1" x14ac:dyDescent="0.2"/>
  <cols>
    <col min="1" max="1" width="68.83203125" style="18" customWidth="1"/>
    <col min="2" max="2" width="15.5" style="18" customWidth="1"/>
    <col min="3" max="14" width="14" style="18" bestFit="1" customWidth="1"/>
    <col min="15" max="26" width="8.6640625" style="18" customWidth="1"/>
    <col min="27" max="16384" width="14.5" style="18"/>
  </cols>
  <sheetData>
    <row r="1" spans="1:26" s="32" customFormat="1" ht="28" customHeight="1" x14ac:dyDescent="0.2">
      <c r="A1" s="161" t="s">
        <v>70</v>
      </c>
      <c r="B1" s="161"/>
      <c r="C1" s="161"/>
      <c r="D1" s="161"/>
      <c r="E1" s="161"/>
      <c r="F1" s="161"/>
      <c r="G1" s="161"/>
      <c r="H1" s="161"/>
      <c r="I1" s="161"/>
      <c r="J1" s="161"/>
      <c r="K1" s="161"/>
    </row>
    <row r="2" spans="1:26" s="32" customFormat="1" ht="37" customHeight="1" x14ac:dyDescent="0.2">
      <c r="A2" s="161"/>
      <c r="B2" s="161"/>
      <c r="C2" s="161"/>
      <c r="D2" s="161"/>
      <c r="E2" s="161"/>
      <c r="F2" s="161"/>
      <c r="G2" s="161"/>
      <c r="H2" s="161"/>
      <c r="I2" s="161"/>
      <c r="J2" s="161"/>
      <c r="K2" s="161"/>
    </row>
    <row r="3" spans="1:26" s="33" customFormat="1" ht="13.5" customHeight="1" x14ac:dyDescent="0.2">
      <c r="A3" s="28" t="s">
        <v>28</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x14ac:dyDescent="0.2">
      <c r="A4" s="21" t="s">
        <v>29</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5" customHeight="1" x14ac:dyDescent="0.2">
      <c r="A5" s="166" t="s">
        <v>85</v>
      </c>
      <c r="B5" s="167"/>
      <c r="C5" s="167"/>
      <c r="D5" s="167"/>
      <c r="E5" s="167"/>
      <c r="F5" s="167"/>
      <c r="G5" s="167"/>
      <c r="H5" s="167"/>
      <c r="I5" s="167"/>
      <c r="J5" s="167"/>
      <c r="K5" s="167"/>
      <c r="L5" s="167"/>
      <c r="M5" s="20"/>
      <c r="N5" s="20"/>
      <c r="O5" s="20"/>
      <c r="P5" s="20"/>
      <c r="Q5" s="20"/>
      <c r="R5" s="20"/>
      <c r="S5" s="20"/>
      <c r="T5" s="20"/>
      <c r="U5" s="20"/>
      <c r="V5" s="20"/>
      <c r="W5" s="20"/>
      <c r="X5" s="20"/>
      <c r="Y5" s="20"/>
      <c r="Z5" s="20"/>
    </row>
    <row r="6" spans="1:26" s="33" customFormat="1" ht="13.5" customHeight="1" x14ac:dyDescent="0.2">
      <c r="A6" s="28" t="s">
        <v>71</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x14ac:dyDescent="0.2">
      <c r="A7" s="1" t="s">
        <v>30</v>
      </c>
      <c r="B7" s="1" t="s">
        <v>31</v>
      </c>
      <c r="C7" s="60" t="s">
        <v>1</v>
      </c>
      <c r="D7" s="60" t="s">
        <v>2</v>
      </c>
      <c r="E7" s="60" t="s">
        <v>3</v>
      </c>
      <c r="F7" s="60" t="s">
        <v>4</v>
      </c>
      <c r="G7" s="60" t="s">
        <v>5</v>
      </c>
      <c r="H7" s="60" t="s">
        <v>6</v>
      </c>
      <c r="I7" s="60" t="s">
        <v>7</v>
      </c>
      <c r="J7" s="60" t="s">
        <v>8</v>
      </c>
      <c r="K7" s="60" t="s">
        <v>9</v>
      </c>
      <c r="L7" s="60" t="s">
        <v>10</v>
      </c>
      <c r="M7" s="60" t="s">
        <v>11</v>
      </c>
      <c r="N7" s="60" t="s">
        <v>12</v>
      </c>
      <c r="O7" s="2"/>
      <c r="P7" s="2"/>
      <c r="Q7" s="2"/>
      <c r="R7" s="2"/>
      <c r="S7" s="2"/>
      <c r="T7" s="2"/>
      <c r="U7" s="2"/>
      <c r="V7" s="2"/>
      <c r="W7" s="2"/>
      <c r="X7" s="2"/>
      <c r="Y7" s="2"/>
      <c r="Z7" s="2"/>
    </row>
    <row r="8" spans="1:26" ht="13.5" customHeight="1" x14ac:dyDescent="0.2">
      <c r="A8" s="58" t="s">
        <v>32</v>
      </c>
      <c r="B8" s="58" t="s">
        <v>33</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x14ac:dyDescent="0.2">
      <c r="A9" s="58" t="s">
        <v>34</v>
      </c>
      <c r="B9" s="58" t="s">
        <v>33</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x14ac:dyDescent="0.2">
      <c r="A10" s="58" t="s">
        <v>35</v>
      </c>
      <c r="B10" s="58" t="s">
        <v>33</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x14ac:dyDescent="0.25">
      <c r="A11" s="58" t="s">
        <v>13</v>
      </c>
      <c r="B11" s="58" t="s">
        <v>82</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x14ac:dyDescent="0.25">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2">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x14ac:dyDescent="0.2">
      <c r="A14" s="28" t="s">
        <v>72</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x14ac:dyDescent="0.2">
      <c r="A15" s="28" t="s">
        <v>30</v>
      </c>
      <c r="B15" s="28" t="s">
        <v>31</v>
      </c>
      <c r="C15" s="61" t="s">
        <v>1</v>
      </c>
      <c r="D15" s="61" t="s">
        <v>2</v>
      </c>
      <c r="E15" s="61" t="s">
        <v>3</v>
      </c>
      <c r="F15" s="61" t="s">
        <v>4</v>
      </c>
      <c r="G15" s="61" t="s">
        <v>5</v>
      </c>
      <c r="H15" s="61" t="s">
        <v>6</v>
      </c>
      <c r="I15" s="61" t="s">
        <v>7</v>
      </c>
      <c r="J15" s="61" t="s">
        <v>8</v>
      </c>
      <c r="K15" s="61" t="s">
        <v>9</v>
      </c>
      <c r="L15" s="61" t="s">
        <v>10</v>
      </c>
      <c r="M15" s="61" t="s">
        <v>11</v>
      </c>
      <c r="N15" s="61" t="s">
        <v>12</v>
      </c>
      <c r="O15" s="21"/>
      <c r="P15" s="21"/>
      <c r="Q15" s="21"/>
      <c r="R15" s="21"/>
      <c r="S15" s="21"/>
      <c r="T15" s="21"/>
      <c r="U15" s="21"/>
      <c r="V15" s="21"/>
      <c r="W15" s="21"/>
      <c r="X15" s="21"/>
      <c r="Y15" s="21"/>
      <c r="Z15" s="21"/>
    </row>
    <row r="16" spans="1:26" ht="13.5" customHeight="1" x14ac:dyDescent="0.2">
      <c r="A16" s="58" t="s">
        <v>32</v>
      </c>
      <c r="B16" s="58" t="s">
        <v>33</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x14ac:dyDescent="0.2">
      <c r="A17" s="58" t="s">
        <v>34</v>
      </c>
      <c r="B17" s="58" t="s">
        <v>33</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x14ac:dyDescent="0.2">
      <c r="A18" s="58" t="s">
        <v>35</v>
      </c>
      <c r="B18" s="58" t="s">
        <v>33</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x14ac:dyDescent="0.25">
      <c r="A19" s="58" t="s">
        <v>17</v>
      </c>
      <c r="B19" s="58" t="s">
        <v>82</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x14ac:dyDescent="0.25">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x14ac:dyDescent="0.2">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x14ac:dyDescent="0.2">
      <c r="A22" s="28" t="s">
        <v>73</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x14ac:dyDescent="0.2">
      <c r="A23" s="28" t="s">
        <v>30</v>
      </c>
      <c r="B23" s="28" t="s">
        <v>31</v>
      </c>
      <c r="C23" s="61" t="s">
        <v>1</v>
      </c>
      <c r="D23" s="61" t="s">
        <v>2</v>
      </c>
      <c r="E23" s="61" t="s">
        <v>3</v>
      </c>
      <c r="F23" s="61" t="s">
        <v>4</v>
      </c>
      <c r="G23" s="61" t="s">
        <v>5</v>
      </c>
      <c r="H23" s="61" t="s">
        <v>6</v>
      </c>
      <c r="I23" s="61" t="s">
        <v>7</v>
      </c>
      <c r="J23" s="61" t="s">
        <v>8</v>
      </c>
      <c r="K23" s="61" t="s">
        <v>9</v>
      </c>
      <c r="L23" s="61" t="s">
        <v>10</v>
      </c>
      <c r="M23" s="61" t="s">
        <v>11</v>
      </c>
      <c r="N23" s="61" t="s">
        <v>12</v>
      </c>
      <c r="O23" s="21"/>
      <c r="P23" s="21"/>
      <c r="Q23" s="21"/>
      <c r="R23" s="21"/>
      <c r="S23" s="21"/>
      <c r="T23" s="21"/>
      <c r="U23" s="21"/>
      <c r="V23" s="21"/>
      <c r="W23" s="21"/>
      <c r="X23" s="21"/>
      <c r="Y23" s="21"/>
      <c r="Z23" s="21"/>
    </row>
    <row r="24" spans="1:26" ht="13.5" customHeight="1" x14ac:dyDescent="0.2">
      <c r="A24" s="58" t="s">
        <v>32</v>
      </c>
      <c r="B24" s="58" t="s">
        <v>33</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x14ac:dyDescent="0.2">
      <c r="A25" s="58" t="s">
        <v>34</v>
      </c>
      <c r="B25" s="58" t="s">
        <v>33</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x14ac:dyDescent="0.2">
      <c r="A26" s="58" t="s">
        <v>35</v>
      </c>
      <c r="B26" s="58" t="s">
        <v>33</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x14ac:dyDescent="0.25">
      <c r="A27" s="58" t="s">
        <v>18</v>
      </c>
      <c r="B27" s="58" t="s">
        <v>82</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x14ac:dyDescent="0.25">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x14ac:dyDescent="0.2">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x14ac:dyDescent="0.2">
      <c r="A30" s="28" t="s">
        <v>74</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x14ac:dyDescent="0.2">
      <c r="A31" s="28" t="s">
        <v>30</v>
      </c>
      <c r="B31" s="28" t="s">
        <v>31</v>
      </c>
      <c r="C31" s="61" t="s">
        <v>1</v>
      </c>
      <c r="D31" s="61" t="s">
        <v>2</v>
      </c>
      <c r="E31" s="61" t="s">
        <v>3</v>
      </c>
      <c r="F31" s="61" t="s">
        <v>4</v>
      </c>
      <c r="G31" s="61" t="s">
        <v>5</v>
      </c>
      <c r="H31" s="61" t="s">
        <v>6</v>
      </c>
      <c r="I31" s="61" t="s">
        <v>7</v>
      </c>
      <c r="J31" s="61" t="s">
        <v>8</v>
      </c>
      <c r="K31" s="61" t="s">
        <v>9</v>
      </c>
      <c r="L31" s="61" t="s">
        <v>10</v>
      </c>
      <c r="M31" s="61" t="s">
        <v>11</v>
      </c>
      <c r="N31" s="61" t="s">
        <v>12</v>
      </c>
      <c r="O31" s="21"/>
      <c r="P31" s="21"/>
      <c r="Q31" s="21"/>
      <c r="R31" s="21"/>
      <c r="S31" s="21"/>
      <c r="T31" s="21"/>
      <c r="U31" s="21"/>
      <c r="V31" s="21"/>
      <c r="W31" s="21"/>
      <c r="X31" s="21"/>
      <c r="Y31" s="21"/>
      <c r="Z31" s="21"/>
    </row>
    <row r="32" spans="1:26" ht="13.5" customHeight="1" x14ac:dyDescent="0.2">
      <c r="A32" s="58" t="s">
        <v>32</v>
      </c>
      <c r="B32" s="58" t="s">
        <v>33</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x14ac:dyDescent="0.2">
      <c r="A33" s="58" t="s">
        <v>34</v>
      </c>
      <c r="B33" s="58" t="s">
        <v>33</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x14ac:dyDescent="0.2">
      <c r="A34" s="58" t="s">
        <v>35</v>
      </c>
      <c r="B34" s="58" t="s">
        <v>33</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x14ac:dyDescent="0.2">
      <c r="A35" s="58" t="s">
        <v>13</v>
      </c>
      <c r="B35" s="58" t="s">
        <v>82</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x14ac:dyDescent="0.2">
      <c r="A36" s="58" t="s">
        <v>17</v>
      </c>
      <c r="B36" s="58" t="s">
        <v>82</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x14ac:dyDescent="0.25">
      <c r="A37" s="58" t="s">
        <v>18</v>
      </c>
      <c r="B37" s="58" t="s">
        <v>82</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x14ac:dyDescent="0.25">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x14ac:dyDescent="0.2">
      <c r="A40" s="28" t="s">
        <v>75</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x14ac:dyDescent="0.2">
      <c r="A41" s="28" t="s">
        <v>30</v>
      </c>
      <c r="B41" s="28"/>
      <c r="C41" s="29" t="s">
        <v>1</v>
      </c>
      <c r="D41" s="29" t="s">
        <v>2</v>
      </c>
      <c r="E41" s="29" t="s">
        <v>3</v>
      </c>
      <c r="F41" s="29" t="s">
        <v>4</v>
      </c>
      <c r="G41" s="29" t="s">
        <v>5</v>
      </c>
      <c r="H41" s="29" t="s">
        <v>6</v>
      </c>
      <c r="I41" s="29" t="s">
        <v>7</v>
      </c>
      <c r="J41" s="29" t="s">
        <v>8</v>
      </c>
      <c r="K41" s="29" t="s">
        <v>9</v>
      </c>
      <c r="L41" s="29" t="s">
        <v>10</v>
      </c>
      <c r="M41" s="29" t="s">
        <v>11</v>
      </c>
      <c r="N41" s="29" t="s">
        <v>12</v>
      </c>
      <c r="O41" s="21"/>
      <c r="P41" s="21"/>
      <c r="Q41" s="21"/>
      <c r="R41" s="21"/>
      <c r="S41" s="21"/>
      <c r="T41" s="21"/>
      <c r="U41" s="21"/>
      <c r="V41" s="21"/>
      <c r="W41" s="21"/>
      <c r="X41" s="21"/>
      <c r="Y41" s="21"/>
      <c r="Z41" s="21"/>
    </row>
    <row r="42" spans="1:26" ht="13.5" customHeight="1" x14ac:dyDescent="0.2">
      <c r="A42" s="58" t="s">
        <v>32</v>
      </c>
      <c r="B42" s="58" t="s">
        <v>33</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x14ac:dyDescent="0.2">
      <c r="A43" s="58" t="s">
        <v>34</v>
      </c>
      <c r="B43" s="58" t="s">
        <v>33</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x14ac:dyDescent="0.2">
      <c r="A44" s="58" t="s">
        <v>35</v>
      </c>
      <c r="B44" s="58" t="s">
        <v>33</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x14ac:dyDescent="0.25">
      <c r="A45" s="58" t="s">
        <v>13</v>
      </c>
      <c r="B45" s="58" t="s">
        <v>82</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x14ac:dyDescent="0.25">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x14ac:dyDescent="0.2">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x14ac:dyDescent="0.2">
      <c r="A48" s="28" t="s">
        <v>76</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x14ac:dyDescent="0.2">
      <c r="A49" s="28" t="s">
        <v>30</v>
      </c>
      <c r="B49" s="28"/>
      <c r="C49" s="29" t="s">
        <v>1</v>
      </c>
      <c r="D49" s="29" t="s">
        <v>2</v>
      </c>
      <c r="E49" s="29" t="s">
        <v>3</v>
      </c>
      <c r="F49" s="29" t="s">
        <v>4</v>
      </c>
      <c r="G49" s="29" t="s">
        <v>5</v>
      </c>
      <c r="H49" s="29" t="s">
        <v>6</v>
      </c>
      <c r="I49" s="29" t="s">
        <v>7</v>
      </c>
      <c r="J49" s="29" t="s">
        <v>8</v>
      </c>
      <c r="K49" s="29" t="s">
        <v>9</v>
      </c>
      <c r="L49" s="29" t="s">
        <v>10</v>
      </c>
      <c r="M49" s="29" t="s">
        <v>11</v>
      </c>
      <c r="N49" s="29" t="s">
        <v>12</v>
      </c>
      <c r="O49" s="21"/>
      <c r="P49" s="21"/>
      <c r="Q49" s="21"/>
      <c r="R49" s="21"/>
      <c r="S49" s="21"/>
      <c r="T49" s="21"/>
      <c r="U49" s="21"/>
      <c r="V49" s="21"/>
      <c r="W49" s="21"/>
      <c r="X49" s="21"/>
      <c r="Y49" s="21"/>
      <c r="Z49" s="21"/>
    </row>
    <row r="50" spans="1:26" ht="13.5" customHeight="1" x14ac:dyDescent="0.2">
      <c r="A50" s="58" t="s">
        <v>32</v>
      </c>
      <c r="B50" s="58" t="s">
        <v>33</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x14ac:dyDescent="0.2">
      <c r="A51" s="58" t="s">
        <v>34</v>
      </c>
      <c r="B51" s="58" t="s">
        <v>33</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x14ac:dyDescent="0.2">
      <c r="A52" s="58" t="s">
        <v>35</v>
      </c>
      <c r="B52" s="58" t="s">
        <v>33</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x14ac:dyDescent="0.25">
      <c r="A53" s="58" t="s">
        <v>17</v>
      </c>
      <c r="B53" s="58" t="s">
        <v>82</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x14ac:dyDescent="0.25">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x14ac:dyDescent="0.2">
      <c r="A56" s="28" t="s">
        <v>77</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x14ac:dyDescent="0.2">
      <c r="A57" s="28" t="s">
        <v>30</v>
      </c>
      <c r="B57" s="28"/>
      <c r="C57" s="29" t="s">
        <v>1</v>
      </c>
      <c r="D57" s="29" t="s">
        <v>2</v>
      </c>
      <c r="E57" s="29" t="s">
        <v>3</v>
      </c>
      <c r="F57" s="29" t="s">
        <v>4</v>
      </c>
      <c r="G57" s="29" t="s">
        <v>5</v>
      </c>
      <c r="H57" s="29" t="s">
        <v>6</v>
      </c>
      <c r="I57" s="29" t="s">
        <v>7</v>
      </c>
      <c r="J57" s="29" t="s">
        <v>8</v>
      </c>
      <c r="K57" s="29" t="s">
        <v>9</v>
      </c>
      <c r="L57" s="29" t="s">
        <v>10</v>
      </c>
      <c r="M57" s="29" t="s">
        <v>11</v>
      </c>
      <c r="N57" s="29" t="s">
        <v>12</v>
      </c>
      <c r="O57" s="28"/>
      <c r="P57" s="28"/>
      <c r="Q57" s="28"/>
      <c r="R57" s="28"/>
      <c r="S57" s="28"/>
      <c r="T57" s="28"/>
      <c r="U57" s="28"/>
      <c r="V57" s="28"/>
      <c r="W57" s="28"/>
      <c r="X57" s="28"/>
      <c r="Y57" s="28"/>
      <c r="Z57" s="28"/>
    </row>
    <row r="58" spans="1:26" ht="13.5" customHeight="1" x14ac:dyDescent="0.2">
      <c r="A58" s="58" t="s">
        <v>32</v>
      </c>
      <c r="B58" s="58" t="s">
        <v>33</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x14ac:dyDescent="0.2">
      <c r="A59" s="58" t="s">
        <v>34</v>
      </c>
      <c r="B59" s="58" t="s">
        <v>33</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x14ac:dyDescent="0.2">
      <c r="A60" s="58" t="s">
        <v>35</v>
      </c>
      <c r="B60" s="58" t="s">
        <v>33</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x14ac:dyDescent="0.25">
      <c r="A61" s="58" t="s">
        <v>18</v>
      </c>
      <c r="B61" s="58" t="s">
        <v>82</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x14ac:dyDescent="0.25">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x14ac:dyDescent="0.2">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x14ac:dyDescent="0.2">
      <c r="A64" s="28" t="s">
        <v>78</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x14ac:dyDescent="0.2">
      <c r="A65" s="28" t="s">
        <v>30</v>
      </c>
      <c r="B65" s="28"/>
      <c r="C65" s="29" t="s">
        <v>1</v>
      </c>
      <c r="D65" s="29" t="s">
        <v>2</v>
      </c>
      <c r="E65" s="29" t="s">
        <v>3</v>
      </c>
      <c r="F65" s="29" t="s">
        <v>4</v>
      </c>
      <c r="G65" s="29" t="s">
        <v>5</v>
      </c>
      <c r="H65" s="29" t="s">
        <v>6</v>
      </c>
      <c r="I65" s="29" t="s">
        <v>7</v>
      </c>
      <c r="J65" s="29" t="s">
        <v>8</v>
      </c>
      <c r="K65" s="29" t="s">
        <v>9</v>
      </c>
      <c r="L65" s="29" t="s">
        <v>10</v>
      </c>
      <c r="M65" s="29" t="s">
        <v>11</v>
      </c>
      <c r="N65" s="29" t="s">
        <v>12</v>
      </c>
      <c r="O65" s="21"/>
      <c r="P65" s="21"/>
      <c r="Q65" s="21"/>
      <c r="R65" s="21"/>
      <c r="S65" s="21"/>
      <c r="T65" s="21"/>
      <c r="U65" s="21"/>
      <c r="V65" s="21"/>
      <c r="W65" s="21"/>
      <c r="X65" s="21"/>
      <c r="Y65" s="21"/>
      <c r="Z65" s="21"/>
    </row>
    <row r="66" spans="1:26" ht="13.5" customHeight="1" x14ac:dyDescent="0.2">
      <c r="A66" s="58" t="s">
        <v>32</v>
      </c>
      <c r="B66" s="58" t="s">
        <v>33</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x14ac:dyDescent="0.2">
      <c r="A67" s="58" t="s">
        <v>34</v>
      </c>
      <c r="B67" s="58" t="s">
        <v>33</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x14ac:dyDescent="0.2">
      <c r="A68" s="58" t="s">
        <v>35</v>
      </c>
      <c r="B68" s="58" t="s">
        <v>33</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x14ac:dyDescent="0.2">
      <c r="A69" s="58" t="s">
        <v>13</v>
      </c>
      <c r="B69" s="58" t="s">
        <v>82</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x14ac:dyDescent="0.2">
      <c r="A70" s="58" t="s">
        <v>17</v>
      </c>
      <c r="B70" s="58" t="s">
        <v>82</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x14ac:dyDescent="0.25">
      <c r="A71" s="58" t="s">
        <v>18</v>
      </c>
      <c r="B71" s="58" t="s">
        <v>82</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x14ac:dyDescent="0.25">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40" customHeight="1" x14ac:dyDescent="0.25">
      <c r="A74" s="66" t="s">
        <v>79</v>
      </c>
      <c r="B74" s="67"/>
      <c r="C74" s="68"/>
      <c r="D74" s="68"/>
      <c r="E74" s="68"/>
      <c r="F74" s="68"/>
      <c r="G74" s="68"/>
      <c r="H74" s="68"/>
      <c r="I74" s="68"/>
      <c r="J74" s="68"/>
      <c r="K74" s="68"/>
      <c r="L74" s="68"/>
      <c r="M74" s="68"/>
      <c r="N74" s="68"/>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 ME BEFORE STARTING</vt:lpstr>
      <vt:lpstr>Definitions</vt:lpstr>
      <vt:lpstr>Pivot Table</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Microsoft Office User</cp:lastModifiedBy>
  <dcterms:created xsi:type="dcterms:W3CDTF">2019-05-26T11:59:56Z</dcterms:created>
  <dcterms:modified xsi:type="dcterms:W3CDTF">2023-06-18T18:31:15Z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