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BI\SI\Gerência de Projeto - Adler\"/>
    </mc:Choice>
  </mc:AlternateContent>
  <bookViews>
    <workbookView xWindow="0" yWindow="0" windowWidth="20490" windowHeight="8820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Toc112831755" localSheetId="2">'RFS ou RFC'!$B$10</definedName>
    <definedName name="Atores">Atores!$B$13:$C$17</definedName>
    <definedName name="CUC">'RFS ou RFC'!$D$10:$D$41</definedName>
    <definedName name="FCAMB">Fatores!$G$30</definedName>
    <definedName name="FCTEC">Fatores!$E$18</definedName>
    <definedName name="ITEC">Fatores!$E$18</definedName>
    <definedName name="PTA">Atores!$D$10</definedName>
    <definedName name="PTUC">'RFS ou RFC'!$D$7</definedName>
    <definedName name="UC">'RFS ou RFC'!$A$9:$C$41</definedName>
  </definedNames>
  <calcPr calcId="171027"/>
</workbook>
</file>

<file path=xl/calcChain.xml><?xml version="1.0" encoding="utf-8"?>
<calcChain xmlns="http://schemas.openxmlformats.org/spreadsheetml/2006/main">
  <c r="D37" i="3" l="1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14" i="3"/>
  <c r="D41" i="3"/>
  <c r="D40" i="3"/>
  <c r="D39" i="3"/>
  <c r="D38" i="3"/>
  <c r="J21" i="1"/>
  <c r="B42" i="3" l="1"/>
  <c r="D23" i="3"/>
  <c r="D10" i="2" l="1"/>
  <c r="K22" i="5"/>
  <c r="J22" i="5"/>
  <c r="I22" i="5"/>
  <c r="H22" i="5"/>
  <c r="G22" i="5"/>
  <c r="F22" i="5"/>
  <c r="E22" i="5"/>
  <c r="D7" i="5"/>
  <c r="L7" i="5" s="1"/>
  <c r="D6" i="5"/>
  <c r="L6" i="5" s="1"/>
  <c r="D5" i="5"/>
  <c r="L5" i="5" s="1"/>
  <c r="D4" i="5"/>
  <c r="D22" i="5" s="1"/>
  <c r="H24" i="5" s="1"/>
  <c r="G30" i="4"/>
  <c r="E18" i="4"/>
  <c r="D22" i="3"/>
  <c r="D21" i="3"/>
  <c r="D20" i="3"/>
  <c r="D19" i="3"/>
  <c r="D18" i="3"/>
  <c r="D17" i="3"/>
  <c r="D16" i="3"/>
  <c r="D15" i="3"/>
  <c r="D13" i="3"/>
  <c r="D12" i="3"/>
  <c r="D11" i="3"/>
  <c r="D10" i="3"/>
  <c r="D6" i="3"/>
  <c r="C18" i="2"/>
  <c r="L4" i="5" l="1"/>
  <c r="L23" i="5" s="1"/>
  <c r="E14" i="1" s="1"/>
  <c r="D5" i="3"/>
  <c r="D4" i="3"/>
  <c r="G24" i="5"/>
  <c r="K24" i="5"/>
  <c r="F24" i="5"/>
  <c r="J24" i="5"/>
  <c r="E24" i="5"/>
  <c r="I24" i="5"/>
  <c r="D7" i="3" l="1"/>
  <c r="L24" i="5"/>
  <c r="E13" i="1" l="1"/>
  <c r="K21" i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10"/>
            <color rgb="FF000000"/>
            <rFont val="Arial"/>
            <family val="2"/>
          </rPr>
          <t>Ator Simples:
Representa um outro sistema com Interface definida de Programas.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Ator Médio:
Representa um outro sistema que  interage através de protocolos ou quando há interação humana através de terminal.</t>
        </r>
      </text>
    </comment>
    <comment ref="B9" authorId="0" shapeId="0">
      <text>
        <r>
          <rPr>
            <sz val="10"/>
            <color rgb="FF000000"/>
            <rFont val="Arial"/>
            <family val="2"/>
          </rPr>
          <t>Ator Complexo:
É uma pessoa que interage através de Interface
Gráfica ou página Web.</t>
        </r>
      </text>
    </comment>
    <comment ref="B13" authorId="0" shapeId="0">
      <text>
        <r>
          <rPr>
            <sz val="10"/>
            <color rgb="FF000000"/>
            <rFont val="Arial"/>
            <family val="2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4" authorId="0" shapeId="0">
      <text>
        <r>
          <rPr>
            <sz val="10"/>
            <color rgb="FF000000"/>
            <rFont val="Arial"/>
            <family val="2"/>
          </rPr>
          <t>UC Simples:
Tem até 3 Entidades</t>
        </r>
      </text>
    </comment>
    <comment ref="B5" authorId="0" shapeId="0">
      <text>
        <r>
          <rPr>
            <sz val="10"/>
            <color rgb="FF000000"/>
            <rFont val="Arial"/>
            <family val="2"/>
          </rPr>
          <t>UC Médio:
Tem de 3 a 5 Entidades.</t>
        </r>
      </text>
    </comment>
    <comment ref="B6" authorId="0" shapeId="0">
      <text>
        <r>
          <rPr>
            <sz val="10"/>
            <color rgb="FF000000"/>
            <rFont val="Arial"/>
            <family val="2"/>
          </rPr>
          <t>UC Complexo:
Acima de 5 entidades.</t>
        </r>
      </text>
    </comment>
    <comment ref="D9" authorId="0" shapeId="0">
      <text>
        <r>
          <rPr>
            <sz val="10"/>
            <color rgb="FF000000"/>
            <rFont val="Arial"/>
            <family val="2"/>
          </rPr>
          <t>Fórmula para Identificar de forma automática a complexidade do UC:
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<sst xmlns="http://schemas.openxmlformats.org/spreadsheetml/2006/main" count="163" uniqueCount="150">
  <si>
    <t>Atores do Projeto</t>
  </si>
  <si>
    <t>Complexidade do Ator</t>
  </si>
  <si>
    <t>Peso</t>
  </si>
  <si>
    <t>Qt. de Atores</t>
  </si>
  <si>
    <t>Simples</t>
  </si>
  <si>
    <t>Casos de Uso do Projeto</t>
  </si>
  <si>
    <t>Estimativa de Esforço de Projeto baseado em                                                                Pontos de Caso de Uso (vs 1.1)</t>
  </si>
  <si>
    <t>Complexidade do RF</t>
  </si>
  <si>
    <t>Qt. de UC</t>
  </si>
  <si>
    <t>Médio</t>
  </si>
  <si>
    <t>Complexo</t>
  </si>
  <si>
    <t>Projeto:</t>
  </si>
  <si>
    <t>Peso Total Atores =</t>
  </si>
  <si>
    <t>Peso Total UC</t>
  </si>
  <si>
    <t>Responsável:</t>
  </si>
  <si>
    <t>ID</t>
  </si>
  <si>
    <t>Complexidade</t>
  </si>
  <si>
    <t>Nome do RFC ou RFS</t>
  </si>
  <si>
    <t>Nro Transações</t>
  </si>
  <si>
    <t>Discriminar Transações(opcional)</t>
  </si>
  <si>
    <t>Data:</t>
  </si>
  <si>
    <t>Vs. do Documento:</t>
  </si>
  <si>
    <t>&lt; Obs.: As instruções para uso da planilha encontram-se logo a baixo&gt;</t>
  </si>
  <si>
    <t>Total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</si>
  <si>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</si>
  <si>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</si>
  <si>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</si>
  <si>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</si>
  <si>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</si>
  <si>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</si>
  <si>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</si>
  <si>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</si>
  <si>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</si>
  <si>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</si>
  <si>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</si>
  <si>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</si>
  <si>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</si>
  <si>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</si>
  <si>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</si>
  <si>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</si>
  <si>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</si>
  <si>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</si>
  <si>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</si>
  <si>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</si>
  <si>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</si>
  <si>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</si>
  <si>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Base histórica de Projetos</t>
  </si>
  <si>
    <t>Fatores de Complexidade</t>
  </si>
  <si>
    <t>Influência Tecnológica</t>
  </si>
  <si>
    <t>Projetos</t>
  </si>
  <si>
    <t>Descrição</t>
  </si>
  <si>
    <t>Tamanho</t>
  </si>
  <si>
    <t>Influência</t>
  </si>
  <si>
    <t>T01</t>
  </si>
  <si>
    <t>Sistemas Distribuídos</t>
  </si>
  <si>
    <t>Horas Reais</t>
  </si>
  <si>
    <t>Prospecção</t>
  </si>
  <si>
    <t>T02</t>
  </si>
  <si>
    <t>Tempo de resposta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</si>
  <si>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</si>
  <si>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</si>
  <si>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</si>
  <si>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</si>
  <si>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</si>
  <si>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</si>
  <si>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</si>
  <si>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T03</t>
  </si>
  <si>
    <t>Grau de escolaridade do usuário final</t>
  </si>
  <si>
    <t>T04</t>
  </si>
  <si>
    <t>Processamento interno complexo</t>
  </si>
  <si>
    <t>Projeto 01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</si>
  <si>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</si>
  <si>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</si>
  <si>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</si>
  <si>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</si>
  <si>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</si>
  <si>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</si>
  <si>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</si>
  <si>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</si>
  <si>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</si>
  <si>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</si>
  <si>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</si>
  <si>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</si>
  <si>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</si>
  <si>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</si>
  <si>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</si>
  <si>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</si>
  <si>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</si>
  <si>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</si>
  <si>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Projeto 02</t>
  </si>
  <si>
    <t>Fator de Complexidade Técnica</t>
  </si>
  <si>
    <t>Projeto 03</t>
  </si>
  <si>
    <t>Projeto 04</t>
  </si>
  <si>
    <t>Influência Ambiental</t>
  </si>
  <si>
    <t>Total de horas por fase</t>
  </si>
  <si>
    <t>F01</t>
  </si>
  <si>
    <t>Familiaridade com o Processo de Desenvolvimento de Software</t>
  </si>
  <si>
    <t>F02</t>
  </si>
  <si>
    <t>Produtividade média</t>
  </si>
  <si>
    <t>Experiência na Aplicação</t>
  </si>
  <si>
    <t>F03</t>
  </si>
  <si>
    <t>Experiência em Programação Orientada a Objetos</t>
  </si>
  <si>
    <t>F04</t>
  </si>
  <si>
    <t>Capacidade do Líder de Projeto</t>
  </si>
  <si>
    <t>% de esforço por fases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</si>
  <si>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</si>
  <si>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</si>
  <si>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</si>
  <si>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</si>
  <si>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</si>
  <si>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</si>
  <si>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</si>
  <si>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</si>
  <si>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</si>
  <si>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 xml:space="preserve"> Tipo de Usuário</t>
  </si>
  <si>
    <t>Miau Au</t>
  </si>
  <si>
    <t>Adriana Moraes, Beatriz Hencklein, Gabriela Siqueira, Juliana Oliveira e Luã Faria</t>
  </si>
  <si>
    <t>Cliente</t>
  </si>
  <si>
    <t>RFS001] Publicar Aviso</t>
  </si>
  <si>
    <t>[RFS002] Editar Aviso</t>
  </si>
  <si>
    <t>[RFS003] Deletar Aviso</t>
  </si>
  <si>
    <t>[RFS004] Visualizar Aviso</t>
  </si>
  <si>
    <t>[RFS005] Receber Notificação de Resposta</t>
  </si>
  <si>
    <t>[RFS006] Publicar Pergunta</t>
  </si>
  <si>
    <t>[RFS007] Editar Pergunta</t>
  </si>
  <si>
    <t>[RFS008] Deletar Pergunta</t>
  </si>
  <si>
    <t>[RFS009] Visualizar Pergunta</t>
  </si>
  <si>
    <t>[RFS010] Receber Notificação de Resposta</t>
  </si>
  <si>
    <t>[RFS011] Marcar como Pergunta Frequente</t>
  </si>
  <si>
    <t>[RFS012] Responder Aviso ou Pergunta</t>
  </si>
  <si>
    <t>[RFS013] Deletar Resposta</t>
  </si>
  <si>
    <t>[RFS014] Editar Resposta</t>
  </si>
  <si>
    <t>[RFS015] Visualizar Resposta</t>
  </si>
  <si>
    <t xml:space="preserve">[RFS016] Publicar Notícia </t>
  </si>
  <si>
    <t>[RFS017] Visualizar Notícia</t>
  </si>
  <si>
    <t>[RFS018] Editar Notícia</t>
  </si>
  <si>
    <t>[RFS019] Deletar Notícia</t>
  </si>
  <si>
    <t>[RFS020] Comentar Notícia</t>
  </si>
  <si>
    <t xml:space="preserve">[RFS021] Editar Comentário </t>
  </si>
  <si>
    <t>[RFS022] Deletar Comentário</t>
  </si>
  <si>
    <t>[RFS023] Cadastrar Patrocinador</t>
  </si>
  <si>
    <t>[RFS024] Consultar Patrocinador</t>
  </si>
  <si>
    <t>[RFS025] Alterar Patrocinador</t>
  </si>
  <si>
    <t>[RFS026] Remover Patrocinador</t>
  </si>
  <si>
    <t>[RFS027] Cadastrar Usuário</t>
  </si>
  <si>
    <t>[RFS028] Consultar Usuário</t>
  </si>
  <si>
    <t>[RFS029] Alterar Usuário</t>
  </si>
  <si>
    <t>[RFS030] Remover Usuário</t>
  </si>
  <si>
    <t>[RFS031] Delegar Autoridade de Usuário</t>
  </si>
  <si>
    <t>[RFS032] Remover Autoridade de Usuário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</si>
</sst>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UC&quot;00#"/>
    <numFmt numFmtId="165" formatCode="0.0%"/>
    <numFmt numFmtId="166" formatCode="0.0"/>
  </numFmts>
  <fonts count="17" x14ac:knownFonts="1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b/>
      <sz val="10"/>
      <color theme="0" tint="-4.9989318521683403E-2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3" tint="-0.249977111117893"/>
        <bgColor rgb="FFFFFFFF"/>
      </patternFill>
    </fill>
  </fills>
  <borders count="68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 applyFont="1" applyAlignment="1"/>
    <xf numFmtId="0" fontId="1" fillId="2" borderId="0" xfId="0" applyFont="1" applyFill="1" applyBorder="1"/>
    <xf numFmtId="0" fontId="2" fillId="2" borderId="0" xfId="0" applyFont="1" applyFill="1" applyBorder="1"/>
    <xf numFmtId="0" fontId="4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1" fillId="0" borderId="0" xfId="0" applyFont="1"/>
    <xf numFmtId="0" fontId="2" fillId="2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/>
    <xf numFmtId="0" fontId="4" fillId="2" borderId="20" xfId="0" applyFont="1" applyFill="1" applyBorder="1" applyAlignment="1">
      <alignment horizontal="center"/>
    </xf>
    <xf numFmtId="0" fontId="4" fillId="2" borderId="9" xfId="0" applyFont="1" applyFill="1" applyBorder="1"/>
    <xf numFmtId="0" fontId="1" fillId="2" borderId="9" xfId="0" applyFont="1" applyFill="1" applyBorder="1"/>
    <xf numFmtId="164" fontId="1" fillId="2" borderId="6" xfId="0" applyNumberFormat="1" applyFont="1" applyFill="1" applyBorder="1"/>
    <xf numFmtId="14" fontId="1" fillId="2" borderId="0" xfId="0" applyNumberFormat="1" applyFont="1" applyFill="1" applyBorder="1" applyAlignment="1">
      <alignment vertical="center"/>
    </xf>
    <xf numFmtId="0" fontId="1" fillId="2" borderId="6" xfId="0" applyFont="1" applyFill="1" applyBorder="1"/>
    <xf numFmtId="0" fontId="1" fillId="2" borderId="0" xfId="0" applyFont="1" applyFill="1" applyBorder="1" applyAlignment="1">
      <alignment vertical="center"/>
    </xf>
    <xf numFmtId="0" fontId="5" fillId="2" borderId="0" xfId="0" applyFont="1" applyFill="1" applyBorder="1"/>
    <xf numFmtId="0" fontId="6" fillId="2" borderId="0" xfId="0" applyFont="1" applyFill="1" applyBorder="1"/>
    <xf numFmtId="0" fontId="4" fillId="3" borderId="4" xfId="0" applyFont="1" applyFill="1" applyBorder="1" applyAlignment="1">
      <alignment horizontal="center"/>
    </xf>
    <xf numFmtId="0" fontId="4" fillId="2" borderId="0" xfId="0" applyFont="1" applyFill="1" applyBorder="1"/>
    <xf numFmtId="2" fontId="1" fillId="2" borderId="31" xfId="0" applyNumberFormat="1" applyFont="1" applyFill="1" applyBorder="1" applyAlignment="1">
      <alignment horizontal="center"/>
    </xf>
    <xf numFmtId="165" fontId="1" fillId="0" borderId="32" xfId="0" applyNumberFormat="1" applyFont="1" applyBorder="1" applyAlignment="1">
      <alignment horizontal="center"/>
    </xf>
    <xf numFmtId="166" fontId="1" fillId="2" borderId="16" xfId="0" applyNumberFormat="1" applyFont="1" applyFill="1" applyBorder="1" applyAlignment="1">
      <alignment horizontal="center"/>
    </xf>
    <xf numFmtId="2" fontId="1" fillId="2" borderId="39" xfId="0" applyNumberFormat="1" applyFont="1" applyFill="1" applyBorder="1" applyAlignment="1">
      <alignment horizontal="center"/>
    </xf>
    <xf numFmtId="165" fontId="1" fillId="0" borderId="40" xfId="0" applyNumberFormat="1" applyFont="1" applyBorder="1" applyAlignment="1">
      <alignment horizontal="center"/>
    </xf>
    <xf numFmtId="10" fontId="1" fillId="0" borderId="40" xfId="0" applyNumberFormat="1" applyFont="1" applyBorder="1" applyAlignment="1">
      <alignment horizontal="center"/>
    </xf>
    <xf numFmtId="166" fontId="4" fillId="2" borderId="45" xfId="0" applyNumberFormat="1" applyFont="1" applyFill="1" applyBorder="1" applyAlignment="1">
      <alignment horizontal="center"/>
    </xf>
    <xf numFmtId="165" fontId="8" fillId="2" borderId="46" xfId="0" applyNumberFormat="1" applyFont="1" applyFill="1" applyBorder="1" applyAlignment="1">
      <alignment horizontal="center"/>
    </xf>
    <xf numFmtId="0" fontId="10" fillId="2" borderId="0" xfId="0" applyFont="1" applyFill="1" applyBorder="1"/>
    <xf numFmtId="0" fontId="4" fillId="4" borderId="9" xfId="0" applyFont="1" applyFill="1" applyBorder="1" applyAlignment="1">
      <alignment horizontal="center"/>
    </xf>
    <xf numFmtId="0" fontId="11" fillId="5" borderId="48" xfId="0" applyFont="1" applyFill="1" applyBorder="1"/>
    <xf numFmtId="0" fontId="4" fillId="4" borderId="9" xfId="0" applyFont="1" applyFill="1" applyBorder="1"/>
    <xf numFmtId="0" fontId="11" fillId="5" borderId="49" xfId="0" applyFont="1" applyFill="1" applyBorder="1"/>
    <xf numFmtId="0" fontId="11" fillId="5" borderId="50" xfId="0" applyFont="1" applyFill="1" applyBorder="1"/>
    <xf numFmtId="0" fontId="11" fillId="5" borderId="51" xfId="0" applyFont="1" applyFill="1" applyBorder="1"/>
    <xf numFmtId="0" fontId="1" fillId="2" borderId="12" xfId="0" applyFont="1" applyFill="1" applyBorder="1"/>
    <xf numFmtId="0" fontId="1" fillId="2" borderId="31" xfId="0" applyFont="1" applyFill="1" applyBorder="1" applyAlignment="1">
      <alignment horizontal="center"/>
    </xf>
    <xf numFmtId="166" fontId="1" fillId="2" borderId="15" xfId="0" applyNumberFormat="1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8" xfId="0" applyFont="1" applyFill="1" applyBorder="1"/>
    <xf numFmtId="166" fontId="1" fillId="2" borderId="10" xfId="0" applyNumberFormat="1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" fillId="3" borderId="43" xfId="0" applyFont="1" applyFill="1" applyBorder="1"/>
    <xf numFmtId="0" fontId="1" fillId="3" borderId="44" xfId="0" applyFont="1" applyFill="1" applyBorder="1"/>
    <xf numFmtId="0" fontId="1" fillId="2" borderId="11" xfId="0" applyFont="1" applyFill="1" applyBorder="1"/>
    <xf numFmtId="0" fontId="4" fillId="4" borderId="6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1" fillId="5" borderId="25" xfId="0" applyFont="1" applyFill="1" applyBorder="1"/>
    <xf numFmtId="0" fontId="12" fillId="5" borderId="25" xfId="0" applyFont="1" applyFill="1" applyBorder="1"/>
    <xf numFmtId="0" fontId="11" fillId="5" borderId="18" xfId="0" applyFont="1" applyFill="1" applyBorder="1" applyAlignment="1">
      <alignment horizontal="center"/>
    </xf>
    <xf numFmtId="165" fontId="11" fillId="5" borderId="18" xfId="0" applyNumberFormat="1" applyFon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0" fontId="1" fillId="2" borderId="17" xfId="0" applyFont="1" applyFill="1" applyBorder="1"/>
    <xf numFmtId="0" fontId="4" fillId="2" borderId="53" xfId="0" applyFont="1" applyFill="1" applyBorder="1" applyAlignment="1">
      <alignment horizontal="center"/>
    </xf>
    <xf numFmtId="0" fontId="4" fillId="2" borderId="54" xfId="0" applyFont="1" applyFill="1" applyBorder="1" applyAlignment="1">
      <alignment horizontal="center"/>
    </xf>
    <xf numFmtId="0" fontId="4" fillId="2" borderId="54" xfId="0" applyFont="1" applyFill="1" applyBorder="1"/>
    <xf numFmtId="0" fontId="1" fillId="7" borderId="0" xfId="0" applyFont="1" applyFill="1"/>
    <xf numFmtId="0" fontId="4" fillId="2" borderId="53" xfId="0" applyFont="1" applyFill="1" applyBorder="1"/>
    <xf numFmtId="0" fontId="4" fillId="2" borderId="55" xfId="0" applyFont="1" applyFill="1" applyBorder="1"/>
    <xf numFmtId="0" fontId="4" fillId="2" borderId="56" xfId="0" applyFont="1" applyFill="1" applyBorder="1" applyAlignment="1">
      <alignment horizontal="center"/>
    </xf>
    <xf numFmtId="0" fontId="4" fillId="2" borderId="55" xfId="0" applyFont="1" applyFill="1" applyBorder="1" applyAlignment="1">
      <alignment horizontal="center"/>
    </xf>
    <xf numFmtId="0" fontId="1" fillId="7" borderId="0" xfId="0" applyFont="1" applyFill="1" applyAlignment="1"/>
    <xf numFmtId="0" fontId="2" fillId="8" borderId="0" xfId="0" applyFont="1" applyFill="1" applyBorder="1" applyAlignment="1">
      <alignment vertical="center"/>
    </xf>
    <xf numFmtId="0" fontId="7" fillId="8" borderId="0" xfId="0" applyFont="1" applyFill="1" applyBorder="1"/>
    <xf numFmtId="0" fontId="1" fillId="7" borderId="0" xfId="0" applyFont="1" applyFill="1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0" fontId="1" fillId="8" borderId="0" xfId="0" applyFont="1" applyFill="1" applyBorder="1"/>
    <xf numFmtId="0" fontId="0" fillId="7" borderId="0" xfId="0" applyFont="1" applyFill="1" applyAlignment="1"/>
    <xf numFmtId="0" fontId="14" fillId="2" borderId="0" xfId="0" applyFont="1" applyFill="1" applyBorder="1"/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55" xfId="0" applyFont="1" applyFill="1" applyBorder="1" applyAlignment="1">
      <alignment horizontal="left"/>
    </xf>
    <xf numFmtId="166" fontId="15" fillId="9" borderId="10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166" fontId="1" fillId="2" borderId="51" xfId="0" applyNumberFormat="1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166" fontId="1" fillId="2" borderId="7" xfId="0" applyNumberFormat="1" applyFont="1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0" fillId="0" borderId="52" xfId="0" applyFont="1" applyBorder="1" applyAlignment="1"/>
    <xf numFmtId="0" fontId="3" fillId="0" borderId="0" xfId="0" applyFont="1" applyBorder="1" applyAlignment="1">
      <alignment horizontal="left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/>
    </xf>
    <xf numFmtId="0" fontId="3" fillId="0" borderId="0" xfId="0" applyFont="1" applyBorder="1"/>
    <xf numFmtId="0" fontId="1" fillId="2" borderId="0" xfId="0" applyFont="1" applyFill="1" applyBorder="1" applyAlignment="1">
      <alignment horizontal="left" wrapText="1"/>
    </xf>
    <xf numFmtId="0" fontId="1" fillId="2" borderId="42" xfId="0" applyFont="1" applyFill="1" applyBorder="1" applyAlignment="1">
      <alignment horizontal="left"/>
    </xf>
    <xf numFmtId="0" fontId="3" fillId="0" borderId="43" xfId="0" applyFont="1" applyBorder="1"/>
    <xf numFmtId="0" fontId="3" fillId="0" borderId="44" xfId="0" applyFont="1" applyBorder="1"/>
    <xf numFmtId="0" fontId="4" fillId="2" borderId="1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left"/>
    </xf>
    <xf numFmtId="0" fontId="3" fillId="0" borderId="37" xfId="0" applyFont="1" applyBorder="1"/>
    <xf numFmtId="0" fontId="3" fillId="0" borderId="38" xfId="0" applyFont="1" applyBorder="1"/>
    <xf numFmtId="0" fontId="4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3" fillId="0" borderId="26" xfId="0" applyFont="1" applyBorder="1"/>
    <xf numFmtId="0" fontId="3" fillId="0" borderId="20" xfId="0" applyFont="1" applyBorder="1"/>
    <xf numFmtId="0" fontId="4" fillId="3" borderId="25" xfId="0" applyFont="1" applyFill="1" applyBorder="1" applyAlignment="1">
      <alignment horizontal="left"/>
    </xf>
    <xf numFmtId="0" fontId="3" fillId="0" borderId="27" xfId="0" applyFont="1" applyBorder="1"/>
    <xf numFmtId="0" fontId="4" fillId="2" borderId="33" xfId="0" applyFont="1" applyFill="1" applyBorder="1" applyAlignment="1">
      <alignment horizontal="center"/>
    </xf>
    <xf numFmtId="0" fontId="3" fillId="0" borderId="34" xfId="0" applyFont="1" applyBorder="1"/>
    <xf numFmtId="0" fontId="3" fillId="0" borderId="35" xfId="0" applyFont="1" applyBorder="1"/>
    <xf numFmtId="0" fontId="2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4" fillId="2" borderId="0" xfId="0" applyFont="1" applyFill="1" applyBorder="1" applyAlignment="1">
      <alignment horizontal="center" vertical="center"/>
    </xf>
    <xf numFmtId="49" fontId="2" fillId="2" borderId="57" xfId="0" applyNumberFormat="1" applyFont="1" applyFill="1" applyBorder="1" applyAlignment="1">
      <alignment horizontal="center" vertical="center" wrapText="1"/>
    </xf>
    <xf numFmtId="49" fontId="2" fillId="2" borderId="58" xfId="0" applyNumberFormat="1" applyFont="1" applyFill="1" applyBorder="1" applyAlignment="1">
      <alignment horizontal="center" vertical="center" wrapText="1"/>
    </xf>
    <xf numFmtId="49" fontId="2" fillId="2" borderId="59" xfId="0" applyNumberFormat="1" applyFont="1" applyFill="1" applyBorder="1" applyAlignment="1">
      <alignment horizontal="center" vertical="center" wrapText="1"/>
    </xf>
    <xf numFmtId="49" fontId="2" fillId="2" borderId="63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64" xfId="0" applyNumberFormat="1" applyFont="1" applyFill="1" applyBorder="1" applyAlignment="1">
      <alignment horizontal="center" vertical="center" wrapText="1"/>
    </xf>
    <xf numFmtId="49" fontId="2" fillId="2" borderId="60" xfId="0" applyNumberFormat="1" applyFont="1" applyFill="1" applyBorder="1" applyAlignment="1">
      <alignment horizontal="center" vertical="center" wrapText="1"/>
    </xf>
    <xf numFmtId="49" fontId="2" fillId="2" borderId="61" xfId="0" applyNumberFormat="1" applyFont="1" applyFill="1" applyBorder="1" applyAlignment="1">
      <alignment horizontal="center" vertical="center" wrapText="1"/>
    </xf>
    <xf numFmtId="49" fontId="2" fillId="2" borderId="62" xfId="0" applyNumberFormat="1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left"/>
    </xf>
    <xf numFmtId="0" fontId="3" fillId="0" borderId="29" xfId="0" applyFont="1" applyBorder="1"/>
    <xf numFmtId="0" fontId="3" fillId="0" borderId="30" xfId="0" applyFont="1" applyBorder="1"/>
    <xf numFmtId="0" fontId="4" fillId="2" borderId="0" xfId="0" applyFont="1" applyFill="1" applyBorder="1" applyAlignment="1">
      <alignment horizontal="left" vertical="center"/>
    </xf>
    <xf numFmtId="0" fontId="7" fillId="2" borderId="0" xfId="0" applyFont="1" applyFill="1" applyBorder="1"/>
    <xf numFmtId="0" fontId="1" fillId="8" borderId="0" xfId="0" applyFont="1" applyFill="1" applyBorder="1" applyAlignment="1">
      <alignment horizontal="left"/>
    </xf>
    <xf numFmtId="0" fontId="3" fillId="7" borderId="0" xfId="0" applyFont="1" applyFill="1" applyBorder="1"/>
    <xf numFmtId="0" fontId="1" fillId="2" borderId="33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3" fillId="0" borderId="41" xfId="0" applyFont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2" fillId="2" borderId="65" xfId="0" applyFont="1" applyFill="1" applyBorder="1" applyAlignment="1">
      <alignment horizontal="center"/>
    </xf>
    <xf numFmtId="0" fontId="3" fillId="0" borderId="66" xfId="0" applyFont="1" applyBorder="1"/>
    <xf numFmtId="0" fontId="3" fillId="0" borderId="67" xfId="0" applyFont="1" applyBorder="1"/>
    <xf numFmtId="0" fontId="1" fillId="2" borderId="0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4" fillId="2" borderId="47" xfId="0" applyFont="1" applyFill="1" applyBorder="1" applyAlignment="1">
      <alignment horizontal="right"/>
    </xf>
    <xf numFmtId="0" fontId="4" fillId="4" borderId="39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11" fillId="6" borderId="2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2" name="AutoForma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3" name="AutoForma 5">
          <a:extLst>
            <a:ext uri="{FF2B5EF4-FFF2-40B4-BE49-F238E27FC236}">
              <a16:creationId xmlns:a16="http://schemas.microsoft.com/office/drawing/2014/main" id="{6041EE8D-4012-4964-B827-3A05607CDD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71</xdr:row>
      <xdr:rowOff>104775</xdr:rowOff>
    </xdr:to>
    <xdr:sp macro="" textlink="">
      <xdr:nvSpPr>
        <xdr:cNvPr id="2053" name="Rectangle 5" hidden="1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71</xdr:row>
      <xdr:rowOff>104775</xdr:rowOff>
    </xdr:to>
    <xdr:sp macro="" textlink="">
      <xdr:nvSpPr>
        <xdr:cNvPr id="2" name="AutoForma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71</xdr:row>
      <xdr:rowOff>104775</xdr:rowOff>
    </xdr:to>
    <xdr:sp macro="" textlink="">
      <xdr:nvSpPr>
        <xdr:cNvPr id="3" name="AutoForma 5">
          <a:extLst>
            <a:ext uri="{FF2B5EF4-FFF2-40B4-BE49-F238E27FC236}">
              <a16:creationId xmlns:a16="http://schemas.microsoft.com/office/drawing/2014/main" id="{18674FFD-7559-45F4-9886-F2A1CB2373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998"/>
  <sheetViews>
    <sheetView tabSelected="1" zoomScale="80" zoomScaleNormal="80" workbookViewId="0">
      <selection activeCell="J18" sqref="J18"/>
    </sheetView>
  </sheetViews>
  <sheetFormatPr defaultColWidth="14.42578125" defaultRowHeight="15" customHeight="1" x14ac:dyDescent="0.2"/>
  <cols>
    <col min="1" max="1" width="6.28515625" customWidth="1"/>
    <col min="2" max="3" width="9.140625" customWidth="1"/>
    <col min="4" max="4" width="17.7109375" customWidth="1"/>
    <col min="5" max="9" width="9.140625" customWidth="1"/>
    <col min="10" max="10" width="10.5703125" customWidth="1"/>
    <col min="11" max="13" width="9.140625" customWidth="1"/>
    <col min="14" max="26" width="8.7109375" customWidth="1"/>
  </cols>
  <sheetData>
    <row r="1" spans="1:26" ht="12.75" customHeight="1" thickBot="1" x14ac:dyDescent="0.25">
      <c r="A1" s="80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"/>
      <c r="B2" s="125" t="s">
        <v>6</v>
      </c>
      <c r="C2" s="126"/>
      <c r="D2" s="126"/>
      <c r="E2" s="126"/>
      <c r="F2" s="126"/>
      <c r="G2" s="126"/>
      <c r="H2" s="126"/>
      <c r="I2" s="126"/>
      <c r="J2" s="127"/>
      <c r="K2" s="75"/>
      <c r="L2" s="75"/>
      <c r="M2" s="7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7"/>
      <c r="B3" s="128"/>
      <c r="C3" s="129"/>
      <c r="D3" s="129"/>
      <c r="E3" s="129"/>
      <c r="F3" s="129"/>
      <c r="G3" s="129"/>
      <c r="H3" s="129"/>
      <c r="I3" s="129"/>
      <c r="J3" s="130"/>
      <c r="K3" s="81"/>
      <c r="L3" s="75"/>
      <c r="M3" s="7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thickBot="1" x14ac:dyDescent="0.25">
      <c r="A4" s="7"/>
      <c r="B4" s="131"/>
      <c r="C4" s="132"/>
      <c r="D4" s="132"/>
      <c r="E4" s="132"/>
      <c r="F4" s="132"/>
      <c r="G4" s="132"/>
      <c r="H4" s="132"/>
      <c r="I4" s="132"/>
      <c r="J4" s="133"/>
      <c r="K4" s="81"/>
      <c r="L4" s="75"/>
      <c r="M4" s="7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">
      <c r="A6" s="1"/>
      <c r="B6" s="121" t="s">
        <v>11</v>
      </c>
      <c r="C6" s="112"/>
      <c r="D6" s="122" t="s">
        <v>115</v>
      </c>
      <c r="E6" s="123"/>
      <c r="F6" s="123"/>
      <c r="G6" s="123"/>
      <c r="H6" s="123"/>
      <c r="I6" s="123"/>
      <c r="J6" s="75"/>
      <c r="K6" s="75"/>
      <c r="L6" s="75"/>
      <c r="M6" s="7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">
      <c r="A7" s="1"/>
      <c r="B7" s="124" t="s">
        <v>14</v>
      </c>
      <c r="C7" s="112"/>
      <c r="D7" s="100" t="s">
        <v>116</v>
      </c>
      <c r="E7" s="99"/>
      <c r="F7" s="99"/>
      <c r="G7" s="99"/>
      <c r="H7" s="99"/>
      <c r="I7" s="99"/>
      <c r="J7" s="83"/>
      <c r="K7" s="75"/>
      <c r="L7" s="75"/>
      <c r="M7" s="7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">
      <c r="A8" s="1"/>
      <c r="B8" s="111" t="s">
        <v>20</v>
      </c>
      <c r="C8" s="112"/>
      <c r="D8" s="29">
        <v>42980</v>
      </c>
      <c r="E8" s="31"/>
      <c r="F8" s="137" t="s">
        <v>21</v>
      </c>
      <c r="G8" s="102"/>
      <c r="H8" s="84">
        <v>1.1000000000000001</v>
      </c>
      <c r="I8" s="31"/>
      <c r="J8" s="75"/>
      <c r="K8" s="75"/>
      <c r="L8" s="75"/>
      <c r="M8" s="7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6"/>
      <c r="C9" s="33"/>
      <c r="D9" s="138" t="s">
        <v>22</v>
      </c>
      <c r="E9" s="102"/>
      <c r="F9" s="102"/>
      <c r="G9" s="102"/>
      <c r="H9" s="102"/>
      <c r="I9" s="102"/>
      <c r="J9" s="82"/>
      <c r="K9" s="83"/>
      <c r="L9" s="75"/>
      <c r="M9" s="7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thickBot="1" x14ac:dyDescent="0.25">
      <c r="A11" s="1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13" t="s">
        <v>24</v>
      </c>
      <c r="C12" s="114"/>
      <c r="D12" s="114"/>
      <c r="E12" s="115"/>
      <c r="F12" s="75"/>
      <c r="G12" s="116" t="s">
        <v>25</v>
      </c>
      <c r="H12" s="114"/>
      <c r="I12" s="117"/>
      <c r="J12" s="34" t="s">
        <v>26</v>
      </c>
      <c r="K12" s="34" t="s">
        <v>27</v>
      </c>
      <c r="L12" s="75"/>
      <c r="M12" s="3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34" t="s">
        <v>28</v>
      </c>
      <c r="C13" s="135"/>
      <c r="D13" s="136"/>
      <c r="E13" s="19">
        <f>Atores!D10+'RFS ou RFC'!D7</f>
        <v>168</v>
      </c>
      <c r="F13" s="75"/>
      <c r="G13" s="134" t="s">
        <v>29</v>
      </c>
      <c r="H13" s="135"/>
      <c r="I13" s="136"/>
      <c r="J13" s="36">
        <v>12</v>
      </c>
      <c r="K13" s="37">
        <v>6.6600000000000006E-2</v>
      </c>
      <c r="L13" s="7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41" t="s">
        <v>30</v>
      </c>
      <c r="C14" s="119"/>
      <c r="D14" s="120"/>
      <c r="E14" s="38">
        <f>dadoshistoricos!L23</f>
        <v>3.0864230769230767</v>
      </c>
      <c r="F14" s="75"/>
      <c r="G14" s="108" t="s">
        <v>31</v>
      </c>
      <c r="H14" s="109"/>
      <c r="I14" s="110"/>
      <c r="J14" s="39">
        <v>8</v>
      </c>
      <c r="K14" s="40">
        <v>4.41E-2</v>
      </c>
      <c r="L14" s="7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42"/>
      <c r="C15" s="143"/>
      <c r="D15" s="143"/>
      <c r="E15" s="6"/>
      <c r="F15" s="75"/>
      <c r="G15" s="108" t="s">
        <v>32</v>
      </c>
      <c r="H15" s="109"/>
      <c r="I15" s="110"/>
      <c r="J15" s="39">
        <v>0</v>
      </c>
      <c r="K15" s="41">
        <v>0</v>
      </c>
      <c r="L15" s="7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39"/>
      <c r="C16" s="140"/>
      <c r="D16" s="140"/>
      <c r="E16" s="75"/>
      <c r="F16" s="75"/>
      <c r="G16" s="108" t="s">
        <v>33</v>
      </c>
      <c r="H16" s="109"/>
      <c r="I16" s="110"/>
      <c r="J16" s="39">
        <v>18</v>
      </c>
      <c r="K16" s="41">
        <v>9.9400000000000002E-2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75"/>
      <c r="C17" s="75"/>
      <c r="D17" s="75"/>
      <c r="E17" s="75"/>
      <c r="F17" s="75"/>
      <c r="G17" s="104" t="s">
        <v>34</v>
      </c>
      <c r="H17" s="105"/>
      <c r="I17" s="106"/>
      <c r="J17" s="39">
        <v>133</v>
      </c>
      <c r="K17" s="41">
        <v>0.79</v>
      </c>
      <c r="L17" s="1"/>
      <c r="M17" s="3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75"/>
      <c r="C18" s="75"/>
      <c r="D18" s="75"/>
      <c r="E18" s="75"/>
      <c r="F18" s="75"/>
      <c r="G18" s="104" t="s">
        <v>35</v>
      </c>
      <c r="H18" s="105"/>
      <c r="I18" s="106"/>
      <c r="J18" s="39">
        <v>0</v>
      </c>
      <c r="K18" s="41"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75"/>
      <c r="C19" s="75"/>
      <c r="D19" s="75"/>
      <c r="E19" s="85"/>
      <c r="F19" s="85"/>
      <c r="G19" s="104" t="s">
        <v>36</v>
      </c>
      <c r="H19" s="105"/>
      <c r="I19" s="106"/>
      <c r="J19" s="39">
        <v>0</v>
      </c>
      <c r="K19" s="41"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86"/>
      <c r="C20" s="86"/>
      <c r="D20" s="86"/>
      <c r="E20" s="86"/>
      <c r="G20" s="104" t="s">
        <v>38</v>
      </c>
      <c r="H20" s="105"/>
      <c r="I20" s="106"/>
      <c r="J20" s="39">
        <v>0</v>
      </c>
      <c r="K20" s="41"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thickBot="1" x14ac:dyDescent="0.25">
      <c r="A21" s="1"/>
      <c r="B21" s="75"/>
      <c r="C21" s="75"/>
      <c r="D21" s="75"/>
      <c r="E21" s="75"/>
      <c r="F21" s="75"/>
      <c r="G21" s="118" t="s">
        <v>39</v>
      </c>
      <c r="H21" s="119"/>
      <c r="I21" s="120"/>
      <c r="J21" s="42">
        <f>SUM(J13:J19)</f>
        <v>171</v>
      </c>
      <c r="K21" s="43">
        <f>SUM(K13:K20)</f>
        <v>1.0001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thickBot="1" x14ac:dyDescent="0.25">
      <c r="A22" s="1"/>
      <c r="B22" s="107" t="s">
        <v>37</v>
      </c>
      <c r="C22" s="107"/>
      <c r="D22" s="107"/>
      <c r="E22" s="107"/>
      <c r="F22" s="107"/>
      <c r="G22" s="86"/>
      <c r="H22" s="86"/>
      <c r="I22" s="86"/>
      <c r="J22" s="8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thickTop="1" x14ac:dyDescent="0.2">
      <c r="A23" s="1"/>
      <c r="B23" s="101" t="s">
        <v>40</v>
      </c>
      <c r="C23" s="102"/>
      <c r="D23" s="102"/>
      <c r="E23" s="102"/>
      <c r="F23" s="102"/>
      <c r="G23" s="102"/>
      <c r="H23" s="102"/>
      <c r="I23" s="102"/>
      <c r="J23" s="10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03" t="s">
        <v>41</v>
      </c>
      <c r="C24" s="102"/>
      <c r="D24" s="102"/>
      <c r="E24" s="102"/>
      <c r="F24" s="102"/>
      <c r="G24" s="102"/>
      <c r="H24" s="102"/>
      <c r="I24" s="102"/>
      <c r="J24" s="10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85" t="s">
        <v>42</v>
      </c>
      <c r="C25" s="75"/>
      <c r="D25" s="75"/>
      <c r="E25" s="75"/>
      <c r="F25" s="75"/>
      <c r="G25" s="75"/>
      <c r="H25" s="75"/>
      <c r="I25" s="75"/>
      <c r="J25" s="7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85" t="s">
        <v>43</v>
      </c>
      <c r="C26" s="75"/>
      <c r="D26" s="75"/>
      <c r="E26" s="75"/>
      <c r="F26" s="75"/>
      <c r="G26" s="75"/>
      <c r="H26" s="75"/>
      <c r="I26" s="75"/>
      <c r="J26" s="7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87" t="s">
        <v>44</v>
      </c>
      <c r="C27" s="75"/>
      <c r="D27" s="75"/>
      <c r="E27" s="75"/>
      <c r="F27" s="75"/>
      <c r="G27" s="75"/>
      <c r="H27" s="75"/>
      <c r="I27" s="75"/>
      <c r="J27" s="7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03" t="s">
        <v>45</v>
      </c>
      <c r="C28" s="102"/>
      <c r="D28" s="102"/>
      <c r="E28" s="102"/>
      <c r="F28" s="102"/>
      <c r="G28" s="102"/>
      <c r="H28" s="102"/>
      <c r="I28" s="102"/>
      <c r="J28" s="10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3.2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6">
    <mergeCell ref="B6:C6"/>
    <mergeCell ref="D6:I6"/>
    <mergeCell ref="B7:C7"/>
    <mergeCell ref="B2:J4"/>
    <mergeCell ref="G19:I19"/>
    <mergeCell ref="G18:I18"/>
    <mergeCell ref="G13:I13"/>
    <mergeCell ref="G14:I14"/>
    <mergeCell ref="F8:G8"/>
    <mergeCell ref="D9:I9"/>
    <mergeCell ref="B16:D16"/>
    <mergeCell ref="B13:D13"/>
    <mergeCell ref="B14:D14"/>
    <mergeCell ref="B15:D15"/>
    <mergeCell ref="G17:I17"/>
    <mergeCell ref="G16:I16"/>
    <mergeCell ref="G15:I15"/>
    <mergeCell ref="B8:C8"/>
    <mergeCell ref="B12:E12"/>
    <mergeCell ref="G12:I12"/>
    <mergeCell ref="G21:I21"/>
    <mergeCell ref="B23:J23"/>
    <mergeCell ref="B24:J24"/>
    <mergeCell ref="B28:J28"/>
    <mergeCell ref="G20:I20"/>
    <mergeCell ref="B22:F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Z1000"/>
  <sheetViews>
    <sheetView zoomScale="70" zoomScaleNormal="70" workbookViewId="0">
      <selection activeCell="D17" sqref="D17"/>
    </sheetView>
  </sheetViews>
  <sheetFormatPr defaultColWidth="14.42578125" defaultRowHeight="15" customHeight="1" x14ac:dyDescent="0.2"/>
  <cols>
    <col min="1" max="1" width="9.140625" customWidth="1"/>
    <col min="2" max="2" width="29.7109375" customWidth="1"/>
    <col min="3" max="3" width="16.7109375" customWidth="1"/>
    <col min="4" max="4" width="12.7109375" customWidth="1"/>
    <col min="5" max="5" width="9.140625" customWidth="1"/>
    <col min="6" max="6" width="17.85546875" customWidth="1"/>
    <col min="7" max="7" width="4.7109375" customWidth="1"/>
    <col min="8" max="12" width="9.140625" customWidth="1"/>
    <col min="13" max="26" width="8.7109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"/>
      <c r="B2" s="144" t="s">
        <v>0</v>
      </c>
      <c r="C2" s="145"/>
      <c r="D2" s="145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3" t="s">
        <v>1</v>
      </c>
      <c r="C6" s="4" t="s">
        <v>2</v>
      </c>
      <c r="D6" s="5" t="s">
        <v>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8" t="s">
        <v>4</v>
      </c>
      <c r="C7" s="9">
        <v>1</v>
      </c>
      <c r="D7" s="10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1" t="s">
        <v>9</v>
      </c>
      <c r="C8" s="12">
        <v>2</v>
      </c>
      <c r="D8" s="13">
        <v>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5" t="s">
        <v>10</v>
      </c>
      <c r="C9" s="18">
        <v>3</v>
      </c>
      <c r="D9" s="21">
        <v>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24" t="s">
        <v>12</v>
      </c>
      <c r="D10" s="23">
        <f>(C7*D7)+(C8*D8)+(C9*D9)</f>
        <v>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thickBot="1" x14ac:dyDescent="0.25">
      <c r="A12" s="1"/>
      <c r="B12" s="75"/>
      <c r="C12" s="75"/>
      <c r="D12" s="1"/>
      <c r="E12" s="1"/>
      <c r="F12" s="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thickBot="1" x14ac:dyDescent="0.25">
      <c r="A13" s="1"/>
      <c r="B13" s="72" t="s">
        <v>114</v>
      </c>
      <c r="C13" s="74" t="s">
        <v>16</v>
      </c>
      <c r="D13" s="1"/>
      <c r="E13" s="1"/>
      <c r="F13" s="7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9" t="s">
        <v>117</v>
      </c>
      <c r="C14" s="9" t="s">
        <v>4</v>
      </c>
      <c r="D14" s="1"/>
      <c r="E14" s="1"/>
      <c r="F14" s="7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2"/>
      <c r="C15" s="12"/>
      <c r="D15" s="1"/>
      <c r="E15" s="1"/>
      <c r="F15" s="7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55"/>
      <c r="C16" s="12"/>
      <c r="D16" s="1"/>
      <c r="E16" s="1"/>
      <c r="F16" s="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thickBot="1" x14ac:dyDescent="0.25">
      <c r="A17" s="1"/>
      <c r="B17" s="71"/>
      <c r="C17" s="22"/>
      <c r="D17" s="1"/>
      <c r="E17" s="1"/>
      <c r="F17" s="3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thickBot="1" x14ac:dyDescent="0.25">
      <c r="A18" s="1"/>
      <c r="B18" s="72" t="s">
        <v>23</v>
      </c>
      <c r="C18" s="73">
        <f>SUBTOTAL(103,C14:C17)</f>
        <v>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dataValidations count="1">
    <dataValidation type="list" allowBlank="1" showErrorMessage="1" sqref="C14:C17">
      <formula1>"Simples,Médio,Complexo"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Z1012"/>
  <sheetViews>
    <sheetView zoomScale="80" zoomScaleNormal="80" workbookViewId="0">
      <selection activeCell="E20" sqref="E20"/>
    </sheetView>
  </sheetViews>
  <sheetFormatPr defaultColWidth="14.42578125" defaultRowHeight="15" customHeight="1" x14ac:dyDescent="0.2"/>
  <cols>
    <col min="1" max="1" width="6.5703125" customWidth="1"/>
    <col min="2" max="2" width="43.85546875" customWidth="1"/>
    <col min="3" max="3" width="16.7109375" customWidth="1"/>
    <col min="4" max="4" width="18.140625" customWidth="1"/>
    <col min="5" max="5" width="43.140625" customWidth="1"/>
    <col min="6" max="6" width="9.42578125" customWidth="1"/>
    <col min="7" max="7" width="72" customWidth="1"/>
    <col min="8" max="14" width="9.140625" customWidth="1"/>
    <col min="15" max="15" width="8.7109375" hidden="1" customWidth="1"/>
    <col min="16" max="26" width="8.7109375" customWidth="1"/>
  </cols>
  <sheetData>
    <row r="1" spans="1:26" ht="9" customHeight="1" thickBot="1" x14ac:dyDescent="0.25">
      <c r="A1" s="1"/>
      <c r="B1" s="1"/>
      <c r="C1" s="1"/>
      <c r="D1" s="1"/>
      <c r="E1" s="1"/>
      <c r="F1" s="6"/>
      <c r="G1" s="6"/>
      <c r="H1" s="6"/>
      <c r="I1" s="1"/>
      <c r="J1" s="1"/>
      <c r="K1" s="1"/>
      <c r="L1" s="1"/>
      <c r="M1" s="1"/>
      <c r="N1" s="1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 thickBot="1" x14ac:dyDescent="0.3">
      <c r="A2" s="6"/>
      <c r="B2" s="146" t="s">
        <v>5</v>
      </c>
      <c r="C2" s="147"/>
      <c r="D2" s="148"/>
      <c r="E2" s="2"/>
      <c r="F2" s="2"/>
      <c r="G2" s="2"/>
      <c r="H2" s="6"/>
      <c r="I2" s="1"/>
      <c r="J2" s="1"/>
      <c r="K2" s="1"/>
      <c r="L2" s="1"/>
      <c r="M2" s="1"/>
      <c r="N2" s="1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thickBot="1" x14ac:dyDescent="0.25">
      <c r="A3" s="75"/>
      <c r="B3" s="88" t="s">
        <v>7</v>
      </c>
      <c r="C3" s="89" t="s">
        <v>2</v>
      </c>
      <c r="D3" s="90" t="s">
        <v>8</v>
      </c>
      <c r="E3" s="14"/>
      <c r="F3" s="1"/>
      <c r="G3" s="1"/>
      <c r="H3" s="6"/>
      <c r="I3" s="1"/>
      <c r="J3" s="1"/>
      <c r="K3" s="1"/>
      <c r="L3" s="1"/>
      <c r="M3" s="1"/>
      <c r="N3" s="1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75"/>
      <c r="B4" s="16" t="s">
        <v>4</v>
      </c>
      <c r="C4" s="17">
        <v>5</v>
      </c>
      <c r="D4" s="19">
        <f>COUNTIF(CUC,B4)</f>
        <v>32</v>
      </c>
      <c r="E4" s="20"/>
      <c r="F4" s="1"/>
      <c r="G4" s="1"/>
      <c r="H4" s="6"/>
      <c r="I4" s="1"/>
      <c r="J4" s="1"/>
      <c r="K4" s="1"/>
      <c r="L4" s="1"/>
      <c r="M4" s="1"/>
      <c r="N4" s="1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75"/>
      <c r="B5" s="11" t="s">
        <v>9</v>
      </c>
      <c r="C5" s="12">
        <v>10</v>
      </c>
      <c r="D5" s="10">
        <f>COUNTIF(CUC,B5)</f>
        <v>0</v>
      </c>
      <c r="E5" s="20"/>
      <c r="F5" s="1"/>
      <c r="G5" s="1"/>
      <c r="H5" s="6"/>
      <c r="I5" s="1"/>
      <c r="J5" s="1"/>
      <c r="K5" s="1"/>
      <c r="L5" s="1"/>
      <c r="M5" s="1"/>
      <c r="N5" s="1"/>
      <c r="O5" s="6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75"/>
      <c r="B6" s="15" t="s">
        <v>10</v>
      </c>
      <c r="C6" s="22">
        <v>15</v>
      </c>
      <c r="D6" s="10">
        <f>COUNTIF(CUC,B6)</f>
        <v>0</v>
      </c>
      <c r="E6" s="20"/>
      <c r="F6" s="1"/>
      <c r="G6" s="1"/>
      <c r="H6" s="6"/>
      <c r="I6" s="1"/>
      <c r="J6" s="1"/>
      <c r="K6" s="1"/>
      <c r="L6" s="1"/>
      <c r="M6" s="1"/>
      <c r="N6" s="1"/>
      <c r="O6" s="6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75"/>
      <c r="B7" s="6"/>
      <c r="C7" s="23" t="s">
        <v>13</v>
      </c>
      <c r="D7" s="25">
        <f>(C4*D4)+(C5*D5)+(C6*D6)</f>
        <v>160</v>
      </c>
      <c r="E7" s="75"/>
      <c r="F7" s="1"/>
      <c r="G7" s="1"/>
      <c r="H7" s="6"/>
      <c r="I7" s="1"/>
      <c r="J7" s="1"/>
      <c r="K7" s="1"/>
      <c r="L7" s="1"/>
      <c r="M7" s="1"/>
      <c r="N7" s="1"/>
      <c r="O7" s="6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thickBot="1" x14ac:dyDescent="0.25">
      <c r="A8" s="149"/>
      <c r="B8" s="102"/>
      <c r="C8" s="102"/>
      <c r="D8" s="75"/>
      <c r="E8" s="6"/>
      <c r="F8" s="1"/>
      <c r="G8" s="1"/>
      <c r="H8" s="6"/>
      <c r="I8" s="1"/>
      <c r="J8" s="1"/>
      <c r="K8" s="1"/>
      <c r="L8" s="1"/>
      <c r="M8" s="1"/>
      <c r="N8" s="1"/>
      <c r="O8" s="6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thickBot="1" x14ac:dyDescent="0.25">
      <c r="A9" s="76" t="s">
        <v>15</v>
      </c>
      <c r="B9" s="77" t="s">
        <v>17</v>
      </c>
      <c r="C9" s="91" t="s">
        <v>18</v>
      </c>
      <c r="D9" s="77" t="s">
        <v>16</v>
      </c>
      <c r="E9" s="74" t="s">
        <v>19</v>
      </c>
      <c r="F9" s="1"/>
      <c r="G9" s="1"/>
      <c r="H9" s="6"/>
      <c r="I9" s="1"/>
      <c r="J9" s="1"/>
      <c r="K9" s="1"/>
      <c r="L9" s="1"/>
      <c r="M9" s="1"/>
      <c r="N9" s="1"/>
      <c r="O9" s="6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28"/>
      <c r="B10" s="30" t="s">
        <v>118</v>
      </c>
      <c r="C10" s="9">
        <v>2</v>
      </c>
      <c r="D10" s="9" t="str">
        <f t="shared" ref="D10:D37" si="0">IF(C10&lt;4,"Simples",(IF(C10&gt;5,"Complexo","Médio")))</f>
        <v>Simples</v>
      </c>
      <c r="E10" s="30"/>
      <c r="F10" s="1"/>
      <c r="G10" s="1"/>
      <c r="H10" s="6"/>
      <c r="I10" s="1"/>
      <c r="J10" s="1"/>
      <c r="K10" s="1"/>
      <c r="L10" s="1"/>
      <c r="M10" s="1"/>
      <c r="N10" s="1"/>
      <c r="O10" s="1">
        <v>1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28"/>
      <c r="B11" s="30" t="s">
        <v>119</v>
      </c>
      <c r="C11" s="9">
        <v>2</v>
      </c>
      <c r="D11" s="9" t="str">
        <f t="shared" si="0"/>
        <v>Simples</v>
      </c>
      <c r="E11" s="30"/>
      <c r="F11" s="1"/>
      <c r="G11" s="1"/>
      <c r="H11" s="6"/>
      <c r="I11" s="1"/>
      <c r="J11" s="1"/>
      <c r="K11" s="1"/>
      <c r="L11" s="1"/>
      <c r="M11" s="1"/>
      <c r="N11" s="1"/>
      <c r="O11" s="1">
        <v>2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28"/>
      <c r="B12" s="30" t="s">
        <v>120</v>
      </c>
      <c r="C12" s="9">
        <v>2</v>
      </c>
      <c r="D12" s="9" t="str">
        <f t="shared" si="0"/>
        <v>Simples</v>
      </c>
      <c r="E12" s="30"/>
      <c r="F12" s="1"/>
      <c r="G12" s="1"/>
      <c r="H12" s="6"/>
      <c r="I12" s="1"/>
      <c r="J12" s="1"/>
      <c r="K12" s="1"/>
      <c r="L12" s="1"/>
      <c r="M12" s="1"/>
      <c r="N12" s="1"/>
      <c r="O12" s="1">
        <v>3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28"/>
      <c r="B13" s="30" t="s">
        <v>121</v>
      </c>
      <c r="C13" s="9">
        <v>1</v>
      </c>
      <c r="D13" s="9" t="str">
        <f t="shared" si="0"/>
        <v>Simples</v>
      </c>
      <c r="E13" s="30"/>
      <c r="F13" s="1"/>
      <c r="G13" s="1"/>
      <c r="H13" s="6"/>
      <c r="I13" s="1"/>
      <c r="J13" s="1"/>
      <c r="K13" s="1"/>
      <c r="L13" s="1"/>
      <c r="M13" s="1"/>
      <c r="N13" s="1"/>
      <c r="O13" s="1">
        <v>4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8"/>
      <c r="B14" s="30" t="s">
        <v>122</v>
      </c>
      <c r="C14" s="9">
        <v>1</v>
      </c>
      <c r="D14" s="9" t="str">
        <f t="shared" si="0"/>
        <v>Simples</v>
      </c>
      <c r="E14" s="30"/>
      <c r="F14" s="1"/>
      <c r="G14" s="1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8"/>
      <c r="B15" s="30" t="s">
        <v>123</v>
      </c>
      <c r="C15" s="9">
        <v>2</v>
      </c>
      <c r="D15" s="9" t="str">
        <f t="shared" si="0"/>
        <v>Simples</v>
      </c>
      <c r="E15" s="30"/>
      <c r="F15" s="1"/>
      <c r="G15" s="1"/>
      <c r="H15" s="6"/>
      <c r="I15" s="1"/>
      <c r="J15" s="1"/>
      <c r="K15" s="1"/>
      <c r="L15" s="1"/>
      <c r="M15" s="1"/>
      <c r="N15" s="1"/>
      <c r="O15" s="1">
        <v>5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8"/>
      <c r="B16" s="28" t="s">
        <v>124</v>
      </c>
      <c r="C16" s="9">
        <v>1</v>
      </c>
      <c r="D16" s="9" t="str">
        <f t="shared" si="0"/>
        <v>Simples</v>
      </c>
      <c r="E16" s="30"/>
      <c r="F16" s="1"/>
      <c r="G16" s="1"/>
      <c r="H16" s="1"/>
      <c r="I16" s="1"/>
      <c r="J16" s="1"/>
      <c r="K16" s="1"/>
      <c r="L16" s="1"/>
      <c r="M16" s="1"/>
      <c r="N16" s="1"/>
      <c r="O16" s="1">
        <v>6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8"/>
      <c r="B17" s="30" t="s">
        <v>125</v>
      </c>
      <c r="C17" s="9">
        <v>2</v>
      </c>
      <c r="D17" s="9" t="str">
        <f t="shared" si="0"/>
        <v>Simples</v>
      </c>
      <c r="E17" s="30"/>
      <c r="F17" s="1"/>
      <c r="G17" s="1"/>
      <c r="H17" s="1"/>
      <c r="I17" s="1"/>
      <c r="J17" s="1"/>
      <c r="K17" s="1"/>
      <c r="L17" s="1"/>
      <c r="M17" s="1"/>
      <c r="N17" s="1"/>
      <c r="O17" s="1">
        <v>7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8"/>
      <c r="B18" s="30" t="s">
        <v>126</v>
      </c>
      <c r="C18" s="9">
        <v>1</v>
      </c>
      <c r="D18" s="9" t="str">
        <f t="shared" si="0"/>
        <v>Simples</v>
      </c>
      <c r="E18" s="30"/>
      <c r="F18" s="1"/>
      <c r="G18" s="1"/>
      <c r="H18" s="1"/>
      <c r="I18" s="1"/>
      <c r="J18" s="1"/>
      <c r="K18" s="1"/>
      <c r="L18" s="1"/>
      <c r="M18" s="1"/>
      <c r="N18" s="1"/>
      <c r="O18" s="1">
        <v>8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8"/>
      <c r="B19" s="30" t="s">
        <v>127</v>
      </c>
      <c r="C19" s="9">
        <v>1</v>
      </c>
      <c r="D19" s="9" t="str">
        <f t="shared" si="0"/>
        <v>Simples</v>
      </c>
      <c r="E19" s="30"/>
      <c r="F19" s="1"/>
      <c r="G19" s="1"/>
      <c r="H19" s="1"/>
      <c r="I19" s="1"/>
      <c r="J19" s="1"/>
      <c r="K19" s="1"/>
      <c r="L19" s="1"/>
      <c r="M19" s="1"/>
      <c r="N19" s="1"/>
      <c r="O19" s="1">
        <v>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28"/>
      <c r="B20" s="30" t="s">
        <v>128</v>
      </c>
      <c r="C20" s="9">
        <v>2</v>
      </c>
      <c r="D20" s="9" t="str">
        <f t="shared" si="0"/>
        <v>Simples</v>
      </c>
      <c r="E20" s="30"/>
      <c r="F20" s="1"/>
      <c r="G20" s="1"/>
      <c r="H20" s="1"/>
      <c r="I20" s="1"/>
      <c r="J20" s="1"/>
      <c r="K20" s="1"/>
      <c r="L20" s="1"/>
      <c r="M20" s="1"/>
      <c r="N20" s="1"/>
      <c r="O20" s="1">
        <v>10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28"/>
      <c r="B21" s="30" t="s">
        <v>129</v>
      </c>
      <c r="C21" s="9">
        <v>2</v>
      </c>
      <c r="D21" s="9" t="str">
        <f t="shared" si="0"/>
        <v>Simples</v>
      </c>
      <c r="E21" s="30"/>
      <c r="F21" s="1"/>
      <c r="G21" s="1"/>
      <c r="H21" s="1"/>
      <c r="I21" s="1"/>
      <c r="J21" s="1"/>
      <c r="K21" s="1"/>
      <c r="L21" s="1"/>
      <c r="M21" s="1"/>
      <c r="N21" s="1"/>
      <c r="O21" s="1">
        <v>11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28"/>
      <c r="B22" s="30" t="s">
        <v>130</v>
      </c>
      <c r="C22" s="9">
        <v>2</v>
      </c>
      <c r="D22" s="9" t="str">
        <f t="shared" si="0"/>
        <v>Simples</v>
      </c>
      <c r="E22" s="30"/>
      <c r="F22" s="1"/>
      <c r="G22" s="1"/>
      <c r="H22" s="1"/>
      <c r="I22" s="1"/>
      <c r="J22" s="1"/>
      <c r="K22" s="1"/>
      <c r="L22" s="1"/>
      <c r="M22" s="1"/>
      <c r="N22" s="1"/>
      <c r="O22" s="1">
        <v>12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28"/>
      <c r="B23" s="30" t="s">
        <v>131</v>
      </c>
      <c r="C23" s="9">
        <v>1</v>
      </c>
      <c r="D23" s="9" t="str">
        <f t="shared" si="0"/>
        <v>Simples</v>
      </c>
      <c r="E23" s="30"/>
      <c r="F23" s="1"/>
      <c r="G23" s="1"/>
      <c r="H23" s="1"/>
      <c r="I23" s="1"/>
      <c r="J23" s="1"/>
      <c r="K23" s="1"/>
      <c r="L23" s="1"/>
      <c r="M23" s="1"/>
      <c r="N23" s="1"/>
      <c r="O23" s="1">
        <v>13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28"/>
      <c r="B24" s="30" t="s">
        <v>132</v>
      </c>
      <c r="C24" s="9">
        <v>1</v>
      </c>
      <c r="D24" s="9" t="str">
        <f t="shared" si="0"/>
        <v>Simples</v>
      </c>
      <c r="E24" s="30"/>
      <c r="F24" s="1"/>
      <c r="G24" s="1"/>
      <c r="H24" s="1"/>
      <c r="I24" s="1"/>
      <c r="J24" s="1"/>
      <c r="K24" s="1"/>
      <c r="L24" s="1"/>
      <c r="M24" s="1"/>
      <c r="N24" s="1"/>
      <c r="O24" s="1">
        <v>14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28"/>
      <c r="B25" s="30" t="s">
        <v>133</v>
      </c>
      <c r="C25" s="9">
        <v>2</v>
      </c>
      <c r="D25" s="9" t="str">
        <f t="shared" si="0"/>
        <v>Simples</v>
      </c>
      <c r="E25" s="30"/>
      <c r="F25" s="1"/>
      <c r="G25" s="1"/>
      <c r="H25" s="1"/>
      <c r="I25" s="1"/>
      <c r="J25" s="1"/>
      <c r="K25" s="1"/>
      <c r="L25" s="1"/>
      <c r="M25" s="1"/>
      <c r="N25" s="1"/>
      <c r="O25" s="1">
        <v>15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28"/>
      <c r="B26" s="30" t="s">
        <v>134</v>
      </c>
      <c r="C26" s="9">
        <v>1</v>
      </c>
      <c r="D26" s="9" t="str">
        <f t="shared" si="0"/>
        <v>Simples</v>
      </c>
      <c r="E26" s="30"/>
      <c r="F26" s="1"/>
      <c r="G26" s="1"/>
      <c r="H26" s="1"/>
      <c r="I26" s="1"/>
      <c r="J26" s="1"/>
      <c r="K26" s="1"/>
      <c r="L26" s="1"/>
      <c r="M26" s="1"/>
      <c r="N26" s="1"/>
      <c r="O26" s="1">
        <v>16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28"/>
      <c r="B27" s="30" t="s">
        <v>135</v>
      </c>
      <c r="C27" s="9">
        <v>1</v>
      </c>
      <c r="D27" s="9" t="str">
        <f t="shared" si="0"/>
        <v>Simples</v>
      </c>
      <c r="E27" s="3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28"/>
      <c r="B28" s="30" t="s">
        <v>136</v>
      </c>
      <c r="C28" s="9">
        <v>2</v>
      </c>
      <c r="D28" s="9" t="str">
        <f t="shared" si="0"/>
        <v>Simples</v>
      </c>
      <c r="E28" s="30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28"/>
      <c r="B29" s="30" t="s">
        <v>137</v>
      </c>
      <c r="C29" s="9">
        <v>2</v>
      </c>
      <c r="D29" s="9" t="str">
        <f t="shared" si="0"/>
        <v>Simples</v>
      </c>
      <c r="E29" s="30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28"/>
      <c r="B30" s="30" t="s">
        <v>138</v>
      </c>
      <c r="C30" s="9">
        <v>1</v>
      </c>
      <c r="D30" s="9" t="str">
        <f t="shared" si="0"/>
        <v>Simples</v>
      </c>
      <c r="E30" s="30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28"/>
      <c r="B31" s="30" t="s">
        <v>139</v>
      </c>
      <c r="C31" s="9">
        <v>2</v>
      </c>
      <c r="D31" s="9" t="str">
        <f t="shared" si="0"/>
        <v>Simples</v>
      </c>
      <c r="E31" s="30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28"/>
      <c r="B32" s="30" t="s">
        <v>140</v>
      </c>
      <c r="C32" s="9">
        <v>1</v>
      </c>
      <c r="D32" s="9" t="str">
        <f t="shared" si="0"/>
        <v>Simples</v>
      </c>
      <c r="E32" s="3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28"/>
      <c r="B33" s="30" t="s">
        <v>141</v>
      </c>
      <c r="C33" s="9">
        <v>1</v>
      </c>
      <c r="D33" s="9" t="str">
        <f t="shared" si="0"/>
        <v>Simples</v>
      </c>
      <c r="E33" s="3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28"/>
      <c r="B34" s="30" t="s">
        <v>142</v>
      </c>
      <c r="C34" s="9">
        <v>1</v>
      </c>
      <c r="D34" s="9" t="str">
        <f t="shared" si="0"/>
        <v>Simples</v>
      </c>
      <c r="E34" s="30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28"/>
      <c r="B35" s="30" t="s">
        <v>143</v>
      </c>
      <c r="C35" s="9">
        <v>1</v>
      </c>
      <c r="D35" s="9" t="str">
        <f t="shared" si="0"/>
        <v>Simples</v>
      </c>
      <c r="E35" s="30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28"/>
      <c r="B36" s="30" t="s">
        <v>144</v>
      </c>
      <c r="C36" s="9">
        <v>2</v>
      </c>
      <c r="D36" s="9" t="str">
        <f t="shared" si="0"/>
        <v>Simples</v>
      </c>
      <c r="E36" s="30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28"/>
      <c r="B37" s="30" t="s">
        <v>145</v>
      </c>
      <c r="C37" s="9">
        <v>1</v>
      </c>
      <c r="D37" s="9" t="str">
        <f t="shared" si="0"/>
        <v>Simples</v>
      </c>
      <c r="E37" s="3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28"/>
      <c r="B38" s="30" t="s">
        <v>146</v>
      </c>
      <c r="C38" s="9">
        <v>2</v>
      </c>
      <c r="D38" s="9" t="str">
        <f t="shared" ref="D38:D41" si="1">IF(C38&lt;4,"Simples",(IF(C38&gt;5,"Complexo","Médio")))</f>
        <v>Simples</v>
      </c>
      <c r="E38" s="30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28"/>
      <c r="B39" s="30" t="s">
        <v>147</v>
      </c>
      <c r="C39" s="9">
        <v>2</v>
      </c>
      <c r="D39" s="9" t="str">
        <f t="shared" si="1"/>
        <v>Simples</v>
      </c>
      <c r="E39" s="30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28"/>
      <c r="B40" s="30" t="s">
        <v>148</v>
      </c>
      <c r="C40" s="9">
        <v>1</v>
      </c>
      <c r="D40" s="9" t="str">
        <f t="shared" si="1"/>
        <v>Simples</v>
      </c>
      <c r="E40" s="30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thickBot="1" x14ac:dyDescent="0.25">
      <c r="A41" s="28"/>
      <c r="B41" s="30" t="s">
        <v>149</v>
      </c>
      <c r="C41" s="9">
        <v>1</v>
      </c>
      <c r="D41" s="9" t="str">
        <f t="shared" si="1"/>
        <v>Simples</v>
      </c>
      <c r="E41" s="30"/>
      <c r="F41" s="1"/>
      <c r="G41" s="1"/>
      <c r="H41" s="1"/>
      <c r="I41" s="1"/>
      <c r="J41" s="1"/>
      <c r="K41" s="1"/>
      <c r="L41" s="1"/>
      <c r="M41" s="1"/>
      <c r="N41" s="1"/>
      <c r="O41" s="1">
        <v>17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thickBot="1" x14ac:dyDescent="0.25">
      <c r="A42" s="76" t="s">
        <v>23</v>
      </c>
      <c r="B42" s="79">
        <f>SUBTOTAL(103,B10:B41)</f>
        <v>32</v>
      </c>
      <c r="C42" s="78"/>
      <c r="D42" s="79"/>
      <c r="E42" s="73"/>
      <c r="F42" s="1"/>
      <c r="G42" s="1"/>
      <c r="H42" s="1"/>
      <c r="I42" s="1"/>
      <c r="J42" s="1"/>
      <c r="K42" s="1"/>
      <c r="L42" s="1"/>
      <c r="M42" s="1"/>
      <c r="N42" s="1"/>
      <c r="O42" s="1">
        <v>29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>
        <v>30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>
        <v>31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>
        <v>32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>
        <v>33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>
        <v>34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>
        <v>35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>
        <v>36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>
        <v>37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>
        <v>38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>
        <v>39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>
        <v>40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>
        <v>41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>
        <v>42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>
        <v>43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>
        <v>44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v>45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>
        <v>46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>
        <v>47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>
        <v>48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>
        <v>49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>
        <v>50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>
        <v>51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>
        <v>52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>
        <v>53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>
        <v>54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>
        <v>55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>
        <v>56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>
        <v>57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>
        <v>58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>
        <v>59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>
        <v>60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>
        <v>61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>
        <v>62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>
        <v>63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>
        <v>64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>
        <v>65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>
        <v>66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>
        <v>67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>
        <v>68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>
        <v>69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>
        <v>70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>
        <v>71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>
        <v>72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>
        <v>73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>
        <v>74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>
        <v>75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>
        <v>76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>
        <v>77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>
        <v>78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>
        <v>79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>
        <v>80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>
        <v>81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>
        <v>82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>
        <v>83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>
        <v>84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>
        <v>85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>
        <v>86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>
        <v>87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>
        <v>88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>
        <v>89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>
        <v>90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>
        <v>91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>
        <v>92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>
        <v>93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>
        <v>94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>
        <v>95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>
        <v>96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>
        <v>97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>
        <v>98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>
        <v>99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>
        <v>100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>
        <v>101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>
        <v>102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>
        <v>103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>
        <v>104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>
        <v>105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>
        <v>106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>
        <v>107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>
        <v>108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>
        <v>109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>
        <v>110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>
        <v>111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>
        <v>112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>
        <v>113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>
        <v>114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>
        <v>115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>
        <v>116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>
        <v>117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>
        <v>118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>
        <v>119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>
        <v>120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>
        <v>121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>
        <v>122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>
        <v>123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>
        <v>124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>
        <v>125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>
        <v>126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>
        <v>127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>
        <v>128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>
        <v>129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>
        <v>130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>
        <v>131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>
        <v>132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>
        <v>133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>
        <v>134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>
        <v>135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>
        <v>136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>
        <v>137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>
        <v>138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>
        <v>139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>
        <v>140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>
        <v>141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>
        <v>142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>
        <v>143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>
        <v>144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>
        <v>145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>
        <v>146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>
        <v>147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>
        <v>148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>
        <v>149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>
        <v>150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>
        <v>151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>
        <v>152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>
        <v>153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>
        <v>154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>
        <v>155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>
        <v>156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>
        <v>157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>
        <v>158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>
        <v>159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>
        <v>160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>
        <v>161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>
        <v>162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>
        <v>163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>
        <v>164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>
        <v>165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>
        <v>166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>
        <v>167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>
        <v>168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>
        <v>169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>
        <v>170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>
        <v>171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>
        <v>172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>
        <v>173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>
        <v>174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>
        <v>175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>
        <v>176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>
        <v>177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>
        <v>178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>
        <v>179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>
        <v>180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>
        <v>181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>
        <v>182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>
        <v>183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>
        <v>184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>
        <v>185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>
        <v>186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>
        <v>187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>
        <v>188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>
        <v>189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>
        <v>190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>
        <v>191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>
        <v>192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>
        <v>193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>
        <v>194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>
        <v>195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>
        <v>196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>
        <v>197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>
        <v>198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>
        <v>199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>
        <v>200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>
        <v>201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>
        <v>202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>
        <v>203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>
        <v>204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>
        <v>205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>
        <v>206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>
        <v>207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>
        <v>208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>
        <v>209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>
        <v>210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>
        <v>211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>
        <v>212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>
        <v>213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>
        <v>214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>
        <v>215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>
        <v>216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>
        <v>217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>
        <v>218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>
        <v>219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>
        <v>220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>
        <v>221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>
        <v>222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>
        <v>223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>
        <v>224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>
        <v>225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>
        <v>226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>
        <v>227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>
        <v>228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>
        <v>229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>
        <v>230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>
        <v>231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>
        <v>232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>
        <v>233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>
        <v>234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>
        <v>235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>
        <v>236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>
        <v>237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>
        <v>238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>
        <v>239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v>240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>
        <v>241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>
        <v>242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>
        <v>243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>
        <v>244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>
        <v>245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>
        <v>246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>
        <v>247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>
        <v>248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>
        <v>249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>
        <v>250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>
        <v>251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>
        <v>252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>
        <v>253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>
        <v>254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>
        <v>255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>
        <v>256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>
        <v>257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>
        <v>258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>
        <v>259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>
        <v>260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>
        <v>261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>
        <v>262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>
        <v>263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>
        <v>264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>
        <v>265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>
        <v>266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>
        <v>267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>
        <v>268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>
        <v>269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>
        <v>270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>
        <v>271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>
        <v>272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>
        <v>273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>
        <v>274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>
        <v>275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>
        <v>276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>
        <v>277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>
        <v>278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>
        <v>279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>
        <v>280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>
        <v>281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>
        <v>282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>
        <v>283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>
        <v>284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>
        <v>285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>
        <v>286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>
        <v>287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>
        <v>288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>
        <v>289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>
        <v>290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>
        <v>291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>
        <v>292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>
        <v>293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>
        <v>294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>
        <v>295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>
        <v>296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>
        <v>297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>
        <v>298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>
        <v>299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>
        <v>300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>
        <v>301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>
        <v>302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>
        <v>303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>
        <v>304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>
        <v>305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>
        <v>306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>
        <v>307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>
        <v>308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>
        <v>309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>
        <v>310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>
        <v>311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>
        <v>312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>
        <v>313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>
        <v>314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>
        <v>315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>
        <v>316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>
        <v>317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>
        <v>318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>
        <v>319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>
        <v>320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>
        <v>321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>
        <v>322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>
        <v>323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>
        <v>324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>
        <v>325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>
        <v>326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>
        <v>327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>
        <v>328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>
        <v>329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>
        <v>330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>
        <v>331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>
        <v>332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>
        <v>333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>
        <v>334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>
        <v>335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>
        <v>336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>
        <v>337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>
        <v>338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>
        <v>339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>
        <v>340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>
        <v>341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>
        <v>342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>
        <v>343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>
        <v>344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>
        <v>345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>
        <v>346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>
        <v>347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>
        <v>348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>
        <v>349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>
        <v>350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>
        <v>351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>
        <v>352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>
        <v>353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>
        <v>354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>
        <v>355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>
        <v>356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>
        <v>357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>
        <v>358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>
        <v>359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>
        <v>360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>
        <v>361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>
        <v>362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>
        <v>363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>
        <v>364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>
        <v>365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>
        <v>366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>
        <v>367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>
        <v>368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>
        <v>369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>
        <v>370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>
        <v>371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>
        <v>372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>
        <v>373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>
        <v>374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>
        <v>375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>
        <v>376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>
        <v>377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>
        <v>378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>
        <v>379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>
        <v>380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>
        <v>381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>
        <v>382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>
        <v>383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>
        <v>384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>
        <v>385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>
        <v>386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>
        <v>387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>
        <v>388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>
        <v>389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>
        <v>390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>
        <v>391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>
        <v>392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>
        <v>393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>
        <v>394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>
        <v>395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>
        <v>396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>
        <v>397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>
        <v>398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>
        <v>399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>
        <v>400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>
        <v>401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>
        <v>402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>
        <v>403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>
        <v>404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>
        <v>405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>
        <v>406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>
        <v>407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>
        <v>408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>
        <v>409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>
        <v>410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>
        <v>411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>
        <v>412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>
        <v>413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>
        <v>414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>
        <v>415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>
        <v>416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>
        <v>417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>
        <v>418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>
        <v>419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>
        <v>420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>
        <v>421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>
        <v>422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>
        <v>423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>
        <v>424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>
        <v>425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>
        <v>426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>
        <v>427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>
        <v>428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>
        <v>429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>
        <v>430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>
        <v>431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>
        <v>432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>
        <v>433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>
        <v>434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>
        <v>435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>
        <v>436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>
        <v>437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>
        <v>438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>
        <v>439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>
        <v>440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>
        <v>441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>
        <v>442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>
        <v>443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>
        <v>444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>
        <v>445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>
        <v>446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>
        <v>447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>
        <v>448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>
        <v>449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>
        <v>450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>
        <v>451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>
        <v>452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>
        <v>453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>
        <v>454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>
        <v>455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>
        <v>456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>
        <v>457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>
        <v>458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>
        <v>459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>
        <v>460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>
        <v>461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>
        <v>462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>
        <v>463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>
        <v>464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>
        <v>465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>
        <v>466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>
        <v>467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>
        <v>468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>
        <v>469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>
        <v>470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>
        <v>471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>
        <v>472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>
        <v>473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>
        <v>474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>
        <v>475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>
        <v>476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>
        <v>477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>
        <v>478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>
        <v>479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>
        <v>480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>
        <v>481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>
        <v>482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>
        <v>483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>
        <v>484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>
        <v>485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>
        <v>486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>
        <v>487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>
        <v>488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>
        <v>489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>
        <v>490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>
        <v>491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>
        <v>492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>
        <v>493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>
        <v>494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>
        <v>495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>
        <v>496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>
        <v>497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>
        <v>498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>
        <v>499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>
        <v>500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>
        <v>501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>
        <v>502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>
        <v>503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>
        <v>504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>
        <v>505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>
        <v>506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>
        <v>507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>
        <v>508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>
        <v>509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>
        <v>510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>
        <v>511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>
        <v>512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>
        <v>513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>
        <v>514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>
        <v>515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>
        <v>516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>
        <v>517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>
        <v>518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>
        <v>519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>
        <v>520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>
        <v>521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>
        <v>522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>
        <v>523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>
        <v>524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>
        <v>525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>
        <v>526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>
        <v>527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>
        <v>528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>
        <v>529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>
        <v>530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>
        <v>531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>
        <v>532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>
        <v>533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>
        <v>534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>
        <v>535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>
        <v>536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>
        <v>537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>
        <v>538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>
        <v>539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>
        <v>540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>
        <v>541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>
        <v>542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>
        <v>543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>
        <v>544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>
        <v>545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>
        <v>546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>
        <v>547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>
        <v>548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>
        <v>549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>
        <v>550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>
        <v>551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>
        <v>552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>
        <v>553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>
        <v>554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>
        <v>555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>
        <v>556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>
        <v>557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>
        <v>558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>
        <v>559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>
        <v>560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>
        <v>561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>
        <v>562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>
        <v>563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>
        <v>564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>
        <v>565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>
        <v>566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>
        <v>567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>
        <v>568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>
        <v>569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>
        <v>570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>
        <v>571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>
        <v>572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>
        <v>573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>
        <v>574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>
        <v>575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>
        <v>576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>
        <v>577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>
        <v>578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>
        <v>579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>
        <v>580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>
        <v>581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>
        <v>582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>
        <v>583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>
        <v>584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>
        <v>585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>
        <v>586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>
        <v>587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>
        <v>588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>
        <v>589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>
        <v>590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>
        <v>591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>
        <v>592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>
        <v>593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>
        <v>594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>
        <v>595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>
        <v>596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>
        <v>597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>
        <v>598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>
        <v>599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>
        <v>600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>
        <v>601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>
        <v>602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>
        <v>603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>
        <v>604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>
        <v>605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>
        <v>606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>
        <v>607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>
        <v>608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>
        <v>609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>
        <v>610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>
        <v>611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>
        <v>612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>
        <v>613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>
        <v>614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>
        <v>615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>
        <v>616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>
        <v>617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>
        <v>618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>
        <v>619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>
        <v>620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>
        <v>621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>
        <v>622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>
        <v>623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>
        <v>624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>
        <v>625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>
        <v>626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>
        <v>627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>
        <v>628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>
        <v>629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>
        <v>630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>
        <v>631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>
        <v>632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>
        <v>633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>
        <v>634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>
        <v>635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>
        <v>636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>
        <v>637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>
        <v>638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>
        <v>639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>
        <v>640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>
        <v>641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>
        <v>642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>
        <v>643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>
        <v>644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>
        <v>645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>
        <v>646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>
        <v>647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>
        <v>648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>
        <v>649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>
        <v>650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>
        <v>651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>
        <v>652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>
        <v>653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>
        <v>654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>
        <v>655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>
        <v>656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>
        <v>657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>
        <v>658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>
        <v>659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>
        <v>660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>
        <v>661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>
        <v>662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>
        <v>663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>
        <v>664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>
        <v>665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>
        <v>666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>
        <v>667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>
        <v>668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>
        <v>669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>
        <v>670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>
        <v>671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>
        <v>672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>
        <v>673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>
        <v>674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>
        <v>675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>
        <v>676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>
        <v>677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>
        <v>678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>
        <v>679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>
        <v>680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>
        <v>681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>
        <v>682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>
        <v>683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>
        <v>684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>
        <v>685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>
        <v>686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>
        <v>687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>
        <v>688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>
        <v>689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>
        <v>690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>
        <v>691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>
        <v>692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>
        <v>693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>
        <v>694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>
        <v>695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>
        <v>696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>
        <v>697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>
        <v>698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>
        <v>699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>
        <v>700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>
        <v>701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>
        <v>702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>
        <v>703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>
        <v>704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>
        <v>705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>
        <v>706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>
        <v>707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>
        <v>708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>
        <v>709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>
        <v>710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>
        <v>711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>
        <v>712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>
        <v>713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>
        <v>714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>
        <v>715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>
        <v>716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>
        <v>717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>
        <v>718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>
        <v>719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>
        <v>720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>
        <v>721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>
        <v>722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>
        <v>723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>
        <v>724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>
        <v>725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>
        <v>726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>
        <v>727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>
        <v>728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>
        <v>729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>
        <v>730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>
        <v>731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>
        <v>732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>
        <v>733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>
        <v>734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>
        <v>735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>
        <v>736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>
        <v>737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>
        <v>738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>
        <v>739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>
        <v>740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>
        <v>741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>
        <v>742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>
        <v>743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>
        <v>744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>
        <v>745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>
        <v>746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>
        <v>747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>
        <v>748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>
        <v>749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>
        <v>750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>
        <v>751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>
        <v>752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>
        <v>753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>
        <v>754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>
        <v>755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>
        <v>756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>
        <v>757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>
        <v>758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>
        <v>759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>
        <v>760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>
        <v>761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>
        <v>762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>
        <v>763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>
        <v>764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>
        <v>765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>
        <v>766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>
        <v>767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>
        <v>768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>
        <v>769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>
        <v>770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>
        <v>771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>
        <v>772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>
        <v>773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>
        <v>774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>
        <v>775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>
        <v>776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>
        <v>777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>
        <v>778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>
        <v>779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>
        <v>780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>
        <v>781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>
        <v>782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>
        <v>783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>
        <v>784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>
        <v>785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>
        <v>786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>
        <v>787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>
        <v>788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>
        <v>789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>
        <v>790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>
        <v>791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>
        <v>792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>
        <v>793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>
        <v>794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>
        <v>795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>
        <v>796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>
        <v>797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>
        <v>798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>
        <v>799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>
        <v>800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>
        <v>801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>
        <v>802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>
        <v>803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>
        <v>804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>
        <v>805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>
        <v>806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>
        <v>807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>
        <v>808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>
        <v>809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>
        <v>810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>
        <v>811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>
        <v>812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>
        <v>813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>
        <v>814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>
        <v>815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>
        <v>816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>
        <v>817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>
        <v>818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>
        <v>819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>
        <v>820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>
        <v>821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>
        <v>822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>
        <v>823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>
        <v>824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>
        <v>825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>
        <v>826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>
        <v>827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>
        <v>828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>
        <v>829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>
        <v>830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>
        <v>831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>
        <v>832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>
        <v>833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>
        <v>834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>
        <v>835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>
        <v>836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>
        <v>837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>
        <v>838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>
        <v>839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>
        <v>840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>
        <v>841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>
        <v>842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>
        <v>843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>
        <v>844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>
        <v>845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>
        <v>846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>
        <v>847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>
        <v>848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>
        <v>849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>
        <v>850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>
        <v>851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>
        <v>852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>
        <v>853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>
        <v>854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>
        <v>855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>
        <v>856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>
        <v>857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>
        <v>858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>
        <v>859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>
        <v>860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>
        <v>861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>
        <v>862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>
        <v>863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>
        <v>864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>
        <v>865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>
        <v>866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>
        <v>867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>
        <v>868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>
        <v>869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>
        <v>870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>
        <v>871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>
        <v>872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>
        <v>873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>
        <v>874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>
        <v>875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>
        <v>876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>
        <v>877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>
        <v>878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>
        <v>879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>
        <v>880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>
        <v>881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>
        <v>882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>
        <v>883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>
        <v>884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>
        <v>885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>
        <v>886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>
        <v>887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>
        <v>888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>
        <v>889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>
        <v>890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>
        <v>891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>
        <v>892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>
        <v>893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>
        <v>894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>
        <v>895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>
        <v>896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>
        <v>897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>
        <v>898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>
        <v>899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>
        <v>900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>
        <v>901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>
        <v>902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>
        <v>903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>
        <v>904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>
        <v>905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>
        <v>906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>
        <v>907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>
        <v>908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>
        <v>909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>
        <v>910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>
        <v>911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>
        <v>912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>
        <v>913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>
        <v>914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>
        <v>915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>
        <v>916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>
        <v>917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>
        <v>918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>
        <v>919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>
        <v>920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>
        <v>921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>
        <v>922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>
        <v>923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>
        <v>924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>
        <v>925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>
        <v>926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>
        <v>927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>
        <v>928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>
        <v>929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>
        <v>930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>
        <v>931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>
        <v>932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>
        <v>933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>
        <v>934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>
        <v>935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>
        <v>936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>
        <v>937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>
        <v>938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>
        <v>939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>
        <v>940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>
        <v>941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>
        <v>942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>
        <v>943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>
        <v>944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>
        <v>945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>
        <v>946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>
        <v>947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>
        <v>948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>
        <v>949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>
        <v>950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>
        <v>951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>
        <v>952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>
        <v>953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>
        <v>954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>
        <v>955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>
        <v>956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>
        <v>957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>
        <v>958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>
        <v>959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>
        <v>960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>
        <v>961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>
        <v>962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>
        <v>963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>
        <v>964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>
        <v>965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>
        <v>966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>
        <v>967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>
        <v>968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>
        <v>969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>
        <v>970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>
        <v>971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>
        <v>972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>
        <v>973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>
        <v>974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>
        <v>975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>
        <v>976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>
        <v>977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>
        <v>978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>
        <v>979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>
        <v>980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>
        <v>981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>
        <v>982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>
        <v>983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>
        <v>984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>
        <v>985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>
        <v>986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>
        <v>987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>
        <v>988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>
        <v>989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>
        <v>990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>
        <v>991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>
        <v>992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>
        <v>993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>
        <v>994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>
        <v>995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75" customHeight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>
        <v>996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2.75" customHeight="1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>
        <v>997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2.75" customHeight="1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>
        <v>998</v>
      </c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2.75" customHeight="1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>
        <v>999</v>
      </c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</sheetData>
  <mergeCells count="2">
    <mergeCell ref="B2:D2"/>
    <mergeCell ref="A8:C8"/>
  </mergeCells>
  <dataValidations count="2">
    <dataValidation type="list" allowBlank="1" showErrorMessage="1" sqref="D10:D41">
      <formula1>$B$4:$B$6</formula1>
    </dataValidation>
    <dataValidation type="custom" allowBlank="1" showErrorMessage="1" sqref="B10:B15 B17:B41">
      <formula1>AND(GTE(LEN(B10),MIN((1),(100))),LTE(LEN(B10),MAX((1),(100))))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994"/>
  <sheetViews>
    <sheetView zoomScale="80" zoomScaleNormal="80" workbookViewId="0">
      <selection activeCell="K30" sqref="K30"/>
    </sheetView>
  </sheetViews>
  <sheetFormatPr defaultColWidth="14.42578125" defaultRowHeight="15" customHeight="1" x14ac:dyDescent="0.2"/>
  <cols>
    <col min="1" max="2" width="9.140625" customWidth="1"/>
    <col min="3" max="3" width="40.42578125" customWidth="1"/>
    <col min="4" max="4" width="5.28515625" customWidth="1"/>
    <col min="5" max="5" width="10.42578125" customWidth="1"/>
    <col min="6" max="6" width="9.140625" customWidth="1"/>
    <col min="7" max="7" width="10" customWidth="1"/>
    <col min="8" max="13" width="9.140625" customWidth="1"/>
    <col min="14" max="26" width="8.7109375" customWidth="1"/>
  </cols>
  <sheetData>
    <row r="1" spans="1:26" ht="17.25" customHeight="1" thickBot="1" x14ac:dyDescent="0.3">
      <c r="A1" s="1"/>
      <c r="B1" s="146" t="s">
        <v>47</v>
      </c>
      <c r="C1" s="147"/>
      <c r="D1" s="147"/>
      <c r="E1" s="148"/>
      <c r="F1" s="75"/>
      <c r="G1" s="75"/>
      <c r="H1" s="75"/>
      <c r="I1" s="75"/>
      <c r="J1" s="75"/>
      <c r="K1" s="75"/>
      <c r="L1" s="75"/>
      <c r="M1" s="7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8.25" customHeight="1" x14ac:dyDescent="0.2">
      <c r="A2" s="1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51" t="s">
        <v>48</v>
      </c>
      <c r="C3" s="152"/>
      <c r="D3" s="152"/>
      <c r="E3" s="153"/>
      <c r="F3" s="75"/>
      <c r="G3" s="7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45" t="s">
        <v>15</v>
      </c>
      <c r="C4" s="47" t="s">
        <v>50</v>
      </c>
      <c r="D4" s="47" t="s">
        <v>2</v>
      </c>
      <c r="E4" s="47" t="s">
        <v>52</v>
      </c>
      <c r="F4" s="75"/>
      <c r="G4" s="7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2" t="s">
        <v>53</v>
      </c>
      <c r="C5" s="27" t="s">
        <v>54</v>
      </c>
      <c r="D5" s="12">
        <v>2</v>
      </c>
      <c r="E5" s="12">
        <v>1</v>
      </c>
      <c r="F5" s="75"/>
      <c r="G5" s="75"/>
      <c r="H5" s="1"/>
      <c r="I5" s="2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2" t="s">
        <v>57</v>
      </c>
      <c r="C6" s="27" t="s">
        <v>58</v>
      </c>
      <c r="D6" s="12">
        <v>1</v>
      </c>
      <c r="E6" s="12">
        <v>5</v>
      </c>
      <c r="F6" s="75"/>
      <c r="G6" s="75"/>
      <c r="H6" s="1"/>
      <c r="I6" s="2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2" t="s">
        <v>66</v>
      </c>
      <c r="C7" s="27" t="s">
        <v>67</v>
      </c>
      <c r="D7" s="12">
        <v>1</v>
      </c>
      <c r="E7" s="12">
        <v>1</v>
      </c>
      <c r="F7" s="75"/>
      <c r="G7" s="75"/>
      <c r="H7" s="1"/>
      <c r="I7" s="2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2" t="s">
        <v>68</v>
      </c>
      <c r="C8" s="27" t="s">
        <v>69</v>
      </c>
      <c r="D8" s="12">
        <v>1</v>
      </c>
      <c r="E8" s="12">
        <v>1</v>
      </c>
      <c r="F8" s="75"/>
      <c r="G8" s="75"/>
      <c r="H8" s="1"/>
      <c r="I8" s="2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2" t="s">
        <v>71</v>
      </c>
      <c r="C9" s="27" t="s">
        <v>72</v>
      </c>
      <c r="D9" s="12">
        <v>1</v>
      </c>
      <c r="E9" s="12">
        <v>0</v>
      </c>
      <c r="F9" s="75"/>
      <c r="G9" s="75"/>
      <c r="H9" s="1"/>
      <c r="I9" s="2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2" t="s">
        <v>73</v>
      </c>
      <c r="C10" s="27" t="s">
        <v>74</v>
      </c>
      <c r="D10" s="12">
        <v>0.5</v>
      </c>
      <c r="E10" s="12">
        <v>4</v>
      </c>
      <c r="F10" s="75"/>
      <c r="G10" s="75"/>
      <c r="H10" s="1"/>
      <c r="I10" s="2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2" t="s">
        <v>75</v>
      </c>
      <c r="C11" s="27" t="s">
        <v>76</v>
      </c>
      <c r="D11" s="12">
        <v>2</v>
      </c>
      <c r="E11" s="12">
        <v>5</v>
      </c>
      <c r="F11" s="75"/>
      <c r="G11" s="75"/>
      <c r="H11" s="1"/>
      <c r="I11" s="2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2" t="s">
        <v>77</v>
      </c>
      <c r="C12" s="27" t="s">
        <v>78</v>
      </c>
      <c r="D12" s="12">
        <v>2</v>
      </c>
      <c r="E12" s="12">
        <v>5</v>
      </c>
      <c r="F12" s="75"/>
      <c r="G12" s="75"/>
      <c r="H12" s="1"/>
      <c r="I12" s="2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2" t="s">
        <v>79</v>
      </c>
      <c r="C13" s="27" t="s">
        <v>80</v>
      </c>
      <c r="D13" s="12">
        <v>1</v>
      </c>
      <c r="E13" s="12">
        <v>4</v>
      </c>
      <c r="F13" s="75"/>
      <c r="G13" s="75"/>
      <c r="H13" s="1"/>
      <c r="I13" s="2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2" t="s">
        <v>81</v>
      </c>
      <c r="C14" s="27" t="s">
        <v>82</v>
      </c>
      <c r="D14" s="12">
        <v>1</v>
      </c>
      <c r="E14" s="12">
        <v>2</v>
      </c>
      <c r="F14" s="75"/>
      <c r="G14" s="75"/>
      <c r="H14" s="1"/>
      <c r="I14" s="2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2" t="s">
        <v>83</v>
      </c>
      <c r="C15" s="27" t="s">
        <v>84</v>
      </c>
      <c r="D15" s="12">
        <v>1</v>
      </c>
      <c r="E15" s="12">
        <v>1</v>
      </c>
      <c r="F15" s="75"/>
      <c r="G15" s="75"/>
      <c r="H15" s="1"/>
      <c r="I15" s="2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2" t="s">
        <v>85</v>
      </c>
      <c r="C16" s="27" t="s">
        <v>86</v>
      </c>
      <c r="D16" s="12">
        <v>1</v>
      </c>
      <c r="E16" s="12">
        <v>0</v>
      </c>
      <c r="F16" s="75"/>
      <c r="G16" s="75"/>
      <c r="H16" s="1"/>
      <c r="I16" s="2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2" t="s">
        <v>87</v>
      </c>
      <c r="C17" s="27" t="s">
        <v>88</v>
      </c>
      <c r="D17" s="12">
        <v>1</v>
      </c>
      <c r="E17" s="12">
        <v>0</v>
      </c>
      <c r="F17" s="75"/>
      <c r="G17" s="75"/>
      <c r="H17" s="1"/>
      <c r="I17" s="2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54" t="s">
        <v>90</v>
      </c>
      <c r="C18" s="105"/>
      <c r="D18" s="106"/>
      <c r="E18" s="58">
        <f>0.6+(0.01*SUM(D5*E5,D6*E6,D7*E7,D8*E8,D9*E9,D10*E10,D11*E11,D12*E12,D13*E13,D14*E14,D15*E15,D16*E16,D17*E17))</f>
        <v>0.98</v>
      </c>
      <c r="F18" s="75"/>
      <c r="G18" s="7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.25" customHeight="1" x14ac:dyDescent="0.2">
      <c r="A19" s="1"/>
      <c r="B19" s="75"/>
      <c r="C19" s="75"/>
      <c r="D19" s="75"/>
      <c r="E19" s="75"/>
      <c r="F19" s="75"/>
      <c r="G19" s="7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51" t="s">
        <v>93</v>
      </c>
      <c r="C20" s="152"/>
      <c r="D20" s="152"/>
      <c r="E20" s="152"/>
      <c r="F20" s="59"/>
      <c r="G20" s="60"/>
      <c r="H20" s="1"/>
      <c r="I20" s="7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62" t="s">
        <v>15</v>
      </c>
      <c r="C21" s="155" t="s">
        <v>50</v>
      </c>
      <c r="D21" s="109"/>
      <c r="E21" s="110"/>
      <c r="F21" s="62" t="s">
        <v>2</v>
      </c>
      <c r="G21" s="62" t="s">
        <v>52</v>
      </c>
      <c r="H21" s="1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2" t="s">
        <v>95</v>
      </c>
      <c r="C22" s="150" t="s">
        <v>96</v>
      </c>
      <c r="D22" s="105"/>
      <c r="E22" s="106"/>
      <c r="F22" s="12">
        <v>1.5</v>
      </c>
      <c r="G22" s="12">
        <v>4</v>
      </c>
      <c r="H22" s="1"/>
      <c r="I22" s="2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2" t="s">
        <v>97</v>
      </c>
      <c r="C23" s="150" t="s">
        <v>99</v>
      </c>
      <c r="D23" s="105"/>
      <c r="E23" s="106"/>
      <c r="F23" s="12">
        <v>0.5</v>
      </c>
      <c r="G23" s="12">
        <v>4</v>
      </c>
      <c r="H23" s="1"/>
      <c r="I23" s="2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2" t="s">
        <v>100</v>
      </c>
      <c r="C24" s="150" t="s">
        <v>101</v>
      </c>
      <c r="D24" s="105"/>
      <c r="E24" s="106"/>
      <c r="F24" s="12">
        <v>1</v>
      </c>
      <c r="G24" s="12">
        <v>2</v>
      </c>
      <c r="H24" s="1"/>
      <c r="I24" s="2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2" t="s">
        <v>102</v>
      </c>
      <c r="C25" s="150" t="s">
        <v>103</v>
      </c>
      <c r="D25" s="105"/>
      <c r="E25" s="106"/>
      <c r="F25" s="12">
        <v>0.5</v>
      </c>
      <c r="G25" s="12">
        <v>5</v>
      </c>
      <c r="H25" s="1"/>
      <c r="I25" s="2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2" t="s">
        <v>105</v>
      </c>
      <c r="C26" s="150" t="s">
        <v>106</v>
      </c>
      <c r="D26" s="105"/>
      <c r="E26" s="106"/>
      <c r="F26" s="12">
        <v>1</v>
      </c>
      <c r="G26" s="12">
        <v>5</v>
      </c>
      <c r="H26" s="1"/>
      <c r="I26" s="2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2" t="s">
        <v>107</v>
      </c>
      <c r="C27" s="150" t="s">
        <v>108</v>
      </c>
      <c r="D27" s="105"/>
      <c r="E27" s="106"/>
      <c r="F27" s="12">
        <v>2</v>
      </c>
      <c r="G27" s="12">
        <v>3</v>
      </c>
      <c r="H27" s="1"/>
      <c r="I27" s="2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2" t="s">
        <v>109</v>
      </c>
      <c r="C28" s="150" t="s">
        <v>110</v>
      </c>
      <c r="D28" s="105"/>
      <c r="E28" s="106"/>
      <c r="F28" s="12">
        <v>-1</v>
      </c>
      <c r="G28" s="12">
        <v>5</v>
      </c>
      <c r="H28" s="1"/>
      <c r="I28" s="2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2" t="s">
        <v>111</v>
      </c>
      <c r="C29" s="150" t="s">
        <v>112</v>
      </c>
      <c r="D29" s="105"/>
      <c r="E29" s="106"/>
      <c r="F29" s="12">
        <v>1</v>
      </c>
      <c r="G29" s="12">
        <v>3</v>
      </c>
      <c r="H29" s="1"/>
      <c r="I29" s="2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54" t="s">
        <v>113</v>
      </c>
      <c r="C30" s="105"/>
      <c r="D30" s="105"/>
      <c r="E30" s="105"/>
      <c r="F30" s="106"/>
      <c r="G30" s="26">
        <f>1.4+(-0.03*SUM(F22*G22,F23*G23,F24*G24,F25*G25,F26*G26,F27*G27,F28*G28,F29*G29))</f>
        <v>0.75499999999999989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4">
    <mergeCell ref="C27:E27"/>
    <mergeCell ref="C28:E28"/>
    <mergeCell ref="C29:E29"/>
    <mergeCell ref="B30:F30"/>
    <mergeCell ref="C23:E23"/>
    <mergeCell ref="C25:E25"/>
    <mergeCell ref="C26:E26"/>
    <mergeCell ref="C24:E24"/>
    <mergeCell ref="C22:E22"/>
    <mergeCell ref="B1:E1"/>
    <mergeCell ref="B3:E3"/>
    <mergeCell ref="B18:D18"/>
    <mergeCell ref="B20:E20"/>
    <mergeCell ref="C21:E21"/>
  </mergeCells>
  <dataValidations count="1">
    <dataValidation type="decimal" allowBlank="1" showErrorMessage="1" sqref="G22:G29 I22:I29 I5:I17 E5:E17">
      <formula1>0</formula1>
      <formula2>5</formula2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993"/>
  <sheetViews>
    <sheetView zoomScale="90" zoomScaleNormal="90" workbookViewId="0">
      <selection activeCell="L24" sqref="L24"/>
    </sheetView>
  </sheetViews>
  <sheetFormatPr defaultColWidth="14.42578125" defaultRowHeight="15" customHeight="1" x14ac:dyDescent="0.2"/>
  <cols>
    <col min="1" max="3" width="11.5703125" customWidth="1"/>
    <col min="4" max="4" width="15" customWidth="1"/>
    <col min="5" max="5" width="14.28515625" customWidth="1"/>
    <col min="6" max="6" width="20.5703125" customWidth="1"/>
    <col min="7" max="7" width="16.7109375" customWidth="1"/>
    <col min="8" max="8" width="20.7109375" customWidth="1"/>
    <col min="9" max="11" width="11.5703125" customWidth="1"/>
    <col min="12" max="12" width="13.42578125" customWidth="1"/>
    <col min="13" max="22" width="11.5703125" customWidth="1"/>
    <col min="23" max="26" width="8.7109375" customWidth="1"/>
  </cols>
  <sheetData>
    <row r="1" spans="1:26" ht="20.25" customHeight="1" x14ac:dyDescent="0.3">
      <c r="A1" s="1"/>
      <c r="B1" s="156" t="s">
        <v>46</v>
      </c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44"/>
      <c r="N1" s="1"/>
      <c r="O1" s="1"/>
      <c r="P1" s="1"/>
      <c r="Q1" s="1"/>
      <c r="R1" s="1"/>
      <c r="S1" s="1"/>
      <c r="T1" s="1"/>
      <c r="U1" s="1"/>
      <c r="V1" s="1"/>
      <c r="W1" s="6"/>
      <c r="X1" s="6"/>
      <c r="Y1" s="6"/>
      <c r="Z1" s="6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6"/>
      <c r="X2" s="6"/>
      <c r="Y2" s="6"/>
      <c r="Z2" s="6"/>
    </row>
    <row r="3" spans="1:26" ht="12.75" customHeight="1" x14ac:dyDescent="0.2">
      <c r="A3" s="1"/>
      <c r="B3" s="46" t="s">
        <v>49</v>
      </c>
      <c r="C3" s="48" t="s">
        <v>51</v>
      </c>
      <c r="D3" s="48" t="s">
        <v>55</v>
      </c>
      <c r="E3" s="49" t="s">
        <v>56</v>
      </c>
      <c r="F3" s="49" t="s">
        <v>59</v>
      </c>
      <c r="G3" s="49" t="s">
        <v>60</v>
      </c>
      <c r="H3" s="49" t="s">
        <v>61</v>
      </c>
      <c r="I3" s="49" t="s">
        <v>62</v>
      </c>
      <c r="J3" s="49" t="s">
        <v>63</v>
      </c>
      <c r="K3" s="49" t="s">
        <v>64</v>
      </c>
      <c r="L3" s="50" t="s">
        <v>65</v>
      </c>
      <c r="M3" s="1"/>
      <c r="N3" s="1"/>
      <c r="O3" s="1"/>
      <c r="P3" s="1"/>
      <c r="Q3" s="1"/>
      <c r="R3" s="1"/>
      <c r="S3" s="1"/>
      <c r="T3" s="1"/>
      <c r="U3" s="1"/>
      <c r="V3" s="1"/>
      <c r="W3" s="6"/>
      <c r="X3" s="6"/>
      <c r="Y3" s="6"/>
      <c r="Z3" s="6"/>
    </row>
    <row r="4" spans="1:26" ht="12.75" customHeight="1" x14ac:dyDescent="0.2">
      <c r="A4" s="1"/>
      <c r="B4" s="51" t="s">
        <v>70</v>
      </c>
      <c r="C4" s="17">
        <v>190</v>
      </c>
      <c r="D4" s="12">
        <f t="shared" ref="D4:D7" si="0">SUM(E4:K4)</f>
        <v>589</v>
      </c>
      <c r="E4" s="52">
        <v>25</v>
      </c>
      <c r="F4" s="52">
        <v>80</v>
      </c>
      <c r="G4" s="52">
        <v>25</v>
      </c>
      <c r="H4" s="52">
        <v>400</v>
      </c>
      <c r="I4" s="52">
        <v>10</v>
      </c>
      <c r="J4" s="52">
        <v>25</v>
      </c>
      <c r="K4" s="52">
        <v>24</v>
      </c>
      <c r="L4" s="53">
        <f t="shared" ref="L4:L7" si="1">D4/C4</f>
        <v>3.1</v>
      </c>
      <c r="M4" s="1"/>
      <c r="N4" s="1"/>
      <c r="O4" s="1"/>
      <c r="P4" s="1"/>
      <c r="Q4" s="1"/>
      <c r="R4" s="1"/>
      <c r="S4" s="1"/>
      <c r="T4" s="1"/>
      <c r="U4" s="1"/>
      <c r="V4" s="1"/>
      <c r="W4" s="6"/>
      <c r="X4" s="6"/>
      <c r="Y4" s="6"/>
      <c r="Z4" s="6"/>
    </row>
    <row r="5" spans="1:26" ht="12.75" customHeight="1" x14ac:dyDescent="0.2">
      <c r="A5" s="1"/>
      <c r="B5" s="51" t="s">
        <v>89</v>
      </c>
      <c r="C5" s="12">
        <v>130</v>
      </c>
      <c r="D5" s="12">
        <f t="shared" si="0"/>
        <v>326</v>
      </c>
      <c r="E5" s="54">
        <v>20</v>
      </c>
      <c r="F5" s="54">
        <v>120</v>
      </c>
      <c r="G5" s="54">
        <v>30</v>
      </c>
      <c r="H5" s="54">
        <v>100</v>
      </c>
      <c r="I5" s="54">
        <v>10</v>
      </c>
      <c r="J5" s="54">
        <v>30</v>
      </c>
      <c r="K5" s="54">
        <v>16</v>
      </c>
      <c r="L5" s="53">
        <f t="shared" si="1"/>
        <v>2.5076923076923077</v>
      </c>
      <c r="M5" s="1"/>
      <c r="N5" s="1"/>
      <c r="O5" s="1"/>
      <c r="P5" s="1"/>
      <c r="Q5" s="1"/>
      <c r="R5" s="1"/>
      <c r="S5" s="1"/>
      <c r="T5" s="1"/>
      <c r="U5" s="1"/>
      <c r="V5" s="1"/>
      <c r="W5" s="6"/>
      <c r="X5" s="6"/>
      <c r="Y5" s="6"/>
      <c r="Z5" s="6"/>
    </row>
    <row r="6" spans="1:26" ht="12.75" customHeight="1" x14ac:dyDescent="0.2">
      <c r="A6" s="1"/>
      <c r="B6" s="51" t="s">
        <v>91</v>
      </c>
      <c r="C6" s="12">
        <v>140</v>
      </c>
      <c r="D6" s="12">
        <f t="shared" si="0"/>
        <v>399</v>
      </c>
      <c r="E6" s="55">
        <v>17</v>
      </c>
      <c r="F6" s="55">
        <v>90</v>
      </c>
      <c r="G6" s="55">
        <v>32</v>
      </c>
      <c r="H6" s="55">
        <v>200</v>
      </c>
      <c r="I6" s="55">
        <v>12</v>
      </c>
      <c r="J6" s="55">
        <v>32</v>
      </c>
      <c r="K6" s="55">
        <v>16</v>
      </c>
      <c r="L6" s="53">
        <f t="shared" si="1"/>
        <v>2.85</v>
      </c>
      <c r="M6" s="1"/>
      <c r="N6" s="1"/>
      <c r="O6" s="1"/>
      <c r="P6" s="1"/>
      <c r="Q6" s="1"/>
      <c r="R6" s="1"/>
      <c r="S6" s="1"/>
      <c r="T6" s="1"/>
      <c r="U6" s="1"/>
      <c r="V6" s="1"/>
      <c r="W6" s="6"/>
      <c r="X6" s="6"/>
      <c r="Y6" s="6"/>
      <c r="Z6" s="6"/>
    </row>
    <row r="7" spans="1:26" ht="12.75" customHeight="1" x14ac:dyDescent="0.2">
      <c r="A7" s="1"/>
      <c r="B7" s="51" t="s">
        <v>92</v>
      </c>
      <c r="C7" s="12">
        <v>125</v>
      </c>
      <c r="D7" s="12">
        <f t="shared" si="0"/>
        <v>486</v>
      </c>
      <c r="E7" s="54">
        <v>22</v>
      </c>
      <c r="F7" s="54">
        <v>80</v>
      </c>
      <c r="G7" s="54">
        <v>33</v>
      </c>
      <c r="H7" s="54">
        <v>300</v>
      </c>
      <c r="I7" s="54">
        <v>8</v>
      </c>
      <c r="J7" s="54">
        <v>35</v>
      </c>
      <c r="K7" s="93">
        <v>8</v>
      </c>
      <c r="L7" s="94">
        <f t="shared" si="1"/>
        <v>3.8879999999999999</v>
      </c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6"/>
    </row>
    <row r="8" spans="1:26" ht="12.75" customHeight="1" x14ac:dyDescent="0.2">
      <c r="A8" s="1"/>
      <c r="B8" s="56"/>
      <c r="C8" s="12"/>
      <c r="D8" s="12"/>
      <c r="E8" s="54"/>
      <c r="F8" s="54"/>
      <c r="G8" s="54"/>
      <c r="H8" s="54"/>
      <c r="I8" s="54"/>
      <c r="J8" s="54"/>
      <c r="K8" s="97"/>
      <c r="L8" s="98"/>
      <c r="M8" s="1"/>
      <c r="N8" s="1"/>
      <c r="O8" s="1"/>
      <c r="P8" s="1"/>
      <c r="Q8" s="1"/>
      <c r="R8" s="1"/>
      <c r="S8" s="1"/>
      <c r="T8" s="1"/>
      <c r="U8" s="1"/>
      <c r="V8" s="1"/>
      <c r="W8" s="6"/>
      <c r="X8" s="6"/>
      <c r="Y8" s="6"/>
      <c r="Z8" s="6"/>
    </row>
    <row r="9" spans="1:26" ht="12.75" customHeight="1" x14ac:dyDescent="0.2">
      <c r="A9" s="1"/>
      <c r="B9" s="56"/>
      <c r="C9" s="12"/>
      <c r="D9" s="12"/>
      <c r="E9" s="54"/>
      <c r="F9" s="54"/>
      <c r="G9" s="54"/>
      <c r="H9" s="54"/>
      <c r="I9" s="54"/>
      <c r="J9" s="54"/>
      <c r="K9" s="95"/>
      <c r="L9" s="96"/>
      <c r="M9" s="1"/>
      <c r="N9" s="1"/>
      <c r="O9" s="1"/>
      <c r="P9" s="1"/>
      <c r="Q9" s="1"/>
      <c r="R9" s="1"/>
      <c r="S9" s="1"/>
      <c r="T9" s="1"/>
      <c r="U9" s="1"/>
      <c r="V9" s="1"/>
      <c r="W9" s="6"/>
      <c r="X9" s="6"/>
      <c r="Y9" s="6"/>
      <c r="Z9" s="6"/>
    </row>
    <row r="10" spans="1:26" ht="12.75" customHeight="1" x14ac:dyDescent="0.2">
      <c r="A10" s="1"/>
      <c r="B10" s="56"/>
      <c r="C10" s="12"/>
      <c r="D10" s="12"/>
      <c r="E10" s="54"/>
      <c r="F10" s="54"/>
      <c r="G10" s="54"/>
      <c r="H10" s="54"/>
      <c r="I10" s="54"/>
      <c r="J10" s="54"/>
      <c r="K10" s="54"/>
      <c r="L10" s="57"/>
      <c r="M10" s="1"/>
      <c r="N10" s="1"/>
      <c r="O10" s="1"/>
      <c r="P10" s="1"/>
      <c r="Q10" s="1"/>
      <c r="R10" s="1"/>
      <c r="S10" s="1"/>
      <c r="T10" s="1"/>
      <c r="U10" s="1"/>
      <c r="V10" s="1"/>
      <c r="W10" s="6"/>
      <c r="X10" s="6"/>
      <c r="Y10" s="6"/>
      <c r="Z10" s="6"/>
    </row>
    <row r="11" spans="1:26" ht="12.75" customHeight="1" x14ac:dyDescent="0.2">
      <c r="A11" s="1"/>
      <c r="B11" s="56"/>
      <c r="C11" s="12"/>
      <c r="D11" s="12"/>
      <c r="E11" s="54"/>
      <c r="F11" s="54"/>
      <c r="G11" s="54"/>
      <c r="H11" s="54"/>
      <c r="I11" s="54"/>
      <c r="J11" s="54"/>
      <c r="K11" s="54"/>
      <c r="L11" s="57"/>
      <c r="M11" s="1"/>
      <c r="N11" s="1"/>
      <c r="O11" s="1"/>
      <c r="P11" s="1"/>
      <c r="Q11" s="1"/>
      <c r="R11" s="1"/>
      <c r="S11" s="1"/>
      <c r="T11" s="1"/>
      <c r="U11" s="1"/>
      <c r="V11" s="1"/>
      <c r="W11" s="6"/>
      <c r="X11" s="6"/>
      <c r="Y11" s="6"/>
      <c r="Z11" s="6"/>
    </row>
    <row r="12" spans="1:26" ht="12.75" customHeight="1" x14ac:dyDescent="0.2">
      <c r="A12" s="1"/>
      <c r="B12" s="56"/>
      <c r="C12" s="12"/>
      <c r="D12" s="12"/>
      <c r="E12" s="54"/>
      <c r="F12" s="54"/>
      <c r="G12" s="54"/>
      <c r="H12" s="54"/>
      <c r="I12" s="54"/>
      <c r="J12" s="54"/>
      <c r="K12" s="54"/>
      <c r="L12" s="57"/>
      <c r="M12" s="1"/>
      <c r="N12" s="1"/>
      <c r="O12" s="1"/>
      <c r="P12" s="1"/>
      <c r="Q12" s="1"/>
      <c r="R12" s="1"/>
      <c r="S12" s="1"/>
      <c r="T12" s="1"/>
      <c r="U12" s="1"/>
      <c r="V12" s="1"/>
      <c r="W12" s="6"/>
      <c r="X12" s="6"/>
      <c r="Y12" s="6"/>
      <c r="Z12" s="6"/>
    </row>
    <row r="13" spans="1:26" ht="12.75" customHeight="1" x14ac:dyDescent="0.2">
      <c r="A13" s="1"/>
      <c r="B13" s="56"/>
      <c r="C13" s="12"/>
      <c r="D13" s="12"/>
      <c r="E13" s="54"/>
      <c r="F13" s="54"/>
      <c r="G13" s="54"/>
      <c r="H13" s="54"/>
      <c r="I13" s="54"/>
      <c r="J13" s="54"/>
      <c r="K13" s="54"/>
      <c r="L13" s="57"/>
      <c r="M13" s="1"/>
      <c r="N13" s="1"/>
      <c r="O13" s="1"/>
      <c r="P13" s="1"/>
      <c r="Q13" s="1"/>
      <c r="R13" s="1"/>
      <c r="S13" s="1"/>
      <c r="T13" s="1"/>
      <c r="U13" s="1"/>
      <c r="V13" s="1"/>
      <c r="W13" s="6"/>
      <c r="X13" s="6"/>
      <c r="Y13" s="6"/>
      <c r="Z13" s="6"/>
    </row>
    <row r="14" spans="1:26" ht="12.75" customHeight="1" x14ac:dyDescent="0.2">
      <c r="A14" s="1"/>
      <c r="B14" s="56"/>
      <c r="C14" s="12"/>
      <c r="D14" s="12"/>
      <c r="E14" s="54"/>
      <c r="F14" s="54"/>
      <c r="G14" s="54"/>
      <c r="H14" s="54"/>
      <c r="I14" s="54"/>
      <c r="J14" s="54"/>
      <c r="K14" s="54"/>
      <c r="L14" s="57"/>
      <c r="M14" s="1"/>
      <c r="N14" s="1"/>
      <c r="O14" s="1"/>
      <c r="P14" s="1"/>
      <c r="Q14" s="1"/>
      <c r="R14" s="1"/>
      <c r="S14" s="1"/>
      <c r="T14" s="1"/>
      <c r="U14" s="1"/>
      <c r="V14" s="1"/>
      <c r="W14" s="6"/>
      <c r="X14" s="6"/>
      <c r="Y14" s="6"/>
      <c r="Z14" s="6"/>
    </row>
    <row r="15" spans="1:26" ht="12.75" customHeight="1" x14ac:dyDescent="0.2">
      <c r="A15" s="1"/>
      <c r="B15" s="56"/>
      <c r="C15" s="12"/>
      <c r="D15" s="12"/>
      <c r="E15" s="54"/>
      <c r="F15" s="54"/>
      <c r="G15" s="54"/>
      <c r="H15" s="54"/>
      <c r="I15" s="54"/>
      <c r="J15" s="54"/>
      <c r="K15" s="54"/>
      <c r="L15" s="57"/>
      <c r="M15" s="1"/>
      <c r="N15" s="1"/>
      <c r="O15" s="1"/>
      <c r="P15" s="1"/>
      <c r="Q15" s="1"/>
      <c r="R15" s="1"/>
      <c r="S15" s="1"/>
      <c r="T15" s="1"/>
      <c r="U15" s="1"/>
      <c r="V15" s="1"/>
      <c r="W15" s="6"/>
      <c r="X15" s="6"/>
      <c r="Y15" s="6"/>
      <c r="Z15" s="6"/>
    </row>
    <row r="16" spans="1:26" ht="12.75" customHeight="1" x14ac:dyDescent="0.2">
      <c r="A16" s="1"/>
      <c r="B16" s="56"/>
      <c r="C16" s="12"/>
      <c r="D16" s="12"/>
      <c r="E16" s="54"/>
      <c r="F16" s="54"/>
      <c r="G16" s="54"/>
      <c r="H16" s="54"/>
      <c r="I16" s="54"/>
      <c r="J16" s="54"/>
      <c r="K16" s="54"/>
      <c r="L16" s="57"/>
      <c r="M16" s="1"/>
      <c r="N16" s="1"/>
      <c r="O16" s="1"/>
      <c r="P16" s="1"/>
      <c r="Q16" s="1"/>
      <c r="R16" s="1"/>
      <c r="S16" s="1"/>
      <c r="T16" s="1"/>
      <c r="U16" s="1"/>
      <c r="V16" s="1"/>
      <c r="W16" s="6"/>
      <c r="X16" s="6"/>
      <c r="Y16" s="6"/>
      <c r="Z16" s="6"/>
    </row>
    <row r="17" spans="1:26" ht="12.75" customHeight="1" x14ac:dyDescent="0.2">
      <c r="A17" s="1"/>
      <c r="B17" s="56"/>
      <c r="C17" s="12"/>
      <c r="D17" s="12"/>
      <c r="E17" s="54"/>
      <c r="F17" s="54"/>
      <c r="G17" s="54"/>
      <c r="H17" s="54"/>
      <c r="I17" s="54"/>
      <c r="J17" s="54"/>
      <c r="K17" s="54"/>
      <c r="L17" s="57"/>
      <c r="M17" s="1"/>
      <c r="N17" s="1"/>
      <c r="O17" s="1"/>
      <c r="P17" s="1"/>
      <c r="Q17" s="1"/>
      <c r="R17" s="1"/>
      <c r="S17" s="1"/>
      <c r="T17" s="1"/>
      <c r="U17" s="1"/>
      <c r="V17" s="1"/>
      <c r="W17" s="6"/>
      <c r="X17" s="6"/>
      <c r="Y17" s="6"/>
      <c r="Z17" s="6"/>
    </row>
    <row r="18" spans="1:26" ht="12.75" customHeight="1" x14ac:dyDescent="0.2">
      <c r="A18" s="1"/>
      <c r="B18" s="56"/>
      <c r="C18" s="12"/>
      <c r="D18" s="12"/>
      <c r="E18" s="54"/>
      <c r="F18" s="54"/>
      <c r="G18" s="54"/>
      <c r="H18" s="54"/>
      <c r="I18" s="54"/>
      <c r="J18" s="54"/>
      <c r="K18" s="54"/>
      <c r="L18" s="57"/>
      <c r="M18" s="1"/>
      <c r="N18" s="1"/>
      <c r="O18" s="1"/>
      <c r="P18" s="1"/>
      <c r="Q18" s="1"/>
      <c r="R18" s="1"/>
      <c r="S18" s="1"/>
      <c r="T18" s="1"/>
      <c r="U18" s="1"/>
      <c r="V18" s="1"/>
      <c r="W18" s="6"/>
      <c r="X18" s="6"/>
      <c r="Y18" s="6"/>
      <c r="Z18" s="6"/>
    </row>
    <row r="19" spans="1:26" ht="12.75" customHeight="1" x14ac:dyDescent="0.2">
      <c r="A19" s="1"/>
      <c r="B19" s="56"/>
      <c r="C19" s="12"/>
      <c r="D19" s="12"/>
      <c r="E19" s="54"/>
      <c r="F19" s="54"/>
      <c r="G19" s="54"/>
      <c r="H19" s="54"/>
      <c r="I19" s="54"/>
      <c r="J19" s="54"/>
      <c r="K19" s="54"/>
      <c r="L19" s="57"/>
      <c r="M19" s="1"/>
      <c r="N19" s="1"/>
      <c r="O19" s="1"/>
      <c r="P19" s="1"/>
      <c r="Q19" s="1"/>
      <c r="R19" s="1"/>
      <c r="S19" s="1"/>
      <c r="T19" s="1"/>
      <c r="U19" s="1"/>
      <c r="V19" s="1"/>
      <c r="W19" s="6"/>
      <c r="X19" s="6"/>
      <c r="Y19" s="6"/>
      <c r="Z19" s="6"/>
    </row>
    <row r="20" spans="1:26" ht="12.75" customHeight="1" x14ac:dyDescent="0.2">
      <c r="A20" s="1"/>
      <c r="B20" s="56"/>
      <c r="C20" s="12"/>
      <c r="D20" s="12"/>
      <c r="E20" s="54"/>
      <c r="F20" s="54"/>
      <c r="G20" s="54"/>
      <c r="H20" s="54"/>
      <c r="I20" s="54"/>
      <c r="J20" s="54"/>
      <c r="K20" s="54"/>
      <c r="L20" s="57"/>
      <c r="M20" s="1"/>
      <c r="N20" s="1"/>
      <c r="O20" s="1"/>
      <c r="P20" s="1"/>
      <c r="Q20" s="1"/>
      <c r="R20" s="1"/>
      <c r="S20" s="1"/>
      <c r="T20" s="1"/>
      <c r="U20" s="1"/>
      <c r="V20" s="1"/>
      <c r="W20" s="6"/>
      <c r="X20" s="6"/>
      <c r="Y20" s="6"/>
      <c r="Z20" s="6"/>
    </row>
    <row r="21" spans="1:26" ht="12.75" customHeight="1" x14ac:dyDescent="0.2">
      <c r="A21" s="1"/>
      <c r="B21" s="61"/>
      <c r="C21" s="18"/>
      <c r="D21" s="18"/>
      <c r="E21" s="63"/>
      <c r="F21" s="63"/>
      <c r="G21" s="63"/>
      <c r="H21" s="63"/>
      <c r="I21" s="63"/>
      <c r="J21" s="63"/>
      <c r="K21" s="63"/>
      <c r="L21" s="38"/>
      <c r="M21" s="1"/>
      <c r="N21" s="1"/>
      <c r="O21" s="1"/>
      <c r="P21" s="1"/>
      <c r="Q21" s="1"/>
      <c r="R21" s="1"/>
      <c r="S21" s="1"/>
      <c r="T21" s="1"/>
      <c r="U21" s="1"/>
      <c r="V21" s="1"/>
      <c r="W21" s="6"/>
      <c r="X21" s="6"/>
      <c r="Y21" s="6"/>
      <c r="Z21" s="6"/>
    </row>
    <row r="22" spans="1:26" ht="12.75" customHeight="1" thickBot="1" x14ac:dyDescent="0.25">
      <c r="A22" s="1"/>
      <c r="B22" s="3" t="s">
        <v>94</v>
      </c>
      <c r="C22" s="64"/>
      <c r="D22" s="64">
        <f t="shared" ref="D22:K22" si="2">SUM(D4:D21)</f>
        <v>1800</v>
      </c>
      <c r="E22" s="64">
        <f t="shared" si="2"/>
        <v>84</v>
      </c>
      <c r="F22" s="64">
        <f t="shared" si="2"/>
        <v>370</v>
      </c>
      <c r="G22" s="64">
        <f t="shared" si="2"/>
        <v>120</v>
      </c>
      <c r="H22" s="64">
        <f t="shared" si="2"/>
        <v>1000</v>
      </c>
      <c r="I22" s="64">
        <f t="shared" si="2"/>
        <v>40</v>
      </c>
      <c r="J22" s="64">
        <f t="shared" si="2"/>
        <v>122</v>
      </c>
      <c r="K22" s="64">
        <f t="shared" si="2"/>
        <v>64</v>
      </c>
      <c r="L22" s="65"/>
      <c r="M22" s="1"/>
      <c r="N22" s="1"/>
      <c r="O22" s="1"/>
      <c r="P22" s="1"/>
      <c r="Q22" s="1"/>
      <c r="R22" s="1"/>
      <c r="S22" s="1"/>
      <c r="T22" s="1"/>
      <c r="U22" s="1"/>
      <c r="V22" s="1"/>
      <c r="W22" s="6"/>
      <c r="X22" s="6"/>
      <c r="Y22" s="6"/>
      <c r="Z22" s="6"/>
    </row>
    <row r="23" spans="1:26" ht="12.75" customHeight="1" thickBot="1" x14ac:dyDescent="0.25">
      <c r="A23" s="1"/>
      <c r="B23" s="1"/>
      <c r="C23" s="1"/>
      <c r="D23" s="1"/>
      <c r="E23" s="1"/>
      <c r="F23" s="1"/>
      <c r="G23" s="1"/>
      <c r="H23" s="1"/>
      <c r="I23" s="1"/>
      <c r="J23" s="157" t="s">
        <v>98</v>
      </c>
      <c r="K23" s="115"/>
      <c r="L23" s="92">
        <f>AVERAGE(L4:L7)</f>
        <v>3.0864230769230767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6"/>
      <c r="X23" s="6"/>
      <c r="Y23" s="6"/>
      <c r="Z23" s="6"/>
    </row>
    <row r="24" spans="1:26" ht="12.75" customHeight="1" thickBot="1" x14ac:dyDescent="0.25">
      <c r="A24" s="1"/>
      <c r="B24" s="66" t="s">
        <v>104</v>
      </c>
      <c r="C24" s="67"/>
      <c r="D24" s="68"/>
      <c r="E24" s="69">
        <f t="shared" ref="E24:K24" si="3">(E22*1)/$D$22</f>
        <v>4.6666666666666669E-2</v>
      </c>
      <c r="F24" s="69">
        <f t="shared" si="3"/>
        <v>0.20555555555555555</v>
      </c>
      <c r="G24" s="69">
        <f t="shared" si="3"/>
        <v>6.6666666666666666E-2</v>
      </c>
      <c r="H24" s="69">
        <f t="shared" si="3"/>
        <v>0.55555555555555558</v>
      </c>
      <c r="I24" s="69">
        <f t="shared" si="3"/>
        <v>2.2222222222222223E-2</v>
      </c>
      <c r="J24" s="69">
        <f t="shared" si="3"/>
        <v>6.7777777777777784E-2</v>
      </c>
      <c r="K24" s="69">
        <f t="shared" si="3"/>
        <v>3.5555555555555556E-2</v>
      </c>
      <c r="L24" s="70">
        <f>SUM(E24:K24)</f>
        <v>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6"/>
      <c r="X24" s="6"/>
      <c r="Y24" s="6"/>
      <c r="Z24" s="6"/>
    </row>
    <row r="25" spans="1:26" ht="12.75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</sheetData>
  <mergeCells count="2">
    <mergeCell ref="B1:L1"/>
    <mergeCell ref="J23:K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Geral</vt:lpstr>
      <vt:lpstr>Atores</vt:lpstr>
      <vt:lpstr>RFS ou RFC</vt:lpstr>
      <vt:lpstr>Fatores</vt:lpstr>
      <vt:lpstr>dadoshistoricos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</dc:creator>
  <cp:lastModifiedBy>Gabriela</cp:lastModifiedBy>
  <dcterms:created xsi:type="dcterms:W3CDTF">2017-10-02T10:57:20Z</dcterms:created>
  <dcterms:modified xsi:type="dcterms:W3CDTF">2017-11-09T20:38:21Z</dcterms:modified>
</cp:coreProperties>
</file>