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RIANA\Curso - Excel\Curso de excel - DIO e Santander\"/>
    </mc:Choice>
  </mc:AlternateContent>
  <xr:revisionPtr revIDLastSave="0" documentId="8_{9F84DD23-FB6B-484E-900F-4E34F91F0035}" xr6:coauthVersionLast="47" xr6:coauthVersionMax="47" xr10:uidLastSave="{00000000-0000-0000-0000-000000000000}"/>
  <bookViews>
    <workbookView xWindow="-120" yWindow="-120" windowWidth="20730" windowHeight="11160" xr2:uid="{87422F98-A1AC-4806-8F78-D6EDCEDAB0E0}"/>
  </bookViews>
  <sheets>
    <sheet name="Planilha1" sheetId="1" r:id="rId1"/>
    <sheet name="Planilha2" sheetId="2" r:id="rId2"/>
  </sheets>
  <definedNames>
    <definedName name="Anos">Planilha1!$D$17</definedName>
    <definedName name="Aporte">Planilha1!$D$16</definedName>
    <definedName name="Dividendos">Planilha1!$D$20</definedName>
    <definedName name="Patrimônio">Planilha1!$D$19</definedName>
    <definedName name="Rendimento_carteira">Planilha1!$D$12</definedName>
    <definedName name="Salário">Planilha1!$D$11</definedName>
    <definedName name="Taxa_anual">Planilha1!$D$18</definedName>
    <definedName name="Valor_investido">Planilha1!$D$13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A20" i="2"/>
  <c r="A19" i="2"/>
  <c r="A18" i="2"/>
  <c r="A17" i="2"/>
  <c r="A16" i="2"/>
  <c r="A15" i="2"/>
  <c r="A14" i="2"/>
  <c r="A13" i="2"/>
  <c r="A12" i="2"/>
  <c r="A11" i="2"/>
  <c r="A10" i="2"/>
  <c r="A9" i="2"/>
  <c r="A4" i="2"/>
  <c r="A5" i="2"/>
  <c r="A6" i="2"/>
  <c r="A7" i="2"/>
  <c r="A8" i="2"/>
  <c r="A3" i="2"/>
  <c r="C31" i="1"/>
  <c r="C27" i="1"/>
  <c r="D27" i="1" s="1"/>
  <c r="C26" i="1"/>
  <c r="D26" i="1" s="1"/>
  <c r="C25" i="1"/>
  <c r="D25" i="1" s="1"/>
  <c r="C24" i="1"/>
  <c r="D24" i="1" s="1"/>
  <c r="C23" i="1"/>
  <c r="D23" i="1" s="1"/>
  <c r="D19" i="1"/>
  <c r="D20" i="1" s="1"/>
  <c r="D13" i="1"/>
  <c r="D35" i="1" l="1"/>
  <c r="C39" i="1"/>
  <c r="D39" i="1" s="1"/>
  <c r="C38" i="1"/>
  <c r="D38" i="1" s="1"/>
  <c r="C37" i="1"/>
  <c r="D37" i="1" s="1"/>
  <c r="C40" i="1"/>
  <c r="D40" i="1" s="1"/>
  <c r="C36" i="1"/>
  <c r="D36" i="1" s="1"/>
</calcChain>
</file>

<file path=xl/sharedStrings.xml><?xml version="1.0" encoding="utf-8"?>
<sst xmlns="http://schemas.openxmlformats.org/spreadsheetml/2006/main" count="69" uniqueCount="33">
  <si>
    <t>Salário</t>
  </si>
  <si>
    <t xml:space="preserve">Rendimento Carteira </t>
  </si>
  <si>
    <t>Sugestão de investimento (30%)</t>
  </si>
  <si>
    <t>CONFIGURAÇÕES</t>
  </si>
  <si>
    <t>INVESTIMENTO MENSAL</t>
  </si>
  <si>
    <t>Quanto investir por mês?</t>
  </si>
  <si>
    <t>Por quantos anos?</t>
  </si>
  <si>
    <t>Taxa de Rendimento Anual?</t>
  </si>
  <si>
    <t>Dividendos mensais?</t>
  </si>
  <si>
    <t xml:space="preserve">Patrimônio acumulado? </t>
  </si>
  <si>
    <t>CENÁRIOS</t>
  </si>
  <si>
    <t>Quanto em 2 Anos ?</t>
  </si>
  <si>
    <t>Quanto em 5 Anos ?</t>
  </si>
  <si>
    <t>Quanto em 10 Anos ?</t>
  </si>
  <si>
    <t>Quanto em 20 Anos ?</t>
  </si>
  <si>
    <t>Quanto em 30 Anos ?</t>
  </si>
  <si>
    <t>DIVIDENDOS</t>
  </si>
  <si>
    <t>PERFIL</t>
  </si>
  <si>
    <t>Conservador</t>
  </si>
  <si>
    <t>Valor a ser investido por mês</t>
  </si>
  <si>
    <t>TIPO DE FII</t>
  </si>
  <si>
    <t>Percentual sugerido</t>
  </si>
  <si>
    <t xml:space="preserve">Valores </t>
  </si>
  <si>
    <t>PAPEL</t>
  </si>
  <si>
    <t>TIJOLO</t>
  </si>
  <si>
    <t>HÍBRIDOS</t>
  </si>
  <si>
    <t>FOFs</t>
  </si>
  <si>
    <t>DESENVOLVIMENTO</t>
  </si>
  <si>
    <t>HOTELARIAS</t>
  </si>
  <si>
    <t>%</t>
  </si>
  <si>
    <t>Agressivo</t>
  </si>
  <si>
    <t xml:space="preserve">CHAVE 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</si>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</sst>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%"/>
    <numFmt numFmtId="165" formatCode="&quot;R$&quot;\ 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4"/>
      <color rgb="FFFFFFFF"/>
      <name val="Segoe"/>
    </font>
    <font>
      <sz val="12"/>
      <color theme="1"/>
      <name val="Segoe"/>
    </font>
    <font>
      <sz val="11"/>
      <color theme="1"/>
      <name val="Segoe"/>
    </font>
    <font>
      <b/>
      <sz val="12"/>
      <color theme="1"/>
      <name val="Segoe"/>
    </font>
    <font>
      <b/>
      <sz val="12"/>
      <color rgb="FFFFFFFF"/>
      <name val="Segoe"/>
    </font>
    <font>
      <b/>
      <sz val="11"/>
      <color rgb="FFFFFFFF"/>
      <name val="Segoe"/>
    </font>
    <font>
      <b/>
      <sz val="11"/>
      <color theme="1"/>
      <name val="Segoe"/>
    </font>
    <font>
      <b/>
      <sz val="12"/>
      <color theme="0"/>
      <name val="Segoe"/>
    </font>
  </fonts>
  <fills count="8">
    <fill>
      <patternFill patternType="none"/>
    </fill>
    <fill>
      <patternFill patternType="gray125"/>
    </fill>
    <fill>
      <patternFill patternType="solid">
        <fgColor rgb="FF669900"/>
        <bgColor indexed="64"/>
      </patternFill>
    </fill>
    <fill>
      <patternFill patternType="solid">
        <fgColor rgb="FF005E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theme="2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 indent="4"/>
    </xf>
    <xf numFmtId="165" fontId="4" fillId="0" borderId="2" xfId="1" applyNumberFormat="1" applyFont="1" applyBorder="1" applyAlignment="1">
      <alignment horizontal="center" vertical="center"/>
    </xf>
    <xf numFmtId="164" fontId="4" fillId="0" borderId="2" xfId="2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indent="4"/>
    </xf>
    <xf numFmtId="165" fontId="4" fillId="0" borderId="4" xfId="1" applyNumberFormat="1" applyFont="1" applyBorder="1" applyAlignment="1">
      <alignment horizontal="center" vertical="center"/>
    </xf>
    <xf numFmtId="0" fontId="5" fillId="0" borderId="0" xfId="0" applyFont="1"/>
    <xf numFmtId="165" fontId="5" fillId="0" borderId="0" xfId="0" applyNumberFormat="1" applyFont="1"/>
    <xf numFmtId="1" fontId="4" fillId="0" borderId="2" xfId="0" applyNumberFormat="1" applyFont="1" applyBorder="1" applyAlignment="1">
      <alignment horizontal="center" vertical="center"/>
    </xf>
    <xf numFmtId="10" fontId="4" fillId="0" borderId="2" xfId="2" applyNumberFormat="1" applyFont="1" applyBorder="1" applyAlignment="1">
      <alignment horizontal="center" vertical="center"/>
    </xf>
    <xf numFmtId="165" fontId="6" fillId="4" borderId="2" xfId="1" applyNumberFormat="1" applyFont="1" applyFill="1" applyBorder="1" applyAlignment="1">
      <alignment horizontal="center" vertical="center"/>
    </xf>
    <xf numFmtId="165" fontId="6" fillId="4" borderId="4" xfId="1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8" fillId="5" borderId="0" xfId="0" applyFont="1" applyFill="1" applyAlignment="1">
      <alignment horizontal="left" indent="3"/>
    </xf>
    <xf numFmtId="0" fontId="8" fillId="5" borderId="0" xfId="0" applyFont="1" applyFill="1" applyAlignment="1">
      <alignment horizontal="center"/>
    </xf>
    <xf numFmtId="0" fontId="9" fillId="4" borderId="0" xfId="0" applyFont="1" applyFill="1" applyAlignment="1">
      <alignment horizontal="left" indent="3"/>
    </xf>
    <xf numFmtId="165" fontId="9" fillId="4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2" applyFont="1" applyBorder="1" applyAlignment="1">
      <alignment horizontal="center"/>
    </xf>
    <xf numFmtId="0" fontId="5" fillId="6" borderId="0" xfId="0" applyFont="1" applyFill="1"/>
    <xf numFmtId="165" fontId="5" fillId="0" borderId="0" xfId="0" applyNumberFormat="1" applyFont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indent="4"/>
    </xf>
    <xf numFmtId="0" fontId="4" fillId="0" borderId="8" xfId="0" applyFont="1" applyBorder="1" applyAlignment="1">
      <alignment horizontal="left" indent="4"/>
    </xf>
    <xf numFmtId="0" fontId="4" fillId="0" borderId="3" xfId="0" applyFont="1" applyBorder="1" applyAlignment="1">
      <alignment horizontal="left" indent="4"/>
    </xf>
    <xf numFmtId="0" fontId="4" fillId="0" borderId="9" xfId="0" applyFont="1" applyBorder="1" applyAlignment="1">
      <alignment horizontal="left" indent="4"/>
    </xf>
    <xf numFmtId="0" fontId="6" fillId="4" borderId="1" xfId="0" applyFont="1" applyFill="1" applyBorder="1" applyAlignment="1">
      <alignment horizontal="left" indent="4"/>
    </xf>
    <xf numFmtId="0" fontId="6" fillId="4" borderId="8" xfId="0" applyFont="1" applyFill="1" applyBorder="1" applyAlignment="1">
      <alignment horizontal="left" indent="4"/>
    </xf>
    <xf numFmtId="0" fontId="6" fillId="4" borderId="3" xfId="0" applyFont="1" applyFill="1" applyBorder="1" applyAlignment="1">
      <alignment horizontal="left" indent="4"/>
    </xf>
    <xf numFmtId="0" fontId="6" fillId="4" borderId="9" xfId="0" applyFont="1" applyFill="1" applyBorder="1" applyAlignment="1">
      <alignment horizontal="left" indent="4"/>
    </xf>
    <xf numFmtId="0" fontId="3" fillId="3" borderId="6" xfId="0" applyFont="1" applyFill="1" applyBorder="1" applyAlignment="1">
      <alignment horizontal="center" vertical="center"/>
    </xf>
    <xf numFmtId="0" fontId="0" fillId="0" borderId="0" xfId="0" applyBorder="1"/>
    <xf numFmtId="9" fontId="4" fillId="0" borderId="0" xfId="0" applyNumberFormat="1" applyFont="1" applyBorder="1" applyAlignment="1">
      <alignment horizontal="center"/>
    </xf>
    <xf numFmtId="9" fontId="4" fillId="0" borderId="0" xfId="2" applyFont="1" applyBorder="1" applyAlignment="1">
      <alignment horizontal="center"/>
    </xf>
    <xf numFmtId="9" fontId="4" fillId="0" borderId="15" xfId="2" applyFont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0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9" fontId="4" fillId="0" borderId="15" xfId="0" applyNumberFormat="1" applyFont="1" applyBorder="1" applyAlignment="1">
      <alignment horizontal="center"/>
    </xf>
    <xf numFmtId="0" fontId="4" fillId="0" borderId="18" xfId="0" applyFont="1" applyBorder="1"/>
    <xf numFmtId="0" fontId="4" fillId="0" borderId="17" xfId="0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0000"/>
      <color rgb="FF808000"/>
      <color rgb="FF339933"/>
      <color rgb="FF669900"/>
      <color rgb="FF66FF33"/>
      <color rgb="FF336600"/>
      <color rgb="FF008000"/>
      <color rgb="FFCCCC00"/>
      <color rgb="FFFF99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CE-4863-9077-0590B9C025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CE-4863-9077-0590B9C025D2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CE-4863-9077-0590B9C025D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CE-4863-9077-0590B9C025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Planilha1!$C$35:$C$40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E-4863-9077-0590B9C025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0</xdr:row>
      <xdr:rowOff>85725</xdr:rowOff>
    </xdr:from>
    <xdr:to>
      <xdr:col>4</xdr:col>
      <xdr:colOff>114300</xdr:colOff>
      <xdr:row>7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56F6BBB-1BE9-4519-A8FE-7AF6348F82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14300" y="85725"/>
          <a:ext cx="6858000" cy="1400175"/>
        </a:xfrm>
        <a:prstGeom prst="rect">
          <a:avLst/>
        </a:prstGeom>
      </xdr:spPr>
    </xdr:pic>
    <xdr:clientData/>
  </xdr:twoCellAnchor>
  <xdr:twoCellAnchor>
    <xdr:from>
      <xdr:col>1</xdr:col>
      <xdr:colOff>1114424</xdr:colOff>
      <xdr:row>41</xdr:row>
      <xdr:rowOff>76199</xdr:rowOff>
    </xdr:from>
    <xdr:to>
      <xdr:col>3</xdr:col>
      <xdr:colOff>666749</xdr:colOff>
      <xdr:row>56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0DDB4D-4AF8-8AF5-A3C9-E8763EAB8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A273-7A3C-4A75-B292-E87A603CEB78}">
  <dimension ref="A9:E61"/>
  <sheetViews>
    <sheetView showGridLines="0" tabSelected="1" topLeftCell="A34" workbookViewId="0">
      <selection activeCell="E50" sqref="E50"/>
    </sheetView>
  </sheetViews>
  <sheetFormatPr defaultColWidth="0" defaultRowHeight="15"/>
  <cols>
    <col min="1" max="1" width="3" bestFit="1" customWidth="1"/>
    <col min="2" max="2" width="41.7109375" customWidth="1"/>
    <col min="3" max="3" width="39.7109375" customWidth="1"/>
    <col min="4" max="4" width="18.42578125" bestFit="1" customWidth="1"/>
    <col min="5" max="5" width="23.140625" customWidth="1"/>
    <col min="6" max="11" width="9.140625" hidden="1" customWidth="1"/>
    <col min="12" max="16384" width="9.140625" hidden="1"/>
  </cols>
  <sheetData>
    <row r="9" spans="2:4" ht="15.75" thickBot="1"/>
    <row r="10" spans="2:4" ht="39" customHeight="1" thickBot="1">
      <c r="B10" s="29" t="s">
        <v>3</v>
      </c>
      <c r="C10" s="30"/>
      <c r="D10" s="31"/>
    </row>
    <row r="11" spans="2:4" ht="16.5" thickBot="1">
      <c r="B11" s="32" t="s">
        <v>0</v>
      </c>
      <c r="C11" s="33"/>
      <c r="D11" s="3">
        <v>3000</v>
      </c>
    </row>
    <row r="12" spans="2:4" ht="16.5" thickBot="1">
      <c r="B12" s="32" t="s">
        <v>1</v>
      </c>
      <c r="C12" s="33"/>
      <c r="D12" s="4">
        <v>8.0000000000000002E-3</v>
      </c>
    </row>
    <row r="13" spans="2:4" ht="16.5" thickBot="1">
      <c r="B13" s="34" t="s">
        <v>2</v>
      </c>
      <c r="C13" s="35"/>
      <c r="D13" s="6">
        <f>D11*30%</f>
        <v>900</v>
      </c>
    </row>
    <row r="14" spans="2:4" ht="15.75" thickBot="1">
      <c r="B14" s="7"/>
      <c r="C14" s="7"/>
      <c r="D14" s="8"/>
    </row>
    <row r="15" spans="2:4" ht="35.25" customHeight="1" thickBot="1">
      <c r="B15" s="27" t="s">
        <v>4</v>
      </c>
      <c r="C15" s="28"/>
      <c r="D15" s="40"/>
    </row>
    <row r="16" spans="2:4" ht="16.5" thickBot="1">
      <c r="B16" s="32" t="s">
        <v>5</v>
      </c>
      <c r="C16" s="33"/>
      <c r="D16" s="3">
        <v>500</v>
      </c>
    </row>
    <row r="17" spans="1:4" ht="16.5" thickBot="1">
      <c r="B17" s="32" t="s">
        <v>6</v>
      </c>
      <c r="C17" s="33"/>
      <c r="D17" s="9">
        <v>5</v>
      </c>
    </row>
    <row r="18" spans="1:4" ht="16.5" thickBot="1">
      <c r="B18" s="32" t="s">
        <v>7</v>
      </c>
      <c r="C18" s="33"/>
      <c r="D18" s="10">
        <v>1.0500000000000001E-2</v>
      </c>
    </row>
    <row r="19" spans="1:4" ht="16.5" thickBot="1">
      <c r="B19" s="36" t="s">
        <v>9</v>
      </c>
      <c r="C19" s="37"/>
      <c r="D19" s="11">
        <f>FV(D18,D17*12,D16*-1)</f>
        <v>41497.791954118155</v>
      </c>
    </row>
    <row r="20" spans="1:4" ht="16.5" thickBot="1">
      <c r="B20" s="38" t="s">
        <v>8</v>
      </c>
      <c r="C20" s="39"/>
      <c r="D20" s="12">
        <f>D19*D12</f>
        <v>331.98233563294525</v>
      </c>
    </row>
    <row r="21" spans="1:4" ht="15.75" thickBot="1">
      <c r="B21" s="7"/>
      <c r="C21" s="7"/>
      <c r="D21" s="7"/>
    </row>
    <row r="22" spans="1:4" ht="35.25" customHeight="1" thickBot="1">
      <c r="B22" s="27" t="s">
        <v>10</v>
      </c>
      <c r="C22" s="28"/>
      <c r="D22" s="13" t="s">
        <v>16</v>
      </c>
    </row>
    <row r="23" spans="1:4" ht="16.5" thickBot="1">
      <c r="A23" s="1">
        <v>2</v>
      </c>
      <c r="B23" s="2" t="s">
        <v>11</v>
      </c>
      <c r="C23" s="14">
        <f>FV($D$18,$A23*12,$D$16*-1)</f>
        <v>13566.990607311702</v>
      </c>
      <c r="D23" s="15">
        <f>C23*$D$12</f>
        <v>108.53592485849362</v>
      </c>
    </row>
    <row r="24" spans="1:4" ht="16.5" thickBot="1">
      <c r="A24" s="1">
        <v>5</v>
      </c>
      <c r="B24" s="2" t="s">
        <v>12</v>
      </c>
      <c r="C24" s="14">
        <f>FV($D$18,$A24*12,$D$16*-1)</f>
        <v>41497.791954118155</v>
      </c>
      <c r="D24" s="15">
        <f>C24*$D$12</f>
        <v>331.98233563294525</v>
      </c>
    </row>
    <row r="25" spans="1:4" ht="16.5" thickBot="1">
      <c r="A25" s="1">
        <v>10</v>
      </c>
      <c r="B25" s="2" t="s">
        <v>13</v>
      </c>
      <c r="C25" s="14">
        <f>FV($D$18,$A25*12,$D$16*-1)</f>
        <v>119158.98538664906</v>
      </c>
      <c r="D25" s="15">
        <f>C25*$D$12</f>
        <v>953.27188309319251</v>
      </c>
    </row>
    <row r="26" spans="1:4" ht="16.5" thickBot="1">
      <c r="A26" s="1">
        <v>20</v>
      </c>
      <c r="B26" s="2" t="s">
        <v>14</v>
      </c>
      <c r="C26" s="14">
        <f>FV($D$18,$A26*12,$D$16*-1)</f>
        <v>536494.11053918663</v>
      </c>
      <c r="D26" s="15">
        <f>C26*$D$12</f>
        <v>4291.9528843134931</v>
      </c>
    </row>
    <row r="27" spans="1:4" ht="16.5" thickBot="1">
      <c r="A27" s="1">
        <v>30</v>
      </c>
      <c r="B27" s="5" t="s">
        <v>15</v>
      </c>
      <c r="C27" s="16">
        <f>FV($D$18,$A27*12,$D$16*-1)</f>
        <v>1998143.0673588426</v>
      </c>
      <c r="D27" s="17">
        <f>C27*$D$12</f>
        <v>15985.144538870742</v>
      </c>
    </row>
    <row r="29" spans="1:4">
      <c r="B29" s="7"/>
      <c r="C29" s="7"/>
      <c r="D29" s="7"/>
    </row>
    <row r="30" spans="1:4">
      <c r="B30" s="18" t="s">
        <v>17</v>
      </c>
      <c r="C30" s="19" t="s">
        <v>18</v>
      </c>
      <c r="D30" s="7"/>
    </row>
    <row r="31" spans="1:4">
      <c r="B31" s="20" t="s">
        <v>19</v>
      </c>
      <c r="C31" s="21">
        <f>Aporte</f>
        <v>500</v>
      </c>
      <c r="D31" s="7"/>
    </row>
    <row r="32" spans="1:4">
      <c r="B32" s="7"/>
      <c r="C32" s="7"/>
      <c r="D32" s="7"/>
    </row>
    <row r="33" spans="2:4">
      <c r="B33" s="7"/>
      <c r="C33" s="7"/>
      <c r="D33" s="7"/>
    </row>
    <row r="34" spans="2:4">
      <c r="B34" s="22" t="s">
        <v>20</v>
      </c>
      <c r="C34" s="22" t="s">
        <v>21</v>
      </c>
      <c r="D34" s="22" t="s">
        <v>22</v>
      </c>
    </row>
    <row r="35" spans="2:4">
      <c r="B35" s="23" t="s">
        <v>23</v>
      </c>
      <c r="C35" s="24">
        <f>VLOOKUP($C$30&amp;"-"&amp;B35,Planilha2!$A:$D,4,FALSE)</f>
        <v>0.3</v>
      </c>
      <c r="D35" s="26">
        <f t="shared" ref="D35:D40" si="0">C35*$C$31</f>
        <v>150</v>
      </c>
    </row>
    <row r="36" spans="2:4">
      <c r="B36" s="23" t="s">
        <v>24</v>
      </c>
      <c r="C36" s="24">
        <f>VLOOKUP($C$30&amp;"-"&amp;B36,Planilha2!$A:$D,4,FALSE)</f>
        <v>0.5</v>
      </c>
      <c r="D36" s="26">
        <f t="shared" si="0"/>
        <v>250</v>
      </c>
    </row>
    <row r="37" spans="2:4">
      <c r="B37" s="23" t="s">
        <v>25</v>
      </c>
      <c r="C37" s="24">
        <f>VLOOKUP($C$30&amp;"-"&amp;B37,Planilha2!$A:$D,4,FALSE)</f>
        <v>0.1</v>
      </c>
      <c r="D37" s="26">
        <f t="shared" si="0"/>
        <v>50</v>
      </c>
    </row>
    <row r="38" spans="2:4">
      <c r="B38" s="23" t="s">
        <v>26</v>
      </c>
      <c r="C38" s="24">
        <f>VLOOKUP($C$30&amp;"-"&amp;B38,Planilha2!$A:$D,4,FALSE)</f>
        <v>0.1</v>
      </c>
      <c r="D38" s="26">
        <f t="shared" si="0"/>
        <v>50</v>
      </c>
    </row>
    <row r="39" spans="2:4">
      <c r="B39" s="23" t="s">
        <v>27</v>
      </c>
      <c r="C39" s="24">
        <f>VLOOKUP($C$30&amp;"-"&amp;B39,Planilha2!$A:$D,4,FALSE)</f>
        <v>0</v>
      </c>
      <c r="D39" s="26">
        <f t="shared" si="0"/>
        <v>0</v>
      </c>
    </row>
    <row r="40" spans="2:4">
      <c r="B40" s="23" t="s">
        <v>28</v>
      </c>
      <c r="C40" s="24">
        <f>VLOOKUP($C$30&amp;"-"&amp;B40,Planilha2!$A:$D,4,FALSE)</f>
        <v>0</v>
      </c>
      <c r="D40" s="26">
        <f t="shared" si="0"/>
        <v>0</v>
      </c>
    </row>
    <row r="41" spans="2:4">
      <c r="B41" s="25"/>
      <c r="C41" s="25"/>
      <c r="D41" s="25"/>
    </row>
    <row r="42" spans="2:4">
      <c r="B42" s="7"/>
      <c r="C42" s="7"/>
      <c r="D42" s="7"/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B22:C22"/>
    <mergeCell ref="B10:D10"/>
    <mergeCell ref="B11:C11"/>
    <mergeCell ref="B12:C12"/>
    <mergeCell ref="B13:C13"/>
    <mergeCell ref="B16:C16"/>
    <mergeCell ref="B17:C17"/>
    <mergeCell ref="B18:C18"/>
    <mergeCell ref="B19:C19"/>
    <mergeCell ref="B20:C20"/>
    <mergeCell ref="B15:D15"/>
  </mergeCells>
  <dataValidations count="1">
    <dataValidation type="list" allowBlank="1" showInputMessage="1" showErrorMessage="1" sqref="C30" xr:uid="{3780E558-CC96-4597-B531-0B8C02748EA8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76B6-C8B2-402A-ABBF-67ABC4CFD7A5}">
  <dimension ref="A2:H21"/>
  <sheetViews>
    <sheetView workbookViewId="0">
      <selection activeCell="A3" sqref="A3"/>
    </sheetView>
  </sheetViews>
  <sheetFormatPr defaultRowHeight="15"/>
  <cols>
    <col min="1" max="1" width="38.42578125" bestFit="1" customWidth="1"/>
    <col min="2" max="2" width="14.28515625" bestFit="1" customWidth="1"/>
    <col min="3" max="3" width="24.28515625" bestFit="1" customWidth="1"/>
    <col min="4" max="4" width="5.85546875" bestFit="1" customWidth="1"/>
  </cols>
  <sheetData>
    <row r="2" spans="1:8" ht="15.75">
      <c r="A2" s="45" t="s">
        <v>31</v>
      </c>
      <c r="B2" s="46" t="s">
        <v>17</v>
      </c>
      <c r="C2" s="46" t="s">
        <v>20</v>
      </c>
      <c r="D2" s="47" t="s">
        <v>29</v>
      </c>
    </row>
    <row r="3" spans="1:8" ht="15.75">
      <c r="A3" s="48" t="str">
        <f>$B$3&amp;"-"&amp;C3</f>
        <v>Conservador-PAPEL</v>
      </c>
      <c r="B3" s="49" t="s">
        <v>18</v>
      </c>
      <c r="C3" s="49" t="s">
        <v>23</v>
      </c>
      <c r="D3" s="43">
        <v>0.3</v>
      </c>
      <c r="E3" s="41"/>
    </row>
    <row r="4" spans="1:8" ht="15.75">
      <c r="A4" s="48" t="str">
        <f t="shared" ref="A4:A8" si="0">$B$3&amp;"-"&amp;C4</f>
        <v>Conservador-TIJOLO</v>
      </c>
      <c r="B4" s="49" t="s">
        <v>18</v>
      </c>
      <c r="C4" s="49" t="s">
        <v>24</v>
      </c>
      <c r="D4" s="43">
        <v>0.5</v>
      </c>
      <c r="E4" s="41"/>
    </row>
    <row r="5" spans="1:8" ht="15.75">
      <c r="A5" s="48" t="str">
        <f t="shared" si="0"/>
        <v>Conservador-HÍBRIDOS</v>
      </c>
      <c r="B5" s="49" t="s">
        <v>18</v>
      </c>
      <c r="C5" s="49" t="s">
        <v>25</v>
      </c>
      <c r="D5" s="43">
        <v>0.1</v>
      </c>
      <c r="E5" s="41"/>
    </row>
    <row r="6" spans="1:8" ht="15.75">
      <c r="A6" s="48" t="str">
        <f t="shared" si="0"/>
        <v>Conservador-FOFs</v>
      </c>
      <c r="B6" s="49" t="s">
        <v>18</v>
      </c>
      <c r="C6" s="49" t="s">
        <v>26</v>
      </c>
      <c r="D6" s="43">
        <v>0.1</v>
      </c>
      <c r="E6" s="41"/>
    </row>
    <row r="7" spans="1:8" ht="15.75">
      <c r="A7" s="48" t="str">
        <f t="shared" si="0"/>
        <v>Conservador-DESENVOLVIMENTO</v>
      </c>
      <c r="B7" s="49" t="s">
        <v>18</v>
      </c>
      <c r="C7" s="49" t="s">
        <v>27</v>
      </c>
      <c r="D7" s="43">
        <v>0</v>
      </c>
      <c r="E7" s="41"/>
    </row>
    <row r="8" spans="1:8" ht="16.5" thickBot="1">
      <c r="A8" s="50" t="str">
        <f t="shared" si="0"/>
        <v>Conservador-HOTELARIAS</v>
      </c>
      <c r="B8" s="51" t="s">
        <v>18</v>
      </c>
      <c r="C8" s="51" t="s">
        <v>28</v>
      </c>
      <c r="D8" s="44">
        <v>0</v>
      </c>
      <c r="E8" s="41"/>
    </row>
    <row r="9" spans="1:8" ht="16.5" thickTop="1">
      <c r="A9" s="48" t="str">
        <f>$B$9&amp;"-"&amp;C9</f>
        <v>Moderado-PAPEL</v>
      </c>
      <c r="B9" s="49" t="s">
        <v>32</v>
      </c>
      <c r="C9" s="49" t="s">
        <v>23</v>
      </c>
      <c r="D9" s="42">
        <v>0.32</v>
      </c>
      <c r="E9" s="41"/>
    </row>
    <row r="10" spans="1:8" ht="15.75">
      <c r="A10" s="48" t="str">
        <f t="shared" ref="A10:A14" si="1">$B$9&amp;"-"&amp;C10</f>
        <v>Moderado-TIJOLO</v>
      </c>
      <c r="B10" s="49" t="s">
        <v>32</v>
      </c>
      <c r="C10" s="49" t="s">
        <v>24</v>
      </c>
      <c r="D10" s="42">
        <v>0.35</v>
      </c>
      <c r="E10" s="41"/>
      <c r="H10" s="24"/>
    </row>
    <row r="11" spans="1:8" ht="15.75">
      <c r="A11" s="48" t="str">
        <f t="shared" si="1"/>
        <v>Moderado-HÍBRIDOS</v>
      </c>
      <c r="B11" s="49" t="s">
        <v>32</v>
      </c>
      <c r="C11" s="49" t="s">
        <v>25</v>
      </c>
      <c r="D11" s="42">
        <v>0.08</v>
      </c>
      <c r="E11" s="41"/>
    </row>
    <row r="12" spans="1:8" ht="15.75">
      <c r="A12" s="48" t="str">
        <f t="shared" si="1"/>
        <v>Moderado-FOFs</v>
      </c>
      <c r="B12" s="49" t="s">
        <v>32</v>
      </c>
      <c r="C12" s="49" t="s">
        <v>26</v>
      </c>
      <c r="D12" s="42">
        <v>0.05</v>
      </c>
      <c r="E12" s="41"/>
    </row>
    <row r="13" spans="1:8" ht="15.75">
      <c r="A13" s="48" t="str">
        <f t="shared" si="1"/>
        <v>Moderado-DESENVOLVIMENTO</v>
      </c>
      <c r="B13" s="49" t="s">
        <v>32</v>
      </c>
      <c r="C13" s="49" t="s">
        <v>27</v>
      </c>
      <c r="D13" s="42">
        <v>0.1</v>
      </c>
      <c r="E13" s="41"/>
    </row>
    <row r="14" spans="1:8" ht="16.5" thickBot="1">
      <c r="A14" s="50" t="str">
        <f t="shared" si="1"/>
        <v>Moderado-HOTELARIAS</v>
      </c>
      <c r="B14" s="49" t="s">
        <v>32</v>
      </c>
      <c r="C14" s="51" t="s">
        <v>28</v>
      </c>
      <c r="D14" s="53">
        <v>0.1</v>
      </c>
      <c r="E14" s="41"/>
    </row>
    <row r="15" spans="1:8" ht="16.5" thickTop="1">
      <c r="A15" s="55" t="str">
        <f>$B$15&amp;"-"&amp;C15</f>
        <v>Agressivo-PAPEL</v>
      </c>
      <c r="B15" s="54" t="s">
        <v>30</v>
      </c>
      <c r="C15" s="49" t="s">
        <v>23</v>
      </c>
      <c r="D15" s="42">
        <v>0.5</v>
      </c>
      <c r="E15" s="41"/>
    </row>
    <row r="16" spans="1:8" ht="15.75">
      <c r="A16" s="48" t="str">
        <f t="shared" ref="A16:A20" si="2">$B$15&amp;"-"&amp;C16</f>
        <v>Agressivo-TIJOLO</v>
      </c>
      <c r="B16" s="49" t="s">
        <v>30</v>
      </c>
      <c r="C16" s="49" t="s">
        <v>24</v>
      </c>
      <c r="D16" s="42">
        <v>0.1</v>
      </c>
      <c r="E16" s="41"/>
    </row>
    <row r="17" spans="1:5" ht="15.75">
      <c r="A17" s="48" t="str">
        <f t="shared" si="2"/>
        <v>Agressivo-HÍBRIDOS</v>
      </c>
      <c r="B17" s="49" t="s">
        <v>30</v>
      </c>
      <c r="C17" s="49" t="s">
        <v>25</v>
      </c>
      <c r="D17" s="42">
        <v>0.05</v>
      </c>
      <c r="E17" s="41"/>
    </row>
    <row r="18" spans="1:5" ht="15.75">
      <c r="A18" s="48" t="str">
        <f t="shared" si="2"/>
        <v>Agressivo-FOFs</v>
      </c>
      <c r="B18" s="49" t="s">
        <v>30</v>
      </c>
      <c r="C18" s="49" t="s">
        <v>26</v>
      </c>
      <c r="D18" s="42">
        <v>0.05</v>
      </c>
      <c r="E18" s="41"/>
    </row>
    <row r="19" spans="1:5" ht="15.75">
      <c r="A19" s="48" t="str">
        <f t="shared" si="2"/>
        <v>Agressivo-DESENVOLVIMENTO</v>
      </c>
      <c r="B19" s="49" t="s">
        <v>30</v>
      </c>
      <c r="C19" s="49" t="s">
        <v>27</v>
      </c>
      <c r="D19" s="42">
        <v>0.2</v>
      </c>
      <c r="E19" s="41"/>
    </row>
    <row r="20" spans="1:5" ht="16.5" thickBot="1">
      <c r="A20" s="52" t="str">
        <f t="shared" si="2"/>
        <v>Agressivo-HOTELARIAS</v>
      </c>
      <c r="B20" s="51" t="s">
        <v>30</v>
      </c>
      <c r="C20" s="51" t="s">
        <v>28</v>
      </c>
      <c r="D20" s="53">
        <v>0.1</v>
      </c>
      <c r="E20" s="41"/>
    </row>
    <row r="21" spans="1:5" ht="15.75" thickTop="1">
      <c r="E21" s="4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Planilha2</vt:lpstr>
      <vt:lpstr>Anos</vt:lpstr>
      <vt:lpstr>Aporte</vt:lpstr>
      <vt:lpstr>Dividendos</vt:lpstr>
      <vt:lpstr>Patrimônio</vt:lpstr>
      <vt:lpstr>Rendimento_carteira</vt:lpstr>
      <vt:lpstr>Salário</vt:lpstr>
      <vt:lpstr>Taxa_anual</vt:lpstr>
      <vt:lpstr>Valor_investido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comini</dc:creator>
  <cp:lastModifiedBy>adriana comini</cp:lastModifiedBy>
  <dcterms:created xsi:type="dcterms:W3CDTF">2025-06-13T23:23:25Z</dcterms:created>
  <dcterms:modified xsi:type="dcterms:W3CDTF">2025-06-15T23:59:50Z</dcterms:modified>
</cp:coreProperties>
</file>