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isure e interruz" sheetId="1" r:id="rId4"/>
    <sheet state="visible" name="MANUTENZIONI" sheetId="2" r:id="rId5"/>
    <sheet state="visible" name="sintesi num acquisizioni e sito" sheetId="3" r:id="rId6"/>
    <sheet state="visible" name="Foglio3" sheetId="4" r:id="rId7"/>
  </sheets>
  <definedNames/>
  <calcPr/>
  <extLst>
    <ext uri="GoogleSheetsCustomDataVersion2">
      <go:sheetsCustomData xmlns:go="http://customooxmlschemas.google.com/" r:id="rId8" roundtripDataChecksum="hPC4yAE3tsOB9iIKgCZr/7+BfqdBgED2Bh77zpoSfHE="/>
    </ext>
  </extLst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J16">
      <text>
        <t xml:space="preserve">======
ID#AAABT69HAO8
Autore    (2024-08-14 15:09:54)
stima</t>
      </text>
    </comment>
  </commentList>
  <extLst>
    <ext uri="GoogleSheetsCustomDataVersion2">
      <go:sheetsCustomData xmlns:go="http://customooxmlschemas.google.com/" r:id="rId1" roundtripDataSignature="AMtx7mgz7727fD/j2CGGrU9YNC8r9D2rfQ=="/>
    </ext>
  </extLst>
</comments>
</file>

<file path=xl/sharedStrings.xml><?xml version="1.0" encoding="utf-8"?>
<sst xmlns="http://schemas.openxmlformats.org/spreadsheetml/2006/main" count="415" uniqueCount="165">
  <si>
    <t>Periodi di registrazione e mal funzionamenti durante acquisizioni in continuo</t>
  </si>
  <si>
    <t>data inizio misure</t>
  </si>
  <si>
    <t>ora</t>
  </si>
  <si>
    <t>stop</t>
  </si>
  <si>
    <t>riavvio</t>
  </si>
  <si>
    <t>gg</t>
  </si>
  <si>
    <t>n misure</t>
  </si>
  <si>
    <t>g effettivi</t>
  </si>
  <si>
    <t>CTE</t>
  </si>
  <si>
    <t>Simoncelli</t>
  </si>
  <si>
    <t>Termofrigo</t>
  </si>
  <si>
    <t>hanno staccato il sabato prima l'alimentazione!</t>
  </si>
  <si>
    <t>Sandoz pressi "filtro humus"</t>
  </si>
  <si>
    <t>24 h di misure (le prime due con sistema abbattimento spento e poi con sistema in funzione) + campionamenti singoli (tre del carico insufflato tal quale e una dell'aria che sale dalla vasca filtro humus, come ripetizione misura estate 2016)</t>
  </si>
  <si>
    <t>alle due di notte del 9/09 si è fermato internet e non si è più stati in grado di ripristinare</t>
  </si>
  <si>
    <t>Rover Center</t>
  </si>
  <si>
    <t>misure 2018</t>
  </si>
  <si>
    <t>giorni misura 2018</t>
  </si>
  <si>
    <t>misure/giorno</t>
  </si>
  <si>
    <t>al 31/12/17 completo</t>
  </si>
  <si>
    <t>manutenzione periodica fino al 5 luglio</t>
  </si>
  <si>
    <t>dal 01/01/18 al 11/06 alle 10:25</t>
  </si>
  <si>
    <t>total dal 15/09/17 al 11/06/18 alle 10:25</t>
  </si>
  <si>
    <t xml:space="preserve">dal 9 al 15/07 test </t>
  </si>
  <si>
    <t xml:space="preserve"> misure al giorno</t>
  </si>
  <si>
    <t>scuola el. Guella Lizzana</t>
  </si>
  <si>
    <t>Campo Lizzana</t>
  </si>
  <si>
    <t>stop per danno quadro elettrico x maltempo</t>
  </si>
  <si>
    <t>al 30 settembre 2018</t>
  </si>
  <si>
    <t>al 31 dicembre 2018</t>
  </si>
  <si>
    <t>stop per errore tecnico</t>
  </si>
  <si>
    <t>dal 1 al 10 gen 2019</t>
  </si>
  <si>
    <t>dal 17 gen al 4 feb 2019</t>
  </si>
  <si>
    <t>stop per manutenzione sensore meteo</t>
  </si>
  <si>
    <t>dall'8 feb al 22 feb 2019</t>
  </si>
  <si>
    <t>142 misure/giorno</t>
  </si>
  <si>
    <t>stop per black out (riavvio con flush di 300'' invece che 500'')</t>
  </si>
  <si>
    <t>dall'11/04 al 11/05</t>
  </si>
  <si>
    <t>trasferimento da Simoncelli</t>
  </si>
  <si>
    <t>dal 13/05 al 21/05</t>
  </si>
  <si>
    <t>al 21/05/2019</t>
  </si>
  <si>
    <t>NB. 7 maggio ore 15:17 pulizia sensori</t>
  </si>
  <si>
    <t>NB. 15 maggio cambio filtro carboni attivi dopo intervento pulizia sensori (ore 12:05)</t>
  </si>
  <si>
    <t>Casa Simoncelli</t>
  </si>
  <si>
    <t>Stop 16/7 Cavo strappato dal tagliaerba</t>
  </si>
  <si>
    <t>fino al 31/05</t>
  </si>
  <si>
    <t>Stop: si è chiuso winmuster</t>
  </si>
  <si>
    <t>fino al 30/09/2019</t>
  </si>
  <si>
    <t>09/07/2019 ore 00:02 scaduta SIM</t>
  </si>
  <si>
    <t>a fine anno</t>
  </si>
  <si>
    <t>*</t>
  </si>
  <si>
    <r>
      <rPr>
        <rFont val="Calibri"/>
        <color theme="1"/>
        <sz val="11.0"/>
      </rPr>
      <t>*Stop perché hanno tolto la corrente per una festa;</t>
    </r>
    <r>
      <rPr>
        <rFont val="Calibri"/>
        <color rgb="FFFF0000"/>
        <sz val="11.0"/>
      </rPr>
      <t xml:space="preserve"> il 4/6/2020 il pen3 è stato prelevato per la manutenzione quadriennale,</t>
    </r>
  </si>
  <si>
    <t>il 19/6/2020 alle 18:27 è stato avviato il naso elettronico a noleggio di PCA Technologies con 100'' di misura e 500'' di pulizia,</t>
  </si>
  <si>
    <t>il 20/6/2020 alle 14:08 è stato ritarato a 100'' di misura e 300'' di pulizia</t>
  </si>
  <si>
    <t>**</t>
  </si>
  <si>
    <t>**Winmuster ha fermato le misurazioni da solo ma non si è chiuso</t>
  </si>
  <si>
    <t>Staccato PEN3 PCA (a noleggio)</t>
  </si>
  <si>
    <t>Riavvio PEN3 FMCR</t>
  </si>
  <si>
    <t>N.B. Il 30/07/2020 ore 15:35 è stato staccato il PEN3 di PCA Tech. e alle ore 15:52 è stato avviato il PEN3 comunale appena revisionato.</t>
  </si>
  <si>
    <t xml:space="preserve">N.B. Anomalia PEN3 comunale: dal 22/10/2020 ore 20:22':28'' rileva quasi costantemente aria NON-SIMONCELLI </t>
  </si>
  <si>
    <t xml:space="preserve">N.B. Anomalia PEN3 comunale: dal 29/10/2020 grafico piatto costantemente sulla linea di ordinata 1; segna sempre aria NON-SIMONCELLI </t>
  </si>
  <si>
    <t>GEN-APR 2020</t>
  </si>
  <si>
    <t>dal</t>
  </si>
  <si>
    <t>al</t>
  </si>
  <si>
    <t>misure al dì</t>
  </si>
  <si>
    <t>MAG-AGO 2020</t>
  </si>
  <si>
    <t>SET-DIC 2020</t>
  </si>
  <si>
    <t>TOTALE 2020</t>
  </si>
  <si>
    <t>Staccato PEN3 FMC (spedito a PCA Technologies per controllo e revisione)</t>
  </si>
  <si>
    <t>Riavvio PEN3 PCA (utilizzato per valutazione)</t>
  </si>
  <si>
    <t>Winmuster ha fermato le misurazioni da solo ma non si è chiuso</t>
  </si>
  <si>
    <t>Winmuster ha fermato le misurazioni da solo</t>
  </si>
  <si>
    <t>PEN3 fermo causa black-out</t>
  </si>
  <si>
    <t>Winmuster non ha effettuato misurazioni in questo intervallo (forse quando Marco ha riavviato il router perché non inviava più dati al server)</t>
  </si>
  <si>
    <t>In agosto qualche problema col router che un paio di volte si era bloccato e non inviava i dati al server, riattivato da Marco e Andrea (spento e riacceso e ri-infilato sim)</t>
  </si>
  <si>
    <t>N.B. Il 01/02/2021 Crivelli ha spedito il PEN3 di PCA Tech al museo</t>
  </si>
  <si>
    <t>N.B. Il 04/02/2021 ore 15:10 è stato staccato il PEN3 comunale  (poi spedito a PCA Technologies per controllo e revisione) e alle ore 16:06 è stato avviato il PEN3 di PCA Tech. (mandato in sostituzione da PCA Technologies per valutazione tecnica).</t>
  </si>
  <si>
    <t>N.B. 04/02/2021 ore 15:34 fatto ripartire acquisizione vento (si era bloccato il ?????????????)</t>
  </si>
  <si>
    <t>N.B. Il 05?/02/2021 spedito PEN3 comunale a PCA Technologies</t>
  </si>
  <si>
    <t>N.B. 03/03/2021 cambio filtro a carboni attivi (ore 14:45)</t>
  </si>
  <si>
    <t>GEN-APR 2021</t>
  </si>
  <si>
    <t>GIORNI DI MISURA 2021</t>
  </si>
  <si>
    <t>feb</t>
  </si>
  <si>
    <t>mar</t>
  </si>
  <si>
    <t>apr</t>
  </si>
  <si>
    <t>MAG-AGO 2021</t>
  </si>
  <si>
    <t>mag</t>
  </si>
  <si>
    <t>giu</t>
  </si>
  <si>
    <t>lug</t>
  </si>
  <si>
    <t>ago</t>
  </si>
  <si>
    <t>SET-DIC 2021</t>
  </si>
  <si>
    <t>set</t>
  </si>
  <si>
    <t>ott</t>
  </si>
  <si>
    <t>nov</t>
  </si>
  <si>
    <t>dic</t>
  </si>
  <si>
    <t>TOTALE 2021</t>
  </si>
  <si>
    <t>Il 4 febbraio alle 15:00 hanno tolto la corrente per tagliare l'erba e l'hanno rimessa solo l'8 febbraio alle 14:40 (la rilevazione vento è ripartita da sola, mentre il pen3 l'ho fatto ripartire io)</t>
  </si>
  <si>
    <t>Dovuto fare search device per riavviare le misure</t>
  </si>
  <si>
    <t>Dovuto ricollegare il devices per far ripartire le misurazioni</t>
  </si>
  <si>
    <t>GEN-GIU 2022</t>
  </si>
  <si>
    <t>GIORNI DI MISURA 2022</t>
  </si>
  <si>
    <t>gen</t>
  </si>
  <si>
    <t>LUG-DIC 2022</t>
  </si>
  <si>
    <t>TOTALE 2022</t>
  </si>
  <si>
    <t>Fatto ancora Search Device</t>
  </si>
  <si>
    <t>Search Device non funzionava: Marco andato da Simoncelli, ha spento e acceso il PEN3. Dopo Search Device ha funzionato (fatto ripartire WINMUSTER)</t>
  </si>
  <si>
    <t>N.B. 17/02/2023 cambio filtro a carboni attivi (ore 15:00 circa)</t>
  </si>
  <si>
    <t xml:space="preserve">N.B. 15/03/2023 causa fine credito PEN3 off-line; 30/03/2023 di nuovo on-line </t>
  </si>
  <si>
    <t>Marco ha dovuto spegnere e riaccendere il router e ripulire la SIM</t>
  </si>
  <si>
    <t>Si sono chiusi tutti i programmi e tutte le finestre tranne quella del meteo</t>
  </si>
  <si>
    <t>Dovuto fare search device</t>
  </si>
  <si>
    <t>Si è chiuso tutto tranne il meteo; fatto search device e riaperto cartelle e winmuster</t>
  </si>
  <si>
    <t>MANUTENZIONE PEN3METEO</t>
  </si>
  <si>
    <t>manutenzione periodica:     STOP 11 giugno 2018       RIAVVIO 5 luglio 2018</t>
  </si>
  <si>
    <t>22/02/2019 ore 17:20 stop per manutenzione sensore meteo; RIAVVIO 11/04/2019 ore 16:50</t>
  </si>
  <si>
    <t>07/05/2019 ore 15:17 pulizia sensori con alcol denaturato (diluito?) eseguito dai tecnici del Museo Civico</t>
  </si>
  <si>
    <t>15/05/2019 ore 12:05 pulizia sensori con alcol denaturato (diluito?) e cambio filtro carboni attivi dopo intervento (eseguito dai tecnici del Museo Civico)</t>
  </si>
  <si>
    <t>Il 4/6/2020 il pen3 è stato prelevato per la manutenzione quadriennale (tornato però malfunzionante il 30/7/2020)</t>
  </si>
  <si>
    <t>03/03/2021            14:45 cambio filtro a carboni attivi</t>
  </si>
  <si>
    <t>17/02/2023            ore 15:00 circa cambio filtro a carboni attivi</t>
  </si>
  <si>
    <t>SINTESI IN NUMERI DATI AMBIENTALI (ODORI, FREATIMETRIE, IPERSPETTRALI) RACCOLTI SUL CAMPO, FILE CARICATI ON LINE COME REPORT E GRAFICI, INSERITI NELLE SCHEDE DI DATABASE E AGGIORNAMENTO SITO EMAS (SCHEDE, STRUTTURA ETC)</t>
  </si>
  <si>
    <t>Postazioni di misura 2017 naso elettronico</t>
  </si>
  <si>
    <t>inizio misure</t>
  </si>
  <si>
    <t>fine misure</t>
  </si>
  <si>
    <t>durata (giorni)</t>
  </si>
  <si>
    <t>numero misure</t>
  </si>
  <si>
    <t>Sorgenti odorigene campionate 2017</t>
  </si>
  <si>
    <t>Sito</t>
  </si>
  <si>
    <t>data</t>
  </si>
  <si>
    <t>dettaglio sorgenti</t>
  </si>
  <si>
    <t>numero misure e relative analisi</t>
  </si>
  <si>
    <r>
      <rPr>
        <rFont val="Times New Roman"/>
        <color theme="1"/>
        <sz val="10.0"/>
      </rPr>
      <t xml:space="preserve">Simoncelli, </t>
    </r>
    <r>
      <rPr>
        <rFont val="Times New Roman"/>
        <color rgb="FF000000"/>
        <sz val="10.0"/>
      </rPr>
      <t>via Pederzini, 45</t>
    </r>
  </si>
  <si>
    <t xml:space="preserve">Aquaspace </t>
  </si>
  <si>
    <t>Aria in uscita dal sistema abbattimento odori (e step precedenti); vasca nitro; sedimentatore; interno magazzino di trattamento chimico; deposito fanghi secchi.</t>
  </si>
  <si>
    <t>Sandoz S.p.a. (test 24 h)</t>
  </si>
  <si>
    <t xml:space="preserve">Discarica Lavini </t>
  </si>
  <si>
    <t>Container umido; vagliatura e trituratura; differenziata plastica; tritume; “bag”; ramaglie; cumulo plastiche in zona ingresso.</t>
  </si>
  <si>
    <r>
      <rPr>
        <rFont val="Times New Roman"/>
        <color theme="1"/>
        <sz val="10.0"/>
      </rPr>
      <t xml:space="preserve">Simoncelli, </t>
    </r>
    <r>
      <rPr>
        <rFont val="Times New Roman"/>
        <color rgb="FF000000"/>
        <sz val="10.0"/>
      </rPr>
      <t>via Pederzini, 45</t>
    </r>
  </si>
  <si>
    <t>Sandoz S.p.a.</t>
  </si>
  <si>
    <t xml:space="preserve">Aria in uscita dal sistema di abbattimento odori; vasca depuratore; biofiltro. </t>
  </si>
  <si>
    <r>
      <rPr>
        <rFont val="Times New Roman"/>
        <color theme="1"/>
        <sz val="10.0"/>
      </rPr>
      <t xml:space="preserve">Simoncelli, </t>
    </r>
    <r>
      <rPr>
        <rFont val="Times New Roman"/>
        <color rgb="FF000000"/>
        <sz val="10.0"/>
      </rPr>
      <t>via Pederzini, 45</t>
    </r>
  </si>
  <si>
    <t>TOT</t>
  </si>
  <si>
    <t>Rovercenter</t>
  </si>
  <si>
    <t>Altro</t>
  </si>
  <si>
    <t xml:space="preserve">numero </t>
  </si>
  <si>
    <t>Schede aggiornate on line - sito EMAS</t>
  </si>
  <si>
    <t>n.</t>
  </si>
  <si>
    <t>Report, grafici etc caricati su pagina dedicata sito EMAS e modifiche struttura sito</t>
  </si>
  <si>
    <t>Segnalazioni nasi umani e altre registrate e analizzate 2017</t>
  </si>
  <si>
    <r>
      <rPr>
        <rFont val="Times"/>
        <color theme="1"/>
        <sz val="10.0"/>
      </rPr>
      <t xml:space="preserve">zanzara-tigre </t>
    </r>
    <r>
      <rPr>
        <rFont val="Times"/>
        <color rgb="FF222222"/>
        <sz val="10.0"/>
      </rPr>
      <t> (129 trappole, tutte con scheda, di cui 83 attive nel 2017 e relative schede aggiornate settimanalmente per 27 settimane, dal 2 maggio al 31 ottobre)</t>
    </r>
  </si>
  <si>
    <t>report; grafici etc</t>
  </si>
  <si>
    <t xml:space="preserve">Immagini iperspettrali 2017 </t>
  </si>
  <si>
    <t>licheni </t>
  </si>
  <si>
    <t>interventi modifica struttura sito e creazione nuove pagine</t>
  </si>
  <si>
    <t>Misure freatimetria 2017 (rilievi mensili)</t>
  </si>
  <si>
    <t>odori</t>
  </si>
  <si>
    <t>pozzi</t>
  </si>
  <si>
    <t>colombi </t>
  </si>
  <si>
    <r>
      <rPr>
        <rFont val="Arial"/>
        <color rgb="FF222222"/>
        <sz val="10.0"/>
      </rPr>
      <t> NB. Nel 2017 si è richiesto un support online di Anthesi l'intervento per la modifica dell'architettura degli schema dei dati ambientali; il numero dell'intervento è </t>
    </r>
    <r>
      <rPr>
        <rFont val="Arial"/>
        <b/>
        <color rgb="FF222222"/>
        <sz val="10.0"/>
      </rPr>
      <t>2017_24886.</t>
    </r>
  </si>
  <si>
    <t>Postazioni di misura 2018 naso elettronico</t>
  </si>
  <si>
    <t xml:space="preserve">Potenziali sorgenti </t>
  </si>
  <si>
    <t>data campionamento</t>
  </si>
  <si>
    <t xml:space="preserve">Sandoz S.p.a. </t>
  </si>
  <si>
    <t>Depuratore Rovereto, Loc. Navicello</t>
  </si>
  <si>
    <t>Impianto FORSU, Loc. Navicello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</si>
</sst>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20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  <font>
      <b/>
      <sz val="11.0"/>
      <color theme="1"/>
      <name val="Calibri"/>
    </font>
    <font>
      <b/>
      <sz val="11.0"/>
      <color rgb="FFFF0000"/>
      <name val="Calibri"/>
    </font>
    <font>
      <sz val="11.0"/>
      <color theme="5"/>
      <name val="Calibri"/>
    </font>
    <font>
      <sz val="11.0"/>
      <color theme="4"/>
      <name val="Calibri"/>
    </font>
    <font>
      <b/>
      <sz val="18.0"/>
      <color theme="1"/>
      <name val="Calibri"/>
    </font>
    <font>
      <sz val="11.0"/>
      <color rgb="FF1F497D"/>
      <name val="Calibri"/>
    </font>
    <font>
      <sz val="11.0"/>
      <color rgb="FFFF0000"/>
      <name val="Calibri"/>
    </font>
    <font>
      <b/>
      <sz val="11.0"/>
      <color rgb="FF0070C0"/>
      <name val="Calibri"/>
    </font>
    <font>
      <b/>
      <sz val="10.0"/>
      <color theme="1"/>
      <name val="Times New Roman"/>
    </font>
    <font>
      <sz val="10.0"/>
      <color theme="1"/>
      <name val="Times New Roman"/>
    </font>
    <font>
      <sz val="10.0"/>
      <color rgb="FF0F02BE"/>
      <name val="Times New Roman"/>
    </font>
    <font>
      <b/>
      <sz val="10.0"/>
      <color rgb="FFFF0000"/>
      <name val="Times New Roman"/>
    </font>
    <font>
      <sz val="10.0"/>
      <color theme="1"/>
      <name val="Times"/>
    </font>
    <font>
      <sz val="10.0"/>
      <color rgb="FF222222"/>
      <name val="Arial"/>
    </font>
    <font>
      <sz val="10.0"/>
      <color theme="1"/>
      <name val="Calibri"/>
    </font>
    <font>
      <b/>
      <sz val="16.0"/>
      <color rgb="FF000000"/>
      <name val="Comic Sans MS"/>
    </font>
    <font>
      <sz val="16.0"/>
      <color rgb="FF000000"/>
      <name val="Comic Sans MS"/>
    </font>
  </fonts>
  <fills count="7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  <fill>
      <patternFill patternType="solid">
        <fgColor rgb="FFFFC000"/>
        <bgColor rgb="FFFFC000"/>
      </patternFill>
    </fill>
    <fill>
      <patternFill patternType="solid">
        <fgColor rgb="FF00B0F0"/>
        <bgColor rgb="FF00B0F0"/>
      </patternFill>
    </fill>
    <fill>
      <patternFill patternType="solid">
        <fgColor rgb="FFC00000"/>
        <bgColor rgb="FFC00000"/>
      </patternFill>
    </fill>
  </fills>
  <borders count="3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/>
      <top/>
      <bottom/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right/>
      <top/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right style="thin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5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Border="1" applyFont="1"/>
    <xf borderId="2" fillId="0" fontId="3" numFmtId="0" xfId="0" applyBorder="1" applyFont="1"/>
    <xf borderId="3" fillId="0" fontId="3" numFmtId="0" xfId="0" applyBorder="1" applyFont="1"/>
    <xf borderId="4" fillId="0" fontId="3" numFmtId="0" xfId="0" applyBorder="1" applyFont="1"/>
    <xf borderId="5" fillId="0" fontId="3" numFmtId="0" xfId="0" applyBorder="1" applyFont="1"/>
    <xf borderId="1" fillId="0" fontId="3" numFmtId="0" xfId="0" applyBorder="1" applyFont="1"/>
    <xf borderId="6" fillId="0" fontId="3" numFmtId="0" xfId="0" applyBorder="1" applyFont="1"/>
    <xf borderId="1" fillId="0" fontId="2" numFmtId="164" xfId="0" applyBorder="1" applyFont="1" applyNumberFormat="1"/>
    <xf borderId="7" fillId="0" fontId="2" numFmtId="164" xfId="0" applyBorder="1" applyFont="1" applyNumberFormat="1"/>
    <xf borderId="7" fillId="0" fontId="2" numFmtId="20" xfId="0" applyBorder="1" applyFont="1" applyNumberFormat="1"/>
    <xf borderId="1" fillId="0" fontId="2" numFmtId="1" xfId="0" applyBorder="1" applyFont="1" applyNumberFormat="1"/>
    <xf borderId="1" fillId="0" fontId="2" numFmtId="20" xfId="0" applyBorder="1" applyFont="1" applyNumberFormat="1"/>
    <xf borderId="1" fillId="0" fontId="2" numFmtId="0" xfId="0" applyAlignment="1" applyBorder="1" applyFont="1">
      <alignment shrinkToFit="0" wrapText="1"/>
    </xf>
    <xf borderId="0" fillId="0" fontId="2" numFmtId="0" xfId="0" applyAlignment="1" applyFont="1">
      <alignment shrinkToFit="0" wrapText="1"/>
    </xf>
    <xf borderId="1" fillId="0" fontId="3" numFmtId="1" xfId="0" applyAlignment="1" applyBorder="1" applyFont="1" applyNumberFormat="1">
      <alignment shrinkToFit="0" wrapText="1"/>
    </xf>
    <xf borderId="0" fillId="0" fontId="2" numFmtId="164" xfId="0" applyFont="1" applyNumberFormat="1"/>
    <xf borderId="0" fillId="0" fontId="2" numFmtId="0" xfId="0" applyFont="1"/>
    <xf borderId="0" fillId="0" fontId="3" numFmtId="0" xfId="0" applyAlignment="1" applyFont="1">
      <alignment horizontal="center"/>
    </xf>
    <xf borderId="8" fillId="2" fontId="2" numFmtId="0" xfId="0" applyBorder="1" applyFill="1" applyFont="1"/>
    <xf borderId="1" fillId="0" fontId="3" numFmtId="1" xfId="0" applyBorder="1" applyFont="1" applyNumberFormat="1"/>
    <xf borderId="0" fillId="0" fontId="4" numFmtId="1" xfId="0" applyFont="1" applyNumberFormat="1"/>
    <xf borderId="9" fillId="0" fontId="5" numFmtId="0" xfId="0" applyBorder="1" applyFont="1"/>
    <xf borderId="10" fillId="0" fontId="5" numFmtId="0" xfId="0" applyBorder="1" applyFont="1"/>
    <xf borderId="11" fillId="0" fontId="5" numFmtId="0" xfId="0" applyBorder="1" applyFont="1"/>
    <xf borderId="12" fillId="0" fontId="5" numFmtId="0" xfId="0" applyBorder="1" applyFont="1"/>
    <xf borderId="0" fillId="0" fontId="5" numFmtId="0" xfId="0" applyFont="1"/>
    <xf borderId="13" fillId="0" fontId="5" numFmtId="0" xfId="0" applyBorder="1" applyFont="1"/>
    <xf borderId="14" fillId="2" fontId="5" numFmtId="0" xfId="0" applyBorder="1" applyFont="1"/>
    <xf borderId="15" fillId="0" fontId="5" numFmtId="0" xfId="0" applyBorder="1" applyFont="1"/>
    <xf borderId="16" fillId="0" fontId="2" numFmtId="0" xfId="0" applyBorder="1" applyFont="1"/>
    <xf borderId="0" fillId="0" fontId="3" numFmtId="0" xfId="0" applyFont="1"/>
    <xf borderId="17" fillId="0" fontId="3" numFmtId="0" xfId="0" applyBorder="1" applyFont="1"/>
    <xf borderId="0" fillId="0" fontId="4" numFmtId="0" xfId="0" applyFont="1"/>
    <xf borderId="0" fillId="0" fontId="6" numFmtId="0" xfId="0" applyFont="1"/>
    <xf borderId="8" fillId="2" fontId="3" numFmtId="0" xfId="0" applyBorder="1" applyFont="1"/>
    <xf borderId="18" fillId="0" fontId="2" numFmtId="0" xfId="0" applyBorder="1" applyFont="1"/>
    <xf borderId="19" fillId="0" fontId="2" numFmtId="0" xfId="0" applyBorder="1" applyFont="1"/>
    <xf borderId="19" fillId="0" fontId="2" numFmtId="164" xfId="0" applyBorder="1" applyFont="1" applyNumberFormat="1"/>
    <xf borderId="1" fillId="3" fontId="2" numFmtId="20" xfId="0" applyBorder="1" applyFill="1" applyFont="1" applyNumberFormat="1"/>
    <xf borderId="20" fillId="0" fontId="2" numFmtId="164" xfId="0" applyBorder="1" applyFont="1" applyNumberFormat="1"/>
    <xf borderId="21" fillId="3" fontId="2" numFmtId="20" xfId="0" applyBorder="1" applyFont="1" applyNumberFormat="1"/>
    <xf borderId="1" fillId="3" fontId="2" numFmtId="164" xfId="0" applyBorder="1" applyFont="1" applyNumberFormat="1"/>
    <xf borderId="2" fillId="2" fontId="3" numFmtId="0" xfId="0" applyBorder="1" applyFont="1"/>
    <xf borderId="22" fillId="2" fontId="3" numFmtId="0" xfId="0" applyBorder="1" applyFont="1"/>
    <xf borderId="4" fillId="2" fontId="3" numFmtId="164" xfId="0" applyBorder="1" applyFont="1" applyNumberFormat="1"/>
    <xf borderId="5" fillId="0" fontId="2" numFmtId="20" xfId="0" applyBorder="1" applyFont="1" applyNumberFormat="1"/>
    <xf borderId="0" fillId="0" fontId="4" numFmtId="164" xfId="0" applyFont="1" applyNumberFormat="1"/>
    <xf borderId="0" fillId="0" fontId="2" numFmtId="20" xfId="0" applyFont="1" applyNumberFormat="1"/>
    <xf borderId="23" fillId="0" fontId="7" numFmtId="0" xfId="0" applyAlignment="1" applyBorder="1" applyFont="1">
      <alignment horizontal="center"/>
    </xf>
    <xf borderId="0" fillId="0" fontId="2" numFmtId="0" xfId="0" applyAlignment="1" applyFont="1">
      <alignment horizontal="right"/>
    </xf>
    <xf borderId="23" fillId="4" fontId="2" numFmtId="164" xfId="0" applyBorder="1" applyFill="1" applyFont="1" applyNumberFormat="1"/>
    <xf borderId="24" fillId="4" fontId="2" numFmtId="20" xfId="0" applyBorder="1" applyFont="1" applyNumberFormat="1"/>
    <xf borderId="1" fillId="4" fontId="2" numFmtId="164" xfId="0" applyBorder="1" applyFont="1" applyNumberFormat="1"/>
    <xf borderId="1" fillId="4" fontId="2" numFmtId="20" xfId="0" applyBorder="1" applyFont="1" applyNumberFormat="1"/>
    <xf borderId="8" fillId="4" fontId="2" numFmtId="0" xfId="0" applyBorder="1" applyFont="1"/>
    <xf borderId="0" fillId="0" fontId="8" numFmtId="0" xfId="0" applyFont="1"/>
    <xf borderId="25" fillId="4" fontId="2" numFmtId="164" xfId="0" applyBorder="1" applyFont="1" applyNumberFormat="1"/>
    <xf borderId="0" fillId="0" fontId="4" numFmtId="0" xfId="0" applyAlignment="1" applyFont="1">
      <alignment horizontal="left"/>
    </xf>
    <xf borderId="25" fillId="4" fontId="3" numFmtId="20" xfId="0" applyBorder="1" applyFont="1" applyNumberFormat="1"/>
    <xf borderId="0" fillId="0" fontId="2" numFmtId="0" xfId="0" applyAlignment="1" applyFont="1">
      <alignment horizontal="left"/>
    </xf>
    <xf borderId="1" fillId="0" fontId="3" numFmtId="164" xfId="0" applyBorder="1" applyFont="1" applyNumberFormat="1"/>
    <xf borderId="8" fillId="2" fontId="4" numFmtId="0" xfId="0" applyBorder="1" applyFont="1"/>
    <xf borderId="8" fillId="3" fontId="4" numFmtId="0" xfId="0" applyBorder="1" applyFont="1"/>
    <xf borderId="8" fillId="3" fontId="2" numFmtId="0" xfId="0" applyBorder="1" applyFont="1"/>
    <xf borderId="0" fillId="0" fontId="9" numFmtId="0" xfId="0" applyFont="1"/>
    <xf borderId="1" fillId="0" fontId="2" numFmtId="164" xfId="0" applyAlignment="1" applyBorder="1" applyFont="1" applyNumberFormat="1">
      <alignment horizontal="left"/>
    </xf>
    <xf borderId="1" fillId="0" fontId="2" numFmtId="20" xfId="0" applyAlignment="1" applyBorder="1" applyFont="1" applyNumberFormat="1">
      <alignment horizontal="left"/>
    </xf>
    <xf borderId="1" fillId="2" fontId="2" numFmtId="0" xfId="0" applyBorder="1" applyFont="1"/>
    <xf borderId="26" fillId="0" fontId="3" numFmtId="0" xfId="0" applyBorder="1" applyFont="1"/>
    <xf borderId="1" fillId="0" fontId="9" numFmtId="20" xfId="0" applyAlignment="1" applyBorder="1" applyFont="1" applyNumberFormat="1">
      <alignment horizontal="right"/>
    </xf>
    <xf borderId="1" fillId="0" fontId="9" numFmtId="164" xfId="0" applyBorder="1" applyFont="1" applyNumberFormat="1"/>
    <xf borderId="8" fillId="2" fontId="9" numFmtId="0" xfId="0" applyBorder="1" applyFont="1"/>
    <xf borderId="1" fillId="0" fontId="2" numFmtId="20" xfId="0" applyAlignment="1" applyBorder="1" applyFont="1" applyNumberFormat="1">
      <alignment horizontal="right"/>
    </xf>
    <xf borderId="1" fillId="0" fontId="4" numFmtId="0" xfId="0" applyBorder="1" applyFont="1"/>
    <xf borderId="1" fillId="2" fontId="4" numFmtId="164" xfId="0" applyBorder="1" applyFont="1" applyNumberFormat="1"/>
    <xf borderId="1" fillId="2" fontId="9" numFmtId="20" xfId="0" applyBorder="1" applyFont="1" applyNumberFormat="1"/>
    <xf borderId="1" fillId="2" fontId="2" numFmtId="164" xfId="0" applyBorder="1" applyFont="1" applyNumberFormat="1"/>
    <xf borderId="1" fillId="2" fontId="2" numFmtId="20" xfId="0" applyBorder="1" applyFont="1" applyNumberFormat="1"/>
    <xf borderId="1" fillId="2" fontId="4" numFmtId="0" xfId="0" applyBorder="1" applyFont="1"/>
    <xf borderId="1" fillId="2" fontId="9" numFmtId="164" xfId="0" applyBorder="1" applyFont="1" applyNumberFormat="1"/>
    <xf borderId="1" fillId="2" fontId="9" numFmtId="0" xfId="0" applyBorder="1" applyFont="1"/>
    <xf borderId="0" fillId="0" fontId="2" numFmtId="20" xfId="0" applyAlignment="1" applyFont="1" applyNumberFormat="1">
      <alignment horizontal="right"/>
    </xf>
    <xf borderId="8" fillId="2" fontId="2" numFmtId="20" xfId="0" applyAlignment="1" applyBorder="1" applyFont="1" applyNumberFormat="1">
      <alignment horizontal="right"/>
    </xf>
    <xf borderId="8" fillId="2" fontId="2" numFmtId="164" xfId="0" applyBorder="1" applyFont="1" applyNumberFormat="1"/>
    <xf borderId="8" fillId="2" fontId="2" numFmtId="20" xfId="0" applyBorder="1" applyFont="1" applyNumberFormat="1"/>
    <xf borderId="1" fillId="0" fontId="3" numFmtId="0" xfId="0" applyAlignment="1" applyBorder="1" applyFont="1">
      <alignment horizontal="center"/>
    </xf>
    <xf borderId="1" fillId="0" fontId="2" numFmtId="164" xfId="0" applyAlignment="1" applyBorder="1" applyFont="1" applyNumberFormat="1">
      <alignment horizontal="center"/>
    </xf>
    <xf borderId="1" fillId="0" fontId="2" numFmtId="0" xfId="0" applyAlignment="1" applyBorder="1" applyFont="1">
      <alignment horizontal="center"/>
    </xf>
    <xf borderId="0" fillId="0" fontId="2" numFmtId="0" xfId="0" applyAlignment="1" applyFont="1">
      <alignment horizontal="center"/>
    </xf>
    <xf borderId="6" fillId="0" fontId="2" numFmtId="0" xfId="0" applyBorder="1" applyFont="1"/>
    <xf borderId="27" fillId="0" fontId="3" numFmtId="0" xfId="0" applyBorder="1" applyFont="1"/>
    <xf borderId="11" fillId="0" fontId="3" numFmtId="0" xfId="0" applyBorder="1" applyFont="1"/>
    <xf borderId="28" fillId="0" fontId="3" numFmtId="0" xfId="0" applyBorder="1" applyFont="1"/>
    <xf borderId="19" fillId="0" fontId="3" numFmtId="0" xfId="0" applyBorder="1" applyFont="1"/>
    <xf borderId="29" fillId="2" fontId="4" numFmtId="0" xfId="0" applyBorder="1" applyFont="1"/>
    <xf borderId="1" fillId="0" fontId="2" numFmtId="1" xfId="0" applyAlignment="1" applyBorder="1" applyFont="1" applyNumberFormat="1">
      <alignment horizontal="center"/>
    </xf>
    <xf borderId="30" fillId="0" fontId="7" numFmtId="0" xfId="0" applyAlignment="1" applyBorder="1" applyFont="1">
      <alignment horizontal="center"/>
    </xf>
    <xf borderId="1" fillId="0" fontId="2" numFmtId="20" xfId="0" applyAlignment="1" applyBorder="1" applyFont="1" applyNumberFormat="1">
      <alignment readingOrder="0"/>
    </xf>
    <xf borderId="8" fillId="2" fontId="3" numFmtId="0" xfId="0" applyAlignment="1" applyBorder="1" applyFont="1">
      <alignment horizontal="center"/>
    </xf>
    <xf borderId="8" fillId="4" fontId="2" numFmtId="164" xfId="0" applyBorder="1" applyFont="1" applyNumberFormat="1"/>
    <xf borderId="8" fillId="4" fontId="3" numFmtId="0" xfId="0" applyAlignment="1" applyBorder="1" applyFont="1">
      <alignment horizontal="center"/>
    </xf>
    <xf borderId="0" fillId="0" fontId="3" numFmtId="0" xfId="0" applyAlignment="1" applyFont="1">
      <alignment horizontal="left"/>
    </xf>
    <xf borderId="0" fillId="0" fontId="3" numFmtId="164" xfId="0" applyAlignment="1" applyFont="1" applyNumberFormat="1">
      <alignment horizontal="left"/>
    </xf>
    <xf borderId="0" fillId="0" fontId="4" numFmtId="20" xfId="0" applyAlignment="1" applyFont="1" applyNumberFormat="1">
      <alignment horizontal="left"/>
    </xf>
    <xf borderId="0" fillId="0" fontId="4" numFmtId="164" xfId="0" applyAlignment="1" applyFont="1" applyNumberFormat="1">
      <alignment horizontal="left"/>
    </xf>
    <xf borderId="0" fillId="0" fontId="10" numFmtId="0" xfId="0" applyFont="1"/>
    <xf borderId="8" fillId="5" fontId="2" numFmtId="164" xfId="0" applyBorder="1" applyFill="1" applyFont="1" applyNumberFormat="1"/>
    <xf borderId="8" fillId="5" fontId="3" numFmtId="0" xfId="0" applyAlignment="1" applyBorder="1" applyFont="1">
      <alignment horizontal="center"/>
    </xf>
    <xf borderId="8" fillId="3" fontId="3" numFmtId="0" xfId="0" applyAlignment="1" applyBorder="1" applyFont="1">
      <alignment horizontal="center"/>
    </xf>
    <xf borderId="0" fillId="0" fontId="4" numFmtId="20" xfId="0" applyFont="1" applyNumberFormat="1"/>
    <xf borderId="0" fillId="0" fontId="3" numFmtId="164" xfId="0" applyFont="1" applyNumberFormat="1"/>
    <xf borderId="0" fillId="0" fontId="3" numFmtId="20" xfId="0" applyFont="1" applyNumberFormat="1"/>
    <xf borderId="8" fillId="3" fontId="2" numFmtId="164" xfId="0" applyBorder="1" applyFont="1" applyNumberFormat="1"/>
    <xf borderId="0" fillId="0" fontId="10" numFmtId="0" xfId="0" applyAlignment="1" applyFont="1">
      <alignment horizontal="left"/>
    </xf>
    <xf borderId="8" fillId="6" fontId="2" numFmtId="164" xfId="0" applyBorder="1" applyFill="1" applyFont="1" applyNumberFormat="1"/>
    <xf borderId="8" fillId="6" fontId="3" numFmtId="0" xfId="0" applyAlignment="1" applyBorder="1" applyFont="1">
      <alignment horizontal="center"/>
    </xf>
    <xf borderId="23" fillId="0" fontId="11" numFmtId="0" xfId="0" applyAlignment="1" applyBorder="1" applyFont="1">
      <alignment shrinkToFit="0" wrapText="1"/>
    </xf>
    <xf borderId="3" fillId="0" fontId="11" numFmtId="0" xfId="0" applyAlignment="1" applyBorder="1" applyFont="1">
      <alignment horizontal="center" shrinkToFit="0" wrapText="1"/>
    </xf>
    <xf borderId="31" fillId="0" fontId="12" numFmtId="0" xfId="0" applyAlignment="1" applyBorder="1" applyFont="1">
      <alignment shrinkToFit="0" wrapText="1"/>
    </xf>
    <xf borderId="16" fillId="0" fontId="12" numFmtId="164" xfId="0" applyAlignment="1" applyBorder="1" applyFont="1" applyNumberFormat="1">
      <alignment horizontal="center" shrinkToFit="0" wrapText="1"/>
    </xf>
    <xf borderId="16" fillId="0" fontId="12" numFmtId="0" xfId="0" applyAlignment="1" applyBorder="1" applyFont="1">
      <alignment horizontal="center" shrinkToFit="0" wrapText="1"/>
    </xf>
    <xf borderId="31" fillId="0" fontId="11" numFmtId="0" xfId="0" applyAlignment="1" applyBorder="1" applyFont="1">
      <alignment shrinkToFit="0" wrapText="1"/>
    </xf>
    <xf borderId="16" fillId="0" fontId="12" numFmtId="17" xfId="0" applyAlignment="1" applyBorder="1" applyFont="1" applyNumberFormat="1">
      <alignment shrinkToFit="0" wrapText="1"/>
    </xf>
    <xf borderId="16" fillId="0" fontId="12" numFmtId="0" xfId="0" applyAlignment="1" applyBorder="1" applyFont="1">
      <alignment shrinkToFit="0" wrapText="1"/>
    </xf>
    <xf borderId="31" fillId="0" fontId="13" numFmtId="0" xfId="0" applyAlignment="1" applyBorder="1" applyFont="1">
      <alignment shrinkToFit="0" wrapText="1"/>
    </xf>
    <xf borderId="16" fillId="0" fontId="13" numFmtId="164" xfId="0" applyAlignment="1" applyBorder="1" applyFont="1" applyNumberFormat="1">
      <alignment horizontal="center" shrinkToFit="0" wrapText="1"/>
    </xf>
    <xf borderId="16" fillId="0" fontId="13" numFmtId="0" xfId="0" applyAlignment="1" applyBorder="1" applyFont="1">
      <alignment horizontal="center" shrinkToFit="0" wrapText="1"/>
    </xf>
    <xf borderId="13" fillId="0" fontId="12" numFmtId="0" xfId="0" applyAlignment="1" applyBorder="1" applyFont="1">
      <alignment horizontal="center" shrinkToFit="0" wrapText="1"/>
    </xf>
    <xf borderId="0" fillId="0" fontId="4" numFmtId="0" xfId="0" applyAlignment="1" applyFont="1">
      <alignment horizontal="right"/>
    </xf>
    <xf borderId="23" fillId="0" fontId="14" numFmtId="0" xfId="0" applyAlignment="1" applyBorder="1" applyFont="1">
      <alignment horizontal="center" shrinkToFit="0" wrapText="1"/>
    </xf>
    <xf borderId="15" fillId="0" fontId="12" numFmtId="0" xfId="0" applyAlignment="1" applyBorder="1" applyFont="1">
      <alignment horizontal="center" shrinkToFit="0" wrapText="1"/>
    </xf>
    <xf borderId="23" fillId="0" fontId="12" numFmtId="0" xfId="0" applyAlignment="1" applyBorder="1" applyFont="1">
      <alignment horizontal="center" shrinkToFit="0" wrapText="1"/>
    </xf>
    <xf borderId="3" fillId="0" fontId="14" numFmtId="0" xfId="0" applyAlignment="1" applyBorder="1" applyFont="1">
      <alignment horizontal="center" shrinkToFit="0" wrapText="1"/>
    </xf>
    <xf borderId="23" fillId="0" fontId="11" numFmtId="0" xfId="0" applyAlignment="1" applyBorder="1" applyFont="1">
      <alignment horizontal="center" shrinkToFit="0" wrapText="1"/>
    </xf>
    <xf borderId="23" fillId="0" fontId="11" numFmtId="0" xfId="0" applyAlignment="1" applyBorder="1" applyFont="1">
      <alignment shrinkToFit="0" vertical="center" wrapText="1"/>
    </xf>
    <xf borderId="23" fillId="0" fontId="11" numFmtId="0" xfId="0" applyAlignment="1" applyBorder="1" applyFont="1">
      <alignment horizontal="center" shrinkToFit="0" vertical="center" wrapText="1"/>
    </xf>
    <xf borderId="30" fillId="0" fontId="11" numFmtId="0" xfId="0" applyAlignment="1" applyBorder="1" applyFont="1">
      <alignment shrinkToFit="0" wrapText="1"/>
    </xf>
    <xf borderId="30" fillId="0" fontId="11" numFmtId="0" xfId="0" applyAlignment="1" applyBorder="1" applyFont="1">
      <alignment horizontal="center" shrinkToFit="0" vertical="center" wrapText="1"/>
    </xf>
    <xf borderId="32" fillId="0" fontId="12" numFmtId="0" xfId="0" applyAlignment="1" applyBorder="1" applyFont="1">
      <alignment shrinkToFit="0" wrapText="1"/>
    </xf>
    <xf borderId="23" fillId="0" fontId="15" numFmtId="0" xfId="0" applyAlignment="1" applyBorder="1" applyFont="1">
      <alignment shrinkToFit="0" wrapText="1"/>
    </xf>
    <xf borderId="33" fillId="0" fontId="12" numFmtId="0" xfId="0" applyAlignment="1" applyBorder="1" applyFont="1">
      <alignment shrinkToFit="0" vertical="center" wrapText="1"/>
    </xf>
    <xf borderId="23" fillId="0" fontId="2" numFmtId="0" xfId="0" applyAlignment="1" applyBorder="1" applyFont="1">
      <alignment horizontal="center"/>
    </xf>
    <xf borderId="23" fillId="0" fontId="12" numFmtId="0" xfId="0" applyAlignment="1" applyBorder="1" applyFont="1">
      <alignment shrinkToFit="0" wrapText="1"/>
    </xf>
    <xf borderId="23" fillId="3" fontId="12" numFmtId="0" xfId="0" applyAlignment="1" applyBorder="1" applyFont="1">
      <alignment shrinkToFit="0" wrapText="1"/>
    </xf>
    <xf borderId="16" fillId="0" fontId="2" numFmtId="0" xfId="0" applyAlignment="1" applyBorder="1" applyFont="1">
      <alignment horizontal="center"/>
    </xf>
    <xf borderId="8" fillId="3" fontId="16" numFmtId="0" xfId="0" applyBorder="1" applyFont="1"/>
    <xf borderId="7" fillId="0" fontId="17" numFmtId="164" xfId="0" applyBorder="1" applyFont="1" applyNumberFormat="1"/>
    <xf borderId="1" fillId="0" fontId="17" numFmtId="164" xfId="0" applyBorder="1" applyFont="1" applyNumberFormat="1"/>
    <xf borderId="1" fillId="0" fontId="18" numFmtId="0" xfId="0" applyAlignment="1" applyBorder="1" applyFont="1">
      <alignment horizontal="center" readingOrder="1" shrinkToFit="0" wrapText="1"/>
    </xf>
    <xf borderId="1" fillId="0" fontId="19" numFmtId="0" xfId="0" applyAlignment="1" applyBorder="1" applyFont="1">
      <alignment horizontal="center" readingOrder="1" shrinkToFit="0" wrapText="1"/>
    </xf>
    <xf borderId="1" fillId="0" fontId="19" numFmtId="17" xfId="0" applyAlignment="1" applyBorder="1" applyFont="1" applyNumberFormat="1">
      <alignment horizontal="center" readingOrder="1" shrinkToFit="0" wrapText="1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4.0"/>
    <col customWidth="1" min="2" max="2" width="20.57"/>
    <col customWidth="1" min="3" max="3" width="8.86"/>
    <col customWidth="1" min="4" max="4" width="12.86"/>
    <col customWidth="1" min="5" max="5" width="10.71"/>
    <col customWidth="1" min="6" max="6" width="12.57"/>
    <col customWidth="1" min="7" max="7" width="10.71"/>
    <col customWidth="1" min="8" max="8" width="11.71"/>
    <col customWidth="1" min="9" max="10" width="8.71"/>
    <col customWidth="1" min="11" max="11" width="9.14"/>
    <col customWidth="1" min="12" max="12" width="8.71"/>
    <col customWidth="1" min="13" max="13" width="14.14"/>
    <col customWidth="1" min="14" max="14" width="8.71"/>
    <col customWidth="1" min="15" max="15" width="14.43"/>
    <col customWidth="1" min="16" max="16" width="11.0"/>
    <col customWidth="1" min="17" max="26" width="8.71"/>
  </cols>
  <sheetData>
    <row r="1">
      <c r="A1" s="1" t="s">
        <v>0</v>
      </c>
    </row>
    <row r="3">
      <c r="A3" s="2"/>
      <c r="B3" s="3" t="s">
        <v>1</v>
      </c>
      <c r="C3" s="4" t="s">
        <v>2</v>
      </c>
      <c r="D3" s="3" t="s">
        <v>3</v>
      </c>
      <c r="E3" s="5" t="s">
        <v>2</v>
      </c>
      <c r="F3" s="3" t="s">
        <v>4</v>
      </c>
      <c r="G3" s="5" t="s">
        <v>2</v>
      </c>
      <c r="H3" s="6" t="s">
        <v>3</v>
      </c>
      <c r="I3" s="7" t="s">
        <v>5</v>
      </c>
      <c r="J3" s="7" t="s">
        <v>6</v>
      </c>
      <c r="K3" s="8" t="s">
        <v>7</v>
      </c>
    </row>
    <row r="4">
      <c r="A4" s="2" t="s">
        <v>8</v>
      </c>
      <c r="B4" s="9">
        <v>42501.0</v>
      </c>
      <c r="C4" s="10"/>
      <c r="D4" s="10">
        <v>42520.0</v>
      </c>
      <c r="E4" s="11">
        <v>0.4576388888888889</v>
      </c>
      <c r="F4" s="10">
        <v>42522.0</v>
      </c>
      <c r="G4" s="11">
        <v>0.375</v>
      </c>
      <c r="H4" s="9">
        <v>42544.0</v>
      </c>
      <c r="I4" s="12">
        <f>19+23</f>
        <v>42</v>
      </c>
      <c r="J4" s="2">
        <v>8637.0</v>
      </c>
    </row>
    <row r="5">
      <c r="A5" s="2" t="s">
        <v>9</v>
      </c>
      <c r="B5" s="9">
        <v>42566.0</v>
      </c>
      <c r="C5" s="9"/>
      <c r="D5" s="9">
        <v>42595.0</v>
      </c>
      <c r="E5" s="13">
        <v>0.1709375</v>
      </c>
      <c r="F5" s="9">
        <v>42600.0</v>
      </c>
      <c r="G5" s="13">
        <v>0.42673611111111115</v>
      </c>
      <c r="H5" s="9">
        <v>42604.0</v>
      </c>
      <c r="I5" s="12">
        <f>30+5</f>
        <v>35</v>
      </c>
      <c r="J5" s="2">
        <v>4633.0</v>
      </c>
    </row>
    <row r="6">
      <c r="A6" s="2" t="s">
        <v>10</v>
      </c>
      <c r="B6" s="9">
        <v>42604.0</v>
      </c>
      <c r="C6" s="9"/>
      <c r="D6" s="9">
        <v>42642.0</v>
      </c>
      <c r="E6" s="13">
        <v>0.8194444444444445</v>
      </c>
      <c r="F6" s="9"/>
      <c r="G6" s="2"/>
      <c r="I6" s="12">
        <f>38</f>
        <v>38</v>
      </c>
      <c r="J6" s="2">
        <v>4098.0</v>
      </c>
      <c r="N6" s="1" t="s">
        <v>11</v>
      </c>
    </row>
    <row r="7">
      <c r="A7" s="2" t="s">
        <v>9</v>
      </c>
      <c r="B7" s="9">
        <v>42653.0</v>
      </c>
      <c r="C7" s="9"/>
      <c r="D7" s="9">
        <v>42766.0</v>
      </c>
      <c r="E7" s="13">
        <v>0.5416666666666666</v>
      </c>
      <c r="I7" s="12">
        <f>30+21+31+31</f>
        <v>113</v>
      </c>
      <c r="J7" s="2">
        <v>13987.0</v>
      </c>
    </row>
    <row r="8" ht="28.5" customHeight="1">
      <c r="A8" s="14" t="s">
        <v>12</v>
      </c>
      <c r="B8" s="9">
        <v>42767.0</v>
      </c>
      <c r="C8" s="9"/>
      <c r="D8" s="9">
        <v>42768.0</v>
      </c>
      <c r="E8" s="13">
        <v>0.4583333333333333</v>
      </c>
      <c r="F8" s="15" t="s">
        <v>13</v>
      </c>
    </row>
    <row r="9" ht="28.5" customHeight="1">
      <c r="A9" s="14"/>
      <c r="B9" s="9"/>
      <c r="C9" s="9"/>
      <c r="D9" s="9"/>
      <c r="E9" s="13"/>
      <c r="F9" s="15"/>
      <c r="G9" s="15"/>
      <c r="H9" s="15" t="s">
        <v>5</v>
      </c>
      <c r="I9" s="16">
        <f t="shared" ref="I9:J9" si="1">SUM(I4:I7)</f>
        <v>228</v>
      </c>
      <c r="J9" s="16">
        <f t="shared" si="1"/>
        <v>31355</v>
      </c>
      <c r="K9" s="15"/>
      <c r="L9" s="15"/>
      <c r="M9" s="15"/>
      <c r="N9" s="15"/>
      <c r="O9" s="15"/>
      <c r="P9" s="15"/>
    </row>
    <row r="10" ht="28.5" customHeight="1">
      <c r="A10" s="14"/>
      <c r="B10" s="9"/>
      <c r="C10" s="9"/>
      <c r="D10" s="9"/>
      <c r="E10" s="13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</row>
    <row r="11">
      <c r="A11" s="2" t="s">
        <v>9</v>
      </c>
      <c r="B11" s="9">
        <v>42823.0</v>
      </c>
      <c r="C11" s="9"/>
      <c r="D11" s="9">
        <v>42824.0</v>
      </c>
      <c r="E11" s="13">
        <v>0.75</v>
      </c>
      <c r="F11" s="9">
        <v>42829.0</v>
      </c>
      <c r="G11" s="13">
        <v>0.6666666666666666</v>
      </c>
      <c r="H11" s="17"/>
      <c r="I11" s="12"/>
    </row>
    <row r="12">
      <c r="A12" s="18"/>
      <c r="B12" s="17"/>
      <c r="C12" s="17"/>
      <c r="D12" s="9">
        <v>42834.0</v>
      </c>
      <c r="E12" s="11">
        <v>0.75</v>
      </c>
      <c r="F12" s="10">
        <v>42836.0</v>
      </c>
      <c r="G12" s="11">
        <v>0.5416666666666666</v>
      </c>
      <c r="I12" s="12"/>
    </row>
    <row r="13">
      <c r="D13" s="9">
        <v>42836.0</v>
      </c>
      <c r="E13" s="13">
        <v>0.6666666666666666</v>
      </c>
      <c r="F13" s="9">
        <v>42837.0</v>
      </c>
      <c r="G13" s="13">
        <v>0.625</v>
      </c>
      <c r="I13" s="12"/>
    </row>
    <row r="14">
      <c r="D14" s="9">
        <v>42838.0</v>
      </c>
      <c r="E14" s="13">
        <v>0.6666666666666666</v>
      </c>
      <c r="F14" s="9">
        <v>42839.0</v>
      </c>
      <c r="G14" s="13">
        <v>0.625</v>
      </c>
      <c r="I14" s="12"/>
    </row>
    <row r="15">
      <c r="D15" s="9">
        <v>42856.0</v>
      </c>
      <c r="E15" s="13">
        <v>0.576388888888889</v>
      </c>
      <c r="F15" s="9">
        <v>42857.0</v>
      </c>
      <c r="G15" s="13">
        <v>0.625</v>
      </c>
      <c r="H15" s="9">
        <v>42881.0</v>
      </c>
      <c r="I15" s="12">
        <f>9+17+24</f>
        <v>50</v>
      </c>
      <c r="J15" s="2">
        <v>6868.0</v>
      </c>
    </row>
    <row r="16">
      <c r="A16" s="2" t="s">
        <v>9</v>
      </c>
      <c r="B16" s="9">
        <v>42950.0</v>
      </c>
      <c r="C16" s="9"/>
      <c r="D16" s="9">
        <v>42953.0</v>
      </c>
      <c r="E16" s="13">
        <v>0.7013888888888888</v>
      </c>
      <c r="F16" s="9">
        <v>42954.0</v>
      </c>
      <c r="G16" s="13">
        <v>0.6875</v>
      </c>
      <c r="H16" s="9">
        <v>42993.0</v>
      </c>
      <c r="I16" s="12">
        <f>3+39</f>
        <v>42</v>
      </c>
      <c r="J16" s="2">
        <f>7477-19+(212*7)</f>
        <v>8942</v>
      </c>
      <c r="K16" s="19">
        <v>10.0</v>
      </c>
      <c r="L16" s="20" t="s">
        <v>14</v>
      </c>
    </row>
    <row r="17">
      <c r="I17" s="21">
        <f>SUM(I14:I16)</f>
        <v>92</v>
      </c>
      <c r="J17" s="7">
        <f>SUM(J15:J16)</f>
        <v>15810</v>
      </c>
      <c r="K17" s="22">
        <f>J9+J17</f>
        <v>47165</v>
      </c>
    </row>
    <row r="19">
      <c r="A19" s="2"/>
      <c r="B19" s="3" t="s">
        <v>1</v>
      </c>
      <c r="C19" s="4" t="s">
        <v>2</v>
      </c>
      <c r="D19" s="3" t="s">
        <v>3</v>
      </c>
      <c r="E19" s="5" t="s">
        <v>2</v>
      </c>
      <c r="F19" s="3" t="s">
        <v>4</v>
      </c>
      <c r="G19" s="5" t="s">
        <v>2</v>
      </c>
      <c r="H19" s="7" t="s">
        <v>3</v>
      </c>
      <c r="I19" s="7" t="s">
        <v>5</v>
      </c>
      <c r="J19" s="7" t="s">
        <v>6</v>
      </c>
    </row>
    <row r="20">
      <c r="A20" s="2" t="s">
        <v>15</v>
      </c>
      <c r="B20" s="9">
        <v>42993.0</v>
      </c>
      <c r="C20" s="9"/>
      <c r="D20" s="9">
        <v>42997.0</v>
      </c>
      <c r="E20" s="13">
        <v>0.6486111111111111</v>
      </c>
      <c r="F20" s="9">
        <v>42997.0</v>
      </c>
      <c r="G20" s="13">
        <v>0.7215277777777778</v>
      </c>
      <c r="I20" s="1">
        <v>4.0</v>
      </c>
    </row>
    <row r="21" ht="15.75" customHeight="1">
      <c r="D21" s="9">
        <v>42998.0</v>
      </c>
      <c r="E21" s="13">
        <v>0.4583333333333333</v>
      </c>
      <c r="F21" s="9">
        <v>43000.0</v>
      </c>
      <c r="G21" s="13">
        <v>0.5833333333333334</v>
      </c>
      <c r="I21" s="1">
        <v>1.0</v>
      </c>
    </row>
    <row r="22" ht="15.75" customHeight="1">
      <c r="D22" s="9">
        <v>43005.0</v>
      </c>
      <c r="E22" s="13">
        <v>0.8680555555555555</v>
      </c>
      <c r="F22" s="9">
        <v>43010.0</v>
      </c>
      <c r="G22" s="13">
        <v>0.5180555555555556</v>
      </c>
      <c r="I22" s="1">
        <v>5.0</v>
      </c>
    </row>
    <row r="23" ht="15.75" customHeight="1">
      <c r="D23" s="9">
        <v>43012.0</v>
      </c>
      <c r="E23" s="13">
        <v>0.059722222222222225</v>
      </c>
      <c r="F23" s="9">
        <v>43012.0</v>
      </c>
      <c r="G23" s="13">
        <v>0.6520833333333333</v>
      </c>
      <c r="I23" s="1">
        <v>1.5</v>
      </c>
    </row>
    <row r="24" ht="15.75" customHeight="1">
      <c r="D24" s="9">
        <v>43013.0</v>
      </c>
      <c r="E24" s="13">
        <v>0.5847222222222223</v>
      </c>
      <c r="F24" s="9">
        <v>43014.0</v>
      </c>
      <c r="G24" s="13">
        <v>0.5319444444444444</v>
      </c>
      <c r="I24" s="1">
        <v>1.0</v>
      </c>
    </row>
    <row r="25" ht="15.75" customHeight="1">
      <c r="D25" s="9">
        <v>43018.0</v>
      </c>
      <c r="E25" s="13">
        <v>0.8854166666666666</v>
      </c>
      <c r="F25" s="9">
        <v>43019.0</v>
      </c>
      <c r="G25" s="13">
        <v>0.48333333333333334</v>
      </c>
      <c r="I25" s="1">
        <v>4.5</v>
      </c>
    </row>
    <row r="26" ht="15.75" customHeight="1">
      <c r="D26" s="9">
        <v>43024.0</v>
      </c>
      <c r="E26" s="13">
        <v>0.811111111111111</v>
      </c>
      <c r="F26" s="9">
        <v>43026.0</v>
      </c>
      <c r="G26" s="13">
        <v>0.4048611111111111</v>
      </c>
      <c r="I26" s="1">
        <v>5.5</v>
      </c>
      <c r="N26" s="23">
        <f>J31+J33+J39+J51</f>
        <v>40458</v>
      </c>
      <c r="O26" s="24" t="s">
        <v>16</v>
      </c>
      <c r="P26" s="25"/>
    </row>
    <row r="27" ht="15.75" customHeight="1">
      <c r="D27" s="9">
        <v>43026.0</v>
      </c>
      <c r="E27" s="13">
        <v>0.75</v>
      </c>
      <c r="F27" s="9">
        <v>43027.0</v>
      </c>
      <c r="G27" s="13">
        <v>0.9152777777777777</v>
      </c>
      <c r="I27" s="1">
        <v>0.5</v>
      </c>
      <c r="N27" s="26">
        <f>I31+I33+I39+I51</f>
        <v>292</v>
      </c>
      <c r="O27" s="27" t="s">
        <v>17</v>
      </c>
      <c r="P27" s="28"/>
    </row>
    <row r="28" ht="15.75" customHeight="1">
      <c r="D28" s="9">
        <v>43029.0</v>
      </c>
      <c r="E28" s="13">
        <v>0.11944444444444445</v>
      </c>
      <c r="F28" s="9">
        <v>43031.0</v>
      </c>
      <c r="G28" s="13">
        <v>0.7833333333333333</v>
      </c>
      <c r="I28" s="1">
        <v>1.0</v>
      </c>
      <c r="N28" s="29">
        <f>N26/N27</f>
        <v>138.5547945</v>
      </c>
      <c r="O28" s="30" t="s">
        <v>18</v>
      </c>
      <c r="P28" s="31"/>
    </row>
    <row r="29" ht="15.75" customHeight="1">
      <c r="D29" s="9">
        <v>43033.0</v>
      </c>
      <c r="E29" s="13">
        <v>0.9680555555555556</v>
      </c>
      <c r="F29" s="9">
        <v>43034.0</v>
      </c>
      <c r="G29" s="13">
        <v>0.6743055555555556</v>
      </c>
      <c r="I29" s="1">
        <v>2.5</v>
      </c>
    </row>
    <row r="30" ht="15.75" customHeight="1">
      <c r="I30" s="18">
        <v>67.0</v>
      </c>
      <c r="J30" s="32">
        <v>13815.0</v>
      </c>
      <c r="K30" s="1" t="s">
        <v>19</v>
      </c>
    </row>
    <row r="31" ht="15.75" customHeight="1">
      <c r="D31" s="9">
        <v>43262.0</v>
      </c>
      <c r="E31" s="13">
        <v>0.43402777777777773</v>
      </c>
      <c r="F31" s="1" t="s">
        <v>20</v>
      </c>
      <c r="I31" s="20">
        <v>161.5</v>
      </c>
      <c r="J31" s="33">
        <v>22839.0</v>
      </c>
      <c r="K31" s="1" t="s">
        <v>21</v>
      </c>
    </row>
    <row r="32" ht="15.75" customHeight="1">
      <c r="J32" s="34">
        <f>SUM(J30:J31)</f>
        <v>36654</v>
      </c>
      <c r="K32" s="1" t="s">
        <v>22</v>
      </c>
    </row>
    <row r="33" ht="15.75" customHeight="1">
      <c r="B33" s="9">
        <v>43286.0</v>
      </c>
      <c r="C33" s="9"/>
      <c r="D33" s="9">
        <v>43290.0</v>
      </c>
      <c r="E33" s="2"/>
      <c r="F33" s="1" t="s">
        <v>23</v>
      </c>
      <c r="I33" s="18">
        <v>4.5</v>
      </c>
      <c r="J33" s="33">
        <v>588.0</v>
      </c>
      <c r="L33" s="35"/>
      <c r="M33" s="35"/>
      <c r="N33" s="35"/>
    </row>
    <row r="34" ht="15.75" customHeight="1">
      <c r="I34" s="32">
        <f>SUM(I20:I33)</f>
        <v>259.5</v>
      </c>
      <c r="J34" s="36">
        <f>SUM(J32:J33)</f>
        <v>37242</v>
      </c>
      <c r="L34" s="35">
        <f>J34/I34</f>
        <v>143.5144509</v>
      </c>
      <c r="M34" s="35" t="s">
        <v>24</v>
      </c>
      <c r="N34" s="35"/>
    </row>
    <row r="35" ht="15.75" customHeight="1">
      <c r="I35" s="34"/>
      <c r="J35" s="32"/>
      <c r="K35" s="32"/>
      <c r="L35" s="32"/>
    </row>
    <row r="36" ht="15.75" customHeight="1">
      <c r="I36" s="18"/>
      <c r="J36" s="18"/>
      <c r="K36" s="18"/>
      <c r="L36" s="18"/>
    </row>
    <row r="37" ht="15.75" customHeight="1"/>
    <row r="38" ht="15.75" customHeight="1">
      <c r="A38" s="37"/>
      <c r="B38" s="3" t="s">
        <v>1</v>
      </c>
      <c r="C38" s="4" t="s">
        <v>2</v>
      </c>
      <c r="D38" s="3" t="s">
        <v>3</v>
      </c>
      <c r="E38" s="5" t="s">
        <v>2</v>
      </c>
      <c r="F38" s="3" t="s">
        <v>4</v>
      </c>
      <c r="G38" s="5" t="s">
        <v>2</v>
      </c>
      <c r="H38" s="7" t="s">
        <v>3</v>
      </c>
      <c r="I38" s="7" t="s">
        <v>5</v>
      </c>
      <c r="J38" s="7" t="s">
        <v>6</v>
      </c>
    </row>
    <row r="39" ht="15.75" customHeight="1">
      <c r="A39" s="2" t="s">
        <v>25</v>
      </c>
      <c r="B39" s="10">
        <v>43311.0</v>
      </c>
      <c r="C39" s="10"/>
      <c r="D39" s="9">
        <v>43354.0</v>
      </c>
      <c r="E39" s="13">
        <v>0.6034722222222222</v>
      </c>
      <c r="F39" s="9"/>
      <c r="G39" s="13"/>
      <c r="H39" s="9">
        <v>43354.0</v>
      </c>
      <c r="I39" s="1">
        <v>44.0</v>
      </c>
      <c r="J39" s="32">
        <v>6089.0</v>
      </c>
    </row>
    <row r="40" ht="15.75" customHeight="1"/>
    <row r="41" ht="15.75" customHeight="1"/>
    <row r="42" ht="15.75" customHeight="1"/>
    <row r="43" ht="15.75" customHeight="1">
      <c r="A43" s="2"/>
      <c r="B43" s="3" t="s">
        <v>1</v>
      </c>
      <c r="C43" s="4" t="s">
        <v>2</v>
      </c>
      <c r="D43" s="3" t="s">
        <v>3</v>
      </c>
      <c r="E43" s="5" t="s">
        <v>2</v>
      </c>
      <c r="F43" s="3" t="s">
        <v>4</v>
      </c>
      <c r="G43" s="5" t="s">
        <v>2</v>
      </c>
      <c r="H43" s="7" t="s">
        <v>3</v>
      </c>
      <c r="I43" s="7" t="s">
        <v>5</v>
      </c>
      <c r="J43" s="7" t="s">
        <v>6</v>
      </c>
    </row>
    <row r="44" ht="15.75" customHeight="1">
      <c r="A44" s="2" t="s">
        <v>26</v>
      </c>
      <c r="B44" s="9">
        <v>43354.0</v>
      </c>
      <c r="C44" s="9"/>
      <c r="D44" s="9">
        <v>43358.0</v>
      </c>
      <c r="E44" s="13">
        <v>0.10486111111111111</v>
      </c>
      <c r="F44" s="9">
        <v>43360.0</v>
      </c>
      <c r="G44" s="13">
        <v>0.50625</v>
      </c>
      <c r="I44" s="1">
        <v>4.0</v>
      </c>
      <c r="J44" s="18">
        <v>483.0</v>
      </c>
    </row>
    <row r="45" ht="15.75" customHeight="1">
      <c r="B45" s="38"/>
      <c r="C45" s="38"/>
      <c r="D45" s="39">
        <v>43365.0</v>
      </c>
      <c r="E45" s="40">
        <v>0.07208333333333333</v>
      </c>
      <c r="F45" s="9">
        <v>43370.0</v>
      </c>
      <c r="G45" s="13">
        <v>0.47500000000000003</v>
      </c>
      <c r="I45" s="1">
        <v>5.0</v>
      </c>
      <c r="J45" s="18">
        <v>646.0</v>
      </c>
    </row>
    <row r="46" ht="15.75" customHeight="1">
      <c r="B46" s="18"/>
      <c r="C46" s="18"/>
      <c r="D46" s="41">
        <v>43384.0</v>
      </c>
      <c r="E46" s="42">
        <v>0.08958333333333333</v>
      </c>
      <c r="F46" s="43">
        <v>43385.0</v>
      </c>
      <c r="G46" s="40">
        <v>0.7569212962962962</v>
      </c>
      <c r="J46" s="18"/>
    </row>
    <row r="47" ht="15.75" customHeight="1">
      <c r="B47" s="18"/>
      <c r="C47" s="18"/>
      <c r="D47" s="41">
        <v>43401.0</v>
      </c>
      <c r="E47" s="42">
        <v>0.9629166666666666</v>
      </c>
      <c r="F47" s="43">
        <v>43402.0</v>
      </c>
      <c r="G47" s="40">
        <v>0.6029398148148148</v>
      </c>
      <c r="J47" s="18"/>
    </row>
    <row r="48" ht="15.75" customHeight="1">
      <c r="A48" s="44" t="s">
        <v>27</v>
      </c>
      <c r="B48" s="45"/>
      <c r="C48" s="45"/>
      <c r="D48" s="46">
        <v>43403.0</v>
      </c>
      <c r="E48" s="47">
        <v>0.6354166666666666</v>
      </c>
      <c r="F48" s="9">
        <v>43427.0</v>
      </c>
      <c r="G48" s="40">
        <v>0.6243055555555556</v>
      </c>
      <c r="I48" s="1">
        <v>34.0</v>
      </c>
      <c r="J48" s="18">
        <v>4381.0</v>
      </c>
    </row>
    <row r="49" ht="15.75" customHeight="1">
      <c r="A49" s="34"/>
      <c r="B49" s="34"/>
      <c r="C49" s="34"/>
      <c r="D49" s="48"/>
      <c r="E49" s="49"/>
      <c r="F49" s="17"/>
      <c r="G49" s="49"/>
      <c r="J49" s="18"/>
    </row>
    <row r="50" ht="15.75" customHeight="1">
      <c r="I50" s="32">
        <v>12.0</v>
      </c>
      <c r="J50" s="32">
        <v>1628.0</v>
      </c>
      <c r="K50" s="1" t="s">
        <v>28</v>
      </c>
    </row>
    <row r="51" ht="15.75" customHeight="1">
      <c r="I51" s="34">
        <f>SUM(I48:I50)-3+39</f>
        <v>82</v>
      </c>
      <c r="J51" s="34">
        <f>SUM(J48:J50)+5432-499</f>
        <v>10942</v>
      </c>
      <c r="K51" s="1" t="s">
        <v>29</v>
      </c>
    </row>
    <row r="52" ht="15.75" customHeight="1"/>
    <row r="53" ht="15.75" customHeight="1">
      <c r="A53" s="50">
        <v>2019.0</v>
      </c>
    </row>
    <row r="54" ht="15.75" customHeight="1">
      <c r="A54" s="2" t="s">
        <v>26</v>
      </c>
      <c r="B54" s="3" t="s">
        <v>1</v>
      </c>
      <c r="C54" s="4" t="s">
        <v>2</v>
      </c>
      <c r="D54" s="3" t="s">
        <v>3</v>
      </c>
      <c r="E54" s="5" t="s">
        <v>2</v>
      </c>
      <c r="F54" s="3" t="s">
        <v>4</v>
      </c>
      <c r="G54" s="5" t="s">
        <v>2</v>
      </c>
      <c r="H54" s="7" t="s">
        <v>3</v>
      </c>
      <c r="I54" s="7" t="s">
        <v>5</v>
      </c>
      <c r="J54" s="7" t="s">
        <v>6</v>
      </c>
    </row>
    <row r="55" ht="15.75" customHeight="1">
      <c r="A55" s="18" t="s">
        <v>30</v>
      </c>
      <c r="C55" s="51"/>
      <c r="D55" s="52">
        <v>43475.0</v>
      </c>
      <c r="E55" s="53">
        <v>0.3458333333333334</v>
      </c>
      <c r="F55" s="54">
        <v>43482.0</v>
      </c>
      <c r="G55" s="55">
        <v>0.6472222222222223</v>
      </c>
      <c r="I55" s="56">
        <v>10.0</v>
      </c>
      <c r="J55" s="18">
        <v>1324.0</v>
      </c>
      <c r="K55" s="18" t="s">
        <v>31</v>
      </c>
      <c r="L55" s="18"/>
      <c r="M55" s="18"/>
      <c r="N55" s="57"/>
      <c r="O55" s="57"/>
    </row>
    <row r="56" ht="15.75" customHeight="1">
      <c r="A56" s="34"/>
      <c r="B56" s="34"/>
      <c r="C56" s="34"/>
      <c r="D56" s="58">
        <v>43500.0</v>
      </c>
      <c r="E56" s="55">
        <v>0.9993055555555556</v>
      </c>
      <c r="F56" s="54">
        <v>43504.0</v>
      </c>
      <c r="G56" s="55">
        <v>0.4847222222222222</v>
      </c>
      <c r="I56" s="56">
        <v>19.0</v>
      </c>
      <c r="J56" s="18">
        <v>2598.0</v>
      </c>
      <c r="K56" s="18" t="s">
        <v>32</v>
      </c>
      <c r="L56" s="18"/>
      <c r="M56" s="18"/>
      <c r="N56" s="57"/>
      <c r="O56" s="57"/>
    </row>
    <row r="57" ht="15.75" customHeight="1">
      <c r="A57" s="59" t="s">
        <v>33</v>
      </c>
      <c r="C57" s="51"/>
      <c r="D57" s="58">
        <v>43518.0</v>
      </c>
      <c r="E57" s="60">
        <v>0.7222222222222222</v>
      </c>
      <c r="F57" s="54">
        <v>43566.0</v>
      </c>
      <c r="G57" s="55">
        <v>0.7013888888888888</v>
      </c>
      <c r="H57" s="18"/>
      <c r="I57" s="56">
        <v>15.0</v>
      </c>
      <c r="J57" s="18">
        <v>2017.0</v>
      </c>
      <c r="K57" s="18" t="s">
        <v>34</v>
      </c>
      <c r="L57" s="18"/>
      <c r="M57" s="18"/>
      <c r="N57" s="57" t="s">
        <v>35</v>
      </c>
    </row>
    <row r="58" ht="15.75" customHeight="1">
      <c r="A58" s="61" t="s">
        <v>36</v>
      </c>
      <c r="C58" s="51"/>
      <c r="D58" s="9">
        <v>43596.0</v>
      </c>
      <c r="E58" s="13">
        <v>0.8479166666666668</v>
      </c>
      <c r="F58" s="9">
        <v>43598.0</v>
      </c>
      <c r="G58" s="13">
        <v>0.3958333333333333</v>
      </c>
      <c r="I58" s="56">
        <v>30.0</v>
      </c>
      <c r="J58" s="18">
        <v>4267.0</v>
      </c>
      <c r="K58" s="18" t="s">
        <v>37</v>
      </c>
      <c r="N58" s="57"/>
    </row>
    <row r="59" ht="15.75" customHeight="1">
      <c r="A59" s="1" t="s">
        <v>38</v>
      </c>
      <c r="D59" s="62">
        <v>43606.0</v>
      </c>
      <c r="E59" s="13">
        <v>0.39999999999999997</v>
      </c>
      <c r="I59" s="56">
        <v>8.0</v>
      </c>
      <c r="J59" s="18">
        <v>1685.0</v>
      </c>
      <c r="K59" s="18" t="s">
        <v>39</v>
      </c>
    </row>
    <row r="60" ht="15.75" customHeight="1">
      <c r="I60" s="32">
        <f t="shared" ref="I60:J60" si="2">SUM(I55:I59)</f>
        <v>82</v>
      </c>
      <c r="J60" s="34">
        <f t="shared" si="2"/>
        <v>11891</v>
      </c>
      <c r="K60" s="32" t="s">
        <v>40</v>
      </c>
      <c r="M60" s="57"/>
    </row>
    <row r="61" ht="15.75" customHeight="1">
      <c r="A61" s="63" t="s">
        <v>41</v>
      </c>
      <c r="I61" s="32"/>
      <c r="J61" s="34"/>
      <c r="K61" s="32"/>
      <c r="M61" s="57"/>
    </row>
    <row r="62" ht="15.75" customHeight="1">
      <c r="A62" s="64" t="s">
        <v>42</v>
      </c>
      <c r="B62" s="65"/>
      <c r="C62" s="65"/>
      <c r="D62" s="65"/>
      <c r="J62" s="66"/>
    </row>
    <row r="63" ht="15.75" customHeight="1"/>
    <row r="64" ht="15.75" customHeight="1"/>
    <row r="65" ht="15.75" customHeight="1">
      <c r="A65" s="2"/>
      <c r="B65" s="3" t="s">
        <v>1</v>
      </c>
      <c r="C65" s="4" t="s">
        <v>2</v>
      </c>
      <c r="D65" s="3" t="s">
        <v>3</v>
      </c>
      <c r="E65" s="5" t="s">
        <v>2</v>
      </c>
      <c r="F65" s="3" t="s">
        <v>4</v>
      </c>
      <c r="G65" s="5" t="s">
        <v>2</v>
      </c>
      <c r="H65" s="7" t="s">
        <v>3</v>
      </c>
      <c r="I65" s="7" t="s">
        <v>5</v>
      </c>
      <c r="J65" s="7" t="s">
        <v>6</v>
      </c>
      <c r="O65" s="7" t="s">
        <v>1</v>
      </c>
      <c r="P65" s="7" t="s">
        <v>5</v>
      </c>
      <c r="Q65" s="7" t="s">
        <v>6</v>
      </c>
    </row>
    <row r="66" ht="15.75" customHeight="1">
      <c r="A66" s="2" t="s">
        <v>43</v>
      </c>
      <c r="B66" s="67">
        <v>43606.458333333336</v>
      </c>
      <c r="C66" s="68">
        <v>0.46319444444444446</v>
      </c>
      <c r="D66" s="9">
        <v>43662.0</v>
      </c>
      <c r="E66" s="13">
        <v>0.7951388888888888</v>
      </c>
      <c r="F66" s="9">
        <v>43663.0</v>
      </c>
      <c r="G66" s="13">
        <v>0.5347222222222222</v>
      </c>
      <c r="H66" s="2"/>
      <c r="I66" s="2">
        <v>26.0</v>
      </c>
      <c r="J66" s="2"/>
      <c r="K66" s="1" t="s">
        <v>44</v>
      </c>
      <c r="O66" s="67">
        <v>43606.458333333336</v>
      </c>
      <c r="P66" s="2">
        <v>26.0</v>
      </c>
      <c r="Q66" s="2">
        <v>2219.0</v>
      </c>
      <c r="R66" s="1" t="s">
        <v>45</v>
      </c>
    </row>
    <row r="67" ht="15.75" customHeight="1">
      <c r="B67" s="2"/>
      <c r="C67" s="2"/>
      <c r="D67" s="9">
        <v>43733.0</v>
      </c>
      <c r="E67" s="13">
        <v>0.45694444444444443</v>
      </c>
      <c r="F67" s="9">
        <v>43735.0</v>
      </c>
      <c r="G67" s="13">
        <v>0.6472222222222223</v>
      </c>
      <c r="H67" s="2"/>
      <c r="I67" s="2">
        <v>80.0</v>
      </c>
      <c r="J67" s="2"/>
      <c r="K67" s="1" t="s">
        <v>46</v>
      </c>
      <c r="O67" s="67">
        <v>43617.0</v>
      </c>
      <c r="P67" s="2">
        <v>120.0</v>
      </c>
      <c r="Q67" s="2">
        <v>25066.0</v>
      </c>
      <c r="R67" s="1" t="s">
        <v>47</v>
      </c>
    </row>
    <row r="68" ht="15.75" customHeight="1">
      <c r="A68" s="32" t="s">
        <v>48</v>
      </c>
      <c r="B68" s="2"/>
      <c r="C68" s="2"/>
      <c r="D68" s="9"/>
      <c r="E68" s="13"/>
      <c r="F68" s="9"/>
      <c r="G68" s="13"/>
      <c r="H68" s="2"/>
      <c r="I68" s="69">
        <v>94.0</v>
      </c>
      <c r="J68" s="69"/>
      <c r="K68" s="20" t="s">
        <v>49</v>
      </c>
    </row>
    <row r="69" ht="15.75" customHeight="1">
      <c r="B69" s="2"/>
      <c r="C69" s="2"/>
      <c r="D69" s="9"/>
      <c r="E69" s="13"/>
      <c r="F69" s="9"/>
      <c r="G69" s="13"/>
      <c r="H69" s="2"/>
      <c r="I69" s="2"/>
      <c r="J69" s="2"/>
    </row>
    <row r="70" ht="15.75" customHeight="1">
      <c r="B70" s="18"/>
      <c r="C70" s="18"/>
      <c r="D70" s="17"/>
      <c r="E70" s="49"/>
      <c r="F70" s="17"/>
      <c r="G70" s="49"/>
      <c r="H70" s="18"/>
      <c r="I70" s="18"/>
      <c r="J70" s="18"/>
    </row>
    <row r="71" ht="15.75" customHeight="1">
      <c r="B71" s="18"/>
      <c r="C71" s="18"/>
      <c r="D71" s="17"/>
      <c r="E71" s="49"/>
      <c r="F71" s="17"/>
      <c r="G71" s="49"/>
      <c r="H71" s="18"/>
      <c r="I71" s="18"/>
      <c r="J71" s="18"/>
    </row>
    <row r="72" ht="15.75" customHeight="1">
      <c r="A72" s="34"/>
      <c r="B72" s="34"/>
      <c r="C72" s="34"/>
      <c r="D72" s="48"/>
      <c r="E72" s="49"/>
      <c r="F72" s="17"/>
      <c r="G72" s="49"/>
      <c r="I72" s="34">
        <f t="shared" ref="I72:J72" si="3">SUM(I66:I69)</f>
        <v>200</v>
      </c>
      <c r="J72" s="34">
        <f t="shared" si="3"/>
        <v>0</v>
      </c>
    </row>
    <row r="73" ht="15.75" customHeight="1">
      <c r="A73" s="50">
        <v>2020.0</v>
      </c>
      <c r="B73" s="34"/>
      <c r="C73" s="34"/>
      <c r="D73" s="48"/>
      <c r="E73" s="49"/>
      <c r="F73" s="17"/>
      <c r="G73" s="49"/>
      <c r="I73" s="34"/>
      <c r="J73" s="34"/>
    </row>
    <row r="74" ht="15.75" customHeight="1">
      <c r="A74" s="2"/>
      <c r="B74" s="3" t="s">
        <v>1</v>
      </c>
      <c r="C74" s="4" t="s">
        <v>2</v>
      </c>
      <c r="D74" s="3" t="s">
        <v>3</v>
      </c>
      <c r="E74" s="5" t="s">
        <v>2</v>
      </c>
      <c r="F74" s="3" t="s">
        <v>4</v>
      </c>
      <c r="G74" s="5" t="s">
        <v>2</v>
      </c>
      <c r="H74" s="7" t="s">
        <v>3</v>
      </c>
      <c r="I74" s="7" t="s">
        <v>5</v>
      </c>
      <c r="J74" s="7" t="s">
        <v>6</v>
      </c>
    </row>
    <row r="75" ht="15.75" customHeight="1">
      <c r="A75" s="2" t="s">
        <v>43</v>
      </c>
      <c r="B75" s="70"/>
      <c r="C75" s="32"/>
      <c r="D75" s="9">
        <v>43923.0</v>
      </c>
      <c r="E75" s="13">
        <v>0.6790625</v>
      </c>
      <c r="F75" s="9">
        <v>43924.0</v>
      </c>
      <c r="G75" s="13">
        <v>0.43987268518518513</v>
      </c>
      <c r="H75" s="7"/>
      <c r="I75" s="7"/>
      <c r="J75" s="7"/>
    </row>
    <row r="76" ht="15.75" customHeight="1">
      <c r="A76" s="34"/>
      <c r="B76" s="67"/>
      <c r="C76" s="68"/>
      <c r="D76" s="9">
        <v>43965.0</v>
      </c>
      <c r="E76" s="13">
        <v>0.7131944444444445</v>
      </c>
      <c r="F76" s="9">
        <v>43971.0</v>
      </c>
      <c r="G76" s="13">
        <v>0.6597222222222222</v>
      </c>
      <c r="H76" s="2"/>
      <c r="I76" s="2"/>
      <c r="J76" s="2"/>
    </row>
    <row r="77" ht="15.75" customHeight="1">
      <c r="A77" s="34"/>
      <c r="B77" s="67"/>
      <c r="C77" s="71" t="s">
        <v>50</v>
      </c>
      <c r="D77" s="9">
        <v>43981.0</v>
      </c>
      <c r="E77" s="13">
        <v>0.9381944444444444</v>
      </c>
      <c r="F77" s="2"/>
      <c r="G77" s="2"/>
      <c r="H77" s="72"/>
      <c r="I77" s="2"/>
      <c r="J77" s="2"/>
      <c r="K77" s="18" t="s">
        <v>51</v>
      </c>
      <c r="O77" s="20"/>
      <c r="P77" s="20"/>
      <c r="Q77" s="20"/>
      <c r="R77" s="20"/>
      <c r="S77" s="20"/>
      <c r="T77" s="20"/>
      <c r="U77" s="20"/>
    </row>
    <row r="78" ht="15.75" customHeight="1">
      <c r="A78" s="34"/>
      <c r="B78" s="67"/>
      <c r="C78" s="68"/>
      <c r="D78" s="9"/>
      <c r="E78" s="13"/>
      <c r="F78" s="9">
        <v>44001.0</v>
      </c>
      <c r="G78" s="13">
        <v>0.7687499999999999</v>
      </c>
      <c r="H78" s="2"/>
      <c r="I78" s="2"/>
      <c r="J78" s="2"/>
      <c r="K78" s="73" t="s">
        <v>52</v>
      </c>
      <c r="L78" s="73"/>
      <c r="M78" s="73"/>
      <c r="N78" s="73"/>
      <c r="O78" s="73"/>
      <c r="P78" s="73"/>
      <c r="Q78" s="73"/>
      <c r="R78" s="73"/>
      <c r="S78" s="73"/>
      <c r="T78" s="20"/>
      <c r="U78" s="20"/>
    </row>
    <row r="79" ht="15.75" customHeight="1">
      <c r="A79" s="34"/>
      <c r="B79" s="67"/>
      <c r="C79" s="68"/>
      <c r="D79" s="9"/>
      <c r="E79" s="13"/>
      <c r="F79" s="9"/>
      <c r="G79" s="13"/>
      <c r="H79" s="2"/>
      <c r="I79" s="2"/>
      <c r="J79" s="2"/>
      <c r="K79" s="73" t="s">
        <v>53</v>
      </c>
      <c r="L79" s="73"/>
      <c r="M79" s="73"/>
      <c r="N79" s="73"/>
      <c r="O79" s="73"/>
      <c r="P79" s="73"/>
      <c r="Q79" s="73"/>
      <c r="R79" s="73"/>
      <c r="S79" s="73"/>
      <c r="T79" s="20"/>
      <c r="U79" s="20"/>
    </row>
    <row r="80" ht="15.75" customHeight="1">
      <c r="A80" s="34"/>
      <c r="B80" s="67"/>
      <c r="C80" s="74" t="s">
        <v>54</v>
      </c>
      <c r="D80" s="9">
        <v>44006.0</v>
      </c>
      <c r="E80" s="13">
        <v>0.158125</v>
      </c>
      <c r="F80" s="9">
        <v>44006.0</v>
      </c>
      <c r="G80" s="13">
        <v>0.4350925925925926</v>
      </c>
      <c r="H80" s="2"/>
      <c r="I80" s="2"/>
      <c r="J80" s="2"/>
      <c r="K80" s="1" t="s">
        <v>55</v>
      </c>
    </row>
    <row r="81" ht="15.75" customHeight="1">
      <c r="B81" s="75"/>
      <c r="C81" s="75"/>
      <c r="D81" s="76">
        <v>44042.0</v>
      </c>
      <c r="E81" s="77">
        <v>0.6493055555555556</v>
      </c>
      <c r="F81" s="78"/>
      <c r="G81" s="79"/>
      <c r="H81" s="69"/>
      <c r="I81" s="80"/>
      <c r="J81" s="80"/>
      <c r="K81" s="73" t="s">
        <v>56</v>
      </c>
      <c r="L81" s="20"/>
      <c r="M81" s="20"/>
    </row>
    <row r="82" ht="15.75" customHeight="1">
      <c r="B82" s="2"/>
      <c r="C82" s="2"/>
      <c r="D82" s="69"/>
      <c r="E82" s="69"/>
      <c r="F82" s="81">
        <v>44042.0</v>
      </c>
      <c r="G82" s="77">
        <v>0.6611111111111111</v>
      </c>
      <c r="H82" s="82"/>
      <c r="I82" s="80"/>
      <c r="J82" s="80"/>
      <c r="K82" s="73" t="s">
        <v>57</v>
      </c>
      <c r="L82" s="73"/>
      <c r="M82" s="73"/>
    </row>
    <row r="83" ht="15.75" customHeight="1">
      <c r="B83" s="2"/>
      <c r="C83" s="74" t="s">
        <v>54</v>
      </c>
      <c r="D83" s="9">
        <v>44061.0</v>
      </c>
      <c r="E83" s="13">
        <v>0.7979166666666666</v>
      </c>
      <c r="F83" s="9">
        <v>44062.0</v>
      </c>
      <c r="G83" s="13">
        <v>0.7083333333333334</v>
      </c>
      <c r="H83" s="2"/>
      <c r="I83" s="2"/>
      <c r="J83" s="2"/>
      <c r="K83" s="1" t="s">
        <v>55</v>
      </c>
    </row>
    <row r="84" ht="15.75" customHeight="1">
      <c r="B84" s="18"/>
      <c r="C84" s="83"/>
      <c r="D84" s="17"/>
      <c r="E84" s="49"/>
      <c r="F84" s="17"/>
      <c r="G84" s="49"/>
      <c r="H84" s="18"/>
      <c r="I84" s="18"/>
      <c r="J84" s="18"/>
    </row>
    <row r="85" ht="15.75" customHeight="1">
      <c r="A85" s="63" t="s">
        <v>58</v>
      </c>
      <c r="B85" s="73"/>
      <c r="C85" s="73"/>
      <c r="D85" s="73"/>
      <c r="E85" s="73"/>
      <c r="F85" s="73"/>
      <c r="G85" s="73"/>
      <c r="H85" s="73"/>
      <c r="I85" s="18"/>
      <c r="J85" s="18"/>
    </row>
    <row r="86" ht="15.75" customHeight="1">
      <c r="A86" s="63" t="s">
        <v>59</v>
      </c>
      <c r="B86" s="20"/>
      <c r="C86" s="84"/>
      <c r="D86" s="85"/>
      <c r="E86" s="86"/>
      <c r="F86" s="85"/>
      <c r="G86" s="86"/>
      <c r="H86" s="20"/>
      <c r="I86" s="18"/>
      <c r="J86" s="18"/>
    </row>
    <row r="87" ht="15.75" customHeight="1">
      <c r="A87" s="63" t="s">
        <v>60</v>
      </c>
      <c r="B87" s="20"/>
      <c r="C87" s="84"/>
      <c r="D87" s="85"/>
      <c r="E87" s="86"/>
      <c r="F87" s="85"/>
      <c r="G87" s="86"/>
      <c r="H87" s="20"/>
      <c r="I87" s="18"/>
      <c r="J87" s="18"/>
    </row>
    <row r="88" ht="15.75" customHeight="1">
      <c r="B88" s="18"/>
      <c r="C88" s="83"/>
      <c r="D88" s="17"/>
      <c r="E88" s="49"/>
      <c r="F88" s="17"/>
      <c r="G88" s="49"/>
      <c r="H88" s="18"/>
      <c r="I88" s="18"/>
      <c r="J88" s="18"/>
    </row>
    <row r="89" ht="15.75" customHeight="1"/>
    <row r="90" ht="15.75" customHeight="1">
      <c r="A90" s="32" t="s">
        <v>61</v>
      </c>
    </row>
    <row r="91" ht="15.75" customHeight="1">
      <c r="A91" s="7" t="s">
        <v>62</v>
      </c>
      <c r="B91" s="87" t="s">
        <v>63</v>
      </c>
      <c r="C91" s="87" t="s">
        <v>5</v>
      </c>
      <c r="D91" s="87" t="s">
        <v>6</v>
      </c>
      <c r="E91" s="87" t="s">
        <v>64</v>
      </c>
    </row>
    <row r="92" ht="15.75" customHeight="1">
      <c r="A92" s="67">
        <v>43831.0</v>
      </c>
      <c r="B92" s="88">
        <v>43951.0</v>
      </c>
      <c r="C92" s="89">
        <v>121.0</v>
      </c>
      <c r="D92" s="89">
        <v>25296.0</v>
      </c>
      <c r="E92" s="89">
        <v>209.0</v>
      </c>
    </row>
    <row r="93" ht="15.75" customHeight="1">
      <c r="A93" s="32" t="s">
        <v>65</v>
      </c>
      <c r="B93" s="90"/>
      <c r="C93" s="90"/>
      <c r="D93" s="90"/>
      <c r="E93" s="90"/>
    </row>
    <row r="94" ht="15.75" customHeight="1">
      <c r="A94" s="7" t="s">
        <v>62</v>
      </c>
      <c r="B94" s="87" t="s">
        <v>63</v>
      </c>
      <c r="C94" s="87" t="s">
        <v>5</v>
      </c>
      <c r="D94" s="87" t="s">
        <v>6</v>
      </c>
      <c r="E94" s="87" t="s">
        <v>64</v>
      </c>
    </row>
    <row r="95" ht="15.75" customHeight="1">
      <c r="A95" s="67">
        <v>43952.0</v>
      </c>
      <c r="B95" s="88">
        <v>44074.0</v>
      </c>
      <c r="C95" s="89">
        <v>96.0</v>
      </c>
      <c r="D95" s="89">
        <v>19943.0</v>
      </c>
      <c r="E95" s="89">
        <v>208.0</v>
      </c>
    </row>
    <row r="96" ht="15.75" customHeight="1">
      <c r="A96" s="32" t="s">
        <v>66</v>
      </c>
      <c r="B96" s="90"/>
      <c r="C96" s="90"/>
      <c r="D96" s="90"/>
      <c r="E96" s="90"/>
    </row>
    <row r="97" ht="15.75" customHeight="1">
      <c r="A97" s="7" t="s">
        <v>62</v>
      </c>
      <c r="B97" s="87" t="s">
        <v>63</v>
      </c>
      <c r="C97" s="87" t="s">
        <v>5</v>
      </c>
      <c r="D97" s="87" t="s">
        <v>6</v>
      </c>
      <c r="E97" s="87" t="s">
        <v>64</v>
      </c>
    </row>
    <row r="98" ht="15.75" customHeight="1">
      <c r="A98" s="67">
        <v>44075.0</v>
      </c>
      <c r="B98" s="88">
        <v>44196.0</v>
      </c>
      <c r="C98" s="89">
        <v>122.0</v>
      </c>
      <c r="D98" s="89">
        <v>25674.0</v>
      </c>
      <c r="E98" s="89">
        <v>210.0</v>
      </c>
    </row>
    <row r="99" ht="15.75" customHeight="1">
      <c r="A99" s="32" t="s">
        <v>67</v>
      </c>
      <c r="B99" s="90"/>
      <c r="C99" s="90"/>
      <c r="D99" s="90"/>
      <c r="E99" s="90"/>
    </row>
    <row r="100" ht="15.75" customHeight="1">
      <c r="A100" s="7" t="s">
        <v>62</v>
      </c>
      <c r="B100" s="87" t="s">
        <v>63</v>
      </c>
      <c r="C100" s="87" t="s">
        <v>5</v>
      </c>
      <c r="D100" s="87" t="s">
        <v>6</v>
      </c>
      <c r="E100" s="87" t="s">
        <v>64</v>
      </c>
    </row>
    <row r="101" ht="15.75" customHeight="1">
      <c r="A101" s="67">
        <v>43831.0</v>
      </c>
      <c r="B101" s="88">
        <v>44196.0</v>
      </c>
      <c r="C101" s="89">
        <v>339.0</v>
      </c>
      <c r="D101" s="89">
        <v>70913.0</v>
      </c>
      <c r="E101" s="89">
        <v>209.0</v>
      </c>
    </row>
    <row r="102" ht="15.75" customHeight="1"/>
    <row r="103" ht="15.75" customHeight="1"/>
    <row r="104" ht="15.75" customHeight="1"/>
    <row r="105" ht="15.75" customHeight="1">
      <c r="A105" s="50">
        <v>2021.0</v>
      </c>
    </row>
    <row r="106" ht="15.75" customHeight="1">
      <c r="A106" s="91"/>
      <c r="B106" s="92" t="s">
        <v>1</v>
      </c>
      <c r="C106" s="93" t="s">
        <v>2</v>
      </c>
      <c r="D106" s="92" t="s">
        <v>3</v>
      </c>
      <c r="E106" s="94" t="s">
        <v>2</v>
      </c>
      <c r="F106" s="92" t="s">
        <v>4</v>
      </c>
      <c r="G106" s="94" t="s">
        <v>2</v>
      </c>
      <c r="H106" s="95" t="s">
        <v>3</v>
      </c>
      <c r="I106" s="95" t="s">
        <v>5</v>
      </c>
      <c r="J106" s="95" t="s">
        <v>6</v>
      </c>
    </row>
    <row r="107" ht="15.75" customHeight="1">
      <c r="A107" s="2" t="s">
        <v>43</v>
      </c>
      <c r="B107" s="7"/>
      <c r="C107" s="7"/>
      <c r="D107" s="81">
        <v>44231.0</v>
      </c>
      <c r="E107" s="77">
        <v>0.6319444444444444</v>
      </c>
      <c r="F107" s="80"/>
      <c r="G107" s="80"/>
      <c r="H107" s="80"/>
      <c r="I107" s="96"/>
      <c r="J107" s="96"/>
      <c r="K107" s="73" t="s">
        <v>68</v>
      </c>
      <c r="L107" s="20"/>
      <c r="M107" s="20"/>
      <c r="N107" s="20"/>
      <c r="O107" s="20"/>
      <c r="P107" s="20"/>
    </row>
    <row r="108" ht="15.75" customHeight="1">
      <c r="A108" s="2" t="s">
        <v>43</v>
      </c>
      <c r="B108" s="7"/>
      <c r="C108" s="7"/>
      <c r="D108" s="80"/>
      <c r="E108" s="80"/>
      <c r="F108" s="81">
        <v>44231.0</v>
      </c>
      <c r="G108" s="77">
        <v>0.6708333333333334</v>
      </c>
      <c r="H108" s="80"/>
      <c r="I108" s="96"/>
      <c r="J108" s="96"/>
      <c r="K108" s="73" t="s">
        <v>69</v>
      </c>
      <c r="L108" s="73"/>
      <c r="M108" s="73"/>
      <c r="N108" s="20"/>
      <c r="O108" s="20"/>
      <c r="P108" s="20"/>
    </row>
    <row r="109" ht="15.75" customHeight="1">
      <c r="A109" s="2" t="s">
        <v>43</v>
      </c>
      <c r="B109" s="7"/>
      <c r="C109" s="7"/>
      <c r="D109" s="9">
        <v>44251.0</v>
      </c>
      <c r="E109" s="13">
        <v>0.10144675925925926</v>
      </c>
      <c r="F109" s="9">
        <v>44252.0</v>
      </c>
      <c r="G109" s="13">
        <v>0.7125</v>
      </c>
      <c r="H109" s="7"/>
      <c r="I109" s="7"/>
      <c r="J109" s="7"/>
      <c r="K109" s="1" t="s">
        <v>70</v>
      </c>
    </row>
    <row r="110" ht="15.75" customHeight="1">
      <c r="A110" s="2" t="s">
        <v>43</v>
      </c>
      <c r="B110" s="7"/>
      <c r="C110" s="7"/>
      <c r="D110" s="9">
        <v>44283.0</v>
      </c>
      <c r="E110" s="13">
        <v>0.7403356481481481</v>
      </c>
      <c r="F110" s="9">
        <v>44285.0</v>
      </c>
      <c r="G110" s="13">
        <v>0.5027777777777778</v>
      </c>
      <c r="H110" s="7"/>
      <c r="I110" s="7"/>
      <c r="J110" s="7"/>
      <c r="K110" s="1" t="s">
        <v>71</v>
      </c>
    </row>
    <row r="111" ht="15.75" customHeight="1">
      <c r="A111" s="2" t="s">
        <v>43</v>
      </c>
      <c r="B111" s="7"/>
      <c r="C111" s="7"/>
      <c r="D111" s="9">
        <v>44291.0</v>
      </c>
      <c r="E111" s="13">
        <v>0.4861111111111111</v>
      </c>
      <c r="F111" s="9">
        <v>44292.0</v>
      </c>
      <c r="G111" s="13">
        <v>0.3958333333333333</v>
      </c>
      <c r="H111" s="7"/>
      <c r="I111" s="7"/>
      <c r="J111" s="7"/>
      <c r="K111" s="1" t="s">
        <v>71</v>
      </c>
    </row>
    <row r="112" ht="15.75" customHeight="1">
      <c r="A112" s="2" t="s">
        <v>43</v>
      </c>
      <c r="B112" s="7"/>
      <c r="C112" s="7"/>
      <c r="D112" s="9">
        <v>44294.0</v>
      </c>
      <c r="E112" s="13">
        <v>0.3902777777777778</v>
      </c>
      <c r="F112" s="9">
        <v>44296.0</v>
      </c>
      <c r="G112" s="13">
        <v>0.7222222222222222</v>
      </c>
      <c r="H112" s="7"/>
      <c r="I112" s="7"/>
      <c r="J112" s="7"/>
      <c r="K112" s="1" t="s">
        <v>72</v>
      </c>
    </row>
    <row r="113" ht="15.75" customHeight="1">
      <c r="A113" s="2" t="s">
        <v>43</v>
      </c>
      <c r="B113" s="7"/>
      <c r="C113" s="7"/>
      <c r="D113" s="9">
        <v>44314.0</v>
      </c>
      <c r="E113" s="13">
        <v>0.16319444444444445</v>
      </c>
      <c r="F113" s="9">
        <v>44315.0</v>
      </c>
      <c r="G113" s="13">
        <v>0.8125</v>
      </c>
      <c r="H113" s="7"/>
      <c r="I113" s="7"/>
      <c r="J113" s="7"/>
      <c r="K113" s="1" t="s">
        <v>71</v>
      </c>
    </row>
    <row r="114" ht="15.75" customHeight="1">
      <c r="A114" s="2" t="s">
        <v>43</v>
      </c>
      <c r="B114" s="7"/>
      <c r="C114" s="7"/>
      <c r="D114" s="9">
        <v>44382.0</v>
      </c>
      <c r="E114" s="13">
        <v>0.06180555555555556</v>
      </c>
      <c r="F114" s="9">
        <v>44383.0</v>
      </c>
      <c r="G114" s="13">
        <v>0.7131944444444445</v>
      </c>
      <c r="H114" s="7"/>
      <c r="I114" s="7"/>
      <c r="J114" s="7"/>
      <c r="K114" s="1" t="s">
        <v>71</v>
      </c>
    </row>
    <row r="115" ht="15.75" customHeight="1">
      <c r="A115" s="2" t="s">
        <v>43</v>
      </c>
      <c r="B115" s="7"/>
      <c r="C115" s="7"/>
      <c r="D115" s="9">
        <v>44399.0</v>
      </c>
      <c r="E115" s="13">
        <v>0.8972222222222223</v>
      </c>
      <c r="F115" s="9">
        <v>44407.0</v>
      </c>
      <c r="G115" s="13">
        <v>0.7340277777777778</v>
      </c>
      <c r="H115" s="7"/>
      <c r="I115" s="7"/>
      <c r="J115" s="7"/>
      <c r="K115" s="1" t="s">
        <v>71</v>
      </c>
    </row>
    <row r="116" ht="15.75" customHeight="1">
      <c r="A116" s="2" t="s">
        <v>43</v>
      </c>
      <c r="B116" s="7"/>
      <c r="C116" s="7"/>
      <c r="D116" s="9">
        <v>44511.0</v>
      </c>
      <c r="E116" s="13">
        <v>0.6027777777777777</v>
      </c>
      <c r="F116" s="9">
        <v>44511.0</v>
      </c>
      <c r="G116" s="13">
        <v>0.7152777777777778</v>
      </c>
      <c r="H116" s="7"/>
      <c r="I116" s="7"/>
      <c r="J116" s="7"/>
      <c r="K116" s="1" t="s">
        <v>73</v>
      </c>
    </row>
    <row r="117" ht="15.75" customHeight="1"/>
    <row r="118" ht="15.75" customHeight="1">
      <c r="B118" s="1" t="s">
        <v>74</v>
      </c>
    </row>
    <row r="119" ht="15.75" customHeight="1"/>
    <row r="120" ht="15.75" customHeight="1">
      <c r="A120" s="63" t="s">
        <v>75</v>
      </c>
      <c r="B120" s="73"/>
      <c r="C120" s="73"/>
    </row>
    <row r="121" ht="15.75" customHeight="1">
      <c r="A121" s="63" t="s">
        <v>76</v>
      </c>
      <c r="B121" s="73"/>
      <c r="C121" s="73"/>
      <c r="D121" s="73"/>
      <c r="E121" s="73"/>
      <c r="F121" s="73"/>
      <c r="G121" s="73"/>
      <c r="H121" s="73"/>
      <c r="I121" s="63"/>
      <c r="J121" s="63"/>
      <c r="K121" s="63"/>
      <c r="L121" s="63"/>
      <c r="M121" s="63"/>
      <c r="N121" s="63"/>
      <c r="O121" s="63"/>
      <c r="P121" s="63"/>
      <c r="Q121" s="63"/>
    </row>
    <row r="122" ht="15.75" customHeight="1">
      <c r="A122" s="63" t="s">
        <v>77</v>
      </c>
      <c r="B122" s="73"/>
      <c r="C122" s="73"/>
      <c r="D122" s="73"/>
      <c r="E122" s="73"/>
      <c r="F122" s="73"/>
      <c r="G122" s="73"/>
      <c r="H122" s="73"/>
      <c r="I122" s="63"/>
      <c r="J122" s="63"/>
      <c r="K122" s="63"/>
      <c r="L122" s="63"/>
      <c r="M122" s="63"/>
      <c r="N122" s="63"/>
      <c r="O122" s="63"/>
      <c r="P122" s="63"/>
      <c r="Q122" s="63"/>
    </row>
    <row r="123" ht="15.75" customHeight="1">
      <c r="A123" s="63" t="s">
        <v>78</v>
      </c>
      <c r="B123" s="73"/>
      <c r="C123" s="73"/>
      <c r="D123" s="73"/>
      <c r="E123" s="73"/>
      <c r="F123" s="73"/>
      <c r="G123" s="73"/>
      <c r="H123" s="73"/>
      <c r="I123" s="63"/>
      <c r="J123" s="63"/>
      <c r="K123" s="63"/>
      <c r="L123" s="63"/>
      <c r="M123" s="63"/>
      <c r="N123" s="63"/>
      <c r="O123" s="63"/>
      <c r="P123" s="63"/>
      <c r="Q123" s="63"/>
    </row>
    <row r="124" ht="15.75" customHeight="1">
      <c r="A124" s="64" t="s">
        <v>79</v>
      </c>
      <c r="B124" s="65"/>
      <c r="C124" s="65"/>
    </row>
    <row r="125" ht="15.75" customHeight="1"/>
    <row r="126" ht="15.75" customHeight="1"/>
    <row r="127" ht="15.75" customHeight="1">
      <c r="A127" s="32" t="s">
        <v>80</v>
      </c>
      <c r="G127" s="1" t="s">
        <v>81</v>
      </c>
    </row>
    <row r="128" ht="15.75" customHeight="1">
      <c r="A128" s="7" t="s">
        <v>62</v>
      </c>
      <c r="B128" s="87" t="s">
        <v>63</v>
      </c>
      <c r="C128" s="87" t="s">
        <v>5</v>
      </c>
      <c r="D128" s="87" t="s">
        <v>6</v>
      </c>
      <c r="E128" s="87" t="s">
        <v>64</v>
      </c>
      <c r="G128" s="87" t="s">
        <v>82</v>
      </c>
      <c r="H128" s="87" t="s">
        <v>83</v>
      </c>
      <c r="I128" s="87" t="s">
        <v>84</v>
      </c>
      <c r="J128" s="2"/>
      <c r="K128" s="2"/>
      <c r="L128" s="2"/>
      <c r="M128" s="2"/>
      <c r="N128" s="2"/>
    </row>
    <row r="129" ht="15.75" customHeight="1">
      <c r="A129" s="67">
        <v>44231.0</v>
      </c>
      <c r="B129" s="88">
        <v>44316.0</v>
      </c>
      <c r="C129" s="89">
        <v>79.0</v>
      </c>
      <c r="D129" s="89">
        <v>16022.0</v>
      </c>
      <c r="E129" s="97">
        <f>D129/C129</f>
        <v>202.8101266</v>
      </c>
      <c r="G129" s="2">
        <v>25.5</v>
      </c>
      <c r="H129" s="2">
        <v>31.0</v>
      </c>
      <c r="I129" s="2">
        <v>30.0</v>
      </c>
      <c r="J129" s="2">
        <v>-1.0</v>
      </c>
      <c r="K129" s="2">
        <v>-1.5</v>
      </c>
      <c r="L129" s="2">
        <v>-1.0</v>
      </c>
      <c r="M129" s="2">
        <v>-2.5</v>
      </c>
      <c r="N129" s="2">
        <v>-1.5</v>
      </c>
    </row>
    <row r="130" ht="15.75" customHeight="1">
      <c r="A130" s="32" t="s">
        <v>85</v>
      </c>
      <c r="B130" s="90"/>
      <c r="C130" s="90"/>
      <c r="D130" s="90"/>
      <c r="E130" s="90"/>
      <c r="G130" s="2"/>
      <c r="H130" s="2"/>
      <c r="I130" s="2"/>
      <c r="J130" s="2"/>
      <c r="K130" s="2"/>
      <c r="L130" s="2"/>
      <c r="M130" s="2"/>
      <c r="N130" s="2"/>
    </row>
    <row r="131" ht="15.75" customHeight="1">
      <c r="A131" s="7" t="s">
        <v>62</v>
      </c>
      <c r="B131" s="87" t="s">
        <v>63</v>
      </c>
      <c r="C131" s="87" t="s">
        <v>5</v>
      </c>
      <c r="D131" s="87" t="s">
        <v>6</v>
      </c>
      <c r="E131" s="87" t="s">
        <v>64</v>
      </c>
      <c r="G131" s="87" t="s">
        <v>86</v>
      </c>
      <c r="H131" s="87" t="s">
        <v>87</v>
      </c>
      <c r="I131" s="87" t="s">
        <v>88</v>
      </c>
      <c r="J131" s="2"/>
      <c r="K131" s="2"/>
      <c r="L131" s="87" t="s">
        <v>89</v>
      </c>
      <c r="M131" s="2"/>
      <c r="N131" s="2"/>
    </row>
    <row r="132" ht="15.75" customHeight="1">
      <c r="A132" s="67">
        <v>44317.0</v>
      </c>
      <c r="B132" s="88">
        <v>44439.0</v>
      </c>
      <c r="C132" s="89">
        <v>113.5</v>
      </c>
      <c r="D132" s="89">
        <v>23601.0</v>
      </c>
      <c r="E132" s="97">
        <f>D132/C132</f>
        <v>207.938326</v>
      </c>
      <c r="G132" s="89">
        <v>31.0</v>
      </c>
      <c r="H132" s="89">
        <v>30.0</v>
      </c>
      <c r="I132" s="89">
        <v>31.0</v>
      </c>
      <c r="J132" s="89">
        <v>-1.5</v>
      </c>
      <c r="K132" s="89">
        <v>-8.0</v>
      </c>
      <c r="L132" s="89">
        <v>31.0</v>
      </c>
      <c r="M132" s="2"/>
      <c r="N132" s="2"/>
    </row>
    <row r="133" ht="15.75" customHeight="1">
      <c r="A133" s="32" t="s">
        <v>90</v>
      </c>
      <c r="B133" s="90"/>
      <c r="C133" s="90"/>
      <c r="D133" s="90"/>
      <c r="E133" s="90"/>
      <c r="G133" s="2"/>
      <c r="H133" s="2"/>
      <c r="I133" s="2"/>
      <c r="J133" s="2"/>
      <c r="K133" s="2"/>
      <c r="L133" s="2"/>
      <c r="M133" s="2"/>
      <c r="N133" s="2"/>
    </row>
    <row r="134" ht="15.75" customHeight="1">
      <c r="A134" s="7" t="s">
        <v>62</v>
      </c>
      <c r="B134" s="87" t="s">
        <v>63</v>
      </c>
      <c r="C134" s="87" t="s">
        <v>5</v>
      </c>
      <c r="D134" s="87" t="s">
        <v>6</v>
      </c>
      <c r="E134" s="87" t="s">
        <v>64</v>
      </c>
      <c r="G134" s="87" t="s">
        <v>91</v>
      </c>
      <c r="H134" s="87" t="s">
        <v>92</v>
      </c>
      <c r="I134" s="87" t="s">
        <v>93</v>
      </c>
      <c r="J134" s="87" t="s">
        <v>94</v>
      </c>
      <c r="K134" s="2"/>
      <c r="L134" s="2"/>
      <c r="M134" s="2"/>
      <c r="N134" s="2"/>
    </row>
    <row r="135" ht="15.75" customHeight="1">
      <c r="A135" s="67">
        <v>44440.0</v>
      </c>
      <c r="B135" s="88">
        <v>44561.0</v>
      </c>
      <c r="C135" s="89">
        <v>121.0</v>
      </c>
      <c r="D135" s="89">
        <v>25351.0</v>
      </c>
      <c r="E135" s="97">
        <f>D135/C135</f>
        <v>209.5123967</v>
      </c>
      <c r="G135" s="89">
        <v>30.0</v>
      </c>
      <c r="H135" s="89">
        <v>31.0</v>
      </c>
      <c r="I135" s="89">
        <v>29.0</v>
      </c>
      <c r="J135" s="89">
        <v>31.0</v>
      </c>
      <c r="K135" s="2"/>
      <c r="L135" s="2"/>
      <c r="M135" s="2"/>
      <c r="N135" s="2"/>
    </row>
    <row r="136" ht="15.75" customHeight="1">
      <c r="A136" s="32" t="s">
        <v>95</v>
      </c>
      <c r="B136" s="90"/>
      <c r="C136" s="90"/>
      <c r="D136" s="90"/>
      <c r="E136" s="90"/>
    </row>
    <row r="137" ht="15.75" customHeight="1">
      <c r="A137" s="7" t="s">
        <v>62</v>
      </c>
      <c r="B137" s="87" t="s">
        <v>63</v>
      </c>
      <c r="C137" s="87" t="s">
        <v>5</v>
      </c>
      <c r="D137" s="87" t="s">
        <v>6</v>
      </c>
      <c r="E137" s="87" t="s">
        <v>64</v>
      </c>
    </row>
    <row r="138" ht="15.75" customHeight="1">
      <c r="A138" s="67">
        <v>44197.0</v>
      </c>
      <c r="B138" s="88">
        <v>44561.0</v>
      </c>
      <c r="C138" s="89">
        <f t="shared" ref="C138:D138" si="4">C129+C132+C135</f>
        <v>313.5</v>
      </c>
      <c r="D138" s="89">
        <f t="shared" si="4"/>
        <v>64974</v>
      </c>
      <c r="E138" s="97">
        <f>D138/C138</f>
        <v>207.2535885</v>
      </c>
    </row>
    <row r="139" ht="15.75" customHeight="1"/>
    <row r="140" ht="15.75" customHeight="1"/>
    <row r="141" ht="15.75" customHeight="1"/>
    <row r="142" ht="15.75" customHeight="1">
      <c r="A142" s="98">
        <v>2022.0</v>
      </c>
    </row>
    <row r="143" ht="15.75" customHeight="1">
      <c r="A143" s="2"/>
      <c r="B143" s="7" t="s">
        <v>1</v>
      </c>
      <c r="C143" s="7" t="s">
        <v>2</v>
      </c>
      <c r="D143" s="7" t="s">
        <v>3</v>
      </c>
      <c r="E143" s="7" t="s">
        <v>2</v>
      </c>
      <c r="F143" s="7" t="s">
        <v>4</v>
      </c>
      <c r="G143" s="7" t="s">
        <v>2</v>
      </c>
    </row>
    <row r="144" ht="15.75" customHeight="1">
      <c r="A144" s="2" t="s">
        <v>43</v>
      </c>
      <c r="B144" s="2"/>
      <c r="C144" s="2"/>
      <c r="D144" s="9">
        <v>44596.0</v>
      </c>
      <c r="E144" s="13">
        <v>0.5305555555555556</v>
      </c>
      <c r="F144" s="9">
        <v>44600.0</v>
      </c>
      <c r="G144" s="13">
        <v>0.6534722222222222</v>
      </c>
      <c r="H144" s="1" t="s">
        <v>96</v>
      </c>
    </row>
    <row r="145" ht="15.75" customHeight="1">
      <c r="A145" s="2" t="s">
        <v>43</v>
      </c>
      <c r="B145" s="2"/>
      <c r="C145" s="2"/>
      <c r="D145" s="9">
        <v>44605.0</v>
      </c>
      <c r="E145" s="13">
        <v>0.5395833333333333</v>
      </c>
      <c r="F145" s="9">
        <v>44623.0</v>
      </c>
      <c r="G145" s="13">
        <v>0.5395833333333333</v>
      </c>
    </row>
    <row r="146" ht="15.75" customHeight="1">
      <c r="A146" s="2" t="s">
        <v>43</v>
      </c>
      <c r="B146" s="2"/>
      <c r="C146" s="2"/>
      <c r="D146" s="9">
        <v>44634.0</v>
      </c>
      <c r="E146" s="13">
        <v>0.5</v>
      </c>
      <c r="F146" s="9">
        <v>44635.0</v>
      </c>
      <c r="G146" s="13">
        <v>0.4270833333333333</v>
      </c>
    </row>
    <row r="147" ht="15.75" customHeight="1">
      <c r="A147" s="2" t="s">
        <v>43</v>
      </c>
      <c r="B147" s="2"/>
      <c r="C147" s="2"/>
      <c r="D147" s="9">
        <v>44656.0</v>
      </c>
      <c r="E147" s="13">
        <v>0.5041666666666667</v>
      </c>
      <c r="F147" s="9">
        <v>44659.0</v>
      </c>
      <c r="G147" s="13">
        <v>0.4305555555555556</v>
      </c>
      <c r="H147" s="1" t="s">
        <v>97</v>
      </c>
    </row>
    <row r="148" ht="15.75" customHeight="1">
      <c r="A148" s="2" t="s">
        <v>43</v>
      </c>
      <c r="B148" s="2"/>
      <c r="C148" s="2"/>
      <c r="D148" s="9">
        <v>44717.0</v>
      </c>
      <c r="E148" s="13">
        <v>0.2923611111111111</v>
      </c>
      <c r="F148" s="9">
        <v>44720.0</v>
      </c>
      <c r="G148" s="13">
        <v>0.5229166666666667</v>
      </c>
      <c r="H148" s="1" t="s">
        <v>98</v>
      </c>
    </row>
    <row r="149" ht="15.75" customHeight="1">
      <c r="A149" s="2" t="s">
        <v>43</v>
      </c>
      <c r="B149" s="2"/>
      <c r="C149" s="2"/>
      <c r="D149" s="9">
        <v>44741.0</v>
      </c>
      <c r="E149" s="13">
        <v>0.7243055555555555</v>
      </c>
      <c r="F149" s="9">
        <v>44748.0</v>
      </c>
      <c r="G149" s="13">
        <v>0.4465277777777778</v>
      </c>
    </row>
    <row r="150" ht="15.75" customHeight="1">
      <c r="A150" s="2" t="s">
        <v>43</v>
      </c>
      <c r="B150" s="2"/>
      <c r="C150" s="2"/>
      <c r="D150" s="9">
        <v>44765.0</v>
      </c>
      <c r="E150" s="13">
        <v>0.9847222222222222</v>
      </c>
      <c r="F150" s="9">
        <v>44768.0</v>
      </c>
      <c r="G150" s="13">
        <v>0.40138888888888885</v>
      </c>
      <c r="H150" s="1" t="s">
        <v>97</v>
      </c>
    </row>
    <row r="151" ht="15.75" customHeight="1">
      <c r="A151" s="2" t="s">
        <v>43</v>
      </c>
      <c r="B151" s="2"/>
      <c r="C151" s="2"/>
      <c r="D151" s="9">
        <v>44871.0</v>
      </c>
      <c r="E151" s="13">
        <v>0.28611111111111115</v>
      </c>
      <c r="F151" s="9">
        <v>44873.0</v>
      </c>
      <c r="G151" s="13">
        <v>0.6854166666666667</v>
      </c>
      <c r="H151" s="1" t="s">
        <v>97</v>
      </c>
    </row>
    <row r="152" ht="15.75" customHeight="1"/>
    <row r="153" ht="15.75" customHeight="1"/>
    <row r="154" ht="15.75" customHeight="1"/>
    <row r="155" ht="15.75" customHeight="1">
      <c r="A155" s="32" t="s">
        <v>99</v>
      </c>
      <c r="B155" s="18"/>
      <c r="C155" s="18"/>
      <c r="D155" s="18"/>
      <c r="E155" s="18"/>
      <c r="G155" s="1" t="s">
        <v>100</v>
      </c>
    </row>
    <row r="156" ht="15.75" customHeight="1">
      <c r="A156" s="7" t="s">
        <v>62</v>
      </c>
      <c r="B156" s="87" t="s">
        <v>63</v>
      </c>
      <c r="C156" s="87" t="s">
        <v>5</v>
      </c>
      <c r="D156" s="87" t="s">
        <v>6</v>
      </c>
      <c r="E156" s="87" t="s">
        <v>64</v>
      </c>
      <c r="G156" s="87" t="s">
        <v>101</v>
      </c>
      <c r="H156" s="87" t="s">
        <v>82</v>
      </c>
      <c r="I156" s="87" t="s">
        <v>83</v>
      </c>
      <c r="J156" s="87" t="s">
        <v>84</v>
      </c>
      <c r="K156" s="87" t="s">
        <v>86</v>
      </c>
      <c r="L156" s="87" t="s">
        <v>87</v>
      </c>
    </row>
    <row r="157" ht="15.75" customHeight="1">
      <c r="A157" s="67">
        <v>44562.0</v>
      </c>
      <c r="B157" s="88">
        <v>44742.0</v>
      </c>
      <c r="C157" s="89">
        <v>150.0</v>
      </c>
      <c r="D157" s="89">
        <v>31314.0</v>
      </c>
      <c r="E157" s="97">
        <f>D157/C157</f>
        <v>208.76</v>
      </c>
      <c r="G157" s="89">
        <v>31.0</v>
      </c>
      <c r="H157" s="89">
        <v>28.0</v>
      </c>
      <c r="I157" s="89">
        <v>31.0</v>
      </c>
      <c r="J157" s="89">
        <v>30.0</v>
      </c>
      <c r="K157" s="89">
        <v>31.0</v>
      </c>
      <c r="L157" s="89">
        <v>30.0</v>
      </c>
    </row>
    <row r="158" ht="15.75" customHeight="1">
      <c r="A158" s="32" t="s">
        <v>102</v>
      </c>
      <c r="B158" s="90"/>
      <c r="C158" s="90"/>
      <c r="D158" s="90"/>
      <c r="E158" s="90"/>
      <c r="G158" s="89"/>
      <c r="H158" s="89">
        <v>-4.0</v>
      </c>
      <c r="I158" s="89">
        <v>-1.0</v>
      </c>
      <c r="J158" s="89">
        <v>-4.0</v>
      </c>
      <c r="K158" s="89"/>
      <c r="L158" s="89">
        <v>-3.0</v>
      </c>
    </row>
    <row r="159" ht="15.75" customHeight="1">
      <c r="A159" s="7" t="s">
        <v>62</v>
      </c>
      <c r="B159" s="87" t="s">
        <v>63</v>
      </c>
      <c r="C159" s="87" t="s">
        <v>5</v>
      </c>
      <c r="D159" s="87" t="s">
        <v>6</v>
      </c>
      <c r="E159" s="87" t="s">
        <v>64</v>
      </c>
      <c r="G159" s="89"/>
      <c r="H159" s="89">
        <v>-15.5</v>
      </c>
      <c r="I159" s="89">
        <v>-2.5</v>
      </c>
      <c r="J159" s="89"/>
      <c r="K159" s="89"/>
      <c r="L159" s="89">
        <v>-1.0</v>
      </c>
    </row>
    <row r="160" ht="15.75" customHeight="1">
      <c r="A160" s="67">
        <v>44743.0</v>
      </c>
      <c r="B160" s="88">
        <v>44926.0</v>
      </c>
      <c r="C160" s="89">
        <v>173.5</v>
      </c>
      <c r="D160" s="89">
        <v>36130.0</v>
      </c>
      <c r="E160" s="97">
        <f>D160/C160</f>
        <v>208.2420749</v>
      </c>
      <c r="G160" s="19">
        <f t="shared" ref="G160:L160" si="5">G157+G158+G159</f>
        <v>31</v>
      </c>
      <c r="H160" s="19">
        <f t="shared" si="5"/>
        <v>8.5</v>
      </c>
      <c r="I160" s="19">
        <f t="shared" si="5"/>
        <v>27.5</v>
      </c>
      <c r="J160" s="19">
        <f t="shared" si="5"/>
        <v>26</v>
      </c>
      <c r="K160" s="19">
        <f t="shared" si="5"/>
        <v>31</v>
      </c>
      <c r="L160" s="19">
        <f t="shared" si="5"/>
        <v>26</v>
      </c>
    </row>
    <row r="161" ht="15.75" customHeight="1">
      <c r="A161" s="32" t="s">
        <v>103</v>
      </c>
      <c r="B161" s="90"/>
      <c r="C161" s="90"/>
      <c r="D161" s="90"/>
      <c r="E161" s="90"/>
      <c r="G161" s="90"/>
      <c r="H161" s="90"/>
      <c r="I161" s="90"/>
      <c r="J161" s="90"/>
      <c r="K161" s="90"/>
      <c r="L161" s="90"/>
    </row>
    <row r="162" ht="15.75" customHeight="1">
      <c r="A162" s="7" t="s">
        <v>62</v>
      </c>
      <c r="B162" s="87" t="s">
        <v>63</v>
      </c>
      <c r="C162" s="87" t="s">
        <v>5</v>
      </c>
      <c r="D162" s="87" t="s">
        <v>6</v>
      </c>
      <c r="E162" s="87" t="s">
        <v>64</v>
      </c>
      <c r="G162" s="87" t="s">
        <v>88</v>
      </c>
      <c r="H162" s="87" t="s">
        <v>89</v>
      </c>
      <c r="I162" s="87" t="s">
        <v>91</v>
      </c>
      <c r="J162" s="87" t="s">
        <v>92</v>
      </c>
      <c r="K162" s="87" t="s">
        <v>93</v>
      </c>
      <c r="L162" s="87" t="s">
        <v>94</v>
      </c>
    </row>
    <row r="163" ht="15.75" customHeight="1">
      <c r="A163" s="67">
        <v>44562.0</v>
      </c>
      <c r="B163" s="88">
        <v>44926.0</v>
      </c>
      <c r="C163" s="89">
        <f t="shared" ref="C163:D163" si="6">C157+C160</f>
        <v>323.5</v>
      </c>
      <c r="D163" s="89">
        <f t="shared" si="6"/>
        <v>67444</v>
      </c>
      <c r="E163" s="97">
        <f>D163/C163</f>
        <v>208.4822257</v>
      </c>
      <c r="G163" s="89">
        <v>31.0</v>
      </c>
      <c r="H163" s="89">
        <v>31.0</v>
      </c>
      <c r="I163" s="89">
        <v>30.0</v>
      </c>
      <c r="J163" s="89">
        <v>31.0</v>
      </c>
      <c r="K163" s="89">
        <v>30.0</v>
      </c>
      <c r="L163" s="89">
        <v>31.0</v>
      </c>
    </row>
    <row r="164" ht="15.75" customHeight="1">
      <c r="G164" s="89">
        <v>-5.5</v>
      </c>
      <c r="H164" s="89"/>
      <c r="I164" s="89"/>
      <c r="J164" s="89"/>
      <c r="K164" s="89">
        <v>-2.5</v>
      </c>
      <c r="L164" s="89"/>
    </row>
    <row r="165" ht="15.75" customHeight="1">
      <c r="G165" s="89">
        <v>-2.5</v>
      </c>
      <c r="H165" s="89"/>
      <c r="I165" s="89"/>
      <c r="J165" s="89"/>
      <c r="K165" s="89"/>
      <c r="L165" s="89"/>
    </row>
    <row r="166" ht="15.75" customHeight="1">
      <c r="G166" s="19">
        <f t="shared" ref="G166:L166" si="7">G163+G164+G165</f>
        <v>23</v>
      </c>
      <c r="H166" s="19">
        <f t="shared" si="7"/>
        <v>31</v>
      </c>
      <c r="I166" s="19">
        <f t="shared" si="7"/>
        <v>30</v>
      </c>
      <c r="J166" s="19">
        <f t="shared" si="7"/>
        <v>31</v>
      </c>
      <c r="K166" s="19">
        <f t="shared" si="7"/>
        <v>27.5</v>
      </c>
      <c r="L166" s="19">
        <f t="shared" si="7"/>
        <v>31</v>
      </c>
    </row>
    <row r="167" ht="15.75" customHeight="1"/>
    <row r="168" ht="15.75" customHeight="1"/>
    <row r="169" ht="15.75" customHeight="1"/>
    <row r="170" ht="15.75" customHeight="1">
      <c r="A170" s="98">
        <v>2023.0</v>
      </c>
    </row>
    <row r="171" ht="15.75" customHeight="1">
      <c r="A171" s="2"/>
      <c r="B171" s="7" t="s">
        <v>1</v>
      </c>
      <c r="C171" s="7" t="s">
        <v>2</v>
      </c>
      <c r="D171" s="7" t="s">
        <v>3</v>
      </c>
      <c r="E171" s="7" t="s">
        <v>2</v>
      </c>
      <c r="F171" s="7" t="s">
        <v>4</v>
      </c>
      <c r="G171" s="7" t="s">
        <v>2</v>
      </c>
    </row>
    <row r="172" ht="15.75" customHeight="1">
      <c r="A172" s="2" t="s">
        <v>43</v>
      </c>
      <c r="B172" s="2"/>
      <c r="C172" s="2"/>
      <c r="D172" s="9">
        <v>44945.0</v>
      </c>
      <c r="E172" s="13">
        <v>0.8611111111111112</v>
      </c>
      <c r="F172" s="9">
        <v>44960.0</v>
      </c>
      <c r="G172" s="13">
        <v>0.4583333333333333</v>
      </c>
      <c r="H172" s="1" t="s">
        <v>97</v>
      </c>
    </row>
    <row r="173" ht="15.75" customHeight="1">
      <c r="A173" s="2" t="s">
        <v>43</v>
      </c>
      <c r="B173" s="2"/>
      <c r="C173" s="2"/>
      <c r="D173" s="9">
        <v>44960.0</v>
      </c>
      <c r="E173" s="13">
        <v>0.6159722222222223</v>
      </c>
      <c r="F173" s="9">
        <v>44960.0</v>
      </c>
      <c r="G173" s="13">
        <v>0.6347222222222222</v>
      </c>
      <c r="H173" s="1" t="s">
        <v>104</v>
      </c>
    </row>
    <row r="174" ht="15.75" customHeight="1">
      <c r="A174" s="2" t="s">
        <v>43</v>
      </c>
      <c r="B174" s="2"/>
      <c r="C174" s="2"/>
      <c r="D174" s="9">
        <v>44961.0</v>
      </c>
      <c r="E174" s="13">
        <v>0.5694444444444444</v>
      </c>
      <c r="F174" s="9">
        <v>44965.0</v>
      </c>
      <c r="G174" s="13">
        <v>0.3958333333333333</v>
      </c>
      <c r="H174" s="1" t="s">
        <v>97</v>
      </c>
    </row>
    <row r="175" ht="15.75" customHeight="1">
      <c r="A175" s="2" t="s">
        <v>43</v>
      </c>
      <c r="B175" s="2"/>
      <c r="C175" s="2"/>
      <c r="D175" s="9">
        <v>44971.0</v>
      </c>
      <c r="E175" s="13">
        <v>0.6145833333333334</v>
      </c>
      <c r="F175" s="9">
        <v>44974.0</v>
      </c>
      <c r="G175" s="13">
        <v>0.6354166666666666</v>
      </c>
      <c r="H175" s="1" t="s">
        <v>105</v>
      </c>
    </row>
    <row r="176" ht="15.75" customHeight="1">
      <c r="A176" s="2" t="s">
        <v>43</v>
      </c>
      <c r="B176" s="2"/>
      <c r="C176" s="2"/>
      <c r="D176" s="9">
        <v>45013.0</v>
      </c>
      <c r="E176" s="13">
        <v>0.5916666666666667</v>
      </c>
      <c r="F176" s="9">
        <v>45015.0</v>
      </c>
      <c r="G176" s="13">
        <v>0.5465277777777778</v>
      </c>
      <c r="H176" s="1" t="s">
        <v>97</v>
      </c>
    </row>
    <row r="177" ht="15.75" customHeight="1">
      <c r="A177" s="2" t="s">
        <v>43</v>
      </c>
      <c r="B177" s="2"/>
      <c r="C177" s="2"/>
      <c r="D177" s="9"/>
      <c r="E177" s="13"/>
      <c r="F177" s="9"/>
      <c r="G177" s="13"/>
    </row>
    <row r="178" ht="15.75" customHeight="1">
      <c r="A178" s="2" t="s">
        <v>43</v>
      </c>
      <c r="B178" s="2"/>
      <c r="C178" s="2"/>
      <c r="D178" s="9"/>
      <c r="E178" s="13"/>
      <c r="F178" s="9"/>
      <c r="G178" s="13"/>
    </row>
    <row r="179" ht="15.75" customHeight="1">
      <c r="A179" s="2" t="s">
        <v>43</v>
      </c>
      <c r="B179" s="2"/>
      <c r="C179" s="2"/>
      <c r="D179" s="9"/>
      <c r="E179" s="13"/>
      <c r="F179" s="9"/>
      <c r="G179" s="13"/>
    </row>
    <row r="180" ht="15.75" customHeight="1">
      <c r="A180" s="64" t="s">
        <v>106</v>
      </c>
      <c r="B180" s="65"/>
      <c r="C180" s="65"/>
    </row>
    <row r="181" ht="15.75" customHeight="1">
      <c r="A181" s="63" t="s">
        <v>107</v>
      </c>
      <c r="B181" s="20"/>
      <c r="C181" s="84"/>
      <c r="D181" s="85"/>
      <c r="E181" s="86"/>
      <c r="F181" s="85"/>
      <c r="G181" s="86"/>
      <c r="H181" s="20"/>
      <c r="I181" s="18"/>
      <c r="J181" s="18"/>
    </row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>
      <c r="A187" s="32" t="s">
        <v>99</v>
      </c>
      <c r="B187" s="18"/>
      <c r="C187" s="18"/>
      <c r="D187" s="18"/>
      <c r="E187" s="18"/>
      <c r="G187" s="1" t="s">
        <v>100</v>
      </c>
    </row>
    <row r="188" ht="15.75" customHeight="1">
      <c r="A188" s="7" t="s">
        <v>62</v>
      </c>
      <c r="B188" s="87" t="s">
        <v>63</v>
      </c>
      <c r="C188" s="87" t="s">
        <v>5</v>
      </c>
      <c r="D188" s="87" t="s">
        <v>6</v>
      </c>
      <c r="E188" s="87" t="s">
        <v>64</v>
      </c>
      <c r="G188" s="87" t="s">
        <v>101</v>
      </c>
      <c r="H188" s="87" t="s">
        <v>82</v>
      </c>
      <c r="I188" s="87" t="s">
        <v>83</v>
      </c>
      <c r="J188" s="87" t="s">
        <v>84</v>
      </c>
      <c r="K188" s="87" t="s">
        <v>86</v>
      </c>
      <c r="L188" s="87" t="s">
        <v>87</v>
      </c>
    </row>
    <row r="189" ht="15.75" customHeight="1">
      <c r="A189" s="67">
        <v>44927.0</v>
      </c>
      <c r="B189" s="88">
        <v>45107.0</v>
      </c>
      <c r="C189" s="89">
        <v>159.0</v>
      </c>
      <c r="D189" s="89">
        <v>32756.0</v>
      </c>
      <c r="E189" s="97">
        <f>D189/C189</f>
        <v>206.0125786</v>
      </c>
      <c r="G189" s="89">
        <v>19.0</v>
      </c>
      <c r="H189" s="89">
        <v>28.0</v>
      </c>
      <c r="I189" s="89">
        <v>31.0</v>
      </c>
      <c r="J189" s="89">
        <v>30.0</v>
      </c>
      <c r="K189" s="89">
        <v>31.0</v>
      </c>
      <c r="L189" s="89">
        <v>30.0</v>
      </c>
    </row>
    <row r="190" ht="15.75" customHeight="1">
      <c r="A190" s="32" t="s">
        <v>102</v>
      </c>
      <c r="B190" s="90"/>
      <c r="C190" s="90"/>
      <c r="D190" s="90"/>
      <c r="E190" s="90"/>
      <c r="G190" s="89"/>
      <c r="H190" s="89">
        <v>-5.0</v>
      </c>
      <c r="I190" s="89">
        <v>-2.0</v>
      </c>
      <c r="J190" s="89"/>
      <c r="K190" s="89"/>
      <c r="L190" s="89"/>
    </row>
    <row r="191" ht="15.75" customHeight="1">
      <c r="A191" s="7" t="s">
        <v>62</v>
      </c>
      <c r="B191" s="87" t="s">
        <v>63</v>
      </c>
      <c r="C191" s="87" t="s">
        <v>5</v>
      </c>
      <c r="D191" s="87" t="s">
        <v>6</v>
      </c>
      <c r="E191" s="87" t="s">
        <v>64</v>
      </c>
      <c r="G191" s="89"/>
      <c r="H191" s="89">
        <v>-3.0</v>
      </c>
      <c r="I191" s="89"/>
      <c r="J191" s="89"/>
      <c r="K191" s="89"/>
      <c r="L191" s="89"/>
    </row>
    <row r="192" ht="15.75" customHeight="1">
      <c r="A192" s="67">
        <v>45108.0</v>
      </c>
      <c r="B192" s="88">
        <v>45291.0</v>
      </c>
      <c r="C192" s="89">
        <v>184.0</v>
      </c>
      <c r="D192" s="89">
        <v>38264.0</v>
      </c>
      <c r="E192" s="97">
        <f>D192/C192</f>
        <v>207.9565217</v>
      </c>
      <c r="G192" s="19">
        <f t="shared" ref="G192:L192" si="8">G189+G190+G191</f>
        <v>19</v>
      </c>
      <c r="H192" s="19">
        <f t="shared" si="8"/>
        <v>20</v>
      </c>
      <c r="I192" s="19">
        <f t="shared" si="8"/>
        <v>29</v>
      </c>
      <c r="J192" s="19">
        <f t="shared" si="8"/>
        <v>30</v>
      </c>
      <c r="K192" s="19">
        <f t="shared" si="8"/>
        <v>31</v>
      </c>
      <c r="L192" s="19">
        <f t="shared" si="8"/>
        <v>30</v>
      </c>
    </row>
    <row r="193" ht="15.75" customHeight="1">
      <c r="A193" s="32" t="s">
        <v>103</v>
      </c>
      <c r="B193" s="90"/>
      <c r="C193" s="90"/>
      <c r="D193" s="90"/>
      <c r="E193" s="90"/>
      <c r="G193" s="90"/>
      <c r="H193" s="90"/>
      <c r="I193" s="90"/>
      <c r="J193" s="90"/>
      <c r="K193" s="90"/>
      <c r="L193" s="90"/>
    </row>
    <row r="194" ht="15.75" customHeight="1">
      <c r="A194" s="7" t="s">
        <v>62</v>
      </c>
      <c r="B194" s="87" t="s">
        <v>63</v>
      </c>
      <c r="C194" s="87" t="s">
        <v>5</v>
      </c>
      <c r="D194" s="87" t="s">
        <v>6</v>
      </c>
      <c r="E194" s="87" t="s">
        <v>64</v>
      </c>
      <c r="G194" s="87" t="s">
        <v>88</v>
      </c>
      <c r="H194" s="87" t="s">
        <v>89</v>
      </c>
      <c r="I194" s="87" t="s">
        <v>91</v>
      </c>
      <c r="J194" s="87" t="s">
        <v>92</v>
      </c>
      <c r="K194" s="87" t="s">
        <v>93</v>
      </c>
      <c r="L194" s="87" t="s">
        <v>94</v>
      </c>
    </row>
    <row r="195" ht="15.75" customHeight="1">
      <c r="A195" s="67">
        <v>44927.0</v>
      </c>
      <c r="B195" s="88">
        <v>45291.0</v>
      </c>
      <c r="C195" s="89">
        <f t="shared" ref="C195:D195" si="9">C189+C192</f>
        <v>343</v>
      </c>
      <c r="D195" s="89">
        <f t="shared" si="9"/>
        <v>71020</v>
      </c>
      <c r="E195" s="97">
        <f>D195/C195</f>
        <v>207.0553936</v>
      </c>
      <c r="G195" s="89">
        <v>31.0</v>
      </c>
      <c r="H195" s="89">
        <v>31.0</v>
      </c>
      <c r="I195" s="89">
        <v>30.0</v>
      </c>
      <c r="J195" s="89">
        <v>31.0</v>
      </c>
      <c r="K195" s="89">
        <v>30.0</v>
      </c>
      <c r="L195" s="89">
        <v>31.0</v>
      </c>
    </row>
    <row r="196" ht="15.75" customHeight="1">
      <c r="G196" s="89"/>
      <c r="H196" s="89"/>
      <c r="I196" s="89"/>
      <c r="J196" s="89"/>
      <c r="K196" s="89"/>
      <c r="L196" s="89"/>
    </row>
    <row r="197" ht="15.75" customHeight="1">
      <c r="G197" s="89"/>
      <c r="H197" s="89"/>
      <c r="I197" s="89"/>
      <c r="J197" s="89"/>
      <c r="K197" s="89"/>
      <c r="L197" s="89"/>
    </row>
    <row r="198" ht="15.75" customHeight="1">
      <c r="G198" s="19"/>
      <c r="H198" s="19"/>
      <c r="I198" s="19"/>
      <c r="J198" s="19"/>
      <c r="K198" s="19"/>
      <c r="L198" s="19"/>
    </row>
    <row r="199" ht="15.75" customHeight="1"/>
    <row r="200" ht="15.75" customHeight="1"/>
    <row r="201" ht="15.75" customHeight="1"/>
    <row r="202" ht="15.75" customHeight="1">
      <c r="A202" s="98">
        <v>2024.0</v>
      </c>
    </row>
    <row r="203" ht="15.75" customHeight="1">
      <c r="A203" s="2"/>
      <c r="B203" s="7" t="s">
        <v>1</v>
      </c>
      <c r="C203" s="7" t="s">
        <v>2</v>
      </c>
      <c r="D203" s="7" t="s">
        <v>3</v>
      </c>
      <c r="E203" s="7" t="s">
        <v>2</v>
      </c>
      <c r="F203" s="7" t="s">
        <v>4</v>
      </c>
      <c r="G203" s="7" t="s">
        <v>2</v>
      </c>
    </row>
    <row r="204" ht="15.75" customHeight="1">
      <c r="A204" s="2" t="s">
        <v>43</v>
      </c>
      <c r="B204" s="2"/>
      <c r="C204" s="2"/>
      <c r="D204" s="9">
        <v>45327.0</v>
      </c>
      <c r="E204" s="13">
        <v>0.6458333333333334</v>
      </c>
      <c r="F204" s="9">
        <v>45330.0</v>
      </c>
      <c r="G204" s="99">
        <v>0.6576388888888889</v>
      </c>
      <c r="H204" s="1" t="s">
        <v>108</v>
      </c>
    </row>
    <row r="205" ht="15.75" customHeight="1">
      <c r="A205" s="2" t="s">
        <v>43</v>
      </c>
      <c r="B205" s="2"/>
      <c r="C205" s="2"/>
      <c r="D205" s="9">
        <v>45338.0</v>
      </c>
      <c r="E205" s="99">
        <v>0.38680555555555557</v>
      </c>
      <c r="F205" s="9">
        <v>45350.0</v>
      </c>
      <c r="G205" s="99">
        <v>0.42430555555555555</v>
      </c>
      <c r="H205" s="1" t="s">
        <v>109</v>
      </c>
    </row>
    <row r="206" ht="15.75" customHeight="1">
      <c r="A206" s="2" t="s">
        <v>43</v>
      </c>
      <c r="B206" s="2"/>
      <c r="C206" s="2"/>
      <c r="D206" s="9">
        <v>45388.0</v>
      </c>
      <c r="E206" s="99">
        <v>0.3902777777777778</v>
      </c>
      <c r="F206" s="9">
        <v>45394.0</v>
      </c>
      <c r="G206" s="99">
        <v>0.6465277777777778</v>
      </c>
      <c r="H206" s="1" t="s">
        <v>110</v>
      </c>
    </row>
    <row r="207" ht="15.75" customHeight="1">
      <c r="A207" s="2" t="s">
        <v>43</v>
      </c>
      <c r="B207" s="2"/>
      <c r="C207" s="2"/>
      <c r="D207" s="9">
        <v>45433.0</v>
      </c>
      <c r="E207" s="13">
        <v>0.5958333333333333</v>
      </c>
      <c r="F207" s="9">
        <v>45440.0</v>
      </c>
      <c r="G207" s="99">
        <v>0.45902777777777776</v>
      </c>
      <c r="H207" s="1" t="s">
        <v>111</v>
      </c>
    </row>
    <row r="208" ht="15.75" customHeight="1">
      <c r="A208" s="2" t="s">
        <v>43</v>
      </c>
      <c r="B208" s="2"/>
      <c r="C208" s="2"/>
      <c r="D208" s="9"/>
      <c r="E208" s="13"/>
      <c r="F208" s="9"/>
      <c r="G208" s="13"/>
    </row>
    <row r="209" ht="15.75" customHeight="1">
      <c r="A209" s="2" t="s">
        <v>43</v>
      </c>
      <c r="B209" s="2"/>
      <c r="C209" s="2"/>
      <c r="D209" s="9"/>
      <c r="E209" s="13"/>
      <c r="F209" s="9"/>
      <c r="G209" s="13"/>
    </row>
    <row r="210" ht="15.75" customHeight="1">
      <c r="A210" s="2" t="s">
        <v>43</v>
      </c>
      <c r="B210" s="2"/>
      <c r="C210" s="2"/>
      <c r="D210" s="9"/>
      <c r="E210" s="13"/>
      <c r="F210" s="9"/>
      <c r="G210" s="13"/>
    </row>
    <row r="211" ht="15.75" customHeight="1">
      <c r="A211" s="2" t="s">
        <v>43</v>
      </c>
      <c r="B211" s="2"/>
      <c r="C211" s="2"/>
      <c r="D211" s="9"/>
      <c r="E211" s="13"/>
      <c r="F211" s="9"/>
      <c r="G211" s="13"/>
    </row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F8:P8"/>
  </mergeCells>
  <printOptions/>
  <pageMargins bottom="0.75" footer="0.0" header="0.0" left="0.7" right="0.7" top="0.75"/>
  <pageSetup paperSize="9" orientation="portrait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0"/>
    <col customWidth="1" min="2" max="2" width="10.71"/>
    <col customWidth="1" min="3" max="3" width="12.29"/>
    <col customWidth="1" min="4" max="4" width="12.43"/>
    <col customWidth="1" min="5" max="5" width="8.71"/>
    <col customWidth="1" min="6" max="6" width="10.71"/>
    <col customWidth="1" min="7" max="10" width="8.71"/>
    <col customWidth="1" min="11" max="11" width="36.29"/>
    <col customWidth="1" min="12" max="12" width="11.0"/>
    <col customWidth="1" min="13" max="13" width="10.71"/>
    <col customWidth="1" min="14" max="14" width="8.71"/>
    <col customWidth="1" min="15" max="15" width="10.71"/>
    <col customWidth="1" min="16" max="26" width="8.71"/>
  </cols>
  <sheetData>
    <row r="1">
      <c r="C1" s="32" t="s">
        <v>112</v>
      </c>
      <c r="D1" s="32"/>
      <c r="E1" s="32"/>
    </row>
    <row r="3">
      <c r="A3" s="20"/>
      <c r="B3" s="100">
        <v>2018.0</v>
      </c>
      <c r="C3" s="34" t="s">
        <v>113</v>
      </c>
      <c r="D3" s="18"/>
      <c r="E3" s="18"/>
      <c r="F3" s="18"/>
      <c r="G3" s="18"/>
      <c r="H3" s="18"/>
      <c r="I3" s="18"/>
      <c r="J3" s="18"/>
      <c r="K3" s="61"/>
      <c r="L3" s="18"/>
      <c r="M3" s="18"/>
      <c r="N3" s="18"/>
    </row>
    <row r="4">
      <c r="A4" s="20"/>
      <c r="B4" s="100">
        <v>2018.0</v>
      </c>
      <c r="C4" s="32" t="s">
        <v>23</v>
      </c>
      <c r="D4" s="32"/>
      <c r="E4" s="18"/>
      <c r="F4" s="18"/>
      <c r="G4" s="18"/>
      <c r="H4" s="18"/>
      <c r="I4" s="18"/>
      <c r="J4" s="18"/>
      <c r="K4" s="61"/>
      <c r="L4" s="18"/>
      <c r="M4" s="18"/>
      <c r="N4" s="18"/>
    </row>
    <row r="5">
      <c r="B5" s="90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</row>
    <row r="6">
      <c r="A6" s="101">
        <v>43518.0</v>
      </c>
      <c r="B6" s="102">
        <v>2019.0</v>
      </c>
      <c r="C6" s="59" t="s">
        <v>114</v>
      </c>
      <c r="D6" s="103"/>
      <c r="E6" s="104"/>
      <c r="F6" s="105"/>
      <c r="G6" s="106"/>
      <c r="H6" s="105"/>
      <c r="I6" s="34"/>
      <c r="J6" s="34"/>
      <c r="K6" s="18"/>
      <c r="L6" s="18"/>
      <c r="M6" s="18"/>
      <c r="N6" s="18"/>
      <c r="O6" s="18"/>
    </row>
    <row r="7">
      <c r="A7" s="101">
        <v>43592.0</v>
      </c>
      <c r="B7" s="102">
        <v>2019.0</v>
      </c>
      <c r="C7" s="107" t="s">
        <v>115</v>
      </c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</row>
    <row r="8">
      <c r="A8" s="101">
        <v>43600.0</v>
      </c>
      <c r="B8" s="102">
        <v>2019.0</v>
      </c>
      <c r="C8" s="107" t="s">
        <v>116</v>
      </c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</row>
    <row r="9">
      <c r="B9" s="19"/>
      <c r="C9" s="32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</row>
    <row r="10">
      <c r="A10" s="108">
        <v>43986.0</v>
      </c>
      <c r="B10" s="109">
        <v>2020.0</v>
      </c>
      <c r="C10" s="34" t="s">
        <v>117</v>
      </c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</row>
    <row r="11">
      <c r="B11" s="90"/>
      <c r="C11" s="18"/>
      <c r="D11" s="18"/>
      <c r="E11" s="18"/>
      <c r="F11" s="18"/>
      <c r="G11" s="18"/>
      <c r="H11" s="34"/>
      <c r="I11" s="34"/>
      <c r="J11" s="18"/>
      <c r="K11" s="18"/>
      <c r="L11" s="18"/>
      <c r="M11" s="18"/>
      <c r="N11" s="18"/>
      <c r="O11" s="18"/>
    </row>
    <row r="12">
      <c r="A12" s="65"/>
      <c r="B12" s="110">
        <v>2021.0</v>
      </c>
      <c r="C12" s="48">
        <v>44231.0</v>
      </c>
      <c r="D12" s="111">
        <v>0.6319444444444444</v>
      </c>
      <c r="E12" s="34" t="s">
        <v>68</v>
      </c>
      <c r="F12" s="34"/>
      <c r="G12" s="34"/>
      <c r="H12" s="34"/>
      <c r="I12" s="34"/>
      <c r="J12" s="18"/>
      <c r="K12" s="66"/>
      <c r="L12" s="66"/>
      <c r="M12" s="18"/>
      <c r="N12" s="18"/>
      <c r="O12" s="18"/>
    </row>
    <row r="13">
      <c r="A13" s="65"/>
      <c r="B13" s="110">
        <v>2021.0</v>
      </c>
      <c r="C13" s="112">
        <v>44231.0</v>
      </c>
      <c r="D13" s="113">
        <v>0.6708333333333334</v>
      </c>
      <c r="E13" s="32" t="s">
        <v>69</v>
      </c>
      <c r="F13" s="32"/>
      <c r="G13" s="34"/>
      <c r="H13" s="18"/>
      <c r="I13" s="18"/>
      <c r="J13" s="18"/>
      <c r="K13" s="18"/>
      <c r="L13" s="18"/>
      <c r="M13" s="18"/>
      <c r="N13" s="18"/>
    </row>
    <row r="14">
      <c r="A14" s="114">
        <v>44258.0</v>
      </c>
      <c r="B14" s="110">
        <v>2021.0</v>
      </c>
      <c r="C14" s="115" t="s">
        <v>118</v>
      </c>
      <c r="D14" s="19"/>
      <c r="E14" s="19"/>
      <c r="F14" s="19"/>
      <c r="G14" s="19"/>
      <c r="H14" s="18"/>
      <c r="I14" s="18"/>
      <c r="J14" s="18"/>
      <c r="K14" s="18"/>
      <c r="L14" s="18"/>
      <c r="M14" s="18"/>
      <c r="N14" s="18"/>
    </row>
    <row r="15"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</row>
    <row r="16">
      <c r="A16" s="116">
        <v>44974.0</v>
      </c>
      <c r="B16" s="117">
        <v>2023.0</v>
      </c>
      <c r="C16" s="107" t="s">
        <v>119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22.14"/>
    <col customWidth="1" min="3" max="4" width="10.71"/>
    <col customWidth="1" min="5" max="5" width="10.43"/>
    <col customWidth="1" min="6" max="6" width="13.29"/>
    <col customWidth="1" min="7" max="7" width="8.71"/>
    <col customWidth="1" min="8" max="8" width="13.71"/>
    <col customWidth="1" min="9" max="10" width="8.71"/>
    <col customWidth="1" min="11" max="11" width="97.0"/>
    <col customWidth="1" min="12" max="26" width="8.71"/>
  </cols>
  <sheetData>
    <row r="2">
      <c r="B2" s="32" t="s">
        <v>120</v>
      </c>
    </row>
    <row r="4">
      <c r="B4" s="118" t="s">
        <v>121</v>
      </c>
      <c r="C4" s="119" t="s">
        <v>122</v>
      </c>
      <c r="D4" s="119" t="s">
        <v>123</v>
      </c>
      <c r="E4" s="119" t="s">
        <v>124</v>
      </c>
      <c r="F4" s="119" t="s">
        <v>125</v>
      </c>
      <c r="H4" s="118" t="s">
        <v>126</v>
      </c>
      <c r="I4" s="119" t="s">
        <v>127</v>
      </c>
      <c r="J4" s="119" t="s">
        <v>128</v>
      </c>
      <c r="K4" s="119" t="s">
        <v>129</v>
      </c>
      <c r="L4" s="119" t="s">
        <v>130</v>
      </c>
    </row>
    <row r="5">
      <c r="B5" s="120" t="s">
        <v>131</v>
      </c>
      <c r="C5" s="121">
        <v>42653.0</v>
      </c>
      <c r="D5" s="121">
        <v>42766.0</v>
      </c>
      <c r="E5" s="122">
        <v>113.0</v>
      </c>
      <c r="F5" s="122">
        <v>13987.0</v>
      </c>
      <c r="I5" s="123" t="s">
        <v>132</v>
      </c>
      <c r="J5" s="124">
        <v>42795.0</v>
      </c>
      <c r="K5" s="125" t="s">
        <v>133</v>
      </c>
      <c r="L5" s="122">
        <v>16.0</v>
      </c>
    </row>
    <row r="6">
      <c r="B6" s="126" t="s">
        <v>134</v>
      </c>
      <c r="C6" s="127">
        <v>42767.0</v>
      </c>
      <c r="D6" s="127">
        <v>42768.0</v>
      </c>
      <c r="E6" s="128">
        <v>1.0</v>
      </c>
      <c r="F6" s="128">
        <v>144.0</v>
      </c>
      <c r="I6" s="123" t="s">
        <v>135</v>
      </c>
      <c r="J6" s="124">
        <v>42887.0</v>
      </c>
      <c r="K6" s="125" t="s">
        <v>136</v>
      </c>
      <c r="L6" s="122">
        <v>8.0</v>
      </c>
    </row>
    <row r="7">
      <c r="B7" s="120" t="s">
        <v>137</v>
      </c>
      <c r="C7" s="121">
        <v>42823.0</v>
      </c>
      <c r="D7" s="121">
        <v>42881.0</v>
      </c>
      <c r="E7" s="122">
        <v>50.0</v>
      </c>
      <c r="F7" s="122">
        <v>6868.0</v>
      </c>
      <c r="I7" s="123" t="s">
        <v>138</v>
      </c>
      <c r="J7" s="124">
        <v>42917.0</v>
      </c>
      <c r="K7" s="125" t="s">
        <v>139</v>
      </c>
      <c r="L7" s="129">
        <v>4.0</v>
      </c>
    </row>
    <row r="8" ht="37.5" customHeight="1">
      <c r="B8" s="120" t="s">
        <v>140</v>
      </c>
      <c r="C8" s="121">
        <v>42950.0</v>
      </c>
      <c r="D8" s="121">
        <v>42993.0</v>
      </c>
      <c r="E8" s="122">
        <v>42.0</v>
      </c>
      <c r="F8" s="129">
        <v>8942.0</v>
      </c>
      <c r="K8" s="130" t="s">
        <v>141</v>
      </c>
      <c r="L8" s="131">
        <f>SUM(L5:L7)</f>
        <v>28</v>
      </c>
    </row>
    <row r="9">
      <c r="B9" s="120" t="s">
        <v>142</v>
      </c>
      <c r="C9" s="121">
        <v>42993.0</v>
      </c>
      <c r="D9" s="121">
        <v>43100.0</v>
      </c>
      <c r="E9" s="132">
        <v>94.0</v>
      </c>
      <c r="F9" s="133">
        <v>14007.0</v>
      </c>
    </row>
    <row r="10">
      <c r="D10" s="131" t="s">
        <v>141</v>
      </c>
      <c r="E10" s="131" t="str">
        <f t="shared" ref="E10:F10" si="1">SUM(E5:E10)</f>
        <v>#REF!</v>
      </c>
      <c r="F10" s="134" t="str">
        <f t="shared" si="1"/>
        <v>#REF!</v>
      </c>
    </row>
    <row r="11">
      <c r="E11" s="135" t="s">
        <v>124</v>
      </c>
      <c r="F11" s="119" t="s">
        <v>125</v>
      </c>
    </row>
    <row r="13">
      <c r="I13" s="118" t="s">
        <v>143</v>
      </c>
      <c r="J13" s="135" t="s">
        <v>144</v>
      </c>
    </row>
    <row r="14">
      <c r="B14" s="136" t="s">
        <v>145</v>
      </c>
      <c r="C14" s="137" t="s">
        <v>146</v>
      </c>
      <c r="F14" s="138" t="s">
        <v>147</v>
      </c>
      <c r="G14" s="139" t="s">
        <v>146</v>
      </c>
      <c r="I14" s="140" t="s">
        <v>148</v>
      </c>
      <c r="J14" s="131">
        <v>267.0</v>
      </c>
    </row>
    <row r="15">
      <c r="B15" s="141" t="s">
        <v>149</v>
      </c>
      <c r="C15" s="122">
        <v>2416.0</v>
      </c>
      <c r="F15" s="142" t="s">
        <v>150</v>
      </c>
      <c r="G15" s="143">
        <v>6.0</v>
      </c>
      <c r="I15" s="144" t="s">
        <v>151</v>
      </c>
      <c r="J15" s="131">
        <v>14.0</v>
      </c>
    </row>
    <row r="16">
      <c r="B16" s="144" t="s">
        <v>152</v>
      </c>
      <c r="C16" s="122">
        <v>13.0</v>
      </c>
      <c r="F16" s="145" t="s">
        <v>153</v>
      </c>
      <c r="G16" s="146">
        <v>3.0</v>
      </c>
      <c r="I16" s="144" t="s">
        <v>154</v>
      </c>
      <c r="J16" s="131">
        <v>72.0</v>
      </c>
    </row>
    <row r="17">
      <c r="B17" s="144" t="s">
        <v>155</v>
      </c>
      <c r="C17" s="122">
        <v>38.0</v>
      </c>
      <c r="F17" s="131" t="s">
        <v>141</v>
      </c>
      <c r="G17" s="131">
        <f>SUM(G12:G16)</f>
        <v>9</v>
      </c>
      <c r="I17" s="131" t="s">
        <v>141</v>
      </c>
      <c r="J17" s="131">
        <f>SUM(J14:J16)</f>
        <v>353</v>
      </c>
    </row>
    <row r="18">
      <c r="B18" s="144" t="s">
        <v>156</v>
      </c>
      <c r="C18" s="122">
        <v>8.0</v>
      </c>
    </row>
    <row r="19">
      <c r="B19" s="144" t="s">
        <v>157</v>
      </c>
      <c r="C19" s="122">
        <v>6.0</v>
      </c>
      <c r="F19" s="147" t="s">
        <v>158</v>
      </c>
      <c r="G19" s="65"/>
      <c r="H19" s="65"/>
      <c r="I19" s="65"/>
      <c r="J19" s="65"/>
      <c r="K19" s="65"/>
    </row>
    <row r="20">
      <c r="B20" s="131" t="s">
        <v>141</v>
      </c>
      <c r="C20" s="131">
        <f>SUM(C15:C19)</f>
        <v>2481</v>
      </c>
    </row>
    <row r="21" ht="15.75" customHeight="1"/>
    <row r="22" ht="15.75" customHeight="1"/>
    <row r="23" ht="15.75" customHeight="1"/>
    <row r="24" ht="15.75" customHeight="1">
      <c r="B24" s="118" t="s">
        <v>159</v>
      </c>
      <c r="C24" s="119" t="s">
        <v>122</v>
      </c>
      <c r="D24" s="119" t="s">
        <v>123</v>
      </c>
      <c r="E24" s="119" t="s">
        <v>124</v>
      </c>
    </row>
    <row r="25" ht="15.75" customHeight="1">
      <c r="B25" s="120" t="s">
        <v>142</v>
      </c>
      <c r="C25" s="121">
        <v>43101.0</v>
      </c>
      <c r="D25" s="9">
        <v>43262.0</v>
      </c>
      <c r="E25" s="132"/>
    </row>
    <row r="26" ht="15.75" customHeight="1">
      <c r="B26" s="2" t="s">
        <v>25</v>
      </c>
      <c r="C26" s="148">
        <v>43311.0</v>
      </c>
      <c r="D26" s="149">
        <v>43354.0</v>
      </c>
    </row>
    <row r="27" ht="15.75" customHeight="1">
      <c r="B27" s="2" t="s">
        <v>26</v>
      </c>
      <c r="C27" s="9">
        <v>43354.0</v>
      </c>
    </row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43.0"/>
    <col customWidth="1" min="3" max="3" width="83.29"/>
    <col customWidth="1" min="4" max="26" width="8.71"/>
  </cols>
  <sheetData>
    <row r="4">
      <c r="B4" s="150" t="s">
        <v>160</v>
      </c>
      <c r="C4" s="150" t="s">
        <v>161</v>
      </c>
    </row>
    <row r="5">
      <c r="B5" s="151" t="s">
        <v>132</v>
      </c>
      <c r="C5" s="152">
        <v>42795.0</v>
      </c>
    </row>
    <row r="6">
      <c r="B6" s="151" t="s">
        <v>135</v>
      </c>
      <c r="C6" s="152">
        <v>42887.0</v>
      </c>
    </row>
    <row r="7">
      <c r="B7" s="151" t="s">
        <v>162</v>
      </c>
      <c r="C7" s="152">
        <v>42917.0</v>
      </c>
    </row>
    <row r="8">
      <c r="B8" s="151" t="s">
        <v>163</v>
      </c>
      <c r="C8" s="152">
        <v>43282.0</v>
      </c>
    </row>
    <row r="9">
      <c r="B9" s="151" t="s">
        <v>164</v>
      </c>
      <c r="C9" s="152">
        <v>43282.0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2006-09-25T09:17:32Z</dcterms:created>
</cp:coreProperties>
</file>