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213CFF82-6420-4EDA-9ACF-D2F387A1023B}" xr6:coauthVersionLast="46" xr6:coauthVersionMax="46" xr10:uidLastSave="{00000000-0000-0000-0000-000000000000}"/>
  <bookViews>
    <workbookView xWindow="-120" yWindow="-120" windowWidth="20730" windowHeight="11040" tabRatio="53" xr2:uid="{368B4988-19E0-472B-9B89-C1C00FA2F6E1}"/>
  </bookViews>
  <sheets>
    <sheet name="Planilha1" sheetId="1" r:id="rId1"/>
    <sheet name="Planilha2" sheetId="2" r:id="rId2"/>
  </sheets>
  <definedNames>
    <definedName name="Aporte">Planilha1!$D$18</definedName>
    <definedName name="Patrimonio_acumulado">Planilha1!$D$21</definedName>
    <definedName name="Rendimento">Planilha1!$D$14</definedName>
    <definedName name="Salario">Planilha1!$D$13</definedName>
    <definedName name="tx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B19" i="2"/>
  <c r="B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C33" i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1" i="1" l="1"/>
  <c r="D37" i="1"/>
  <c r="D42" i="1"/>
  <c r="D40" i="1"/>
  <c r="D39" i="1"/>
  <c r="D38" i="1"/>
  <c r="D43" i="1" l="1"/>
</calcChain>
</file>

<file path=xl/sharedStrings.xml><?xml version="1.0" encoding="utf-8"?>
<sst xmlns="http://schemas.openxmlformats.org/spreadsheetml/2006/main" count="69" uniqueCount="33">
  <si>
    <t>Salário</t>
  </si>
  <si>
    <t>Rendimento Carteira</t>
  </si>
  <si>
    <t>Sugestão de investimento (30%)</t>
  </si>
  <si>
    <t>CONFIGURAÇÕES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</si>
  <si>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</si>
  <si>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</si>
  <si>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</si>
  <si>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</si>
  <si>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</si>
  <si>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</si>
  <si>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</si>
  <si>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</si>
  <si>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</si>
  <si>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</si>
  <si>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</si>
  <si>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</si>
  <si>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</si>
  <si>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PERFIL</t>
  </si>
  <si>
    <t>VALOR A SER INVESTIDO POR MêS</t>
  </si>
  <si>
    <t>TIPO DE FII</t>
  </si>
  <si>
    <t>PAPEL</t>
  </si>
  <si>
    <t>TIJOLO</t>
  </si>
  <si>
    <t>HÍBRIDOS</t>
  </si>
  <si>
    <t>FOFs</t>
  </si>
  <si>
    <t>DESENVOLVIMENTO</t>
  </si>
  <si>
    <t>HOTELARIAS</t>
  </si>
  <si>
    <t>Conservador</t>
  </si>
  <si>
    <t>Moderado</t>
  </si>
  <si>
    <t>Agressivo</t>
  </si>
  <si>
    <t>%</t>
  </si>
  <si>
    <t>Chave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</si>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</sst>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9" fontId="0" fillId="0" borderId="0" xfId="2" applyFont="1"/>
    <xf numFmtId="0" fontId="4" fillId="0" borderId="0" xfId="0" applyFont="1"/>
    <xf numFmtId="0" fontId="5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3"/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0" fontId="0" fillId="6" borderId="0" xfId="0" applyFill="1"/>
    <xf numFmtId="0" fontId="3" fillId="4" borderId="0" xfId="0" applyFont="1" applyFill="1"/>
    <xf numFmtId="0" fontId="0" fillId="4" borderId="0" xfId="0" applyFill="1"/>
    <xf numFmtId="0" fontId="0" fillId="7" borderId="27" xfId="0" applyFill="1" applyBorder="1"/>
    <xf numFmtId="0" fontId="8" fillId="6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left"/>
    </xf>
    <xf numFmtId="0" fontId="0" fillId="6" borderId="11" xfId="0" applyFill="1" applyBorder="1" applyAlignment="1">
      <alignment horizontal="center"/>
    </xf>
    <xf numFmtId="8" fontId="0" fillId="6" borderId="12" xfId="0" applyNumberFormat="1" applyFill="1" applyBorder="1" applyAlignment="1">
      <alignment horizontal="center"/>
    </xf>
    <xf numFmtId="8" fontId="0" fillId="6" borderId="7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8" fontId="0" fillId="6" borderId="6" xfId="0" applyNumberForma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8" fontId="0" fillId="6" borderId="9" xfId="0" applyNumberFormat="1" applyFill="1" applyBorder="1" applyAlignment="1">
      <alignment horizontal="center"/>
    </xf>
    <xf numFmtId="8" fontId="0" fillId="6" borderId="10" xfId="0" applyNumberFormat="1" applyFill="1" applyBorder="1" applyAlignment="1">
      <alignment horizontal="center"/>
    </xf>
    <xf numFmtId="8" fontId="0" fillId="6" borderId="13" xfId="0" applyNumberFormat="1" applyFill="1" applyBorder="1" applyAlignment="1">
      <alignment horizontal="center"/>
    </xf>
    <xf numFmtId="164" fontId="0" fillId="0" borderId="25" xfId="1" applyNumberFormat="1" applyFont="1" applyBorder="1" applyAlignment="1">
      <alignment horizontal="left"/>
    </xf>
    <xf numFmtId="10" fontId="0" fillId="0" borderId="19" xfId="0" applyNumberFormat="1" applyBorder="1" applyAlignment="1">
      <alignment horizontal="left"/>
    </xf>
    <xf numFmtId="164" fontId="0" fillId="4" borderId="22" xfId="0" applyNumberFormat="1" applyFill="1" applyBorder="1" applyAlignment="1">
      <alignment horizontal="left"/>
    </xf>
    <xf numFmtId="164" fontId="0" fillId="0" borderId="16" xfId="1" applyNumberFormat="1" applyFont="1" applyBorder="1" applyAlignment="1">
      <alignment horizontal="left"/>
    </xf>
    <xf numFmtId="0" fontId="0" fillId="0" borderId="19" xfId="0" applyBorder="1" applyAlignment="1">
      <alignment horizontal="left"/>
    </xf>
    <xf numFmtId="10" fontId="0" fillId="0" borderId="19" xfId="2" applyNumberFormat="1" applyFont="1" applyBorder="1" applyAlignment="1">
      <alignment horizontal="left"/>
    </xf>
    <xf numFmtId="8" fontId="0" fillId="6" borderId="19" xfId="0" applyNumberFormat="1" applyFill="1" applyBorder="1" applyAlignment="1">
      <alignment horizontal="left"/>
    </xf>
    <xf numFmtId="8" fontId="0" fillId="6" borderId="22" xfId="0" applyNumberFormat="1" applyFill="1" applyBorder="1" applyAlignment="1">
      <alignment horizontal="left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E-4118-958D-E5F727998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E-4118-958D-E5F7279988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E-4118-958D-E5F7279988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E-4118-958D-E5F7279988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E-4118-958D-E5F7279988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CE-4118-958D-E5F727998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0.1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6-4A2A-BAC3-76C293A9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233797</xdr:colOff>
      <xdr:row>1</xdr:row>
      <xdr:rowOff>0</xdr:rowOff>
    </xdr:from>
    <xdr:to>
      <xdr:col>4</xdr:col>
      <xdr:colOff>34636</xdr:colOff>
      <xdr:row>9</xdr:row>
      <xdr:rowOff>118331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F2F4F6-6479-45E0-A5EE-8460F78BE6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79" b="6800"/>
        <a:stretch/>
      </xdr:blipFill>
      <xdr:spPr>
        <a:xfrm>
          <a:off x="233797" y="190500"/>
          <a:ext cx="4745180" cy="1642331"/>
        </a:xfrm>
        <a:prstGeom prst="rect">
          <a:avLst/>
        </a:prstGeom>
        <a:effectLst>
          <a:softEdge rad="25400"/>
        </a:effectLst>
      </xdr:spPr>
    </xdr:pic>
    <xdr:clientData/>
  </xdr:twoCellAnchor>
  <xdr:twoCellAnchor>
    <xdr:from>
      <xdr:col>1</xdr:col>
      <xdr:colOff>0</xdr:colOff>
      <xdr:row>44</xdr:row>
      <xdr:rowOff>8658</xdr:rowOff>
    </xdr:from>
    <xdr:to>
      <xdr:col>3</xdr:col>
      <xdr:colOff>978476</xdr:colOff>
      <xdr:row>55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7A1671-6A0C-4E7D-A0D4-4E393DBEC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BDF8-36E3-47AF-B36F-6715F037E5C7}">
  <dimension ref="A11:D43"/>
  <sheetViews>
    <sheetView showGridLines="0" showRowColHeaders="0" tabSelected="1" zoomScale="110" zoomScaleNormal="110" workbookViewId="0">
      <selection activeCell="H55" sqref="H55"/>
    </sheetView>
  </sheetViews>
  <sheetFormatPr defaultRowHeight="15" x14ac:dyDescent="0.25"/>
  <cols>
    <col min="1" max="1" width="3.7109375" customWidth="1"/>
    <col min="2" max="2" width="31.85546875" bestFit="1" customWidth="1"/>
    <col min="3" max="3" width="24.5703125" customWidth="1"/>
    <col min="4" max="4" width="14" bestFit="1" customWidth="1"/>
  </cols>
  <sheetData>
    <row r="11" spans="2:4" ht="15.75" thickBot="1" x14ac:dyDescent="0.3"/>
    <row r="12" spans="2:4" ht="21" x14ac:dyDescent="0.35">
      <c r="B12" s="46" t="s">
        <v>3</v>
      </c>
      <c r="C12" s="47"/>
      <c r="D12" s="12"/>
    </row>
    <row r="13" spans="2:4" x14ac:dyDescent="0.25">
      <c r="B13" s="48" t="s">
        <v>0</v>
      </c>
      <c r="C13" s="49"/>
      <c r="D13" s="27">
        <v>10000</v>
      </c>
    </row>
    <row r="14" spans="2:4" x14ac:dyDescent="0.25">
      <c r="B14" s="50" t="s">
        <v>1</v>
      </c>
      <c r="C14" s="51"/>
      <c r="D14" s="28">
        <v>0.01</v>
      </c>
    </row>
    <row r="15" spans="2:4" ht="15.75" thickBot="1" x14ac:dyDescent="0.3">
      <c r="B15" s="52" t="s">
        <v>2</v>
      </c>
      <c r="C15" s="53"/>
      <c r="D15" s="29">
        <f>Salario*30%</f>
        <v>3000</v>
      </c>
    </row>
    <row r="16" spans="2:4" ht="15.75" thickBot="1" x14ac:dyDescent="0.3"/>
    <row r="17" spans="1:4" ht="21" x14ac:dyDescent="0.35">
      <c r="B17" s="35" t="s">
        <v>4</v>
      </c>
      <c r="C17" s="36"/>
      <c r="D17" s="37"/>
    </row>
    <row r="18" spans="1:4" x14ac:dyDescent="0.25">
      <c r="B18" s="38" t="s">
        <v>5</v>
      </c>
      <c r="C18" s="39"/>
      <c r="D18" s="30">
        <v>3000</v>
      </c>
    </row>
    <row r="19" spans="1:4" x14ac:dyDescent="0.25">
      <c r="B19" s="40" t="s">
        <v>6</v>
      </c>
      <c r="C19" s="41"/>
      <c r="D19" s="31">
        <v>5</v>
      </c>
    </row>
    <row r="20" spans="1:4" x14ac:dyDescent="0.25">
      <c r="B20" s="40" t="s">
        <v>7</v>
      </c>
      <c r="C20" s="41"/>
      <c r="D20" s="32">
        <v>1.078E-2</v>
      </c>
    </row>
    <row r="21" spans="1:4" ht="15.75" x14ac:dyDescent="0.25">
      <c r="B21" s="42" t="s">
        <v>8</v>
      </c>
      <c r="C21" s="43"/>
      <c r="D21" s="33">
        <f>FV(tx_mensal,D19*12,Aporte*-1)</f>
        <v>251249.45863464853</v>
      </c>
    </row>
    <row r="22" spans="1:4" ht="16.5" thickBot="1" x14ac:dyDescent="0.3">
      <c r="B22" s="44" t="s">
        <v>9</v>
      </c>
      <c r="C22" s="45"/>
      <c r="D22" s="34">
        <f>Patrimonio_acumulado*Rendimento</f>
        <v>2512.4945863464854</v>
      </c>
    </row>
    <row r="23" spans="1:4" ht="15.75" thickBot="1" x14ac:dyDescent="0.3"/>
    <row r="24" spans="1:4" ht="21" x14ac:dyDescent="0.35">
      <c r="B24" s="35" t="s">
        <v>10</v>
      </c>
      <c r="C24" s="36"/>
      <c r="D24" s="3" t="s">
        <v>16</v>
      </c>
    </row>
    <row r="25" spans="1:4" x14ac:dyDescent="0.25">
      <c r="A25" s="2">
        <v>2</v>
      </c>
      <c r="B25" s="18" t="s">
        <v>11</v>
      </c>
      <c r="C25" s="19">
        <f>FV($D$20,A25*12,$D$18*-1)</f>
        <v>81673.174243774163</v>
      </c>
      <c r="D25" s="26">
        <f>C25*Rendimento</f>
        <v>816.73174243774167</v>
      </c>
    </row>
    <row r="26" spans="1:4" x14ac:dyDescent="0.25">
      <c r="A26" s="2">
        <v>5</v>
      </c>
      <c r="B26" s="21" t="s">
        <v>12</v>
      </c>
      <c r="C26" s="22">
        <f>FV($D$20,A26*12,$D$18*-1)</f>
        <v>251249.45863464853</v>
      </c>
      <c r="D26" s="20">
        <f>C26*Rendimento</f>
        <v>2512.4945863464854</v>
      </c>
    </row>
    <row r="27" spans="1:4" x14ac:dyDescent="0.25">
      <c r="A27" s="2">
        <v>10</v>
      </c>
      <c r="B27" s="21" t="s">
        <v>13</v>
      </c>
      <c r="C27" s="22">
        <f>FV($D$20,A27*12,$D$18*-1)</f>
        <v>729332.72100400331</v>
      </c>
      <c r="D27" s="20">
        <f>C27*Rendimento</f>
        <v>7293.3272100400336</v>
      </c>
    </row>
    <row r="28" spans="1:4" x14ac:dyDescent="0.25">
      <c r="A28" s="2">
        <v>20</v>
      </c>
      <c r="B28" s="21" t="s">
        <v>14</v>
      </c>
      <c r="C28" s="22">
        <f>FV($D$20,A28*12,$D$18*-1)</f>
        <v>3370053.6517593982</v>
      </c>
      <c r="D28" s="20">
        <f>C28*Rendimento</f>
        <v>33700.536517593981</v>
      </c>
    </row>
    <row r="29" spans="1:4" ht="15.75" thickBot="1" x14ac:dyDescent="0.3">
      <c r="A29" s="2">
        <v>30</v>
      </c>
      <c r="B29" s="23" t="s">
        <v>15</v>
      </c>
      <c r="C29" s="24">
        <f>FV($D$20,A29*12,$D$18*-1)</f>
        <v>12931405.875926727</v>
      </c>
      <c r="D29" s="25">
        <f>C29*Rendimento</f>
        <v>129314.05875926728</v>
      </c>
    </row>
    <row r="32" spans="1:4" x14ac:dyDescent="0.25">
      <c r="B32" s="5" t="s">
        <v>17</v>
      </c>
      <c r="C32" s="5" t="s">
        <v>26</v>
      </c>
      <c r="D32" s="5"/>
    </row>
    <row r="33" spans="2:4" x14ac:dyDescent="0.25">
      <c r="B33" s="10" t="s">
        <v>18</v>
      </c>
      <c r="C33" s="17">
        <f>Aporte</f>
        <v>3000</v>
      </c>
      <c r="D33" s="11"/>
    </row>
    <row r="36" spans="2:4" ht="18.75" x14ac:dyDescent="0.3">
      <c r="B36" s="13" t="s">
        <v>19</v>
      </c>
      <c r="C36" s="13" t="s">
        <v>31</v>
      </c>
      <c r="D36" s="13" t="s">
        <v>32</v>
      </c>
    </row>
    <row r="37" spans="2:4" x14ac:dyDescent="0.25">
      <c r="B37" s="4" t="s">
        <v>20</v>
      </c>
      <c r="C37" s="14">
        <f>VLOOKUP($C$32&amp;"_"&amp;B37,Planilha2!B3:E20,4,)</f>
        <v>0.1</v>
      </c>
      <c r="D37" s="15">
        <f>C37*$C$33</f>
        <v>300</v>
      </c>
    </row>
    <row r="38" spans="2:4" x14ac:dyDescent="0.25">
      <c r="B38" s="4" t="s">
        <v>21</v>
      </c>
      <c r="C38" s="14">
        <f>VLOOKUP($C$32&amp;"_"&amp;B38,Planilha2!B4:E21,4,)</f>
        <v>0.6</v>
      </c>
      <c r="D38" s="15">
        <f t="shared" ref="D38:D42" si="0">C38*$C$33</f>
        <v>1800</v>
      </c>
    </row>
    <row r="39" spans="2:4" x14ac:dyDescent="0.25">
      <c r="B39" s="4" t="s">
        <v>22</v>
      </c>
      <c r="C39" s="14">
        <f>VLOOKUP($C$32&amp;"_"&amp;B39,Planilha2!B5:E22,4,)</f>
        <v>0.2</v>
      </c>
      <c r="D39" s="15">
        <f t="shared" si="0"/>
        <v>600</v>
      </c>
    </row>
    <row r="40" spans="2:4" x14ac:dyDescent="0.25">
      <c r="B40" s="4" t="s">
        <v>23</v>
      </c>
      <c r="C40" s="14">
        <f>VLOOKUP($C$32&amp;"_"&amp;B40,Planilha2!B6:E23,4,)</f>
        <v>0.1</v>
      </c>
      <c r="D40" s="15">
        <f t="shared" si="0"/>
        <v>300</v>
      </c>
    </row>
    <row r="41" spans="2:4" x14ac:dyDescent="0.25">
      <c r="B41" s="4" t="s">
        <v>24</v>
      </c>
      <c r="C41" s="14">
        <f>VLOOKUP($C$32&amp;"_"&amp;B41,Planilha2!B7:E24,4,)</f>
        <v>0</v>
      </c>
      <c r="D41" s="15">
        <f t="shared" si="0"/>
        <v>0</v>
      </c>
    </row>
    <row r="42" spans="2:4" x14ac:dyDescent="0.25">
      <c r="B42" s="4" t="s">
        <v>25</v>
      </c>
      <c r="C42" s="14">
        <f>VLOOKUP($C$32&amp;"_"&amp;B42,Planilha2!B8:E25,4,)</f>
        <v>0</v>
      </c>
      <c r="D42" s="15">
        <f t="shared" si="0"/>
        <v>0</v>
      </c>
    </row>
    <row r="43" spans="2:4" ht="15.75" x14ac:dyDescent="0.25">
      <c r="B43" s="9"/>
      <c r="C43" s="9"/>
      <c r="D43" s="16">
        <f>SUM(D37:D42)</f>
        <v>3000</v>
      </c>
    </row>
  </sheetData>
  <mergeCells count="11">
    <mergeCell ref="B12:C12"/>
    <mergeCell ref="B13:C13"/>
    <mergeCell ref="B14:C14"/>
    <mergeCell ref="B15:C15"/>
    <mergeCell ref="B17:D17"/>
    <mergeCell ref="B24:C24"/>
    <mergeCell ref="B18:C18"/>
    <mergeCell ref="B19:C19"/>
    <mergeCell ref="B20:C20"/>
    <mergeCell ref="B21:C21"/>
    <mergeCell ref="B22:C22"/>
  </mergeCells>
  <dataValidations count="1">
    <dataValidation type="list" allowBlank="1" showInputMessage="1" showErrorMessage="1" sqref="C32" xr:uid="{DE01EEDD-51D6-4B54-BC69-669F217D68F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0E20-46D9-41F0-80BF-DBFF05B3B3BD}">
  <dimension ref="B2:E20"/>
  <sheetViews>
    <sheetView workbookViewId="0"/>
  </sheetViews>
  <sheetFormatPr defaultRowHeight="15" x14ac:dyDescent="0.25"/>
  <cols>
    <col min="2" max="2" width="31.5703125" bestFit="1" customWidth="1"/>
    <col min="3" max="3" width="12.140625" bestFit="1" customWidth="1"/>
    <col min="4" max="4" width="19" bestFit="1" customWidth="1"/>
    <col min="5" max="5" width="9.140625" style="6"/>
  </cols>
  <sheetData>
    <row r="2" spans="2:5" x14ac:dyDescent="0.25">
      <c r="B2" t="s">
        <v>30</v>
      </c>
      <c r="C2" t="s">
        <v>17</v>
      </c>
      <c r="D2" t="s">
        <v>19</v>
      </c>
      <c r="E2" s="8" t="s">
        <v>29</v>
      </c>
    </row>
    <row r="3" spans="2:5" x14ac:dyDescent="0.25">
      <c r="B3" t="str">
        <f>C3&amp;"_"&amp;D3</f>
        <v>Conservador_PAPEL</v>
      </c>
      <c r="C3" t="s">
        <v>26</v>
      </c>
      <c r="D3" t="s">
        <v>20</v>
      </c>
      <c r="E3" s="7">
        <v>0.1</v>
      </c>
    </row>
    <row r="4" spans="2:5" x14ac:dyDescent="0.25">
      <c r="B4" t="str">
        <f t="shared" ref="B4:B20" si="0">C4&amp;"_"&amp;D4</f>
        <v>Conservador_TIJOLO</v>
      </c>
      <c r="C4" t="s">
        <v>26</v>
      </c>
      <c r="D4" t="s">
        <v>21</v>
      </c>
      <c r="E4" s="1">
        <v>0.6</v>
      </c>
    </row>
    <row r="5" spans="2:5" x14ac:dyDescent="0.25">
      <c r="B5" t="str">
        <f t="shared" si="0"/>
        <v>Conservador_HÍBRIDOS</v>
      </c>
      <c r="C5" t="s">
        <v>26</v>
      </c>
      <c r="D5" t="s">
        <v>22</v>
      </c>
      <c r="E5" s="1">
        <v>0.2</v>
      </c>
    </row>
    <row r="6" spans="2:5" x14ac:dyDescent="0.25">
      <c r="B6" t="str">
        <f t="shared" si="0"/>
        <v>Conservador_FOFs</v>
      </c>
      <c r="C6" t="s">
        <v>26</v>
      </c>
      <c r="D6" t="s">
        <v>23</v>
      </c>
      <c r="E6" s="1">
        <v>0.1</v>
      </c>
    </row>
    <row r="7" spans="2:5" x14ac:dyDescent="0.25">
      <c r="B7" t="str">
        <f t="shared" si="0"/>
        <v>Conservador_DESENVOLVIMENTO</v>
      </c>
      <c r="C7" t="s">
        <v>26</v>
      </c>
      <c r="D7" t="s">
        <v>24</v>
      </c>
      <c r="E7" s="1">
        <v>0</v>
      </c>
    </row>
    <row r="8" spans="2:5" x14ac:dyDescent="0.25">
      <c r="B8" t="str">
        <f t="shared" si="0"/>
        <v>Conservador_HOTELARIAS</v>
      </c>
      <c r="C8" t="s">
        <v>26</v>
      </c>
      <c r="D8" t="s">
        <v>25</v>
      </c>
      <c r="E8" s="1">
        <v>0</v>
      </c>
    </row>
    <row r="9" spans="2:5" x14ac:dyDescent="0.25">
      <c r="B9" t="str">
        <f t="shared" si="0"/>
        <v>Moderado_PAPEL</v>
      </c>
      <c r="C9" t="s">
        <v>27</v>
      </c>
      <c r="D9" t="s">
        <v>20</v>
      </c>
      <c r="E9" s="1">
        <v>0.2</v>
      </c>
    </row>
    <row r="10" spans="2:5" x14ac:dyDescent="0.25">
      <c r="B10" t="str">
        <f t="shared" si="0"/>
        <v>Moderado_TIJOLO</v>
      </c>
      <c r="C10" t="s">
        <v>27</v>
      </c>
      <c r="D10" t="s">
        <v>21</v>
      </c>
      <c r="E10" s="1">
        <v>0.4</v>
      </c>
    </row>
    <row r="11" spans="2:5" x14ac:dyDescent="0.25">
      <c r="B11" t="str">
        <f t="shared" si="0"/>
        <v>Moderado_HÍBRIDOS</v>
      </c>
      <c r="C11" t="s">
        <v>27</v>
      </c>
      <c r="D11" t="s">
        <v>22</v>
      </c>
      <c r="E11" s="1">
        <v>0.1</v>
      </c>
    </row>
    <row r="12" spans="2:5" x14ac:dyDescent="0.25">
      <c r="B12" t="str">
        <f t="shared" si="0"/>
        <v>Moderado_FOFs</v>
      </c>
      <c r="C12" t="s">
        <v>27</v>
      </c>
      <c r="D12" t="s">
        <v>23</v>
      </c>
      <c r="E12" s="1">
        <v>0.1</v>
      </c>
    </row>
    <row r="13" spans="2:5" x14ac:dyDescent="0.25">
      <c r="B13" t="str">
        <f t="shared" si="0"/>
        <v>Moderado_DESENVOLVIMENTO</v>
      </c>
      <c r="C13" t="s">
        <v>27</v>
      </c>
      <c r="D13" t="s">
        <v>24</v>
      </c>
      <c r="E13" s="1">
        <v>0.1</v>
      </c>
    </row>
    <row r="14" spans="2:5" x14ac:dyDescent="0.25">
      <c r="B14" t="str">
        <f t="shared" si="0"/>
        <v>Moderado_HOTELARIAS</v>
      </c>
      <c r="C14" t="s">
        <v>27</v>
      </c>
      <c r="D14" t="s">
        <v>25</v>
      </c>
      <c r="E14" s="1">
        <v>0.1</v>
      </c>
    </row>
    <row r="15" spans="2:5" x14ac:dyDescent="0.25">
      <c r="B15" t="str">
        <f t="shared" si="0"/>
        <v>Agressivo_PAPEL</v>
      </c>
      <c r="C15" t="s">
        <v>28</v>
      </c>
      <c r="D15" t="s">
        <v>20</v>
      </c>
      <c r="E15" s="1">
        <v>0.3</v>
      </c>
    </row>
    <row r="16" spans="2:5" x14ac:dyDescent="0.25">
      <c r="B16" t="str">
        <f t="shared" si="0"/>
        <v>Agressivo_TIJOLO</v>
      </c>
      <c r="C16" t="s">
        <v>28</v>
      </c>
      <c r="D16" t="s">
        <v>21</v>
      </c>
      <c r="E16" s="1">
        <v>0.2</v>
      </c>
    </row>
    <row r="17" spans="2:5" x14ac:dyDescent="0.25">
      <c r="B17" t="str">
        <f t="shared" si="0"/>
        <v>Agressivo_HÍBRIDOS</v>
      </c>
      <c r="C17" t="s">
        <v>28</v>
      </c>
      <c r="D17" t="s">
        <v>22</v>
      </c>
      <c r="E17" s="1">
        <v>0.15</v>
      </c>
    </row>
    <row r="18" spans="2:5" x14ac:dyDescent="0.25">
      <c r="B18" t="str">
        <f t="shared" si="0"/>
        <v>Agressivo_FOFs</v>
      </c>
      <c r="C18" t="s">
        <v>28</v>
      </c>
      <c r="D18" t="s">
        <v>23</v>
      </c>
      <c r="E18" s="1">
        <v>0.1</v>
      </c>
    </row>
    <row r="19" spans="2:5" x14ac:dyDescent="0.25">
      <c r="B19" t="str">
        <f>C19&amp;"_"&amp;D19</f>
        <v>Agressivo_DESENVOLVIMENTO</v>
      </c>
      <c r="C19" t="s">
        <v>28</v>
      </c>
      <c r="D19" t="s">
        <v>24</v>
      </c>
      <c r="E19" s="1">
        <v>0.15</v>
      </c>
    </row>
    <row r="20" spans="2:5" x14ac:dyDescent="0.25">
      <c r="B20" t="str">
        <f t="shared" si="0"/>
        <v>Agressivo_HOTELARIAS</v>
      </c>
      <c r="C20" t="s">
        <v>28</v>
      </c>
      <c r="D20" t="s">
        <v>25</v>
      </c>
      <c r="E20" s="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Patrimonio_acumulado</vt:lpstr>
      <vt:lpstr>Rendimento</vt:lpstr>
      <vt:lpstr>Salario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2025-05-21T18:32:41Z</dcterms:created>
  <dcterms:modified xsi:type="dcterms:W3CDTF">2025-05-22T12:35:25Z</dcterms:modified>
</cp:coreProperties>
</file>