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aehrenberger_tudelft_nl/Documents/TU Delft education/Year 3/SEAD/"/>
    </mc:Choice>
  </mc:AlternateContent>
  <xr:revisionPtr revIDLastSave="489" documentId="8_{458A3E3C-BD21-4EF8-8FFB-E0EFA722CFCA}" xr6:coauthVersionLast="47" xr6:coauthVersionMax="47" xr10:uidLastSave="{2F47F83A-41F9-421A-B4A9-6B5B48169F3F}"/>
  <bookViews>
    <workbookView xWindow="-108" yWindow="-108" windowWidth="23256" windowHeight="12456" xr2:uid="{041516EC-A5F9-4303-AC75-48FED8EF4ECB}"/>
  </bookViews>
  <sheets>
    <sheet name="data_for_weigh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1" l="1"/>
  <c r="D11" i="1"/>
  <c r="B11" i="1"/>
  <c r="D32" i="1"/>
  <c r="D31" i="1"/>
  <c r="B26" i="1"/>
  <c r="B24" i="1"/>
  <c r="D13" i="1"/>
  <c r="B17" i="1"/>
  <c r="B14" i="1"/>
  <c r="B13" i="1" s="1"/>
  <c r="D8" i="1"/>
  <c r="D9" i="1"/>
  <c r="D10" i="1"/>
  <c r="D7" i="1"/>
</calcChain>
</file>

<file path=xl/sharedStrings.xml><?xml version="1.0" encoding="utf-8"?>
<sst xmlns="http://schemas.openxmlformats.org/spreadsheetml/2006/main" count="227" uniqueCount="156">
  <si>
    <t>item</t>
  </si>
  <si>
    <t>value</t>
  </si>
  <si>
    <t>units</t>
  </si>
  <si>
    <t>value_SI</t>
  </si>
  <si>
    <t>description</t>
  </si>
  <si>
    <t>K_mp</t>
  </si>
  <si>
    <t>[-]</t>
  </si>
  <si>
    <t>kneeling landing gear? (main)</t>
  </si>
  <si>
    <t>W_l</t>
  </si>
  <si>
    <t>lb</t>
  </si>
  <si>
    <t>kg</t>
  </si>
  <si>
    <t>landing design gross weight</t>
  </si>
  <si>
    <t>N_l</t>
  </si>
  <si>
    <t>ultimate landing load factor (N_gear * 1.5)</t>
  </si>
  <si>
    <t>N_gear</t>
  </si>
  <si>
    <t>?</t>
  </si>
  <si>
    <t>N_mss</t>
  </si>
  <si>
    <t>number of main gear shocks</t>
  </si>
  <si>
    <t>V_stall</t>
  </si>
  <si>
    <t>kts</t>
  </si>
  <si>
    <t>stall speed</t>
  </si>
  <si>
    <t>V_cruise</t>
  </si>
  <si>
    <t>normal cruise speed</t>
  </si>
  <si>
    <t>V_cruise_max</t>
  </si>
  <si>
    <t>maximum cruise speed</t>
  </si>
  <si>
    <t>V_approach</t>
  </si>
  <si>
    <t>approach speed</t>
  </si>
  <si>
    <t>sweep</t>
  </si>
  <si>
    <t>rad</t>
  </si>
  <si>
    <t>wing sweep at 25% of chord</t>
  </si>
  <si>
    <t>taper</t>
  </si>
  <si>
    <t>taper ratio</t>
  </si>
  <si>
    <t>A</t>
  </si>
  <si>
    <t>aspect ratio</t>
  </si>
  <si>
    <t>B_w</t>
  </si>
  <si>
    <t>ft</t>
  </si>
  <si>
    <t>m</t>
  </si>
  <si>
    <t>wingspan</t>
  </si>
  <si>
    <t>W_dg</t>
  </si>
  <si>
    <t>design gross weight</t>
  </si>
  <si>
    <t>N_z</t>
  </si>
  <si>
    <t>ultimate load factor (1.5 x limit load factor)</t>
  </si>
  <si>
    <t>S_w</t>
  </si>
  <si>
    <t>ft^2</t>
  </si>
  <si>
    <t>m^2</t>
  </si>
  <si>
    <t>surface area main wing</t>
  </si>
  <si>
    <t>t_root</t>
  </si>
  <si>
    <t>thickness root</t>
  </si>
  <si>
    <t>c_root</t>
  </si>
  <si>
    <t>chord root</t>
  </si>
  <si>
    <t>S_csw</t>
  </si>
  <si>
    <t>control surface wing area</t>
  </si>
  <si>
    <t>K_uht</t>
  </si>
  <si>
    <t>1.0 for standart tail (not all moving)</t>
  </si>
  <si>
    <t>F_w</t>
  </si>
  <si>
    <t>fuselage width at horizontal tail intersection</t>
  </si>
  <si>
    <t>B_h</t>
  </si>
  <si>
    <t>horizontal tail span</t>
  </si>
  <si>
    <t>S_ht</t>
  </si>
  <si>
    <t>horizontal tail surface area</t>
  </si>
  <si>
    <t>L_t</t>
  </si>
  <si>
    <t>tail length c/4 mac wing &lt;-&gt; c/4 mac tail</t>
  </si>
  <si>
    <t>S_vt</t>
  </si>
  <si>
    <t>vertical tail surface area</t>
  </si>
  <si>
    <t>K_z</t>
  </si>
  <si>
    <t>aircraft yawing radius of gyration, mas o menos L_t</t>
  </si>
  <si>
    <t>sweep_ht</t>
  </si>
  <si>
    <t>horizontal tail wing sweep at 25% of chord</t>
  </si>
  <si>
    <t>A_h</t>
  </si>
  <si>
    <t>aspect ratio horizontal tail</t>
  </si>
  <si>
    <t>S_e</t>
  </si>
  <si>
    <t>elevator area</t>
  </si>
  <si>
    <t>rho_cargo</t>
  </si>
  <si>
    <t>lbs/ft^3</t>
  </si>
  <si>
    <t>kg/m^3</t>
  </si>
  <si>
    <t>cargo density</t>
  </si>
  <si>
    <t>H_t/H_v</t>
  </si>
  <si>
    <t>1 for T tail</t>
  </si>
  <si>
    <t>sweep_vt</t>
  </si>
  <si>
    <t>vertical tail sweep at 25%chord</t>
  </si>
  <si>
    <t>A_v</t>
  </si>
  <si>
    <t>aspect ratio vertical tail</t>
  </si>
  <si>
    <t>K_door</t>
  </si>
  <si>
    <t>see picture</t>
  </si>
  <si>
    <t>K_Lg</t>
  </si>
  <si>
    <t>wing mounted gear = 1.0</t>
  </si>
  <si>
    <t>S_f</t>
  </si>
  <si>
    <t>fuselage wetted area</t>
  </si>
  <si>
    <t>K_ws</t>
  </si>
  <si>
    <t>L</t>
  </si>
  <si>
    <t>fuselage structural length (excludes radome, tail cap)</t>
  </si>
  <si>
    <t>D</t>
  </si>
  <si>
    <t>fuselage structural depth</t>
  </si>
  <si>
    <t>L_m</t>
  </si>
  <si>
    <t>length of main landing gear</t>
  </si>
  <si>
    <t>N_mw</t>
  </si>
  <si>
    <t>number of main wheels</t>
  </si>
  <si>
    <t>K_np</t>
  </si>
  <si>
    <t>kneeling landing gear? (nose)</t>
  </si>
  <si>
    <t>N_nw</t>
  </si>
  <si>
    <t>number of nose wheels</t>
  </si>
  <si>
    <t>N_en</t>
  </si>
  <si>
    <t>number of engines</t>
  </si>
  <si>
    <t>L_ec</t>
  </si>
  <si>
    <t>length from engine front to cockpit</t>
  </si>
  <si>
    <t>K_ng</t>
  </si>
  <si>
    <t>pylon-mounted nacelle 1.0 if not</t>
  </si>
  <si>
    <t>N_Lt</t>
  </si>
  <si>
    <t>nacelle length</t>
  </si>
  <si>
    <t>N_w</t>
  </si>
  <si>
    <t>nacelle width</t>
  </si>
  <si>
    <t>W_ec</t>
  </si>
  <si>
    <t>S_n</t>
  </si>
  <si>
    <t>nacelle wetted area</t>
  </si>
  <si>
    <t>W_en</t>
  </si>
  <si>
    <t>engine weight (single)</t>
  </si>
  <si>
    <t>V_t</t>
  </si>
  <si>
    <t>gal</t>
  </si>
  <si>
    <t>total fuel volume</t>
  </si>
  <si>
    <t>V_i</t>
  </si>
  <si>
    <t>integral fuel tank</t>
  </si>
  <si>
    <t>V_p</t>
  </si>
  <si>
    <t>self sealing "protected" tanks volume</t>
  </si>
  <si>
    <t>N_f</t>
  </si>
  <si>
    <t>number of functions performed by controls (4-7)</t>
  </si>
  <si>
    <t>N_m</t>
  </si>
  <si>
    <t>number of machanical functions (0-2)</t>
  </si>
  <si>
    <t>S_cs</t>
  </si>
  <si>
    <t>total area of control surfaces</t>
  </si>
  <si>
    <t>I_y</t>
  </si>
  <si>
    <t>lb.ft^2</t>
  </si>
  <si>
    <t>yawing moment of inertia (see chapter.16 of raymer)</t>
  </si>
  <si>
    <t>W_APU_installed</t>
  </si>
  <si>
    <t>selft explanatory</t>
  </si>
  <si>
    <t>K_r</t>
  </si>
  <si>
    <t>1 for jet engines</t>
  </si>
  <si>
    <t>K_tp</t>
  </si>
  <si>
    <t>N_c</t>
  </si>
  <si>
    <t>number of crew</t>
  </si>
  <si>
    <t>L_f</t>
  </si>
  <si>
    <t>total fuselage length</t>
  </si>
  <si>
    <t>R_kva</t>
  </si>
  <si>
    <t>kv.A</t>
  </si>
  <si>
    <t>L_a</t>
  </si>
  <si>
    <t>electrical routing distance, generators to aviaoncs to cockpit</t>
  </si>
  <si>
    <t>N_gen</t>
  </si>
  <si>
    <t>number of generatores (typically = N_en)</t>
  </si>
  <si>
    <t>W_uav</t>
  </si>
  <si>
    <t>uninstalled avionics weight (typically = 800-1400lb)</t>
  </si>
  <si>
    <t>W_c</t>
  </si>
  <si>
    <t>maximum cargo weight</t>
  </si>
  <si>
    <t>N_p</t>
  </si>
  <si>
    <t>number of personnel onboard (crew and passengers)</t>
  </si>
  <si>
    <t>V_pr</t>
  </si>
  <si>
    <t>ft^3</t>
  </si>
  <si>
    <t>volume of pressurized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</si>
</sst>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37</xdr:row>
      <xdr:rowOff>47625</xdr:rowOff>
    </xdr:from>
    <xdr:to>
      <xdr:col>10</xdr:col>
      <xdr:colOff>466725</xdr:colOff>
      <xdr:row>38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2102DF-7CE7-41E5-A8F8-9E9288D6B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7229475"/>
          <a:ext cx="2876550" cy="20002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33</xdr:row>
      <xdr:rowOff>133350</xdr:rowOff>
    </xdr:from>
    <xdr:to>
      <xdr:col>13</xdr:col>
      <xdr:colOff>304800</xdr:colOff>
      <xdr:row>36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F28F8F-B1EA-4A08-BBF2-D141FE98AAF2}"/>
            </a:ext>
            <a:ext uri="{147F2762-F138-4A5C-976F-8EAC2B608ADB}">
              <a16:predDERef xmlns:a16="http://schemas.microsoft.com/office/drawing/2014/main" pred="{B82102DF-7CE7-41E5-A8F8-9E9288D6B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6562725"/>
          <a:ext cx="4562475" cy="43815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48</xdr:row>
      <xdr:rowOff>38100</xdr:rowOff>
    </xdr:from>
    <xdr:to>
      <xdr:col>11</xdr:col>
      <xdr:colOff>571500</xdr:colOff>
      <xdr:row>49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DB95FA-B969-468C-80B3-6B1D52126055}"/>
            </a:ext>
            <a:ext uri="{147F2762-F138-4A5C-976F-8EAC2B608ADB}">
              <a16:predDERef xmlns:a16="http://schemas.microsoft.com/office/drawing/2014/main" pred="{F9F28F8F-B1EA-4A08-BBF2-D141FE98A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9210675"/>
          <a:ext cx="360045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2076450</xdr:colOff>
      <xdr:row>63</xdr:row>
      <xdr:rowOff>47625</xdr:rowOff>
    </xdr:from>
    <xdr:to>
      <xdr:col>10</xdr:col>
      <xdr:colOff>495300</xdr:colOff>
      <xdr:row>64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63B9E4-4EA0-4388-A667-965DCECE3B30}"/>
            </a:ext>
            <a:ext uri="{147F2762-F138-4A5C-976F-8EAC2B608ADB}">
              <a16:predDERef xmlns:a16="http://schemas.microsoft.com/office/drawing/2014/main" pred="{64DB95FA-B969-468C-80B3-6B1D52126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11753850"/>
          <a:ext cx="4572000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E953-68A8-4324-8A54-A0164763E493}">
  <dimension ref="A1:F71"/>
  <sheetViews>
    <sheetView tabSelected="1" topLeftCell="A11" workbookViewId="0">
      <selection activeCell="A21" sqref="A21"/>
    </sheetView>
  </sheetViews>
  <sheetFormatPr defaultRowHeight="14.45"/>
  <cols>
    <col min="1" max="1" width="16.42578125" bestFit="1" customWidth="1"/>
    <col min="4" max="4" width="14.85546875" customWidth="1"/>
    <col min="6" max="6" width="5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 ht="15">
      <c r="A2" t="s">
        <v>5</v>
      </c>
      <c r="B2">
        <v>1</v>
      </c>
      <c r="C2" t="s">
        <v>6</v>
      </c>
      <c r="D2">
        <v>1</v>
      </c>
      <c r="E2" t="s">
        <v>6</v>
      </c>
      <c r="F2" t="s">
        <v>7</v>
      </c>
    </row>
    <row r="3" spans="1:6" ht="15">
      <c r="A3" t="s">
        <v>8</v>
      </c>
      <c r="C3" t="s">
        <v>9</v>
      </c>
      <c r="E3" t="s">
        <v>10</v>
      </c>
      <c r="F3" t="s">
        <v>11</v>
      </c>
    </row>
    <row r="4" spans="1:6" ht="15">
      <c r="A4" t="s">
        <v>12</v>
      </c>
      <c r="C4" t="s">
        <v>6</v>
      </c>
      <c r="F4" t="s">
        <v>13</v>
      </c>
    </row>
    <row r="5" spans="1:6" ht="15">
      <c r="A5" t="s">
        <v>14</v>
      </c>
      <c r="C5" t="s">
        <v>6</v>
      </c>
      <c r="F5" t="s">
        <v>15</v>
      </c>
    </row>
    <row r="6" spans="1:6" ht="15">
      <c r="A6" t="s">
        <v>16</v>
      </c>
      <c r="C6" t="s">
        <v>6</v>
      </c>
      <c r="F6" t="s">
        <v>17</v>
      </c>
    </row>
    <row r="7" spans="1:6" ht="15">
      <c r="A7" t="s">
        <v>18</v>
      </c>
      <c r="C7" t="s">
        <v>19</v>
      </c>
      <c r="D7">
        <f>B7*0.514444444</f>
        <v>0</v>
      </c>
      <c r="F7" t="s">
        <v>20</v>
      </c>
    </row>
    <row r="8" spans="1:6" ht="15">
      <c r="A8" t="s">
        <v>21</v>
      </c>
      <c r="B8">
        <v>447</v>
      </c>
      <c r="C8" t="s">
        <v>19</v>
      </c>
      <c r="D8">
        <f>B8*0.514444444</f>
        <v>229.95666646800001</v>
      </c>
      <c r="F8" t="s">
        <v>22</v>
      </c>
    </row>
    <row r="9" spans="1:6" ht="15">
      <c r="A9" t="s">
        <v>23</v>
      </c>
      <c r="B9">
        <v>470</v>
      </c>
      <c r="C9" t="s">
        <v>19</v>
      </c>
      <c r="D9">
        <f>B9*0.514444444</f>
        <v>241.78888868000001</v>
      </c>
      <c r="F9" t="s">
        <v>24</v>
      </c>
    </row>
    <row r="10" spans="1:6" ht="15">
      <c r="A10" t="s">
        <v>25</v>
      </c>
      <c r="B10">
        <v>126</v>
      </c>
      <c r="C10" t="s">
        <v>19</v>
      </c>
      <c r="D10">
        <f>B10*0.514444444</f>
        <v>64.819999944000003</v>
      </c>
      <c r="F10" t="s">
        <v>26</v>
      </c>
    </row>
    <row r="11" spans="1:6" ht="15">
      <c r="A11" t="s">
        <v>27</v>
      </c>
      <c r="B11">
        <f>26.9*(1/180)*PI()</f>
        <v>0.46949356878647464</v>
      </c>
      <c r="C11" t="s">
        <v>28</v>
      </c>
      <c r="D11">
        <f>26.9*(1/180)*PI()</f>
        <v>0.46949356878647464</v>
      </c>
      <c r="E11" t="s">
        <v>28</v>
      </c>
      <c r="F11" t="s">
        <v>29</v>
      </c>
    </row>
    <row r="12" spans="1:6" ht="15">
      <c r="A12" t="s">
        <v>30</v>
      </c>
      <c r="C12" t="s">
        <v>6</v>
      </c>
      <c r="F12" t="s">
        <v>31</v>
      </c>
    </row>
    <row r="13" spans="1:6" ht="15">
      <c r="A13" t="s">
        <v>32</v>
      </c>
      <c r="B13">
        <f>B14^2/B17</f>
        <v>8.8495787569453412</v>
      </c>
      <c r="C13" t="s">
        <v>6</v>
      </c>
      <c r="D13">
        <f>(D14^2)/D17</f>
        <v>8.849578756945343</v>
      </c>
      <c r="E13" t="s">
        <v>6</v>
      </c>
      <c r="F13" t="s">
        <v>33</v>
      </c>
    </row>
    <row r="14" spans="1:6" ht="15">
      <c r="A14" t="s">
        <v>34</v>
      </c>
      <c r="B14" s="1">
        <f>D14*3.2808399</f>
        <v>85.859580183000006</v>
      </c>
      <c r="C14" t="s">
        <v>35</v>
      </c>
      <c r="D14" s="1">
        <v>26.17</v>
      </c>
      <c r="E14" t="s">
        <v>36</v>
      </c>
      <c r="F14" t="s">
        <v>37</v>
      </c>
    </row>
    <row r="15" spans="1:6" ht="15">
      <c r="A15" t="s">
        <v>38</v>
      </c>
      <c r="C15" t="s">
        <v>9</v>
      </c>
      <c r="F15" t="s">
        <v>39</v>
      </c>
    </row>
    <row r="16" spans="1:6" ht="15">
      <c r="A16" t="s">
        <v>40</v>
      </c>
      <c r="C16" t="s">
        <v>6</v>
      </c>
      <c r="F16" t="s">
        <v>41</v>
      </c>
    </row>
    <row r="17" spans="1:6" ht="15">
      <c r="A17" t="s">
        <v>42</v>
      </c>
      <c r="B17">
        <f>D17*3.2808399*3.2808399</f>
        <v>833.01902968154332</v>
      </c>
      <c r="C17" t="s">
        <v>43</v>
      </c>
      <c r="D17">
        <v>77.39</v>
      </c>
      <c r="E17" t="s">
        <v>44</v>
      </c>
      <c r="F17" t="s">
        <v>45</v>
      </c>
    </row>
    <row r="18" spans="1:6" ht="15">
      <c r="A18" t="s">
        <v>46</v>
      </c>
      <c r="C18" t="s">
        <v>35</v>
      </c>
      <c r="F18" t="s">
        <v>47</v>
      </c>
    </row>
    <row r="19" spans="1:6" ht="15">
      <c r="A19" t="s">
        <v>48</v>
      </c>
      <c r="C19" t="s">
        <v>35</v>
      </c>
      <c r="F19" t="s">
        <v>49</v>
      </c>
    </row>
    <row r="20" spans="1:6">
      <c r="A20" t="s">
        <v>50</v>
      </c>
      <c r="C20" t="s">
        <v>43</v>
      </c>
      <c r="E20" t="s">
        <v>44</v>
      </c>
      <c r="F20" t="s">
        <v>51</v>
      </c>
    </row>
    <row r="21" spans="1:6">
      <c r="A21" t="s">
        <v>52</v>
      </c>
      <c r="B21">
        <v>1</v>
      </c>
      <c r="C21" t="s">
        <v>6</v>
      </c>
      <c r="F21" t="s">
        <v>53</v>
      </c>
    </row>
    <row r="22" spans="1:6">
      <c r="A22" t="s">
        <v>54</v>
      </c>
      <c r="C22" t="s">
        <v>35</v>
      </c>
      <c r="F22" t="s">
        <v>55</v>
      </c>
    </row>
    <row r="23" spans="1:6">
      <c r="A23" t="s">
        <v>56</v>
      </c>
      <c r="B23">
        <v>28</v>
      </c>
      <c r="C23" t="s">
        <v>35</v>
      </c>
      <c r="D23">
        <v>8.5399999999999991</v>
      </c>
      <c r="E23" t="s">
        <v>44</v>
      </c>
      <c r="F23" t="s">
        <v>57</v>
      </c>
    </row>
    <row r="24" spans="1:6" ht="15">
      <c r="A24" t="s">
        <v>58</v>
      </c>
      <c r="B24">
        <f>D24*3.2808399^2</f>
        <v>171.2538152504633</v>
      </c>
      <c r="C24" t="s">
        <v>43</v>
      </c>
      <c r="D24" s="2">
        <v>15.91</v>
      </c>
      <c r="E24" t="s">
        <v>44</v>
      </c>
      <c r="F24" t="s">
        <v>59</v>
      </c>
    </row>
    <row r="25" spans="1:6" ht="15">
      <c r="A25" t="s">
        <v>60</v>
      </c>
      <c r="C25" t="s">
        <v>35</v>
      </c>
      <c r="F25" t="s">
        <v>61</v>
      </c>
    </row>
    <row r="26" spans="1:6" ht="15">
      <c r="A26" t="s">
        <v>62</v>
      </c>
      <c r="B26">
        <f>D26*3.2808399^2</f>
        <v>121.84746628757037</v>
      </c>
      <c r="C26" t="s">
        <v>43</v>
      </c>
      <c r="D26" s="2">
        <v>11.32</v>
      </c>
      <c r="E26" t="s">
        <v>44</v>
      </c>
      <c r="F26" t="s">
        <v>63</v>
      </c>
    </row>
    <row r="27" spans="1:6" ht="15">
      <c r="A27" t="s">
        <v>64</v>
      </c>
      <c r="C27" t="s">
        <v>35</v>
      </c>
      <c r="F27" t="s">
        <v>65</v>
      </c>
    </row>
    <row r="28" spans="1:6" ht="15">
      <c r="A28" t="s">
        <v>66</v>
      </c>
      <c r="F28" t="s">
        <v>67</v>
      </c>
    </row>
    <row r="29" spans="1:6" ht="15">
      <c r="A29" t="s">
        <v>68</v>
      </c>
      <c r="F29" t="s">
        <v>69</v>
      </c>
    </row>
    <row r="30" spans="1:6" ht="15">
      <c r="A30" t="s">
        <v>70</v>
      </c>
      <c r="C30" t="s">
        <v>43</v>
      </c>
      <c r="F30" t="s">
        <v>71</v>
      </c>
    </row>
    <row r="31" spans="1:6" ht="15">
      <c r="A31" t="s">
        <v>72</v>
      </c>
      <c r="B31">
        <v>10</v>
      </c>
      <c r="C31" t="s">
        <v>73</v>
      </c>
      <c r="D31">
        <f>B31*0.45359237*(1/0.3048)^3</f>
        <v>160.18463373960137</v>
      </c>
      <c r="E31" t="s">
        <v>74</v>
      </c>
      <c r="F31" t="s">
        <v>75</v>
      </c>
    </row>
    <row r="32" spans="1:6" ht="15">
      <c r="A32" t="s">
        <v>76</v>
      </c>
      <c r="B32">
        <v>1</v>
      </c>
      <c r="C32" t="s">
        <v>6</v>
      </c>
      <c r="D32">
        <f>B32</f>
        <v>1</v>
      </c>
      <c r="E32" t="s">
        <v>6</v>
      </c>
      <c r="F32" t="s">
        <v>77</v>
      </c>
    </row>
    <row r="33" spans="1:6" ht="15">
      <c r="A33" t="s">
        <v>78</v>
      </c>
      <c r="C33" t="s">
        <v>28</v>
      </c>
      <c r="F33" t="s">
        <v>79</v>
      </c>
    </row>
    <row r="34" spans="1:6" ht="15">
      <c r="A34" t="s">
        <v>80</v>
      </c>
      <c r="C34" t="s">
        <v>6</v>
      </c>
      <c r="F34" t="s">
        <v>81</v>
      </c>
    </row>
    <row r="35" spans="1:6" ht="15">
      <c r="A35" t="s">
        <v>82</v>
      </c>
      <c r="C35" t="s">
        <v>6</v>
      </c>
      <c r="F35" t="s">
        <v>83</v>
      </c>
    </row>
    <row r="36" spans="1:6" ht="15">
      <c r="A36" t="s">
        <v>84</v>
      </c>
      <c r="B36">
        <v>1</v>
      </c>
      <c r="C36" t="s">
        <v>6</v>
      </c>
      <c r="F36" t="s">
        <v>85</v>
      </c>
    </row>
    <row r="37" spans="1:6">
      <c r="A37" t="s">
        <v>86</v>
      </c>
      <c r="C37" t="s">
        <v>43</v>
      </c>
      <c r="F37" t="s">
        <v>87</v>
      </c>
    </row>
    <row r="38" spans="1:6">
      <c r="A38" t="s">
        <v>88</v>
      </c>
      <c r="C38" t="s">
        <v>6</v>
      </c>
      <c r="F38" t="s">
        <v>83</v>
      </c>
    </row>
    <row r="39" spans="1:6" ht="15">
      <c r="A39" t="s">
        <v>89</v>
      </c>
      <c r="B39">
        <v>93.9</v>
      </c>
      <c r="C39" t="s">
        <v>35</v>
      </c>
      <c r="D39" s="3">
        <v>28.6</v>
      </c>
      <c r="E39" t="s">
        <v>36</v>
      </c>
      <c r="F39" t="s">
        <v>90</v>
      </c>
    </row>
    <row r="40" spans="1:6">
      <c r="A40" t="s">
        <v>91</v>
      </c>
      <c r="C40" t="s">
        <v>35</v>
      </c>
      <c r="F40" t="s">
        <v>92</v>
      </c>
    </row>
    <row r="41" spans="1:6">
      <c r="A41" t="s">
        <v>93</v>
      </c>
      <c r="C41" t="s">
        <v>35</v>
      </c>
      <c r="F41" t="s">
        <v>94</v>
      </c>
    </row>
    <row r="42" spans="1:6">
      <c r="A42" t="s">
        <v>95</v>
      </c>
      <c r="B42">
        <v>4</v>
      </c>
      <c r="C42" t="s">
        <v>6</v>
      </c>
      <c r="F42" t="s">
        <v>96</v>
      </c>
    </row>
    <row r="43" spans="1:6">
      <c r="A43" t="s">
        <v>97</v>
      </c>
      <c r="B43">
        <v>1</v>
      </c>
      <c r="C43" t="s">
        <v>6</v>
      </c>
      <c r="F43" t="s">
        <v>98</v>
      </c>
    </row>
    <row r="44" spans="1:6">
      <c r="A44" t="s">
        <v>99</v>
      </c>
      <c r="B44">
        <v>2</v>
      </c>
      <c r="C44" t="s">
        <v>6</v>
      </c>
      <c r="F44" t="s">
        <v>100</v>
      </c>
    </row>
    <row r="45" spans="1:6">
      <c r="A45" t="s">
        <v>101</v>
      </c>
      <c r="B45">
        <v>2</v>
      </c>
      <c r="C45" t="s">
        <v>6</v>
      </c>
      <c r="F45" t="s">
        <v>102</v>
      </c>
    </row>
    <row r="46" spans="1:6">
      <c r="A46" t="s">
        <v>103</v>
      </c>
      <c r="C46" t="s">
        <v>35</v>
      </c>
      <c r="F46" t="s">
        <v>104</v>
      </c>
    </row>
    <row r="47" spans="1:6">
      <c r="A47" t="s">
        <v>105</v>
      </c>
      <c r="B47">
        <v>1</v>
      </c>
      <c r="C47" t="s">
        <v>6</v>
      </c>
      <c r="F47" t="s">
        <v>106</v>
      </c>
    </row>
    <row r="48" spans="1:6">
      <c r="A48" t="s">
        <v>107</v>
      </c>
      <c r="C48" t="s">
        <v>35</v>
      </c>
      <c r="F48" t="s">
        <v>108</v>
      </c>
    </row>
    <row r="49" spans="1:6">
      <c r="A49" t="s">
        <v>109</v>
      </c>
      <c r="C49" t="s">
        <v>35</v>
      </c>
      <c r="F49" t="s">
        <v>110</v>
      </c>
    </row>
    <row r="50" spans="1:6">
      <c r="A50" t="s">
        <v>111</v>
      </c>
      <c r="C50" t="s">
        <v>9</v>
      </c>
      <c r="F50" t="s">
        <v>83</v>
      </c>
    </row>
    <row r="51" spans="1:6">
      <c r="A51" t="s">
        <v>112</v>
      </c>
      <c r="C51" t="s">
        <v>43</v>
      </c>
      <c r="F51" t="s">
        <v>113</v>
      </c>
    </row>
    <row r="52" spans="1:6">
      <c r="A52" t="s">
        <v>114</v>
      </c>
      <c r="C52" t="s">
        <v>9</v>
      </c>
      <c r="F52" t="s">
        <v>115</v>
      </c>
    </row>
    <row r="53" spans="1:6">
      <c r="A53" t="s">
        <v>116</v>
      </c>
      <c r="C53" t="s">
        <v>117</v>
      </c>
      <c r="F53" t="s">
        <v>118</v>
      </c>
    </row>
    <row r="54" spans="1:6">
      <c r="A54" t="s">
        <v>119</v>
      </c>
      <c r="C54" t="s">
        <v>117</v>
      </c>
      <c r="F54" t="s">
        <v>120</v>
      </c>
    </row>
    <row r="55" spans="1:6">
      <c r="A55" t="s">
        <v>121</v>
      </c>
      <c r="C55" t="s">
        <v>117</v>
      </c>
      <c r="F55" t="s">
        <v>122</v>
      </c>
    </row>
    <row r="56" spans="1:6">
      <c r="A56" t="s">
        <v>123</v>
      </c>
      <c r="C56" t="s">
        <v>6</v>
      </c>
      <c r="F56" t="s">
        <v>124</v>
      </c>
    </row>
    <row r="57" spans="1:6">
      <c r="A57" t="s">
        <v>125</v>
      </c>
      <c r="C57" t="s">
        <v>6</v>
      </c>
      <c r="F57" t="s">
        <v>126</v>
      </c>
    </row>
    <row r="58" spans="1:6">
      <c r="A58" t="s">
        <v>127</v>
      </c>
      <c r="C58" t="s">
        <v>43</v>
      </c>
      <c r="F58" t="s">
        <v>128</v>
      </c>
    </row>
    <row r="59" spans="1:6">
      <c r="A59" t="s">
        <v>129</v>
      </c>
      <c r="C59" t="s">
        <v>130</v>
      </c>
      <c r="F59" t="s">
        <v>131</v>
      </c>
    </row>
    <row r="60" spans="1:6">
      <c r="A60" t="s">
        <v>132</v>
      </c>
      <c r="C60" t="s">
        <v>9</v>
      </c>
      <c r="F60" t="s">
        <v>133</v>
      </c>
    </row>
    <row r="61" spans="1:6">
      <c r="A61" t="s">
        <v>134</v>
      </c>
      <c r="B61">
        <v>1</v>
      </c>
      <c r="C61" t="s">
        <v>6</v>
      </c>
      <c r="F61" t="s">
        <v>135</v>
      </c>
    </row>
    <row r="62" spans="1:6">
      <c r="A62" t="s">
        <v>136</v>
      </c>
      <c r="B62">
        <v>1</v>
      </c>
      <c r="C62" t="s">
        <v>6</v>
      </c>
      <c r="F62" t="s">
        <v>135</v>
      </c>
    </row>
    <row r="63" spans="1:6">
      <c r="A63" t="s">
        <v>137</v>
      </c>
      <c r="C63" t="s">
        <v>6</v>
      </c>
      <c r="F63" t="s">
        <v>138</v>
      </c>
    </row>
    <row r="64" spans="1:6" ht="15">
      <c r="A64" t="s">
        <v>139</v>
      </c>
      <c r="B64">
        <f>D64*3.2808399</f>
        <v>128.37926528700001</v>
      </c>
      <c r="C64" t="s">
        <v>35</v>
      </c>
      <c r="D64" s="3">
        <v>39.130000000000003</v>
      </c>
      <c r="E64" t="s">
        <v>36</v>
      </c>
      <c r="F64" t="s">
        <v>140</v>
      </c>
    </row>
    <row r="65" spans="1:6">
      <c r="A65" t="s">
        <v>141</v>
      </c>
      <c r="C65" t="s">
        <v>142</v>
      </c>
    </row>
    <row r="66" spans="1:6">
      <c r="A66" t="s">
        <v>143</v>
      </c>
      <c r="C66" t="s">
        <v>35</v>
      </c>
      <c r="F66" t="s">
        <v>144</v>
      </c>
    </row>
    <row r="67" spans="1:6">
      <c r="A67" t="s">
        <v>145</v>
      </c>
      <c r="C67" t="s">
        <v>6</v>
      </c>
      <c r="F67" t="s">
        <v>146</v>
      </c>
    </row>
    <row r="68" spans="1:6">
      <c r="A68" t="s">
        <v>147</v>
      </c>
      <c r="C68" t="s">
        <v>9</v>
      </c>
      <c r="F68" t="s">
        <v>148</v>
      </c>
    </row>
    <row r="69" spans="1:6">
      <c r="A69" t="s">
        <v>149</v>
      </c>
      <c r="C69" t="s">
        <v>9</v>
      </c>
      <c r="F69" t="s">
        <v>150</v>
      </c>
    </row>
    <row r="70" spans="1:6">
      <c r="A70" t="s">
        <v>151</v>
      </c>
      <c r="C70" t="s">
        <v>6</v>
      </c>
      <c r="F70" t="s">
        <v>152</v>
      </c>
    </row>
    <row r="71" spans="1:6">
      <c r="A71" t="s">
        <v>153</v>
      </c>
      <c r="C71" t="s">
        <v>154</v>
      </c>
      <c r="F71" t="s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C669-98A5-4C53-9280-2811B9227C7D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AdrianLaptop</dc:creator>
  <cp:keywords/>
  <dc:description/>
  <cp:lastModifiedBy>Adrian Ehrenberger</cp:lastModifiedBy>
  <cp:revision/>
  <dcterms:created xsi:type="dcterms:W3CDTF">2022-03-23T15:39:07Z</dcterms:created>
  <dcterms:modified xsi:type="dcterms:W3CDTF">2022-03-23T17:50:02Z</dcterms:modified>
  <cp:category/>
  <cp:contentStatus/>
</cp:coreProperties>
</file>