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EntregaSew\"/>
    </mc:Choice>
  </mc:AlternateContent>
  <xr:revisionPtr revIDLastSave="0" documentId="13_ncr:1_{4AEBB518-79D7-4D82-B93B-8F22D5287DCD}" xr6:coauthVersionLast="47" xr6:coauthVersionMax="47" xr10:uidLastSave="{00000000-0000-0000-0000-000000000000}"/>
  <bookViews>
    <workbookView xWindow="-120" yWindow="-120" windowWidth="38640" windowHeight="21120" xr2:uid="{1ECDA447-A1B9-4F6C-9CEB-E1D623B53F5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B40" i="2"/>
  <c r="G27" i="2"/>
  <c r="F27" i="2"/>
  <c r="E27" i="2"/>
  <c r="D27" i="2"/>
  <c r="C27" i="2"/>
  <c r="B27" i="2"/>
  <c r="C40" i="2"/>
  <c r="G15" i="2"/>
  <c r="F15" i="2"/>
  <c r="E15" i="2"/>
  <c r="D15" i="2"/>
  <c r="C15" i="2"/>
  <c r="B15" i="2"/>
  <c r="C37" i="2"/>
  <c r="C24" i="2"/>
  <c r="C12" i="2"/>
  <c r="E37" i="2"/>
  <c r="E24" i="2"/>
  <c r="E12" i="2"/>
  <c r="G37" i="2"/>
  <c r="H37" i="2"/>
  <c r="I37" i="2"/>
  <c r="J37" i="2"/>
  <c r="K37" i="2"/>
  <c r="L37" i="2"/>
  <c r="M37" i="2"/>
  <c r="N37" i="2"/>
  <c r="F37" i="2"/>
  <c r="G24" i="2"/>
  <c r="H24" i="2"/>
  <c r="I24" i="2"/>
  <c r="J24" i="2"/>
  <c r="K24" i="2"/>
  <c r="L24" i="2"/>
  <c r="M24" i="2"/>
  <c r="N24" i="2"/>
  <c r="F24" i="2"/>
  <c r="G12" i="2"/>
  <c r="H12" i="2"/>
  <c r="I12" i="2"/>
  <c r="J12" i="2"/>
  <c r="K12" i="2"/>
  <c r="L12" i="2"/>
  <c r="M12" i="2"/>
  <c r="N12" i="2"/>
  <c r="F12" i="2"/>
</calcChain>
</file>

<file path=xl/sharedStrings.xml><?xml version="1.0" encoding="utf-8"?>
<sst xmlns="http://schemas.openxmlformats.org/spreadsheetml/2006/main" count="108" uniqueCount="39">
  <si>
    <t>edad</t>
  </si>
  <si>
    <t>genero</t>
  </si>
  <si>
    <t>nivel destreza</t>
  </si>
  <si>
    <t>T tarea 1 (s)</t>
  </si>
  <si>
    <t>T tarea 2 (s)</t>
  </si>
  <si>
    <t>T tarea 3 (s)</t>
  </si>
  <si>
    <t>Móvil</t>
  </si>
  <si>
    <t>Tablet</t>
  </si>
  <si>
    <t>Ordenador</t>
  </si>
  <si>
    <t>Persona 1</t>
  </si>
  <si>
    <t>Persona 2</t>
  </si>
  <si>
    <t>Persona 3</t>
  </si>
  <si>
    <t>Persona 4</t>
  </si>
  <si>
    <t>Reacciones</t>
  </si>
  <si>
    <t>Masculino</t>
  </si>
  <si>
    <t>Demasiados componentes que se mueven al poner el raton encima. Texto pequeño.  En movil cuesta realizar la reserva. No sabia de donde provenia la información de las preguntas.</t>
  </si>
  <si>
    <t>Tanda1</t>
  </si>
  <si>
    <t>Tanda2</t>
  </si>
  <si>
    <t>Tanda3</t>
  </si>
  <si>
    <t>Femenino</t>
  </si>
  <si>
    <t>Le costó seleccionar el XML. Texto pequeño en ordenador.</t>
  </si>
  <si>
    <t>Dificultades en movil y texto pequeño</t>
  </si>
  <si>
    <t>Boton de iniciar sesion/registrarse pequeño</t>
  </si>
  <si>
    <t>inputs pequeños,texto seleccionar archivo xml pequeño.</t>
  </si>
  <si>
    <t xml:space="preserve">Mejorar tamaño texto en registrarse de ordenador. </t>
  </si>
  <si>
    <t>Permite despues de calcular el precio modificar los valores y confirmar la reserva sin ver el precio, esto es un error.</t>
  </si>
  <si>
    <t>Poner un mensaje de que es necesario contestar a todas las preguntas en el juego</t>
  </si>
  <si>
    <t>Texto en el juego de preguntas un poco grande en la prueba con el móvil.</t>
  </si>
  <si>
    <t>nada</t>
  </si>
  <si>
    <t>Muchos colores en el juego.</t>
  </si>
  <si>
    <t>Mejorar el apartado de ayuda.</t>
  </si>
  <si>
    <t>Promedio</t>
  </si>
  <si>
    <t>Frecuencia Hombres</t>
  </si>
  <si>
    <t>40-60 años</t>
  </si>
  <si>
    <t>más de 60 años</t>
  </si>
  <si>
    <t xml:space="preserve">Frecuencia Mujeres </t>
  </si>
  <si>
    <t>18-24 años</t>
  </si>
  <si>
    <t>25-40 años</t>
  </si>
  <si>
    <t>T tarea 1(s)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</si>
</sst>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11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8" borderId="17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9" borderId="9" xfId="0" applyFont="1" applyFill="1" applyBorder="1"/>
    <xf numFmtId="0" fontId="0" fillId="9" borderId="1" xfId="0" applyFont="1" applyFill="1" applyBorder="1"/>
    <xf numFmtId="0" fontId="0" fillId="6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0" xfId="0" applyFont="1" applyFill="1" applyBorder="1"/>
    <xf numFmtId="0" fontId="3" fillId="9" borderId="1" xfId="0" applyFont="1" applyFill="1" applyBorder="1"/>
    <xf numFmtId="0" fontId="3" fillId="9" borderId="10" xfId="0" applyFont="1" applyFill="1" applyBorder="1"/>
    <xf numFmtId="0" fontId="3" fillId="9" borderId="10" xfId="0" applyFont="1" applyFill="1" applyBorder="1" applyAlignment="1">
      <alignment horizontal="left"/>
    </xf>
    <xf numFmtId="0" fontId="0" fillId="9" borderId="11" xfId="0" applyFont="1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8" borderId="6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medio de la tarea uno a traves de las tandas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layout>
        <c:manualLayout>
          <c:xMode val="edge"/>
          <c:yMode val="edge"/>
          <c:x val="0.189951224846894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Tanda1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(Hoja2!$F$12,Hoja2!$I$12,Hoja2!$L$12)</c:f>
              <c:numCache>
                <c:formatCode>General</c:formatCode>
                <c:ptCount val="3"/>
                <c:pt idx="0">
                  <c:v>204.75</c:v>
                </c:pt>
                <c:pt idx="1">
                  <c:v>103.5</c:v>
                </c:pt>
                <c:pt idx="2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2-4BCA-92DC-6F7982036DDB}"/>
            </c:ext>
          </c:extLst>
        </c:ser>
        <c:ser>
          <c:idx val="1"/>
          <c:order val="1"/>
          <c:tx>
            <c:strRef>
              <c:f>Hoja2!$B$17</c:f>
              <c:strCache>
                <c:ptCount val="1"/>
                <c:pt idx="0">
                  <c:v>Tanda2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(Hoja2!$F$24,Hoja2!$I$24,Hoja2!$L$24)</c:f>
              <c:numCache>
                <c:formatCode>General</c:formatCode>
                <c:ptCount val="3"/>
                <c:pt idx="0">
                  <c:v>172.75</c:v>
                </c:pt>
                <c:pt idx="1">
                  <c:v>103</c:v>
                </c:pt>
                <c:pt idx="2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2-4BCA-92DC-6F7982036DDB}"/>
            </c:ext>
          </c:extLst>
        </c:ser>
        <c:ser>
          <c:idx val="2"/>
          <c:order val="2"/>
          <c:tx>
            <c:strRef>
              <c:f>Hoja2!$B$30</c:f>
              <c:strCache>
                <c:ptCount val="1"/>
                <c:pt idx="0">
                  <c:v>Tanda3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(Hoja2!$F$37,Hoja2!$I$37,Hoja2!$L$37)</c:f>
              <c:numCache>
                <c:formatCode>General</c:formatCode>
                <c:ptCount val="3"/>
                <c:pt idx="0">
                  <c:v>161.75</c:v>
                </c:pt>
                <c:pt idx="1">
                  <c:v>87.75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2-4BCA-92DC-6F798203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24288"/>
        <c:axId val="1714823808"/>
      </c:barChart>
      <c:catAx>
        <c:axId val="1714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3808"/>
        <c:crosses val="autoZero"/>
        <c:auto val="1"/>
        <c:lblAlgn val="ctr"/>
        <c:lblOffset val="100"/>
        <c:noMultiLvlLbl val="0"/>
      </c:catAx>
      <c:valAx>
        <c:axId val="1714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medio de la tarea dos a traves de las tandas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layout>
        <c:manualLayout>
          <c:xMode val="edge"/>
          <c:yMode val="edge"/>
          <c:x val="0.189951224846894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Tanda1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(Hoja2!$G$12,Hoja2!$J$12,Hoja2!$M$12)</c:f>
              <c:numCache>
                <c:formatCode>General</c:formatCode>
                <c:ptCount val="3"/>
                <c:pt idx="0">
                  <c:v>72.25</c:v>
                </c:pt>
                <c:pt idx="1">
                  <c:v>97.25</c:v>
                </c:pt>
                <c:pt idx="2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42F2-99DA-50993C890CEA}"/>
            </c:ext>
          </c:extLst>
        </c:ser>
        <c:ser>
          <c:idx val="1"/>
          <c:order val="1"/>
          <c:tx>
            <c:strRef>
              <c:f>Hoja2!$B$17</c:f>
              <c:strCache>
                <c:ptCount val="1"/>
                <c:pt idx="0">
                  <c:v>Tanda2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(Hoja2!$G$24,Hoja2!$J$24,Hoja2!$M$24)</c:f>
              <c:numCache>
                <c:formatCode>General</c:formatCode>
                <c:ptCount val="3"/>
                <c:pt idx="0">
                  <c:v>83.25</c:v>
                </c:pt>
                <c:pt idx="1">
                  <c:v>73.5</c:v>
                </c:pt>
                <c:pt idx="2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B-42F2-99DA-50993C890CEA}"/>
            </c:ext>
          </c:extLst>
        </c:ser>
        <c:ser>
          <c:idx val="2"/>
          <c:order val="2"/>
          <c:tx>
            <c:strRef>
              <c:f>Hoja2!$B$30</c:f>
              <c:strCache>
                <c:ptCount val="1"/>
                <c:pt idx="0">
                  <c:v>Tanda3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(Hoja2!$G$37,Hoja2!$J$37,Hoja2!$M$37)</c:f>
              <c:numCache>
                <c:formatCode>General</c:formatCode>
                <c:ptCount val="3"/>
                <c:pt idx="0">
                  <c:v>81.75</c:v>
                </c:pt>
                <c:pt idx="1">
                  <c:v>57.5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B-42F2-99DA-50993C89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24288"/>
        <c:axId val="1714823808"/>
      </c:barChart>
      <c:catAx>
        <c:axId val="1714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3808"/>
        <c:crosses val="autoZero"/>
        <c:auto val="1"/>
        <c:lblAlgn val="ctr"/>
        <c:lblOffset val="100"/>
        <c:noMultiLvlLbl val="0"/>
      </c:catAx>
      <c:valAx>
        <c:axId val="1714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medio de la tarea tres a traves de las tandas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layout>
        <c:manualLayout>
          <c:xMode val="edge"/>
          <c:yMode val="edge"/>
          <c:x val="0.189951224846894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Tanda1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(Hoja2!$H$12,Hoja2!$K$12,Hoja2!$N$12)</c:f>
              <c:numCache>
                <c:formatCode>General</c:formatCode>
                <c:ptCount val="3"/>
                <c:pt idx="0">
                  <c:v>196.5</c:v>
                </c:pt>
                <c:pt idx="1">
                  <c:v>245</c:v>
                </c:pt>
                <c:pt idx="2">
                  <c:v>205.75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5-4B33-A995-99BCBECBCCE5}"/>
            </c:ext>
          </c:extLst>
        </c:ser>
        <c:ser>
          <c:idx val="1"/>
          <c:order val="1"/>
          <c:tx>
            <c:strRef>
              <c:f>Hoja2!$B$17</c:f>
              <c:strCache>
                <c:ptCount val="1"/>
                <c:pt idx="0">
                  <c:v>Tanda2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(Hoja2!$H$24,Hoja2!$K$24,Hoja2!$N$24)</c:f>
              <c:numCache>
                <c:formatCode>General</c:formatCode>
                <c:ptCount val="3"/>
                <c:pt idx="0">
                  <c:v>217</c:v>
                </c:pt>
                <c:pt idx="1">
                  <c:v>188</c:v>
                </c:pt>
                <c:pt idx="2">
                  <c:v>178.75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5-4B33-A995-99BCBECBCCE5}"/>
            </c:ext>
          </c:extLst>
        </c:ser>
        <c:ser>
          <c:idx val="2"/>
          <c:order val="2"/>
          <c:tx>
            <c:strRef>
              <c:f>Hoja2!$B$30</c:f>
              <c:strCache>
                <c:ptCount val="1"/>
                <c:pt idx="0">
                  <c:v>Tanda3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(Hoja2!$F$6,Hoja2!$I$6,Hoja2!$L$6)</c:f>
              <c:strCache>
                <c:ptCount val="3"/>
                <c:pt idx="0">
                  <c:v>Ordenador</c:v>
                </c:pt>
                <c:pt idx="1">
                  <c:v>Móvil</c:v>
                </c:pt>
                <c:pt idx="2">
                  <c:v>Tablet</c:v>
                </c:pt>
              </c:strCache>
            </c:strRef>
          </c:cat>
          <c:val>
            <c:numRef>
              <c:f>(Hoja2!$H$37,Hoja2!$K$37,Hoja2!$N$37)</c:f>
              <c:numCache>
                <c:formatCode>General</c:formatCode>
                <c:ptCount val="3"/>
                <c:pt idx="0">
                  <c:v>185.25</c:v>
                </c:pt>
                <c:pt idx="1">
                  <c:v>179.5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5-4B33-A995-99BCBECB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24288"/>
        <c:axId val="1714823808"/>
      </c:barChart>
      <c:catAx>
        <c:axId val="1714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3808"/>
        <c:crosses val="autoZero"/>
        <c:auto val="1"/>
        <c:lblAlgn val="ctr"/>
        <c:lblOffset val="100"/>
        <c:noMultiLvlLbl val="0"/>
      </c:catAx>
      <c:valAx>
        <c:axId val="1714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 de edad tanda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2-47B5-A4B8-77C93F5B8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2-47B5-A4B8-77C93F5B8A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62-47B5-A4B8-77C93F5B8A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62-47B5-A4B8-77C93F5B8ADF}"/>
              </c:ext>
            </c:extLst>
          </c:dPt>
          <c:cat>
            <c:strRef>
              <c:f>Hoja2!$D$14:$G$14</c:f>
              <c:strCache>
                <c:ptCount val="4"/>
                <c:pt idx="0">
                  <c:v>18-24 años</c:v>
                </c:pt>
                <c:pt idx="1">
                  <c:v>25-40 años</c:v>
                </c:pt>
                <c:pt idx="2">
                  <c:v>40-60 años</c:v>
                </c:pt>
                <c:pt idx="3">
                  <c:v>más de 60 años</c:v>
                </c:pt>
              </c:strCache>
            </c:strRef>
          </c:cat>
          <c:val>
            <c:numRef>
              <c:f>Hoja2!$D$15:$G$15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256-8B07-8E07127C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</a:t>
            </a:r>
            <a:r>
              <a:rPr lang="es-ES" baseline="0"/>
              <a:t> de edad tanda 2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5-4D83-B0E6-BDFAD6D34B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5-4D83-B0E6-BDFAD6D34B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5-4D83-B0E6-BDFAD6D34B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25-4D83-B0E6-BDFAD6D34BA3}"/>
              </c:ext>
            </c:extLst>
          </c:dPt>
          <c:cat>
            <c:strRef>
              <c:f>Hoja2!$D$26:$G$26</c:f>
              <c:strCache>
                <c:ptCount val="4"/>
                <c:pt idx="0">
                  <c:v>18-24 años</c:v>
                </c:pt>
                <c:pt idx="1">
                  <c:v>25-40 años</c:v>
                </c:pt>
                <c:pt idx="2">
                  <c:v>40-60 años</c:v>
                </c:pt>
                <c:pt idx="3">
                  <c:v>más de 60 años</c:v>
                </c:pt>
              </c:strCache>
            </c:strRef>
          </c:cat>
          <c:val>
            <c:numRef>
              <c:f>Hoja2!$D$27:$G$27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A-494D-BCA8-A10D4A0D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Frecuencias de edad tanda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2-4D20-969B-A66829C40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2-4D20-969B-A66829C40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2-4D20-969B-A66829C40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2-4D20-969B-A66829C403FC}"/>
              </c:ext>
            </c:extLst>
          </c:dPt>
          <c:cat>
            <c:strRef>
              <c:f>Hoja2!$D$39:$G$39</c:f>
              <c:strCache>
                <c:ptCount val="4"/>
                <c:pt idx="0">
                  <c:v>18-24 años</c:v>
                </c:pt>
                <c:pt idx="1">
                  <c:v>25-40 años</c:v>
                </c:pt>
                <c:pt idx="2">
                  <c:v>40-60 años</c:v>
                </c:pt>
                <c:pt idx="3">
                  <c:v>más de 60 años</c:v>
                </c:pt>
              </c:strCache>
            </c:strRef>
          </c:cat>
          <c:val>
            <c:numRef>
              <c:f>Hoja2!$D$40:$G$40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D-4120-ABCE-6E63A11E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genero tanda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C-4318-9E25-C85CA9F1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C-4318-9E25-C85CA9F18B02}"/>
              </c:ext>
            </c:extLst>
          </c:dPt>
          <c:cat>
            <c:strRef>
              <c:f>Hoja2!$B$14:$C$14</c:f>
              <c:strCache>
                <c:ptCount val="2"/>
                <c:pt idx="0">
                  <c:v>Frecuencia Hombres</c:v>
                </c:pt>
                <c:pt idx="1">
                  <c:v>Frecuencia Mujeres </c:v>
                </c:pt>
              </c:strCache>
            </c:strRef>
          </c:cat>
          <c:val>
            <c:numRef>
              <c:f>Hoja2!$B$15:$C$15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A-475A-9743-85ECEE97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género tanda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C3-455D-8100-BD5655FD8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3-455D-8100-BD5655FD8E4B}"/>
              </c:ext>
            </c:extLst>
          </c:dPt>
          <c:cat>
            <c:strRef>
              <c:f>Hoja2!$B$26:$C$26</c:f>
              <c:strCache>
                <c:ptCount val="2"/>
                <c:pt idx="0">
                  <c:v>Frecuencia Hombres</c:v>
                </c:pt>
                <c:pt idx="1">
                  <c:v>Frecuencia Mujeres </c:v>
                </c:pt>
              </c:strCache>
            </c:strRef>
          </c:cat>
          <c:val>
            <c:numRef>
              <c:f>Hoja2!$B$27:$C$27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4FC5-9F51-28607241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género tanda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F-4BE3-A6D6-8493CDEA2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F-4BE3-A6D6-8493CDEA2FE0}"/>
              </c:ext>
            </c:extLst>
          </c:dPt>
          <c:cat>
            <c:strRef>
              <c:f>Hoja2!$B$39:$C$39</c:f>
              <c:strCache>
                <c:ptCount val="2"/>
                <c:pt idx="0">
                  <c:v>Frecuencia Hombres</c:v>
                </c:pt>
                <c:pt idx="1">
                  <c:v>Frecuencia Mujeres </c:v>
                </c:pt>
              </c:strCache>
            </c:strRef>
          </c:cat>
          <c:val>
            <c:numRef>
              <c:f>Hoja2!$B$40:$C$40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090-B7FD-2BEF3E76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46</xdr:row>
      <xdr:rowOff>14287</xdr:rowOff>
    </xdr:from>
    <xdr:to>
      <xdr:col>7</xdr:col>
      <xdr:colOff>76200</xdr:colOff>
      <xdr:row>60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2D508F-1791-A0BF-AAFF-9342DE32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46</xdr:row>
      <xdr:rowOff>28575</xdr:rowOff>
    </xdr:from>
    <xdr:to>
      <xdr:col>14</xdr:col>
      <xdr:colOff>0</xdr:colOff>
      <xdr:row>60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F2DC3-7948-4EF6-87D7-1FBFF6A32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46</xdr:row>
      <xdr:rowOff>171450</xdr:rowOff>
    </xdr:from>
    <xdr:to>
      <xdr:col>14</xdr:col>
      <xdr:colOff>5162550</xdr:colOff>
      <xdr:row>61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470C5E-02E9-44C2-8A6F-EE8F87B4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1100137</xdr:colOff>
      <xdr:row>65</xdr:row>
      <xdr:rowOff>90487</xdr:rowOff>
    </xdr:from>
    <xdr:to>
      <xdr:col>6</xdr:col>
      <xdr:colOff>461962</xdr:colOff>
      <xdr:row>79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3831BB-1B2E-CB7C-8BE6-9ED4AA28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195262</xdr:colOff>
      <xdr:row>65</xdr:row>
      <xdr:rowOff>90487</xdr:rowOff>
    </xdr:from>
    <xdr:to>
      <xdr:col>13</xdr:col>
      <xdr:colOff>195262</xdr:colOff>
      <xdr:row>79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161003-CCB0-0F68-E152-820BDFD2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214312</xdr:colOff>
      <xdr:row>65</xdr:row>
      <xdr:rowOff>90487</xdr:rowOff>
    </xdr:from>
    <xdr:to>
      <xdr:col>14</xdr:col>
      <xdr:colOff>4786312</xdr:colOff>
      <xdr:row>79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B6E874-7019-590A-8C3A-56CA9996D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166687</xdr:colOff>
      <xdr:row>84</xdr:row>
      <xdr:rowOff>71437</xdr:rowOff>
    </xdr:from>
    <xdr:to>
      <xdr:col>6</xdr:col>
      <xdr:colOff>814387</xdr:colOff>
      <xdr:row>98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0D47E4-DF0C-486D-30F9-146B4FF1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747712</xdr:colOff>
      <xdr:row>84</xdr:row>
      <xdr:rowOff>80962</xdr:rowOff>
    </xdr:from>
    <xdr:to>
      <xdr:col>13</xdr:col>
      <xdr:colOff>747712</xdr:colOff>
      <xdr:row>98</xdr:row>
      <xdr:rowOff>157162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48CA88-AFE6-9CC8-34D8-CCD29D070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852487</xdr:colOff>
      <xdr:row>84</xdr:row>
      <xdr:rowOff>138112</xdr:rowOff>
    </xdr:from>
    <xdr:to>
      <xdr:col>14</xdr:col>
      <xdr:colOff>5424487</xdr:colOff>
      <xdr:row>99</xdr:row>
      <xdr:rowOff>23812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8982A8B-9816-09B1-3912-EDFFE35C0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9BB6-3C7C-443F-8A4D-DE1B99B95EB5}">
  <sheetPr codeName="Hoja2"/>
  <dimension ref="B4:O41"/>
  <sheetViews>
    <sheetView tabSelected="1" zoomScaleNormal="100" workbookViewId="0">
      <selection activeCell="L8" sqref="L8"/>
    </sheetView>
  </sheetViews>
  <sheetFormatPr baseColWidth="10" defaultRowHeight="15" x14ac:dyDescent="0.25"/>
  <cols>
    <col min="2" max="2" width="19.28515625" bestFit="1" customWidth="1"/>
    <col min="3" max="3" width="18.7109375" bestFit="1" customWidth="1"/>
    <col min="4" max="4" width="14.42578125" customWidth="1"/>
    <col min="5" max="5" width="13" bestFit="1" customWidth="1"/>
    <col min="6" max="6" width="12.7109375" bestFit="1" customWidth="1"/>
    <col min="7" max="7" width="14.7109375" bestFit="1" customWidth="1"/>
    <col min="14" max="14" width="11.42578125" customWidth="1"/>
    <col min="15" max="15" width="163.140625" bestFit="1" customWidth="1"/>
  </cols>
  <sheetData>
    <row r="4" spans="2:15" ht="15.75" thickBot="1" x14ac:dyDescent="0.3"/>
    <row r="5" spans="2:15" x14ac:dyDescent="0.25">
      <c r="B5" s="31" t="s">
        <v>16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2:15" x14ac:dyDescent="0.25">
      <c r="B6" s="9"/>
      <c r="C6" s="10"/>
      <c r="D6" s="10"/>
      <c r="E6" s="10"/>
      <c r="F6" s="34" t="s">
        <v>8</v>
      </c>
      <c r="G6" s="34"/>
      <c r="H6" s="34"/>
      <c r="I6" s="35" t="s">
        <v>6</v>
      </c>
      <c r="J6" s="35"/>
      <c r="K6" s="35"/>
      <c r="L6" s="36" t="s">
        <v>7</v>
      </c>
      <c r="M6" s="36"/>
      <c r="N6" s="36"/>
      <c r="O6" s="20"/>
    </row>
    <row r="7" spans="2:15" x14ac:dyDescent="0.25">
      <c r="B7" s="9"/>
      <c r="C7" s="10" t="s">
        <v>0</v>
      </c>
      <c r="D7" s="10" t="s">
        <v>1</v>
      </c>
      <c r="E7" s="10" t="s">
        <v>2</v>
      </c>
      <c r="F7" s="21" t="s">
        <v>38</v>
      </c>
      <c r="G7" s="21" t="s">
        <v>4</v>
      </c>
      <c r="H7" s="21" t="s">
        <v>5</v>
      </c>
      <c r="I7" s="22" t="s">
        <v>3</v>
      </c>
      <c r="J7" s="22" t="s">
        <v>4</v>
      </c>
      <c r="K7" s="22" t="s">
        <v>5</v>
      </c>
      <c r="L7" s="23" t="s">
        <v>38</v>
      </c>
      <c r="M7" s="23" t="s">
        <v>4</v>
      </c>
      <c r="N7" s="23" t="s">
        <v>5</v>
      </c>
      <c r="O7" s="24" t="s">
        <v>13</v>
      </c>
    </row>
    <row r="8" spans="2:15" x14ac:dyDescent="0.25">
      <c r="B8" s="9" t="s">
        <v>9</v>
      </c>
      <c r="C8" s="10">
        <v>24</v>
      </c>
      <c r="D8" s="10" t="s">
        <v>14</v>
      </c>
      <c r="E8" s="10">
        <v>10</v>
      </c>
      <c r="F8" s="10">
        <v>167</v>
      </c>
      <c r="G8" s="10">
        <v>26</v>
      </c>
      <c r="H8" s="10">
        <v>93</v>
      </c>
      <c r="I8" s="10">
        <v>86</v>
      </c>
      <c r="J8" s="10">
        <v>34</v>
      </c>
      <c r="K8" s="10">
        <v>156</v>
      </c>
      <c r="L8" s="10">
        <v>45</v>
      </c>
      <c r="M8" s="10">
        <v>21</v>
      </c>
      <c r="N8" s="10">
        <v>79</v>
      </c>
      <c r="O8" s="10" t="s">
        <v>15</v>
      </c>
    </row>
    <row r="9" spans="2:15" x14ac:dyDescent="0.25">
      <c r="B9" s="9" t="s">
        <v>10</v>
      </c>
      <c r="C9" s="10">
        <v>47</v>
      </c>
      <c r="D9" s="10" t="s">
        <v>19</v>
      </c>
      <c r="E9" s="10">
        <v>3</v>
      </c>
      <c r="F9" s="10">
        <v>222</v>
      </c>
      <c r="G9" s="10">
        <v>92</v>
      </c>
      <c r="H9" s="10">
        <v>155</v>
      </c>
      <c r="I9" s="10">
        <v>147</v>
      </c>
      <c r="J9" s="10">
        <v>69</v>
      </c>
      <c r="K9" s="10">
        <v>243</v>
      </c>
      <c r="L9" s="10">
        <v>113</v>
      </c>
      <c r="M9" s="10">
        <v>45</v>
      </c>
      <c r="N9" s="10">
        <v>198</v>
      </c>
      <c r="O9" s="10" t="s">
        <v>20</v>
      </c>
    </row>
    <row r="10" spans="2:15" x14ac:dyDescent="0.25">
      <c r="B10" s="9" t="s">
        <v>11</v>
      </c>
      <c r="C10" s="10">
        <v>42</v>
      </c>
      <c r="D10" s="10" t="s">
        <v>14</v>
      </c>
      <c r="E10" s="10">
        <v>2</v>
      </c>
      <c r="F10" s="10">
        <v>340</v>
      </c>
      <c r="G10" s="10">
        <v>88</v>
      </c>
      <c r="H10" s="10">
        <v>452</v>
      </c>
      <c r="I10" s="10">
        <v>126</v>
      </c>
      <c r="J10" s="10">
        <v>129</v>
      </c>
      <c r="K10" s="10">
        <v>372</v>
      </c>
      <c r="L10" s="10">
        <v>98</v>
      </c>
      <c r="M10" s="10">
        <v>58</v>
      </c>
      <c r="N10" s="10">
        <v>352</v>
      </c>
      <c r="O10" s="10" t="s">
        <v>24</v>
      </c>
    </row>
    <row r="11" spans="2:15" x14ac:dyDescent="0.25">
      <c r="B11" s="9" t="s">
        <v>12</v>
      </c>
      <c r="C11" s="25">
        <v>35</v>
      </c>
      <c r="D11" s="10" t="s">
        <v>19</v>
      </c>
      <c r="E11" s="10">
        <v>6</v>
      </c>
      <c r="F11" s="10">
        <v>90</v>
      </c>
      <c r="G11" s="10">
        <v>83</v>
      </c>
      <c r="H11" s="10">
        <v>86</v>
      </c>
      <c r="I11" s="10">
        <v>55</v>
      </c>
      <c r="J11" s="10">
        <v>157</v>
      </c>
      <c r="K11" s="10">
        <v>209</v>
      </c>
      <c r="L11" s="10">
        <v>110</v>
      </c>
      <c r="M11" s="10">
        <v>67</v>
      </c>
      <c r="N11" s="10">
        <v>194</v>
      </c>
      <c r="O11" s="10" t="s">
        <v>21</v>
      </c>
    </row>
    <row r="12" spans="2:15" ht="15.75" thickBot="1" x14ac:dyDescent="0.3">
      <c r="B12" s="28" t="s">
        <v>31</v>
      </c>
      <c r="C12" s="29">
        <f>AVERAGE(C8:C11)</f>
        <v>37</v>
      </c>
      <c r="D12" s="10"/>
      <c r="E12" s="10">
        <f>AVERAGE(E8:E11)</f>
        <v>5.25</v>
      </c>
      <c r="F12" s="10">
        <f>AVERAGE(F8:F11)</f>
        <v>204.75</v>
      </c>
      <c r="G12" s="10">
        <f t="shared" ref="G12:N12" si="0">AVERAGE(G8:G11)</f>
        <v>72.25</v>
      </c>
      <c r="H12" s="10">
        <f t="shared" si="0"/>
        <v>196.5</v>
      </c>
      <c r="I12" s="10">
        <f t="shared" si="0"/>
        <v>103.5</v>
      </c>
      <c r="J12" s="10">
        <f t="shared" si="0"/>
        <v>97.25</v>
      </c>
      <c r="K12" s="10">
        <f t="shared" si="0"/>
        <v>245</v>
      </c>
      <c r="L12" s="10">
        <f t="shared" si="0"/>
        <v>91.5</v>
      </c>
      <c r="M12" s="10">
        <f t="shared" si="0"/>
        <v>47.75</v>
      </c>
      <c r="N12" s="10">
        <f t="shared" si="0"/>
        <v>205.75</v>
      </c>
      <c r="O12" s="10"/>
    </row>
    <row r="13" spans="2:15" ht="15.75" thickBot="1" x14ac:dyDescent="0.3"/>
    <row r="14" spans="2:15" ht="15.75" thickBot="1" x14ac:dyDescent="0.3">
      <c r="B14" s="3" t="s">
        <v>32</v>
      </c>
      <c r="C14" s="4" t="s">
        <v>35</v>
      </c>
      <c r="D14" s="4" t="s">
        <v>36</v>
      </c>
      <c r="E14" s="4" t="s">
        <v>37</v>
      </c>
      <c r="F14" s="4" t="s">
        <v>33</v>
      </c>
      <c r="G14" s="5" t="s">
        <v>34</v>
      </c>
    </row>
    <row r="15" spans="2:15" x14ac:dyDescent="0.25">
      <c r="B15" s="2">
        <f>COUNTIF(D8:D11, "Masculino")/COUNTA(D8:D11)</f>
        <v>0.5</v>
      </c>
      <c r="C15" s="2">
        <f>COUNTIF(D8:D11, "Femenino")/COUNTA(D8:D11)</f>
        <v>0.5</v>
      </c>
      <c r="D15" s="2">
        <f>((COUNTIF($C$8:$C$11, "&gt;=18") - COUNTIF($C$8:$C$11, "&gt;24"))/4)*100</f>
        <v>25</v>
      </c>
      <c r="E15" s="2">
        <f>((COUNTIF($C$8:$C$11, "&gt;=25") - COUNTIF($C$8:$C$11, "&gt;40"))/4)*100</f>
        <v>25</v>
      </c>
      <c r="F15" s="2">
        <f>((COUNTIF($C$8:$C$11, "&gt;=40") - COUNTIF($C$8:$C$11, "&gt;60"))/4)*100</f>
        <v>50</v>
      </c>
      <c r="G15" s="2">
        <f>((COUNTIF($C$8:$C$11, "&gt;=60") - COUNTIF($C$8:$C$11, "&gt;200"))/4)*100</f>
        <v>0</v>
      </c>
    </row>
    <row r="16" spans="2:15" ht="15.75" thickBot="1" x14ac:dyDescent="0.3"/>
    <row r="17" spans="2:15" x14ac:dyDescent="0.25">
      <c r="B17" s="6" t="s">
        <v>17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25">
      <c r="B18" s="9"/>
      <c r="C18" s="10"/>
      <c r="D18" s="10"/>
      <c r="E18" s="10"/>
      <c r="F18" s="11" t="s">
        <v>8</v>
      </c>
      <c r="G18" s="12"/>
      <c r="H18" s="13"/>
      <c r="I18" s="14" t="s">
        <v>6</v>
      </c>
      <c r="J18" s="15"/>
      <c r="K18" s="16"/>
      <c r="L18" s="17" t="s">
        <v>7</v>
      </c>
      <c r="M18" s="18"/>
      <c r="N18" s="19"/>
      <c r="O18" s="20"/>
    </row>
    <row r="19" spans="2:15" x14ac:dyDescent="0.25">
      <c r="B19" s="9"/>
      <c r="C19" s="10" t="s">
        <v>0</v>
      </c>
      <c r="D19" s="10" t="s">
        <v>1</v>
      </c>
      <c r="E19" s="10" t="s">
        <v>2</v>
      </c>
      <c r="F19" s="21" t="s">
        <v>3</v>
      </c>
      <c r="G19" s="21" t="s">
        <v>4</v>
      </c>
      <c r="H19" s="21" t="s">
        <v>5</v>
      </c>
      <c r="I19" s="22" t="s">
        <v>3</v>
      </c>
      <c r="J19" s="22" t="s">
        <v>4</v>
      </c>
      <c r="K19" s="22" t="s">
        <v>5</v>
      </c>
      <c r="L19" s="23" t="s">
        <v>3</v>
      </c>
      <c r="M19" s="23" t="s">
        <v>4</v>
      </c>
      <c r="N19" s="23" t="s">
        <v>5</v>
      </c>
      <c r="O19" s="24" t="s">
        <v>13</v>
      </c>
    </row>
    <row r="20" spans="2:15" x14ac:dyDescent="0.25">
      <c r="B20" s="9" t="s">
        <v>9</v>
      </c>
      <c r="C20" s="25">
        <v>21</v>
      </c>
      <c r="D20" s="25" t="s">
        <v>14</v>
      </c>
      <c r="E20" s="25">
        <v>7</v>
      </c>
      <c r="F20" s="25">
        <v>126</v>
      </c>
      <c r="G20" s="25">
        <v>76</v>
      </c>
      <c r="H20" s="25">
        <v>103</v>
      </c>
      <c r="I20" s="25">
        <v>44</v>
      </c>
      <c r="J20" s="25">
        <v>34</v>
      </c>
      <c r="K20" s="25">
        <v>129</v>
      </c>
      <c r="L20" s="25">
        <v>85</v>
      </c>
      <c r="M20" s="25">
        <v>29</v>
      </c>
      <c r="N20" s="25">
        <v>142</v>
      </c>
      <c r="O20" s="26" t="s">
        <v>22</v>
      </c>
    </row>
    <row r="21" spans="2:15" x14ac:dyDescent="0.25">
      <c r="B21" s="9" t="s">
        <v>10</v>
      </c>
      <c r="C21" s="25">
        <v>40</v>
      </c>
      <c r="D21" s="25" t="s">
        <v>19</v>
      </c>
      <c r="E21" s="25">
        <v>9</v>
      </c>
      <c r="F21" s="25">
        <v>154</v>
      </c>
      <c r="G21" s="25">
        <v>54</v>
      </c>
      <c r="H21" s="25">
        <v>101</v>
      </c>
      <c r="I21" s="25">
        <v>79</v>
      </c>
      <c r="J21" s="25">
        <v>19</v>
      </c>
      <c r="K21" s="25">
        <v>67</v>
      </c>
      <c r="L21" s="25">
        <v>35</v>
      </c>
      <c r="M21" s="25">
        <v>17</v>
      </c>
      <c r="N21" s="25">
        <v>56</v>
      </c>
      <c r="O21" s="27" t="s">
        <v>25</v>
      </c>
    </row>
    <row r="22" spans="2:15" x14ac:dyDescent="0.25">
      <c r="B22" s="9" t="s">
        <v>11</v>
      </c>
      <c r="C22" s="25">
        <v>33</v>
      </c>
      <c r="D22" s="25" t="s">
        <v>19</v>
      </c>
      <c r="E22" s="25">
        <v>4</v>
      </c>
      <c r="F22" s="25">
        <v>275</v>
      </c>
      <c r="G22" s="25">
        <v>60</v>
      </c>
      <c r="H22" s="25">
        <v>297</v>
      </c>
      <c r="I22" s="25">
        <v>136</v>
      </c>
      <c r="J22" s="25">
        <v>79</v>
      </c>
      <c r="K22" s="25">
        <v>245</v>
      </c>
      <c r="L22" s="25">
        <v>89</v>
      </c>
      <c r="M22" s="25">
        <v>52</v>
      </c>
      <c r="N22" s="25">
        <v>221</v>
      </c>
      <c r="O22" s="26" t="s">
        <v>26</v>
      </c>
    </row>
    <row r="23" spans="2:15" x14ac:dyDescent="0.25">
      <c r="B23" s="9" t="s">
        <v>12</v>
      </c>
      <c r="C23" s="25">
        <v>55</v>
      </c>
      <c r="D23" s="25" t="s">
        <v>14</v>
      </c>
      <c r="E23" s="25">
        <v>2</v>
      </c>
      <c r="F23" s="25">
        <v>136</v>
      </c>
      <c r="G23" s="25">
        <v>143</v>
      </c>
      <c r="H23" s="25">
        <v>367</v>
      </c>
      <c r="I23" s="25">
        <v>153</v>
      </c>
      <c r="J23" s="25">
        <v>162</v>
      </c>
      <c r="K23" s="25">
        <v>311</v>
      </c>
      <c r="L23" s="25">
        <v>129</v>
      </c>
      <c r="M23" s="25">
        <v>87</v>
      </c>
      <c r="N23" s="25">
        <v>296</v>
      </c>
      <c r="O23" s="26" t="s">
        <v>23</v>
      </c>
    </row>
    <row r="24" spans="2:15" ht="15.75" thickBot="1" x14ac:dyDescent="0.3">
      <c r="B24" s="28" t="s">
        <v>31</v>
      </c>
      <c r="C24" s="29">
        <f>AVERAGE(C20:C23)</f>
        <v>37.25</v>
      </c>
      <c r="D24" s="29"/>
      <c r="E24" s="29">
        <f>AVERAGE(E20:E23)</f>
        <v>5.5</v>
      </c>
      <c r="F24" s="29">
        <f>AVERAGE(F20:F23)</f>
        <v>172.75</v>
      </c>
      <c r="G24" s="29">
        <f t="shared" ref="G24:N24" si="1">AVERAGE(G20:G23)</f>
        <v>83.25</v>
      </c>
      <c r="H24" s="29">
        <f t="shared" si="1"/>
        <v>217</v>
      </c>
      <c r="I24" s="29">
        <f t="shared" si="1"/>
        <v>103</v>
      </c>
      <c r="J24" s="29">
        <f t="shared" si="1"/>
        <v>73.5</v>
      </c>
      <c r="K24" s="29">
        <f t="shared" si="1"/>
        <v>188</v>
      </c>
      <c r="L24" s="29">
        <f t="shared" si="1"/>
        <v>84.5</v>
      </c>
      <c r="M24" s="29">
        <f t="shared" si="1"/>
        <v>46.25</v>
      </c>
      <c r="N24" s="29">
        <f t="shared" si="1"/>
        <v>178.75</v>
      </c>
      <c r="O24" s="30"/>
    </row>
    <row r="25" spans="2:15" ht="15.75" thickBot="1" x14ac:dyDescent="0.3">
      <c r="F25" s="1"/>
    </row>
    <row r="26" spans="2:15" ht="15.75" thickBot="1" x14ac:dyDescent="0.3">
      <c r="B26" s="3" t="s">
        <v>32</v>
      </c>
      <c r="C26" s="4" t="s">
        <v>35</v>
      </c>
      <c r="D26" s="4" t="s">
        <v>36</v>
      </c>
      <c r="E26" s="4" t="s">
        <v>37</v>
      </c>
      <c r="F26" s="4" t="s">
        <v>33</v>
      </c>
      <c r="G26" s="5" t="s">
        <v>34</v>
      </c>
    </row>
    <row r="27" spans="2:15" x14ac:dyDescent="0.25">
      <c r="B27" s="2">
        <f>COUNTIF(D20:D23, "Masculino")/COUNTA(D20:D23)</f>
        <v>0.5</v>
      </c>
      <c r="C27" s="2">
        <f>COUNTIF(D20:D23, "Femenino")/COUNTA(D20:D23)</f>
        <v>0.5</v>
      </c>
      <c r="D27" s="2">
        <f>((COUNTIF($C$20:$C$23, "&gt;=18") - COUNTIF($C$20:$C$23, "&gt;24"))/4)*100</f>
        <v>25</v>
      </c>
      <c r="E27" s="2">
        <f>((COUNTIF($C$20:$C$23, "&gt;=25") - COUNTIF($C$20:$C$23, "&gt;40"))/4)*100</f>
        <v>50</v>
      </c>
      <c r="F27" s="2">
        <f>((COUNTIF($C$20:$C$23, "&gt;=40") - COUNTIF($C$20:$C$23, "&gt;60"))/4)*100</f>
        <v>50</v>
      </c>
      <c r="G27" s="2">
        <f>((COUNTIF($C$20:$C$23, "&gt;=60") - COUNTIF($C$20:$C$23, "&gt;200"))/4)*100</f>
        <v>0</v>
      </c>
    </row>
    <row r="29" spans="2:15" ht="15.75" thickBot="1" x14ac:dyDescent="0.3"/>
    <row r="30" spans="2:15" x14ac:dyDescent="0.25">
      <c r="B30" s="31" t="s">
        <v>18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x14ac:dyDescent="0.25">
      <c r="B31" s="9"/>
      <c r="C31" s="10"/>
      <c r="D31" s="10"/>
      <c r="E31" s="10"/>
      <c r="F31" s="34" t="s">
        <v>8</v>
      </c>
      <c r="G31" s="34"/>
      <c r="H31" s="34"/>
      <c r="I31" s="35" t="s">
        <v>6</v>
      </c>
      <c r="J31" s="35"/>
      <c r="K31" s="35"/>
      <c r="L31" s="36" t="s">
        <v>7</v>
      </c>
      <c r="M31" s="36"/>
      <c r="N31" s="36"/>
      <c r="O31" s="20"/>
    </row>
    <row r="32" spans="2:15" x14ac:dyDescent="0.25">
      <c r="B32" s="9"/>
      <c r="C32" s="10" t="s">
        <v>0</v>
      </c>
      <c r="D32" s="10" t="s">
        <v>1</v>
      </c>
      <c r="E32" s="10" t="s">
        <v>2</v>
      </c>
      <c r="F32" s="21" t="s">
        <v>3</v>
      </c>
      <c r="G32" s="21" t="s">
        <v>4</v>
      </c>
      <c r="H32" s="21" t="s">
        <v>5</v>
      </c>
      <c r="I32" s="22" t="s">
        <v>3</v>
      </c>
      <c r="J32" s="22" t="s">
        <v>4</v>
      </c>
      <c r="K32" s="22" t="s">
        <v>5</v>
      </c>
      <c r="L32" s="23" t="s">
        <v>3</v>
      </c>
      <c r="M32" s="23" t="s">
        <v>4</v>
      </c>
      <c r="N32" s="23" t="s">
        <v>5</v>
      </c>
      <c r="O32" s="24" t="s">
        <v>13</v>
      </c>
    </row>
    <row r="33" spans="2:15" x14ac:dyDescent="0.25">
      <c r="B33" s="9" t="s">
        <v>9</v>
      </c>
      <c r="C33" s="25">
        <v>21</v>
      </c>
      <c r="D33" s="25" t="s">
        <v>14</v>
      </c>
      <c r="E33" s="25">
        <v>8</v>
      </c>
      <c r="F33" s="25">
        <v>82</v>
      </c>
      <c r="G33" s="25">
        <v>45</v>
      </c>
      <c r="H33" s="25">
        <v>98</v>
      </c>
      <c r="I33" s="25">
        <v>38</v>
      </c>
      <c r="J33" s="25">
        <v>20</v>
      </c>
      <c r="K33" s="25">
        <v>118</v>
      </c>
      <c r="L33" s="25">
        <v>75</v>
      </c>
      <c r="M33" s="25">
        <v>18</v>
      </c>
      <c r="N33" s="25">
        <v>135</v>
      </c>
      <c r="O33" s="20" t="s">
        <v>27</v>
      </c>
    </row>
    <row r="34" spans="2:15" x14ac:dyDescent="0.25">
      <c r="B34" s="9" t="s">
        <v>10</v>
      </c>
      <c r="C34" s="25">
        <v>52</v>
      </c>
      <c r="D34" s="25" t="s">
        <v>14</v>
      </c>
      <c r="E34" s="25">
        <v>3</v>
      </c>
      <c r="F34" s="25">
        <v>310</v>
      </c>
      <c r="G34" s="25">
        <v>150</v>
      </c>
      <c r="H34" s="25">
        <v>298</v>
      </c>
      <c r="I34" s="25">
        <v>170</v>
      </c>
      <c r="J34" s="25">
        <v>115</v>
      </c>
      <c r="K34" s="25">
        <v>340</v>
      </c>
      <c r="L34" s="25">
        <v>195</v>
      </c>
      <c r="M34" s="25">
        <v>98</v>
      </c>
      <c r="N34" s="25">
        <v>312</v>
      </c>
      <c r="O34" s="20" t="s">
        <v>29</v>
      </c>
    </row>
    <row r="35" spans="2:15" x14ac:dyDescent="0.25">
      <c r="B35" s="9" t="s">
        <v>11</v>
      </c>
      <c r="C35" s="25">
        <v>36</v>
      </c>
      <c r="D35" s="25" t="s">
        <v>14</v>
      </c>
      <c r="E35" s="25">
        <v>6</v>
      </c>
      <c r="F35" s="25">
        <v>190</v>
      </c>
      <c r="G35" s="25">
        <v>92</v>
      </c>
      <c r="H35" s="25">
        <v>260</v>
      </c>
      <c r="I35" s="25">
        <v>95</v>
      </c>
      <c r="J35" s="25">
        <v>60</v>
      </c>
      <c r="K35" s="25">
        <v>200</v>
      </c>
      <c r="L35" s="25">
        <v>73</v>
      </c>
      <c r="M35" s="25">
        <v>80</v>
      </c>
      <c r="N35" s="25">
        <v>210</v>
      </c>
      <c r="O35" s="20" t="s">
        <v>28</v>
      </c>
    </row>
    <row r="36" spans="2:15" x14ac:dyDescent="0.25">
      <c r="B36" s="9" t="s">
        <v>12</v>
      </c>
      <c r="C36" s="25">
        <v>21</v>
      </c>
      <c r="D36" s="25" t="s">
        <v>19</v>
      </c>
      <c r="E36" s="25">
        <v>10</v>
      </c>
      <c r="F36" s="25">
        <v>65</v>
      </c>
      <c r="G36" s="25">
        <v>40</v>
      </c>
      <c r="H36" s="25">
        <v>85</v>
      </c>
      <c r="I36" s="25">
        <v>48</v>
      </c>
      <c r="J36" s="25">
        <v>35</v>
      </c>
      <c r="K36" s="25">
        <v>60</v>
      </c>
      <c r="L36" s="25">
        <v>55</v>
      </c>
      <c r="M36" s="25">
        <v>24</v>
      </c>
      <c r="N36" s="25">
        <v>67</v>
      </c>
      <c r="O36" s="20" t="s">
        <v>30</v>
      </c>
    </row>
    <row r="37" spans="2:15" ht="15.75" thickBot="1" x14ac:dyDescent="0.3">
      <c r="B37" s="28" t="s">
        <v>31</v>
      </c>
      <c r="C37" s="29">
        <f>AVERAGE(C33:C36)</f>
        <v>32.5</v>
      </c>
      <c r="D37" s="29"/>
      <c r="E37" s="29">
        <f>AVERAGE(E33:E36)</f>
        <v>6.75</v>
      </c>
      <c r="F37" s="29">
        <f>AVERAGE(F33:F36)</f>
        <v>161.75</v>
      </c>
      <c r="G37" s="29">
        <f t="shared" ref="G37:N37" si="2">AVERAGE(G33:G36)</f>
        <v>81.75</v>
      </c>
      <c r="H37" s="29">
        <f t="shared" si="2"/>
        <v>185.25</v>
      </c>
      <c r="I37" s="29">
        <f t="shared" si="2"/>
        <v>87.75</v>
      </c>
      <c r="J37" s="29">
        <f t="shared" si="2"/>
        <v>57.5</v>
      </c>
      <c r="K37" s="29">
        <f t="shared" si="2"/>
        <v>179.5</v>
      </c>
      <c r="L37" s="29">
        <f t="shared" si="2"/>
        <v>99.5</v>
      </c>
      <c r="M37" s="29">
        <f t="shared" si="2"/>
        <v>55</v>
      </c>
      <c r="N37" s="29">
        <f t="shared" si="2"/>
        <v>181</v>
      </c>
      <c r="O37" s="30"/>
    </row>
    <row r="38" spans="2:15" ht="15.75" thickBot="1" x14ac:dyDescent="0.3"/>
    <row r="39" spans="2:15" ht="15.75" thickBot="1" x14ac:dyDescent="0.3">
      <c r="B39" s="3" t="s">
        <v>32</v>
      </c>
      <c r="C39" s="4" t="s">
        <v>35</v>
      </c>
      <c r="D39" s="4" t="s">
        <v>36</v>
      </c>
      <c r="E39" s="4" t="s">
        <v>37</v>
      </c>
      <c r="F39" s="4" t="s">
        <v>33</v>
      </c>
      <c r="G39" s="5" t="s">
        <v>34</v>
      </c>
    </row>
    <row r="40" spans="2:15" x14ac:dyDescent="0.25">
      <c r="B40" s="2">
        <f>COUNTIF(D33:D36, "Masculino")/COUNTA(D33:D36)</f>
        <v>0.75</v>
      </c>
      <c r="C40" s="2">
        <f>COUNTIF(D33:D36, "Femenino")/COUNTA(D33:D36)</f>
        <v>0.25</v>
      </c>
      <c r="D40" s="2">
        <f>((COUNTIF($C$33:$C$36, "&gt;=18") - COUNTIF($C$33:$C$36, "&gt;24"))/4)*100</f>
        <v>50</v>
      </c>
      <c r="E40" s="2">
        <f>((COUNTIF($C$33:$C$36, "&gt;=25") - COUNTIF($C$33:$C$36, "&gt;40"))/4)*100</f>
        <v>25</v>
      </c>
      <c r="F40" s="2">
        <f>((COUNTIF($C$33:$C$36, "&gt;=40") - COUNTIF($C$33:$C$36, "&gt;60"))/4)*100</f>
        <v>25</v>
      </c>
      <c r="G40" s="2">
        <f>((COUNTIF($C$33:$C$36, "&gt;=60") - COUNTIF($C$33:$C$36, "&gt;200"))/4)*100</f>
        <v>0</v>
      </c>
    </row>
    <row r="41" spans="2:15" x14ac:dyDescent="0.25">
      <c r="L41" s="1"/>
    </row>
  </sheetData>
  <mergeCells count="12">
    <mergeCell ref="I31:K31"/>
    <mergeCell ref="L31:N31"/>
    <mergeCell ref="F6:H6"/>
    <mergeCell ref="F18:H18"/>
    <mergeCell ref="F31:H31"/>
    <mergeCell ref="I6:K6"/>
    <mergeCell ref="L6:N6"/>
    <mergeCell ref="B5:O5"/>
    <mergeCell ref="B17:O17"/>
    <mergeCell ref="I18:K18"/>
    <mergeCell ref="L18:N18"/>
    <mergeCell ref="B30:O3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Dumitru .</dc:creator>
  <cp:lastModifiedBy>Adrián Dumitru .</cp:lastModifiedBy>
  <cp:lastPrinted>2025-06-13T15:16:10Z</cp:lastPrinted>
  <dcterms:created xsi:type="dcterms:W3CDTF">2025-06-09T13:36:25Z</dcterms:created>
  <dcterms:modified xsi:type="dcterms:W3CDTF">2025-06-16T02:25:44Z</dcterms:modified>
</cp:coreProperties>
</file>